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coss.sharepoint.com/sites/Policyandadvocacy/Shared Documents/General/Research Projects/Mapping Economic Disadvantage/2023 Project/5. SA2 Dashboard/SA4 and LGA version/"/>
    </mc:Choice>
  </mc:AlternateContent>
  <xr:revisionPtr revIDLastSave="152" documentId="14_{F8059349-71BC-4952-95B1-ECC2D96AECB8}" xr6:coauthVersionLast="47" xr6:coauthVersionMax="47" xr10:uidLastSave="{644552AB-1D21-432D-9E06-F0D64C213507}"/>
  <workbookProtection workbookAlgorithmName="SHA-512" workbookHashValue="QfjRJIRz8kv2mE4KlqCJfXk1Cn287Ybwg3i8bPoCJLUu4EFpJFaD7BEE/LuEw62XuGPMWhqgYVGNnmIKBUwzeA==" workbookSaltValue="Lyr9fDGp/rulUAxyPKQXtA==" workbookSpinCount="100000" lockStructure="1"/>
  <bookViews>
    <workbookView xWindow="-108" yWindow="-108" windowWidth="23256" windowHeight="12576" tabRatio="984" xr2:uid="{07A2294B-3E4D-428A-AEFA-F1F2786AE8B1}"/>
  </bookViews>
  <sheets>
    <sheet name="Guidance" sheetId="20" r:id="rId1"/>
    <sheet name="SA2 Dashboards &gt;&gt;" sheetId="11" r:id="rId2"/>
    <sheet name="a. SA2 Dashboard - Poverty" sheetId="5" r:id="rId3"/>
    <sheet name="b. SA2 Dashboard - Low Income" sheetId="10" r:id="rId4"/>
    <sheet name="SA4 and LGA Dashboards &gt;&gt;" sheetId="12" r:id="rId5"/>
    <sheet name="c. LGA Dashboard " sheetId="19" r:id="rId6"/>
    <sheet name="d. SA4 Dashboard" sheetId="13" r:id="rId7"/>
    <sheet name="RAW DATA&gt;&gt;" sheetId="9" r:id="rId8"/>
    <sheet name="Rates (%) SA2" sheetId="2" r:id="rId9"/>
    <sheet name="Changes (pct point)" sheetId="3" r:id="rId10"/>
    <sheet name="Changes (% of rates)" sheetId="4" state="hidden" r:id="rId11"/>
    <sheet name="Key Data Table" sheetId="6" state="hidden" r:id="rId12"/>
    <sheet name="Number in Poverty - SA2" sheetId="8" r:id="rId13"/>
    <sheet name="Rates (%) LGA" sheetId="16" r:id="rId14"/>
    <sheet name="Number in Poverty - LGA" sheetId="21" r:id="rId15"/>
    <sheet name="Rates (%) SA4" sheetId="15" r:id="rId16"/>
    <sheet name="Number in Poverty - SA4" sheetId="18" r:id="rId17"/>
    <sheet name="SA2 Mapping" sheetId="7" state="hidden" r:id="rId18"/>
    <sheet name="meta data" sheetId="1" state="hidden" r:id="rId19"/>
  </sheets>
  <definedNames>
    <definedName name="_xlnm._FilterDatabase" localSheetId="10" hidden="1">'Changes (% of rates)'!$A$1:$Z$643</definedName>
    <definedName name="_xlnm._FilterDatabase" localSheetId="9" hidden="1">'Changes (pct point)'!$A$1:$AA$643</definedName>
    <definedName name="_xlnm._FilterDatabase" localSheetId="8" hidden="1">'Rates (%) SA2'!$A$1:$AP$1</definedName>
    <definedName name="_xlnm._FilterDatabase" localSheetId="17" hidden="1">'SA2 Mapping'!$A$1:$L$1</definedName>
    <definedName name="_Hlk129212634" localSheetId="11">'Key Data Table'!$A$18</definedName>
    <definedName name="_Hlk129213187" localSheetId="11">'Key Data Table'!$A$4</definedName>
    <definedName name="_Hlk129213275" localSheetId="11">'Key Data Table'!$A$22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9" l="1"/>
  <c r="F28" i="19"/>
  <c r="E28" i="19"/>
  <c r="P20" i="19"/>
  <c r="O20" i="19"/>
  <c r="N20" i="19"/>
  <c r="M20" i="19"/>
  <c r="I20" i="19"/>
  <c r="H20" i="19"/>
  <c r="G20" i="19"/>
  <c r="F20" i="19"/>
  <c r="E20" i="19"/>
  <c r="P12" i="19"/>
  <c r="O12" i="19"/>
  <c r="N12" i="19"/>
  <c r="M12" i="19"/>
  <c r="H12" i="19"/>
  <c r="G12" i="19"/>
  <c r="F12" i="19"/>
  <c r="E12" i="19"/>
  <c r="L6" i="19"/>
  <c r="D47" i="19" l="1"/>
  <c r="D28" i="19"/>
  <c r="L20" i="19"/>
  <c r="D20" i="19"/>
  <c r="D38" i="19" s="1"/>
  <c r="L12" i="19"/>
  <c r="D12" i="19"/>
  <c r="F28" i="13"/>
  <c r="E28" i="13"/>
  <c r="N20" i="13"/>
  <c r="O20" i="13"/>
  <c r="P20" i="13"/>
  <c r="M20" i="13"/>
  <c r="F20" i="13"/>
  <c r="G20" i="13"/>
  <c r="H20" i="13"/>
  <c r="I20" i="13"/>
  <c r="E20" i="13"/>
  <c r="N12" i="13"/>
  <c r="O12" i="13"/>
  <c r="P12" i="13"/>
  <c r="M12" i="13"/>
  <c r="E12" i="13"/>
  <c r="F12" i="13"/>
  <c r="G12" i="13"/>
  <c r="H12" i="13"/>
  <c r="L6" i="13"/>
  <c r="D8" i="13"/>
  <c r="D47" i="13"/>
  <c r="D28" i="13"/>
  <c r="L20" i="13"/>
  <c r="D20" i="13"/>
  <c r="D38" i="13" s="1"/>
  <c r="F47" i="13" s="1"/>
  <c r="L12" i="13"/>
  <c r="D12" i="13"/>
  <c r="D58" i="5"/>
  <c r="F40" i="5"/>
  <c r="E40" i="5"/>
  <c r="D40" i="5"/>
  <c r="D29" i="5"/>
  <c r="F35" i="5"/>
  <c r="E35" i="5"/>
  <c r="D35" i="5"/>
  <c r="D13" i="5"/>
  <c r="O12" i="10"/>
  <c r="V12" i="10"/>
  <c r="G12" i="10"/>
  <c r="D11" i="10"/>
  <c r="V23" i="10" s="1"/>
  <c r="L6" i="10"/>
  <c r="V15" i="10" s="1"/>
  <c r="G6" i="10"/>
  <c r="L6" i="5"/>
  <c r="E13" i="5"/>
  <c r="F6" i="5"/>
  <c r="D9" i="5"/>
  <c r="D36" i="5" s="1"/>
  <c r="C53" i="4"/>
  <c r="N24" i="5"/>
  <c r="O24" i="5"/>
  <c r="P24" i="5"/>
  <c r="M24" i="5"/>
  <c r="L29" i="5"/>
  <c r="L24" i="5"/>
  <c r="I24" i="5"/>
  <c r="F24" i="5"/>
  <c r="G24" i="5"/>
  <c r="H24" i="5"/>
  <c r="E24" i="5"/>
  <c r="D24" i="5"/>
  <c r="D49" i="5" s="1"/>
  <c r="F58" i="5" s="1"/>
  <c r="L13" i="5"/>
  <c r="L18" i="5"/>
  <c r="N13" i="5"/>
  <c r="O13" i="5"/>
  <c r="P13" i="5"/>
  <c r="M13" i="5"/>
  <c r="D18" i="5"/>
  <c r="L3" i="6"/>
  <c r="M3" i="6"/>
  <c r="L4" i="6"/>
  <c r="M4" i="6"/>
  <c r="L5" i="6"/>
  <c r="M5" i="6"/>
  <c r="L6" i="6"/>
  <c r="M6" i="6"/>
  <c r="L7" i="6"/>
  <c r="M7"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K4" i="6"/>
  <c r="K5" i="6"/>
  <c r="K6" i="6"/>
  <c r="K7" i="6"/>
  <c r="K8" i="6"/>
  <c r="K9" i="6"/>
  <c r="K10" i="6"/>
  <c r="K11" i="6"/>
  <c r="K12" i="6"/>
  <c r="K13" i="6"/>
  <c r="K14" i="6"/>
  <c r="K15" i="6"/>
  <c r="K16" i="6"/>
  <c r="K17" i="6"/>
  <c r="K18" i="6"/>
  <c r="K19" i="6"/>
  <c r="K20" i="6"/>
  <c r="K21" i="6"/>
  <c r="K22" i="6"/>
  <c r="K23" i="6"/>
  <c r="K24" i="6"/>
  <c r="K3" i="6"/>
  <c r="F13" i="5"/>
  <c r="G13" i="5"/>
  <c r="H13" i="5"/>
  <c r="C6" i="4"/>
  <c r="D6" i="4"/>
  <c r="E6" i="4"/>
  <c r="F6" i="4"/>
  <c r="G6" i="4"/>
  <c r="H6" i="4"/>
  <c r="I6" i="4"/>
  <c r="J6" i="4"/>
  <c r="K6" i="4"/>
  <c r="L6" i="4"/>
  <c r="M6" i="4"/>
  <c r="N6" i="4"/>
  <c r="O6" i="4"/>
  <c r="P6" i="4"/>
  <c r="Q6" i="4"/>
  <c r="R6" i="4"/>
  <c r="S6" i="4"/>
  <c r="T6" i="4"/>
  <c r="U6" i="4"/>
  <c r="V6" i="4"/>
  <c r="W6" i="4"/>
  <c r="X6" i="4"/>
  <c r="Y6" i="4"/>
  <c r="Z6" i="4"/>
  <c r="C483" i="4"/>
  <c r="D483" i="4"/>
  <c r="E483" i="4"/>
  <c r="F483" i="4"/>
  <c r="G483" i="4"/>
  <c r="H483" i="4"/>
  <c r="I483" i="4"/>
  <c r="J483" i="4"/>
  <c r="K483" i="4"/>
  <c r="L483" i="4"/>
  <c r="M483" i="4"/>
  <c r="N483" i="4"/>
  <c r="O483" i="4"/>
  <c r="P483" i="4"/>
  <c r="Q483" i="4"/>
  <c r="R483" i="4"/>
  <c r="S483" i="4"/>
  <c r="T483" i="4"/>
  <c r="U483" i="4"/>
  <c r="V483" i="4"/>
  <c r="W483" i="4"/>
  <c r="X483" i="4"/>
  <c r="Y483" i="4"/>
  <c r="Z483" i="4"/>
  <c r="C476" i="4"/>
  <c r="D476" i="4"/>
  <c r="E476" i="4"/>
  <c r="F476" i="4"/>
  <c r="G476" i="4"/>
  <c r="H476" i="4"/>
  <c r="I476" i="4"/>
  <c r="J476" i="4"/>
  <c r="K476" i="4"/>
  <c r="L476" i="4"/>
  <c r="M476" i="4"/>
  <c r="N476" i="4"/>
  <c r="O476" i="4"/>
  <c r="P476" i="4"/>
  <c r="Q476" i="4"/>
  <c r="R476" i="4"/>
  <c r="S476" i="4"/>
  <c r="T476" i="4"/>
  <c r="U476" i="4"/>
  <c r="V476" i="4"/>
  <c r="W476" i="4"/>
  <c r="X476" i="4"/>
  <c r="Y476" i="4"/>
  <c r="Z476" i="4"/>
  <c r="C314" i="4"/>
  <c r="D314" i="4"/>
  <c r="E314" i="4"/>
  <c r="F314" i="4"/>
  <c r="G314" i="4"/>
  <c r="H314" i="4"/>
  <c r="I314" i="4"/>
  <c r="J314" i="4"/>
  <c r="K314" i="4"/>
  <c r="L314" i="4"/>
  <c r="M314" i="4"/>
  <c r="N314" i="4"/>
  <c r="O314" i="4"/>
  <c r="P314" i="4"/>
  <c r="Q314" i="4"/>
  <c r="R314" i="4"/>
  <c r="S314" i="4"/>
  <c r="T314" i="4"/>
  <c r="U314" i="4"/>
  <c r="V314" i="4"/>
  <c r="W314" i="4"/>
  <c r="X314" i="4"/>
  <c r="Y314" i="4"/>
  <c r="Z314" i="4"/>
  <c r="C478" i="4"/>
  <c r="D478" i="4"/>
  <c r="E478" i="4"/>
  <c r="F478" i="4"/>
  <c r="G478" i="4"/>
  <c r="H478" i="4"/>
  <c r="I478" i="4"/>
  <c r="J478" i="4"/>
  <c r="K478" i="4"/>
  <c r="L478" i="4"/>
  <c r="M478" i="4"/>
  <c r="N478" i="4"/>
  <c r="O478" i="4"/>
  <c r="P478" i="4"/>
  <c r="Q478" i="4"/>
  <c r="R478" i="4"/>
  <c r="S478" i="4"/>
  <c r="T478" i="4"/>
  <c r="U478" i="4"/>
  <c r="V478" i="4"/>
  <c r="W478" i="4"/>
  <c r="X478" i="4"/>
  <c r="Y478" i="4"/>
  <c r="Z478" i="4"/>
  <c r="C501" i="4"/>
  <c r="D501" i="4"/>
  <c r="E501" i="4"/>
  <c r="F501" i="4"/>
  <c r="G501" i="4"/>
  <c r="H501" i="4"/>
  <c r="I501" i="4"/>
  <c r="J501" i="4"/>
  <c r="K501" i="4"/>
  <c r="L501" i="4"/>
  <c r="M501" i="4"/>
  <c r="N501" i="4"/>
  <c r="O501" i="4"/>
  <c r="P501" i="4"/>
  <c r="Q501" i="4"/>
  <c r="R501" i="4"/>
  <c r="S501" i="4"/>
  <c r="T501" i="4"/>
  <c r="U501" i="4"/>
  <c r="V501" i="4"/>
  <c r="W501" i="4"/>
  <c r="X501" i="4"/>
  <c r="Y501" i="4"/>
  <c r="Z501" i="4"/>
  <c r="C490" i="4"/>
  <c r="D490" i="4"/>
  <c r="E490" i="4"/>
  <c r="F490" i="4"/>
  <c r="G490" i="4"/>
  <c r="H490" i="4"/>
  <c r="I490" i="4"/>
  <c r="J490" i="4"/>
  <c r="K490" i="4"/>
  <c r="L490" i="4"/>
  <c r="M490" i="4"/>
  <c r="N490" i="4"/>
  <c r="O490" i="4"/>
  <c r="P490" i="4"/>
  <c r="Q490" i="4"/>
  <c r="R490" i="4"/>
  <c r="S490" i="4"/>
  <c r="T490" i="4"/>
  <c r="U490" i="4"/>
  <c r="V490" i="4"/>
  <c r="W490" i="4"/>
  <c r="X490" i="4"/>
  <c r="Y490" i="4"/>
  <c r="Z490" i="4"/>
  <c r="C432" i="4"/>
  <c r="D432" i="4"/>
  <c r="E432" i="4"/>
  <c r="F432" i="4"/>
  <c r="G432" i="4"/>
  <c r="H432" i="4"/>
  <c r="I432" i="4"/>
  <c r="J432" i="4"/>
  <c r="K432" i="4"/>
  <c r="L432" i="4"/>
  <c r="M432" i="4"/>
  <c r="N432" i="4"/>
  <c r="O432" i="4"/>
  <c r="P432" i="4"/>
  <c r="Q432" i="4"/>
  <c r="R432" i="4"/>
  <c r="S432" i="4"/>
  <c r="T432" i="4"/>
  <c r="U432" i="4"/>
  <c r="V432" i="4"/>
  <c r="W432" i="4"/>
  <c r="X432" i="4"/>
  <c r="Y432" i="4"/>
  <c r="Z432" i="4"/>
  <c r="C530" i="4"/>
  <c r="D530" i="4"/>
  <c r="E530" i="4"/>
  <c r="F530" i="4"/>
  <c r="G530" i="4"/>
  <c r="H530" i="4"/>
  <c r="I530" i="4"/>
  <c r="J530" i="4"/>
  <c r="K530" i="4"/>
  <c r="L530" i="4"/>
  <c r="M530" i="4"/>
  <c r="N530" i="4"/>
  <c r="O530" i="4"/>
  <c r="P530" i="4"/>
  <c r="Q530" i="4"/>
  <c r="R530" i="4"/>
  <c r="S530" i="4"/>
  <c r="T530" i="4"/>
  <c r="U530" i="4"/>
  <c r="V530" i="4"/>
  <c r="W530" i="4"/>
  <c r="X530" i="4"/>
  <c r="Y530" i="4"/>
  <c r="Z530" i="4"/>
  <c r="C453" i="4"/>
  <c r="D453" i="4"/>
  <c r="E453" i="4"/>
  <c r="F453" i="4"/>
  <c r="G453" i="4"/>
  <c r="H453" i="4"/>
  <c r="I453" i="4"/>
  <c r="J453" i="4"/>
  <c r="K453" i="4"/>
  <c r="L453" i="4"/>
  <c r="M453" i="4"/>
  <c r="N453" i="4"/>
  <c r="O453" i="4"/>
  <c r="P453" i="4"/>
  <c r="Q453" i="4"/>
  <c r="R453" i="4"/>
  <c r="S453" i="4"/>
  <c r="T453" i="4"/>
  <c r="U453" i="4"/>
  <c r="V453" i="4"/>
  <c r="W453" i="4"/>
  <c r="X453" i="4"/>
  <c r="Y453" i="4"/>
  <c r="Z453" i="4"/>
  <c r="C537" i="4"/>
  <c r="D537" i="4"/>
  <c r="E537" i="4"/>
  <c r="F537" i="4"/>
  <c r="G537" i="4"/>
  <c r="H537" i="4"/>
  <c r="I537" i="4"/>
  <c r="J537" i="4"/>
  <c r="K537" i="4"/>
  <c r="L537" i="4"/>
  <c r="M537" i="4"/>
  <c r="N537" i="4"/>
  <c r="O537" i="4"/>
  <c r="P537" i="4"/>
  <c r="Q537" i="4"/>
  <c r="R537" i="4"/>
  <c r="S537" i="4"/>
  <c r="T537" i="4"/>
  <c r="U537" i="4"/>
  <c r="V537" i="4"/>
  <c r="W537" i="4"/>
  <c r="X537" i="4"/>
  <c r="Y537" i="4"/>
  <c r="Z537" i="4"/>
  <c r="C426" i="4"/>
  <c r="D426" i="4"/>
  <c r="E426" i="4"/>
  <c r="F426" i="4"/>
  <c r="G426" i="4"/>
  <c r="H426" i="4"/>
  <c r="I426" i="4"/>
  <c r="J426" i="4"/>
  <c r="K426" i="4"/>
  <c r="L426" i="4"/>
  <c r="M426" i="4"/>
  <c r="N426" i="4"/>
  <c r="O426" i="4"/>
  <c r="P426" i="4"/>
  <c r="Q426" i="4"/>
  <c r="R426" i="4"/>
  <c r="S426" i="4"/>
  <c r="T426" i="4"/>
  <c r="U426" i="4"/>
  <c r="V426" i="4"/>
  <c r="W426" i="4"/>
  <c r="X426" i="4"/>
  <c r="Y426" i="4"/>
  <c r="Z426" i="4"/>
  <c r="C473" i="4"/>
  <c r="D473" i="4"/>
  <c r="E473" i="4"/>
  <c r="F473" i="4"/>
  <c r="G473" i="4"/>
  <c r="H473" i="4"/>
  <c r="I473" i="4"/>
  <c r="J473" i="4"/>
  <c r="K473" i="4"/>
  <c r="L473" i="4"/>
  <c r="M473" i="4"/>
  <c r="N473" i="4"/>
  <c r="O473" i="4"/>
  <c r="P473" i="4"/>
  <c r="Q473" i="4"/>
  <c r="R473" i="4"/>
  <c r="S473" i="4"/>
  <c r="T473" i="4"/>
  <c r="U473" i="4"/>
  <c r="V473" i="4"/>
  <c r="W473" i="4"/>
  <c r="X473" i="4"/>
  <c r="Y473" i="4"/>
  <c r="Z473" i="4"/>
  <c r="C448" i="4"/>
  <c r="D448" i="4"/>
  <c r="E448" i="4"/>
  <c r="F448" i="4"/>
  <c r="G448" i="4"/>
  <c r="H448" i="4"/>
  <c r="I448" i="4"/>
  <c r="J448" i="4"/>
  <c r="K448" i="4"/>
  <c r="L448" i="4"/>
  <c r="M448" i="4"/>
  <c r="N448" i="4"/>
  <c r="O448" i="4"/>
  <c r="P448" i="4"/>
  <c r="Q448" i="4"/>
  <c r="R448" i="4"/>
  <c r="S448" i="4"/>
  <c r="T448" i="4"/>
  <c r="U448" i="4"/>
  <c r="V448" i="4"/>
  <c r="W448" i="4"/>
  <c r="X448" i="4"/>
  <c r="Y448" i="4"/>
  <c r="Z448" i="4"/>
  <c r="C388" i="4"/>
  <c r="D388" i="4"/>
  <c r="E388" i="4"/>
  <c r="F388" i="4"/>
  <c r="G388" i="4"/>
  <c r="H388" i="4"/>
  <c r="I388" i="4"/>
  <c r="J388" i="4"/>
  <c r="K388" i="4"/>
  <c r="L388" i="4"/>
  <c r="M388" i="4"/>
  <c r="N388" i="4"/>
  <c r="O388" i="4"/>
  <c r="P388" i="4"/>
  <c r="Q388" i="4"/>
  <c r="R388" i="4"/>
  <c r="S388" i="4"/>
  <c r="T388" i="4"/>
  <c r="U388" i="4"/>
  <c r="V388" i="4"/>
  <c r="W388" i="4"/>
  <c r="X388" i="4"/>
  <c r="Y388" i="4"/>
  <c r="Z388" i="4"/>
  <c r="C351" i="4"/>
  <c r="D351" i="4"/>
  <c r="E351" i="4"/>
  <c r="F351" i="4"/>
  <c r="G351" i="4"/>
  <c r="H351" i="4"/>
  <c r="I351" i="4"/>
  <c r="J351" i="4"/>
  <c r="K351" i="4"/>
  <c r="L351" i="4"/>
  <c r="M351" i="4"/>
  <c r="N351" i="4"/>
  <c r="O351" i="4"/>
  <c r="P351" i="4"/>
  <c r="Q351" i="4"/>
  <c r="R351" i="4"/>
  <c r="S351" i="4"/>
  <c r="T351" i="4"/>
  <c r="U351" i="4"/>
  <c r="V351" i="4"/>
  <c r="W351" i="4"/>
  <c r="X351" i="4"/>
  <c r="Y351" i="4"/>
  <c r="Z351" i="4"/>
  <c r="C414" i="4"/>
  <c r="D414" i="4"/>
  <c r="E414" i="4"/>
  <c r="F414" i="4"/>
  <c r="G414" i="4"/>
  <c r="H414" i="4"/>
  <c r="I414" i="4"/>
  <c r="J414" i="4"/>
  <c r="K414" i="4"/>
  <c r="L414" i="4"/>
  <c r="M414" i="4"/>
  <c r="N414" i="4"/>
  <c r="O414" i="4"/>
  <c r="P414" i="4"/>
  <c r="Q414" i="4"/>
  <c r="R414" i="4"/>
  <c r="S414" i="4"/>
  <c r="T414" i="4"/>
  <c r="U414" i="4"/>
  <c r="V414" i="4"/>
  <c r="W414" i="4"/>
  <c r="X414" i="4"/>
  <c r="Y414" i="4"/>
  <c r="Z414" i="4"/>
  <c r="C41" i="4"/>
  <c r="D41" i="4"/>
  <c r="E41" i="4"/>
  <c r="F41" i="4"/>
  <c r="G41" i="4"/>
  <c r="H41" i="4"/>
  <c r="I41" i="4"/>
  <c r="J41" i="4"/>
  <c r="K41" i="4"/>
  <c r="L41" i="4"/>
  <c r="M41" i="4"/>
  <c r="N41" i="4"/>
  <c r="O41" i="4"/>
  <c r="P41" i="4"/>
  <c r="Q41" i="4"/>
  <c r="R41" i="4"/>
  <c r="S41" i="4"/>
  <c r="T41" i="4"/>
  <c r="U41" i="4"/>
  <c r="V41" i="4"/>
  <c r="W41" i="4"/>
  <c r="X41" i="4"/>
  <c r="Y41" i="4"/>
  <c r="Z41" i="4"/>
  <c r="C297" i="4"/>
  <c r="D297" i="4"/>
  <c r="E297" i="4"/>
  <c r="F297" i="4"/>
  <c r="G297" i="4"/>
  <c r="H297" i="4"/>
  <c r="I297" i="4"/>
  <c r="J297" i="4"/>
  <c r="K297" i="4"/>
  <c r="L297" i="4"/>
  <c r="M297" i="4"/>
  <c r="N297" i="4"/>
  <c r="O297" i="4"/>
  <c r="P297" i="4"/>
  <c r="Q297" i="4"/>
  <c r="R297" i="4"/>
  <c r="S297" i="4"/>
  <c r="T297" i="4"/>
  <c r="U297" i="4"/>
  <c r="V297" i="4"/>
  <c r="W297" i="4"/>
  <c r="X297" i="4"/>
  <c r="Y297" i="4"/>
  <c r="Z297" i="4"/>
  <c r="C361" i="4"/>
  <c r="D361" i="4"/>
  <c r="E361" i="4"/>
  <c r="F361" i="4"/>
  <c r="G361" i="4"/>
  <c r="H361" i="4"/>
  <c r="I361" i="4"/>
  <c r="J361" i="4"/>
  <c r="K361" i="4"/>
  <c r="L361" i="4"/>
  <c r="M361" i="4"/>
  <c r="N361" i="4"/>
  <c r="O361" i="4"/>
  <c r="P361" i="4"/>
  <c r="Q361" i="4"/>
  <c r="R361" i="4"/>
  <c r="S361" i="4"/>
  <c r="T361" i="4"/>
  <c r="U361" i="4"/>
  <c r="V361" i="4"/>
  <c r="W361" i="4"/>
  <c r="X361" i="4"/>
  <c r="Y361" i="4"/>
  <c r="Z361" i="4"/>
  <c r="C408" i="4"/>
  <c r="D408" i="4"/>
  <c r="E408" i="4"/>
  <c r="F408" i="4"/>
  <c r="G408" i="4"/>
  <c r="H408" i="4"/>
  <c r="I408" i="4"/>
  <c r="J408" i="4"/>
  <c r="K408" i="4"/>
  <c r="L408" i="4"/>
  <c r="M408" i="4"/>
  <c r="N408" i="4"/>
  <c r="O408" i="4"/>
  <c r="P408" i="4"/>
  <c r="Q408" i="4"/>
  <c r="R408" i="4"/>
  <c r="S408" i="4"/>
  <c r="T408" i="4"/>
  <c r="U408" i="4"/>
  <c r="V408" i="4"/>
  <c r="W408" i="4"/>
  <c r="X408" i="4"/>
  <c r="Y408" i="4"/>
  <c r="Z408" i="4"/>
  <c r="C394" i="4"/>
  <c r="D394" i="4"/>
  <c r="E394" i="4"/>
  <c r="F394" i="4"/>
  <c r="G394" i="4"/>
  <c r="H394" i="4"/>
  <c r="I394" i="4"/>
  <c r="J394" i="4"/>
  <c r="K394" i="4"/>
  <c r="L394" i="4"/>
  <c r="M394" i="4"/>
  <c r="N394" i="4"/>
  <c r="O394" i="4"/>
  <c r="P394" i="4"/>
  <c r="Q394" i="4"/>
  <c r="R394" i="4"/>
  <c r="S394" i="4"/>
  <c r="T394" i="4"/>
  <c r="U394" i="4"/>
  <c r="V394" i="4"/>
  <c r="W394" i="4"/>
  <c r="X394" i="4"/>
  <c r="Y394" i="4"/>
  <c r="Z394" i="4"/>
  <c r="C279" i="4"/>
  <c r="D279" i="4"/>
  <c r="E279" i="4"/>
  <c r="F279" i="4"/>
  <c r="G279" i="4"/>
  <c r="H279" i="4"/>
  <c r="I279" i="4"/>
  <c r="J279" i="4"/>
  <c r="K279" i="4"/>
  <c r="L279" i="4"/>
  <c r="M279" i="4"/>
  <c r="N279" i="4"/>
  <c r="O279" i="4"/>
  <c r="P279" i="4"/>
  <c r="Q279" i="4"/>
  <c r="R279" i="4"/>
  <c r="S279" i="4"/>
  <c r="T279" i="4"/>
  <c r="U279" i="4"/>
  <c r="V279" i="4"/>
  <c r="W279" i="4"/>
  <c r="X279" i="4"/>
  <c r="Y279" i="4"/>
  <c r="Z279" i="4"/>
  <c r="C30" i="4"/>
  <c r="D30" i="4"/>
  <c r="E30" i="4"/>
  <c r="F30" i="4"/>
  <c r="G30" i="4"/>
  <c r="H30" i="4"/>
  <c r="I30" i="4"/>
  <c r="J30" i="4"/>
  <c r="K30" i="4"/>
  <c r="L30" i="4"/>
  <c r="M30" i="4"/>
  <c r="N30" i="4"/>
  <c r="O30" i="4"/>
  <c r="P30" i="4"/>
  <c r="Q30" i="4"/>
  <c r="R30" i="4"/>
  <c r="S30" i="4"/>
  <c r="T30" i="4"/>
  <c r="U30" i="4"/>
  <c r="V30" i="4"/>
  <c r="W30" i="4"/>
  <c r="X30" i="4"/>
  <c r="Y30" i="4"/>
  <c r="Z30" i="4"/>
  <c r="C551" i="4"/>
  <c r="D551" i="4"/>
  <c r="E551" i="4"/>
  <c r="F551" i="4"/>
  <c r="G551" i="4"/>
  <c r="H551" i="4"/>
  <c r="I551" i="4"/>
  <c r="J551" i="4"/>
  <c r="K551" i="4"/>
  <c r="L551" i="4"/>
  <c r="M551" i="4"/>
  <c r="N551" i="4"/>
  <c r="O551" i="4"/>
  <c r="P551" i="4"/>
  <c r="Q551" i="4"/>
  <c r="R551" i="4"/>
  <c r="S551" i="4"/>
  <c r="T551" i="4"/>
  <c r="U551" i="4"/>
  <c r="V551" i="4"/>
  <c r="W551" i="4"/>
  <c r="X551" i="4"/>
  <c r="Y551" i="4"/>
  <c r="Z551" i="4"/>
  <c r="C87" i="4"/>
  <c r="D87" i="4"/>
  <c r="E87" i="4"/>
  <c r="F87" i="4"/>
  <c r="G87" i="4"/>
  <c r="H87" i="4"/>
  <c r="I87" i="4"/>
  <c r="J87" i="4"/>
  <c r="K87" i="4"/>
  <c r="L87" i="4"/>
  <c r="M87" i="4"/>
  <c r="N87" i="4"/>
  <c r="O87" i="4"/>
  <c r="P87" i="4"/>
  <c r="Q87" i="4"/>
  <c r="R87" i="4"/>
  <c r="S87" i="4"/>
  <c r="T87" i="4"/>
  <c r="U87" i="4"/>
  <c r="V87" i="4"/>
  <c r="W87" i="4"/>
  <c r="X87" i="4"/>
  <c r="Y87" i="4"/>
  <c r="Z87" i="4"/>
  <c r="C353" i="4"/>
  <c r="D353" i="4"/>
  <c r="E353" i="4"/>
  <c r="F353" i="4"/>
  <c r="G353" i="4"/>
  <c r="H353" i="4"/>
  <c r="I353" i="4"/>
  <c r="J353" i="4"/>
  <c r="K353" i="4"/>
  <c r="L353" i="4"/>
  <c r="M353" i="4"/>
  <c r="N353" i="4"/>
  <c r="O353" i="4"/>
  <c r="P353" i="4"/>
  <c r="Q353" i="4"/>
  <c r="R353" i="4"/>
  <c r="S353" i="4"/>
  <c r="T353" i="4"/>
  <c r="U353" i="4"/>
  <c r="V353" i="4"/>
  <c r="W353" i="4"/>
  <c r="X353" i="4"/>
  <c r="Y353" i="4"/>
  <c r="Z353" i="4"/>
  <c r="C211" i="4"/>
  <c r="D211" i="4"/>
  <c r="E211" i="4"/>
  <c r="F211" i="4"/>
  <c r="G211" i="4"/>
  <c r="H211" i="4"/>
  <c r="I211" i="4"/>
  <c r="J211" i="4"/>
  <c r="K211" i="4"/>
  <c r="L211" i="4"/>
  <c r="M211" i="4"/>
  <c r="N211" i="4"/>
  <c r="O211" i="4"/>
  <c r="P211" i="4"/>
  <c r="Q211" i="4"/>
  <c r="R211" i="4"/>
  <c r="S211" i="4"/>
  <c r="T211" i="4"/>
  <c r="U211" i="4"/>
  <c r="V211" i="4"/>
  <c r="W211" i="4"/>
  <c r="X211" i="4"/>
  <c r="Y211" i="4"/>
  <c r="Z211" i="4"/>
  <c r="C271" i="4"/>
  <c r="D271" i="4"/>
  <c r="E271" i="4"/>
  <c r="F271" i="4"/>
  <c r="G271" i="4"/>
  <c r="H271" i="4"/>
  <c r="I271" i="4"/>
  <c r="J271" i="4"/>
  <c r="K271" i="4"/>
  <c r="L271" i="4"/>
  <c r="M271" i="4"/>
  <c r="N271" i="4"/>
  <c r="O271" i="4"/>
  <c r="P271" i="4"/>
  <c r="Q271" i="4"/>
  <c r="R271" i="4"/>
  <c r="S271" i="4"/>
  <c r="T271" i="4"/>
  <c r="U271" i="4"/>
  <c r="V271" i="4"/>
  <c r="W271" i="4"/>
  <c r="X271" i="4"/>
  <c r="Y271" i="4"/>
  <c r="Z271" i="4"/>
  <c r="C40" i="4"/>
  <c r="D40" i="4"/>
  <c r="E40" i="4"/>
  <c r="F40" i="4"/>
  <c r="G40" i="4"/>
  <c r="H40" i="4"/>
  <c r="I40" i="4"/>
  <c r="J40" i="4"/>
  <c r="K40" i="4"/>
  <c r="L40" i="4"/>
  <c r="M40" i="4"/>
  <c r="N40" i="4"/>
  <c r="O40" i="4"/>
  <c r="P40" i="4"/>
  <c r="Q40" i="4"/>
  <c r="R40" i="4"/>
  <c r="S40" i="4"/>
  <c r="T40" i="4"/>
  <c r="U40" i="4"/>
  <c r="V40" i="4"/>
  <c r="W40" i="4"/>
  <c r="X40" i="4"/>
  <c r="Y40" i="4"/>
  <c r="Z40" i="4"/>
  <c r="C437" i="4"/>
  <c r="D437" i="4"/>
  <c r="E437" i="4"/>
  <c r="F437" i="4"/>
  <c r="G437" i="4"/>
  <c r="H437" i="4"/>
  <c r="I437" i="4"/>
  <c r="J437" i="4"/>
  <c r="K437" i="4"/>
  <c r="L437" i="4"/>
  <c r="M437" i="4"/>
  <c r="N437" i="4"/>
  <c r="O437" i="4"/>
  <c r="P437" i="4"/>
  <c r="Q437" i="4"/>
  <c r="R437" i="4"/>
  <c r="S437" i="4"/>
  <c r="T437" i="4"/>
  <c r="U437" i="4"/>
  <c r="V437" i="4"/>
  <c r="W437" i="4"/>
  <c r="X437" i="4"/>
  <c r="Y437" i="4"/>
  <c r="Z437" i="4"/>
  <c r="C598" i="4"/>
  <c r="D598" i="4"/>
  <c r="E598" i="4"/>
  <c r="F598" i="4"/>
  <c r="G598" i="4"/>
  <c r="H598" i="4"/>
  <c r="I598" i="4"/>
  <c r="J598" i="4"/>
  <c r="K598" i="4"/>
  <c r="L598" i="4"/>
  <c r="M598" i="4"/>
  <c r="N598" i="4"/>
  <c r="O598" i="4"/>
  <c r="P598" i="4"/>
  <c r="Q598" i="4"/>
  <c r="R598" i="4"/>
  <c r="S598" i="4"/>
  <c r="T598" i="4"/>
  <c r="U598" i="4"/>
  <c r="V598" i="4"/>
  <c r="W598" i="4"/>
  <c r="X598" i="4"/>
  <c r="Y598" i="4"/>
  <c r="Z598" i="4"/>
  <c r="C27" i="4"/>
  <c r="D27" i="4"/>
  <c r="E27" i="4"/>
  <c r="F27" i="4"/>
  <c r="G27" i="4"/>
  <c r="H27" i="4"/>
  <c r="I27" i="4"/>
  <c r="J27" i="4"/>
  <c r="K27" i="4"/>
  <c r="L27" i="4"/>
  <c r="M27" i="4"/>
  <c r="N27" i="4"/>
  <c r="O27" i="4"/>
  <c r="P27" i="4"/>
  <c r="Q27" i="4"/>
  <c r="R27" i="4"/>
  <c r="S27" i="4"/>
  <c r="T27" i="4"/>
  <c r="U27" i="4"/>
  <c r="V27" i="4"/>
  <c r="W27" i="4"/>
  <c r="X27" i="4"/>
  <c r="Y27" i="4"/>
  <c r="Z27" i="4"/>
  <c r="C42" i="4"/>
  <c r="D42" i="4"/>
  <c r="E42" i="4"/>
  <c r="F42" i="4"/>
  <c r="G42" i="4"/>
  <c r="H42" i="4"/>
  <c r="I42" i="4"/>
  <c r="J42" i="4"/>
  <c r="K42" i="4"/>
  <c r="L42" i="4"/>
  <c r="M42" i="4"/>
  <c r="N42" i="4"/>
  <c r="O42" i="4"/>
  <c r="P42" i="4"/>
  <c r="Q42" i="4"/>
  <c r="R42" i="4"/>
  <c r="S42" i="4"/>
  <c r="T42" i="4"/>
  <c r="U42" i="4"/>
  <c r="V42" i="4"/>
  <c r="W42" i="4"/>
  <c r="X42" i="4"/>
  <c r="Y42" i="4"/>
  <c r="Z42" i="4"/>
  <c r="C360" i="4"/>
  <c r="D360" i="4"/>
  <c r="E360" i="4"/>
  <c r="F360" i="4"/>
  <c r="G360" i="4"/>
  <c r="H360" i="4"/>
  <c r="I360" i="4"/>
  <c r="J360" i="4"/>
  <c r="K360" i="4"/>
  <c r="L360" i="4"/>
  <c r="M360" i="4"/>
  <c r="N360" i="4"/>
  <c r="O360" i="4"/>
  <c r="P360" i="4"/>
  <c r="Q360" i="4"/>
  <c r="R360" i="4"/>
  <c r="S360" i="4"/>
  <c r="T360" i="4"/>
  <c r="U360" i="4"/>
  <c r="V360" i="4"/>
  <c r="W360" i="4"/>
  <c r="X360" i="4"/>
  <c r="Y360" i="4"/>
  <c r="Z360" i="4"/>
  <c r="C410" i="4"/>
  <c r="D410" i="4"/>
  <c r="E410" i="4"/>
  <c r="F410" i="4"/>
  <c r="G410" i="4"/>
  <c r="H410" i="4"/>
  <c r="I410" i="4"/>
  <c r="J410" i="4"/>
  <c r="K410" i="4"/>
  <c r="L410" i="4"/>
  <c r="M410" i="4"/>
  <c r="N410" i="4"/>
  <c r="O410" i="4"/>
  <c r="P410" i="4"/>
  <c r="Q410" i="4"/>
  <c r="R410" i="4"/>
  <c r="S410" i="4"/>
  <c r="T410" i="4"/>
  <c r="U410" i="4"/>
  <c r="V410" i="4"/>
  <c r="W410" i="4"/>
  <c r="X410" i="4"/>
  <c r="Y410" i="4"/>
  <c r="Z410" i="4"/>
  <c r="C25" i="4"/>
  <c r="D25" i="4"/>
  <c r="E25" i="4"/>
  <c r="F25" i="4"/>
  <c r="G25" i="4"/>
  <c r="H25" i="4"/>
  <c r="I25" i="4"/>
  <c r="J25" i="4"/>
  <c r="K25" i="4"/>
  <c r="L25" i="4"/>
  <c r="M25" i="4"/>
  <c r="N25" i="4"/>
  <c r="O25" i="4"/>
  <c r="P25" i="4"/>
  <c r="Q25" i="4"/>
  <c r="R25" i="4"/>
  <c r="S25" i="4"/>
  <c r="T25" i="4"/>
  <c r="U25" i="4"/>
  <c r="V25" i="4"/>
  <c r="W25" i="4"/>
  <c r="X25" i="4"/>
  <c r="Y25" i="4"/>
  <c r="Z25" i="4"/>
  <c r="C427" i="4"/>
  <c r="D427" i="4"/>
  <c r="E427" i="4"/>
  <c r="F427" i="4"/>
  <c r="G427" i="4"/>
  <c r="H427" i="4"/>
  <c r="I427" i="4"/>
  <c r="J427" i="4"/>
  <c r="K427" i="4"/>
  <c r="L427" i="4"/>
  <c r="M427" i="4"/>
  <c r="N427" i="4"/>
  <c r="O427" i="4"/>
  <c r="P427" i="4"/>
  <c r="Q427" i="4"/>
  <c r="R427" i="4"/>
  <c r="S427" i="4"/>
  <c r="T427" i="4"/>
  <c r="U427" i="4"/>
  <c r="V427" i="4"/>
  <c r="W427" i="4"/>
  <c r="X427" i="4"/>
  <c r="Y427" i="4"/>
  <c r="Z427" i="4"/>
  <c r="C122" i="4"/>
  <c r="D122" i="4"/>
  <c r="E122" i="4"/>
  <c r="F122" i="4"/>
  <c r="G122" i="4"/>
  <c r="H122" i="4"/>
  <c r="I122" i="4"/>
  <c r="J122" i="4"/>
  <c r="K122" i="4"/>
  <c r="L122" i="4"/>
  <c r="M122" i="4"/>
  <c r="N122" i="4"/>
  <c r="O122" i="4"/>
  <c r="P122" i="4"/>
  <c r="Q122" i="4"/>
  <c r="R122" i="4"/>
  <c r="S122" i="4"/>
  <c r="T122" i="4"/>
  <c r="U122" i="4"/>
  <c r="V122" i="4"/>
  <c r="W122" i="4"/>
  <c r="X122" i="4"/>
  <c r="Y122" i="4"/>
  <c r="Z122" i="4"/>
  <c r="C503" i="4"/>
  <c r="D503" i="4"/>
  <c r="E503" i="4"/>
  <c r="F503" i="4"/>
  <c r="G503" i="4"/>
  <c r="H503" i="4"/>
  <c r="I503" i="4"/>
  <c r="J503" i="4"/>
  <c r="K503" i="4"/>
  <c r="L503" i="4"/>
  <c r="M503" i="4"/>
  <c r="N503" i="4"/>
  <c r="O503" i="4"/>
  <c r="P503" i="4"/>
  <c r="Q503" i="4"/>
  <c r="R503" i="4"/>
  <c r="S503" i="4"/>
  <c r="T503" i="4"/>
  <c r="U503" i="4"/>
  <c r="V503" i="4"/>
  <c r="W503" i="4"/>
  <c r="X503" i="4"/>
  <c r="Y503" i="4"/>
  <c r="Z503" i="4"/>
  <c r="C405" i="4"/>
  <c r="D405" i="4"/>
  <c r="E405" i="4"/>
  <c r="F405" i="4"/>
  <c r="G405" i="4"/>
  <c r="H405" i="4"/>
  <c r="I405" i="4"/>
  <c r="J405" i="4"/>
  <c r="K405" i="4"/>
  <c r="L405" i="4"/>
  <c r="M405" i="4"/>
  <c r="N405" i="4"/>
  <c r="O405" i="4"/>
  <c r="P405" i="4"/>
  <c r="Q405" i="4"/>
  <c r="R405" i="4"/>
  <c r="S405" i="4"/>
  <c r="T405" i="4"/>
  <c r="U405" i="4"/>
  <c r="V405" i="4"/>
  <c r="W405" i="4"/>
  <c r="X405" i="4"/>
  <c r="Y405" i="4"/>
  <c r="Z405" i="4"/>
  <c r="C254" i="4"/>
  <c r="D254" i="4"/>
  <c r="E254" i="4"/>
  <c r="F254" i="4"/>
  <c r="G254" i="4"/>
  <c r="H254" i="4"/>
  <c r="I254" i="4"/>
  <c r="J254" i="4"/>
  <c r="K254" i="4"/>
  <c r="L254" i="4"/>
  <c r="M254" i="4"/>
  <c r="N254" i="4"/>
  <c r="O254" i="4"/>
  <c r="P254" i="4"/>
  <c r="Q254" i="4"/>
  <c r="R254" i="4"/>
  <c r="S254" i="4"/>
  <c r="T254" i="4"/>
  <c r="U254" i="4"/>
  <c r="V254" i="4"/>
  <c r="W254" i="4"/>
  <c r="X254" i="4"/>
  <c r="Y254" i="4"/>
  <c r="Z254" i="4"/>
  <c r="C470" i="4"/>
  <c r="D470" i="4"/>
  <c r="E470" i="4"/>
  <c r="F470" i="4"/>
  <c r="G470" i="4"/>
  <c r="H470" i="4"/>
  <c r="I470" i="4"/>
  <c r="J470" i="4"/>
  <c r="K470" i="4"/>
  <c r="L470" i="4"/>
  <c r="M470" i="4"/>
  <c r="N470" i="4"/>
  <c r="O470" i="4"/>
  <c r="P470" i="4"/>
  <c r="Q470" i="4"/>
  <c r="R470" i="4"/>
  <c r="S470" i="4"/>
  <c r="T470" i="4"/>
  <c r="U470" i="4"/>
  <c r="V470" i="4"/>
  <c r="W470" i="4"/>
  <c r="X470" i="4"/>
  <c r="Y470" i="4"/>
  <c r="Z470" i="4"/>
  <c r="C474" i="4"/>
  <c r="D474" i="4"/>
  <c r="E474" i="4"/>
  <c r="F474" i="4"/>
  <c r="G474" i="4"/>
  <c r="H474" i="4"/>
  <c r="I474" i="4"/>
  <c r="J474" i="4"/>
  <c r="K474" i="4"/>
  <c r="L474" i="4"/>
  <c r="M474" i="4"/>
  <c r="N474" i="4"/>
  <c r="O474" i="4"/>
  <c r="P474" i="4"/>
  <c r="Q474" i="4"/>
  <c r="R474" i="4"/>
  <c r="S474" i="4"/>
  <c r="T474" i="4"/>
  <c r="U474" i="4"/>
  <c r="V474" i="4"/>
  <c r="W474" i="4"/>
  <c r="X474" i="4"/>
  <c r="Y474" i="4"/>
  <c r="Z474" i="4"/>
  <c r="C374" i="4"/>
  <c r="D374" i="4"/>
  <c r="E374" i="4"/>
  <c r="F374" i="4"/>
  <c r="G374" i="4"/>
  <c r="H374" i="4"/>
  <c r="I374" i="4"/>
  <c r="J374" i="4"/>
  <c r="K374" i="4"/>
  <c r="L374" i="4"/>
  <c r="M374" i="4"/>
  <c r="N374" i="4"/>
  <c r="O374" i="4"/>
  <c r="P374" i="4"/>
  <c r="Q374" i="4"/>
  <c r="R374" i="4"/>
  <c r="S374" i="4"/>
  <c r="T374" i="4"/>
  <c r="U374" i="4"/>
  <c r="V374" i="4"/>
  <c r="W374" i="4"/>
  <c r="X374" i="4"/>
  <c r="Y374" i="4"/>
  <c r="Z374" i="4"/>
  <c r="C423" i="4"/>
  <c r="D423" i="4"/>
  <c r="E423" i="4"/>
  <c r="F423" i="4"/>
  <c r="G423" i="4"/>
  <c r="H423" i="4"/>
  <c r="I423" i="4"/>
  <c r="J423" i="4"/>
  <c r="K423" i="4"/>
  <c r="L423" i="4"/>
  <c r="M423" i="4"/>
  <c r="N423" i="4"/>
  <c r="O423" i="4"/>
  <c r="P423" i="4"/>
  <c r="Q423" i="4"/>
  <c r="R423" i="4"/>
  <c r="S423" i="4"/>
  <c r="T423" i="4"/>
  <c r="U423" i="4"/>
  <c r="V423" i="4"/>
  <c r="W423" i="4"/>
  <c r="X423" i="4"/>
  <c r="Y423" i="4"/>
  <c r="Z423" i="4"/>
  <c r="C479" i="4"/>
  <c r="D479" i="4"/>
  <c r="E479" i="4"/>
  <c r="F479" i="4"/>
  <c r="G479" i="4"/>
  <c r="H479" i="4"/>
  <c r="I479" i="4"/>
  <c r="J479" i="4"/>
  <c r="K479" i="4"/>
  <c r="L479" i="4"/>
  <c r="M479" i="4"/>
  <c r="N479" i="4"/>
  <c r="O479" i="4"/>
  <c r="P479" i="4"/>
  <c r="Q479" i="4"/>
  <c r="R479" i="4"/>
  <c r="S479" i="4"/>
  <c r="T479" i="4"/>
  <c r="U479" i="4"/>
  <c r="V479" i="4"/>
  <c r="W479" i="4"/>
  <c r="X479" i="4"/>
  <c r="Y479" i="4"/>
  <c r="Z479" i="4"/>
  <c r="C618" i="4"/>
  <c r="D618" i="4"/>
  <c r="E618" i="4"/>
  <c r="F618" i="4"/>
  <c r="G618" i="4"/>
  <c r="H618" i="4"/>
  <c r="I618" i="4"/>
  <c r="J618" i="4"/>
  <c r="K618" i="4"/>
  <c r="L618" i="4"/>
  <c r="M618" i="4"/>
  <c r="N618" i="4"/>
  <c r="O618" i="4"/>
  <c r="P618" i="4"/>
  <c r="Q618" i="4"/>
  <c r="R618" i="4"/>
  <c r="S618" i="4"/>
  <c r="T618" i="4"/>
  <c r="U618" i="4"/>
  <c r="V618" i="4"/>
  <c r="W618" i="4"/>
  <c r="X618" i="4"/>
  <c r="Y618" i="4"/>
  <c r="Z618" i="4"/>
  <c r="C610" i="4"/>
  <c r="D610" i="4"/>
  <c r="E610" i="4"/>
  <c r="F610" i="4"/>
  <c r="G610" i="4"/>
  <c r="H610" i="4"/>
  <c r="I610" i="4"/>
  <c r="J610" i="4"/>
  <c r="K610" i="4"/>
  <c r="L610" i="4"/>
  <c r="M610" i="4"/>
  <c r="N610" i="4"/>
  <c r="O610" i="4"/>
  <c r="P610" i="4"/>
  <c r="Q610" i="4"/>
  <c r="R610" i="4"/>
  <c r="S610" i="4"/>
  <c r="T610" i="4"/>
  <c r="U610" i="4"/>
  <c r="V610" i="4"/>
  <c r="W610" i="4"/>
  <c r="X610" i="4"/>
  <c r="Y610" i="4"/>
  <c r="Z610" i="4"/>
  <c r="C529" i="4"/>
  <c r="D529" i="4"/>
  <c r="E529" i="4"/>
  <c r="F529" i="4"/>
  <c r="G529" i="4"/>
  <c r="H529" i="4"/>
  <c r="I529" i="4"/>
  <c r="J529" i="4"/>
  <c r="K529" i="4"/>
  <c r="L529" i="4"/>
  <c r="M529" i="4"/>
  <c r="N529" i="4"/>
  <c r="O529" i="4"/>
  <c r="P529" i="4"/>
  <c r="Q529" i="4"/>
  <c r="R529" i="4"/>
  <c r="S529" i="4"/>
  <c r="T529" i="4"/>
  <c r="U529" i="4"/>
  <c r="V529" i="4"/>
  <c r="W529" i="4"/>
  <c r="X529" i="4"/>
  <c r="Y529" i="4"/>
  <c r="Z529" i="4"/>
  <c r="C604" i="4"/>
  <c r="D604" i="4"/>
  <c r="E604" i="4"/>
  <c r="F604" i="4"/>
  <c r="G604" i="4"/>
  <c r="H604" i="4"/>
  <c r="I604" i="4"/>
  <c r="J604" i="4"/>
  <c r="K604" i="4"/>
  <c r="L604" i="4"/>
  <c r="M604" i="4"/>
  <c r="N604" i="4"/>
  <c r="O604" i="4"/>
  <c r="P604" i="4"/>
  <c r="Q604" i="4"/>
  <c r="R604" i="4"/>
  <c r="S604" i="4"/>
  <c r="T604" i="4"/>
  <c r="U604" i="4"/>
  <c r="V604" i="4"/>
  <c r="W604" i="4"/>
  <c r="X604" i="4"/>
  <c r="Y604" i="4"/>
  <c r="Z604" i="4"/>
  <c r="C639" i="4"/>
  <c r="D639" i="4"/>
  <c r="E639" i="4"/>
  <c r="F639" i="4"/>
  <c r="G639" i="4"/>
  <c r="H639" i="4"/>
  <c r="I639" i="4"/>
  <c r="J639" i="4"/>
  <c r="K639" i="4"/>
  <c r="L639" i="4"/>
  <c r="M639" i="4"/>
  <c r="N639" i="4"/>
  <c r="O639" i="4"/>
  <c r="P639" i="4"/>
  <c r="Q639" i="4"/>
  <c r="R639" i="4"/>
  <c r="S639" i="4"/>
  <c r="T639" i="4"/>
  <c r="U639" i="4"/>
  <c r="V639" i="4"/>
  <c r="W639" i="4"/>
  <c r="X639" i="4"/>
  <c r="Y639" i="4"/>
  <c r="Z639" i="4"/>
  <c r="C531" i="4"/>
  <c r="D531" i="4"/>
  <c r="E531" i="4"/>
  <c r="F531" i="4"/>
  <c r="G531" i="4"/>
  <c r="H531" i="4"/>
  <c r="I531" i="4"/>
  <c r="J531" i="4"/>
  <c r="K531" i="4"/>
  <c r="L531" i="4"/>
  <c r="M531" i="4"/>
  <c r="N531" i="4"/>
  <c r="O531" i="4"/>
  <c r="P531" i="4"/>
  <c r="Q531" i="4"/>
  <c r="R531" i="4"/>
  <c r="S531" i="4"/>
  <c r="T531" i="4"/>
  <c r="U531" i="4"/>
  <c r="V531" i="4"/>
  <c r="W531" i="4"/>
  <c r="X531" i="4"/>
  <c r="Y531" i="4"/>
  <c r="Z531" i="4"/>
  <c r="C629" i="4"/>
  <c r="D629" i="4"/>
  <c r="E629" i="4"/>
  <c r="F629" i="4"/>
  <c r="G629" i="4"/>
  <c r="H629" i="4"/>
  <c r="I629" i="4"/>
  <c r="J629" i="4"/>
  <c r="K629" i="4"/>
  <c r="L629" i="4"/>
  <c r="M629" i="4"/>
  <c r="N629" i="4"/>
  <c r="O629" i="4"/>
  <c r="P629" i="4"/>
  <c r="Q629" i="4"/>
  <c r="R629" i="4"/>
  <c r="S629" i="4"/>
  <c r="T629" i="4"/>
  <c r="U629" i="4"/>
  <c r="V629" i="4"/>
  <c r="W629" i="4"/>
  <c r="X629" i="4"/>
  <c r="Y629" i="4"/>
  <c r="Z629" i="4"/>
  <c r="C571" i="4"/>
  <c r="D571" i="4"/>
  <c r="E571" i="4"/>
  <c r="F571" i="4"/>
  <c r="G571" i="4"/>
  <c r="H571" i="4"/>
  <c r="I571" i="4"/>
  <c r="J571" i="4"/>
  <c r="K571" i="4"/>
  <c r="L571" i="4"/>
  <c r="M571" i="4"/>
  <c r="N571" i="4"/>
  <c r="O571" i="4"/>
  <c r="P571" i="4"/>
  <c r="Q571" i="4"/>
  <c r="R571" i="4"/>
  <c r="S571" i="4"/>
  <c r="T571" i="4"/>
  <c r="U571" i="4"/>
  <c r="V571" i="4"/>
  <c r="W571" i="4"/>
  <c r="X571" i="4"/>
  <c r="Y571" i="4"/>
  <c r="Z571" i="4"/>
  <c r="C588" i="4"/>
  <c r="D588" i="4"/>
  <c r="E588" i="4"/>
  <c r="F588" i="4"/>
  <c r="G588" i="4"/>
  <c r="H588" i="4"/>
  <c r="I588" i="4"/>
  <c r="J588" i="4"/>
  <c r="K588" i="4"/>
  <c r="L588" i="4"/>
  <c r="M588" i="4"/>
  <c r="N588" i="4"/>
  <c r="O588" i="4"/>
  <c r="P588" i="4"/>
  <c r="Q588" i="4"/>
  <c r="R588" i="4"/>
  <c r="S588" i="4"/>
  <c r="T588" i="4"/>
  <c r="U588" i="4"/>
  <c r="V588" i="4"/>
  <c r="W588" i="4"/>
  <c r="X588" i="4"/>
  <c r="Y588" i="4"/>
  <c r="Z588" i="4"/>
  <c r="C547" i="4"/>
  <c r="D547" i="4"/>
  <c r="E547" i="4"/>
  <c r="F547" i="4"/>
  <c r="G547" i="4"/>
  <c r="H547" i="4"/>
  <c r="I547" i="4"/>
  <c r="J547" i="4"/>
  <c r="K547" i="4"/>
  <c r="L547" i="4"/>
  <c r="M547" i="4"/>
  <c r="N547" i="4"/>
  <c r="O547" i="4"/>
  <c r="P547" i="4"/>
  <c r="Q547" i="4"/>
  <c r="R547" i="4"/>
  <c r="S547" i="4"/>
  <c r="T547" i="4"/>
  <c r="U547" i="4"/>
  <c r="V547" i="4"/>
  <c r="W547" i="4"/>
  <c r="X547" i="4"/>
  <c r="Y547" i="4"/>
  <c r="Z547" i="4"/>
  <c r="C469" i="4"/>
  <c r="D469" i="4"/>
  <c r="E469" i="4"/>
  <c r="F469" i="4"/>
  <c r="G469" i="4"/>
  <c r="H469" i="4"/>
  <c r="I469" i="4"/>
  <c r="J469" i="4"/>
  <c r="K469" i="4"/>
  <c r="L469" i="4"/>
  <c r="M469" i="4"/>
  <c r="N469" i="4"/>
  <c r="O469" i="4"/>
  <c r="P469" i="4"/>
  <c r="Q469" i="4"/>
  <c r="R469" i="4"/>
  <c r="S469" i="4"/>
  <c r="T469" i="4"/>
  <c r="U469" i="4"/>
  <c r="V469" i="4"/>
  <c r="W469" i="4"/>
  <c r="X469" i="4"/>
  <c r="Y469" i="4"/>
  <c r="Z469" i="4"/>
  <c r="C439" i="4"/>
  <c r="D439" i="4"/>
  <c r="E439" i="4"/>
  <c r="F439" i="4"/>
  <c r="G439" i="4"/>
  <c r="H439" i="4"/>
  <c r="I439" i="4"/>
  <c r="J439" i="4"/>
  <c r="K439" i="4"/>
  <c r="L439" i="4"/>
  <c r="M439" i="4"/>
  <c r="N439" i="4"/>
  <c r="O439" i="4"/>
  <c r="P439" i="4"/>
  <c r="Q439" i="4"/>
  <c r="R439" i="4"/>
  <c r="S439" i="4"/>
  <c r="T439" i="4"/>
  <c r="U439" i="4"/>
  <c r="V439" i="4"/>
  <c r="W439" i="4"/>
  <c r="X439" i="4"/>
  <c r="Y439" i="4"/>
  <c r="Z439" i="4"/>
  <c r="C593" i="4"/>
  <c r="D593" i="4"/>
  <c r="E593" i="4"/>
  <c r="F593" i="4"/>
  <c r="G593" i="4"/>
  <c r="H593" i="4"/>
  <c r="I593" i="4"/>
  <c r="J593" i="4"/>
  <c r="K593" i="4"/>
  <c r="L593" i="4"/>
  <c r="M593" i="4"/>
  <c r="N593" i="4"/>
  <c r="O593" i="4"/>
  <c r="P593" i="4"/>
  <c r="Q593" i="4"/>
  <c r="R593" i="4"/>
  <c r="S593" i="4"/>
  <c r="T593" i="4"/>
  <c r="U593" i="4"/>
  <c r="V593" i="4"/>
  <c r="W593" i="4"/>
  <c r="X593" i="4"/>
  <c r="Y593" i="4"/>
  <c r="Z593" i="4"/>
  <c r="C594" i="4"/>
  <c r="D594" i="4"/>
  <c r="E594" i="4"/>
  <c r="F594" i="4"/>
  <c r="G594" i="4"/>
  <c r="H594" i="4"/>
  <c r="I594" i="4"/>
  <c r="J594" i="4"/>
  <c r="K594" i="4"/>
  <c r="L594" i="4"/>
  <c r="M594" i="4"/>
  <c r="N594" i="4"/>
  <c r="O594" i="4"/>
  <c r="P594" i="4"/>
  <c r="Q594" i="4"/>
  <c r="R594" i="4"/>
  <c r="S594" i="4"/>
  <c r="T594" i="4"/>
  <c r="U594" i="4"/>
  <c r="V594" i="4"/>
  <c r="W594" i="4"/>
  <c r="X594" i="4"/>
  <c r="Y594" i="4"/>
  <c r="Z594" i="4"/>
  <c r="C626" i="4"/>
  <c r="D626" i="4"/>
  <c r="E626" i="4"/>
  <c r="F626" i="4"/>
  <c r="G626" i="4"/>
  <c r="H626" i="4"/>
  <c r="I626" i="4"/>
  <c r="J626" i="4"/>
  <c r="K626" i="4"/>
  <c r="L626" i="4"/>
  <c r="M626" i="4"/>
  <c r="N626" i="4"/>
  <c r="O626" i="4"/>
  <c r="P626" i="4"/>
  <c r="Q626" i="4"/>
  <c r="R626" i="4"/>
  <c r="S626" i="4"/>
  <c r="T626" i="4"/>
  <c r="U626" i="4"/>
  <c r="V626" i="4"/>
  <c r="W626" i="4"/>
  <c r="X626" i="4"/>
  <c r="Y626" i="4"/>
  <c r="Z626" i="4"/>
  <c r="C550" i="4"/>
  <c r="D550" i="4"/>
  <c r="E550" i="4"/>
  <c r="F550" i="4"/>
  <c r="G550" i="4"/>
  <c r="H550" i="4"/>
  <c r="I550" i="4"/>
  <c r="J550" i="4"/>
  <c r="K550" i="4"/>
  <c r="L550" i="4"/>
  <c r="M550" i="4"/>
  <c r="N550" i="4"/>
  <c r="O550" i="4"/>
  <c r="P550" i="4"/>
  <c r="Q550" i="4"/>
  <c r="R550" i="4"/>
  <c r="S550" i="4"/>
  <c r="T550" i="4"/>
  <c r="U550" i="4"/>
  <c r="V550" i="4"/>
  <c r="W550" i="4"/>
  <c r="X550" i="4"/>
  <c r="Y550" i="4"/>
  <c r="Z550" i="4"/>
  <c r="C445" i="4"/>
  <c r="D445" i="4"/>
  <c r="E445" i="4"/>
  <c r="F445" i="4"/>
  <c r="G445" i="4"/>
  <c r="H445" i="4"/>
  <c r="I445" i="4"/>
  <c r="J445" i="4"/>
  <c r="K445" i="4"/>
  <c r="L445" i="4"/>
  <c r="M445" i="4"/>
  <c r="N445" i="4"/>
  <c r="O445" i="4"/>
  <c r="P445" i="4"/>
  <c r="Q445" i="4"/>
  <c r="R445" i="4"/>
  <c r="S445" i="4"/>
  <c r="T445" i="4"/>
  <c r="U445" i="4"/>
  <c r="V445" i="4"/>
  <c r="W445" i="4"/>
  <c r="X445" i="4"/>
  <c r="Y445" i="4"/>
  <c r="Z445" i="4"/>
  <c r="C472" i="4"/>
  <c r="D472" i="4"/>
  <c r="E472" i="4"/>
  <c r="F472" i="4"/>
  <c r="G472" i="4"/>
  <c r="H472" i="4"/>
  <c r="I472" i="4"/>
  <c r="J472" i="4"/>
  <c r="K472" i="4"/>
  <c r="L472" i="4"/>
  <c r="M472" i="4"/>
  <c r="N472" i="4"/>
  <c r="O472" i="4"/>
  <c r="P472" i="4"/>
  <c r="Q472" i="4"/>
  <c r="R472" i="4"/>
  <c r="S472" i="4"/>
  <c r="T472" i="4"/>
  <c r="U472" i="4"/>
  <c r="V472" i="4"/>
  <c r="W472" i="4"/>
  <c r="X472" i="4"/>
  <c r="Y472" i="4"/>
  <c r="Z472" i="4"/>
  <c r="C585" i="4"/>
  <c r="D585" i="4"/>
  <c r="E585" i="4"/>
  <c r="F585" i="4"/>
  <c r="G585" i="4"/>
  <c r="H585" i="4"/>
  <c r="I585" i="4"/>
  <c r="J585" i="4"/>
  <c r="K585" i="4"/>
  <c r="L585" i="4"/>
  <c r="M585" i="4"/>
  <c r="N585" i="4"/>
  <c r="O585" i="4"/>
  <c r="P585" i="4"/>
  <c r="Q585" i="4"/>
  <c r="R585" i="4"/>
  <c r="S585" i="4"/>
  <c r="T585" i="4"/>
  <c r="U585" i="4"/>
  <c r="V585" i="4"/>
  <c r="W585" i="4"/>
  <c r="X585" i="4"/>
  <c r="Y585" i="4"/>
  <c r="Z585" i="4"/>
  <c r="C584" i="4"/>
  <c r="D584" i="4"/>
  <c r="E584" i="4"/>
  <c r="F584" i="4"/>
  <c r="G584" i="4"/>
  <c r="H584" i="4"/>
  <c r="I584" i="4"/>
  <c r="J584" i="4"/>
  <c r="K584" i="4"/>
  <c r="L584" i="4"/>
  <c r="M584" i="4"/>
  <c r="N584" i="4"/>
  <c r="O584" i="4"/>
  <c r="P584" i="4"/>
  <c r="Q584" i="4"/>
  <c r="R584" i="4"/>
  <c r="S584" i="4"/>
  <c r="T584" i="4"/>
  <c r="U584" i="4"/>
  <c r="V584" i="4"/>
  <c r="W584" i="4"/>
  <c r="X584" i="4"/>
  <c r="Y584" i="4"/>
  <c r="Z584" i="4"/>
  <c r="C543" i="4"/>
  <c r="D543" i="4"/>
  <c r="E543" i="4"/>
  <c r="F543" i="4"/>
  <c r="G543" i="4"/>
  <c r="H543" i="4"/>
  <c r="I543" i="4"/>
  <c r="J543" i="4"/>
  <c r="K543" i="4"/>
  <c r="L543" i="4"/>
  <c r="M543" i="4"/>
  <c r="N543" i="4"/>
  <c r="O543" i="4"/>
  <c r="P543" i="4"/>
  <c r="Q543" i="4"/>
  <c r="R543" i="4"/>
  <c r="S543" i="4"/>
  <c r="T543" i="4"/>
  <c r="U543" i="4"/>
  <c r="V543" i="4"/>
  <c r="W543" i="4"/>
  <c r="X543" i="4"/>
  <c r="Y543" i="4"/>
  <c r="Z543" i="4"/>
  <c r="C494" i="4"/>
  <c r="D494" i="4"/>
  <c r="E494" i="4"/>
  <c r="F494" i="4"/>
  <c r="G494" i="4"/>
  <c r="H494" i="4"/>
  <c r="I494" i="4"/>
  <c r="J494" i="4"/>
  <c r="K494" i="4"/>
  <c r="L494" i="4"/>
  <c r="M494" i="4"/>
  <c r="N494" i="4"/>
  <c r="O494" i="4"/>
  <c r="P494" i="4"/>
  <c r="Q494" i="4"/>
  <c r="R494" i="4"/>
  <c r="S494" i="4"/>
  <c r="T494" i="4"/>
  <c r="U494" i="4"/>
  <c r="V494" i="4"/>
  <c r="W494" i="4"/>
  <c r="X494" i="4"/>
  <c r="Y494" i="4"/>
  <c r="Z494" i="4"/>
  <c r="C24" i="4"/>
  <c r="D24" i="4"/>
  <c r="E24" i="4"/>
  <c r="F24" i="4"/>
  <c r="G24" i="4"/>
  <c r="H24" i="4"/>
  <c r="I24" i="4"/>
  <c r="J24" i="4"/>
  <c r="K24" i="4"/>
  <c r="L24" i="4"/>
  <c r="M24" i="4"/>
  <c r="N24" i="4"/>
  <c r="O24" i="4"/>
  <c r="P24" i="4"/>
  <c r="Q24" i="4"/>
  <c r="R24" i="4"/>
  <c r="S24" i="4"/>
  <c r="T24" i="4"/>
  <c r="U24" i="4"/>
  <c r="V24" i="4"/>
  <c r="W24" i="4"/>
  <c r="X24" i="4"/>
  <c r="Y24" i="4"/>
  <c r="Z24" i="4"/>
  <c r="C7" i="4"/>
  <c r="D7" i="4"/>
  <c r="E7" i="4"/>
  <c r="F7" i="4"/>
  <c r="G7" i="4"/>
  <c r="H7" i="4"/>
  <c r="I7" i="4"/>
  <c r="J7" i="4"/>
  <c r="K7" i="4"/>
  <c r="L7" i="4"/>
  <c r="M7" i="4"/>
  <c r="N7" i="4"/>
  <c r="O7" i="4"/>
  <c r="P7" i="4"/>
  <c r="Q7" i="4"/>
  <c r="R7" i="4"/>
  <c r="S7" i="4"/>
  <c r="T7" i="4"/>
  <c r="U7" i="4"/>
  <c r="V7" i="4"/>
  <c r="W7" i="4"/>
  <c r="X7" i="4"/>
  <c r="Y7" i="4"/>
  <c r="Z7" i="4"/>
  <c r="C511" i="4"/>
  <c r="D511" i="4"/>
  <c r="E511" i="4"/>
  <c r="F511" i="4"/>
  <c r="G511" i="4"/>
  <c r="H511" i="4"/>
  <c r="I511" i="4"/>
  <c r="J511" i="4"/>
  <c r="K511" i="4"/>
  <c r="L511" i="4"/>
  <c r="M511" i="4"/>
  <c r="N511" i="4"/>
  <c r="O511" i="4"/>
  <c r="P511" i="4"/>
  <c r="Q511" i="4"/>
  <c r="R511" i="4"/>
  <c r="S511" i="4"/>
  <c r="T511" i="4"/>
  <c r="U511" i="4"/>
  <c r="V511" i="4"/>
  <c r="W511" i="4"/>
  <c r="X511" i="4"/>
  <c r="Y511" i="4"/>
  <c r="Z511" i="4"/>
  <c r="C608" i="4"/>
  <c r="D608" i="4"/>
  <c r="E608" i="4"/>
  <c r="F608" i="4"/>
  <c r="G608" i="4"/>
  <c r="H608" i="4"/>
  <c r="I608" i="4"/>
  <c r="J608" i="4"/>
  <c r="K608" i="4"/>
  <c r="L608" i="4"/>
  <c r="M608" i="4"/>
  <c r="N608" i="4"/>
  <c r="O608" i="4"/>
  <c r="P608" i="4"/>
  <c r="Q608" i="4"/>
  <c r="R608" i="4"/>
  <c r="S608" i="4"/>
  <c r="T608" i="4"/>
  <c r="U608" i="4"/>
  <c r="V608" i="4"/>
  <c r="W608" i="4"/>
  <c r="X608" i="4"/>
  <c r="Y608" i="4"/>
  <c r="Z608" i="4"/>
  <c r="C574" i="4"/>
  <c r="D574" i="4"/>
  <c r="E574" i="4"/>
  <c r="F574" i="4"/>
  <c r="G574" i="4"/>
  <c r="H574" i="4"/>
  <c r="I574" i="4"/>
  <c r="J574" i="4"/>
  <c r="K574" i="4"/>
  <c r="L574" i="4"/>
  <c r="M574" i="4"/>
  <c r="N574" i="4"/>
  <c r="O574" i="4"/>
  <c r="P574" i="4"/>
  <c r="Q574" i="4"/>
  <c r="R574" i="4"/>
  <c r="S574" i="4"/>
  <c r="T574" i="4"/>
  <c r="U574" i="4"/>
  <c r="V574" i="4"/>
  <c r="W574" i="4"/>
  <c r="X574" i="4"/>
  <c r="Y574" i="4"/>
  <c r="Z574" i="4"/>
  <c r="C538" i="4"/>
  <c r="D538" i="4"/>
  <c r="E538" i="4"/>
  <c r="F538" i="4"/>
  <c r="G538" i="4"/>
  <c r="H538" i="4"/>
  <c r="I538" i="4"/>
  <c r="J538" i="4"/>
  <c r="K538" i="4"/>
  <c r="L538" i="4"/>
  <c r="M538" i="4"/>
  <c r="N538" i="4"/>
  <c r="O538" i="4"/>
  <c r="P538" i="4"/>
  <c r="Q538" i="4"/>
  <c r="R538" i="4"/>
  <c r="S538" i="4"/>
  <c r="T538" i="4"/>
  <c r="U538" i="4"/>
  <c r="V538" i="4"/>
  <c r="W538" i="4"/>
  <c r="X538" i="4"/>
  <c r="Y538" i="4"/>
  <c r="Z538" i="4"/>
  <c r="C249" i="4"/>
  <c r="D249" i="4"/>
  <c r="E249" i="4"/>
  <c r="F249" i="4"/>
  <c r="G249" i="4"/>
  <c r="H249" i="4"/>
  <c r="I249" i="4"/>
  <c r="J249" i="4"/>
  <c r="K249" i="4"/>
  <c r="L249" i="4"/>
  <c r="M249" i="4"/>
  <c r="N249" i="4"/>
  <c r="O249" i="4"/>
  <c r="P249" i="4"/>
  <c r="Q249" i="4"/>
  <c r="R249" i="4"/>
  <c r="S249" i="4"/>
  <c r="T249" i="4"/>
  <c r="U249" i="4"/>
  <c r="V249" i="4"/>
  <c r="W249" i="4"/>
  <c r="X249" i="4"/>
  <c r="Y249" i="4"/>
  <c r="Z249" i="4"/>
  <c r="C373" i="4"/>
  <c r="D373" i="4"/>
  <c r="E373" i="4"/>
  <c r="F373" i="4"/>
  <c r="G373" i="4"/>
  <c r="H373" i="4"/>
  <c r="I373" i="4"/>
  <c r="J373" i="4"/>
  <c r="K373" i="4"/>
  <c r="L373" i="4"/>
  <c r="M373" i="4"/>
  <c r="N373" i="4"/>
  <c r="O373" i="4"/>
  <c r="P373" i="4"/>
  <c r="Q373" i="4"/>
  <c r="R373" i="4"/>
  <c r="S373" i="4"/>
  <c r="T373" i="4"/>
  <c r="U373" i="4"/>
  <c r="V373" i="4"/>
  <c r="W373" i="4"/>
  <c r="X373" i="4"/>
  <c r="Y373" i="4"/>
  <c r="Z373" i="4"/>
  <c r="C570" i="4"/>
  <c r="D570" i="4"/>
  <c r="E570" i="4"/>
  <c r="F570" i="4"/>
  <c r="G570" i="4"/>
  <c r="H570" i="4"/>
  <c r="I570" i="4"/>
  <c r="J570" i="4"/>
  <c r="K570" i="4"/>
  <c r="L570" i="4"/>
  <c r="M570" i="4"/>
  <c r="N570" i="4"/>
  <c r="O570" i="4"/>
  <c r="P570" i="4"/>
  <c r="Q570" i="4"/>
  <c r="R570" i="4"/>
  <c r="S570" i="4"/>
  <c r="T570" i="4"/>
  <c r="U570" i="4"/>
  <c r="V570" i="4"/>
  <c r="W570" i="4"/>
  <c r="X570" i="4"/>
  <c r="Y570" i="4"/>
  <c r="Z570" i="4"/>
  <c r="C554" i="4"/>
  <c r="D554" i="4"/>
  <c r="E554" i="4"/>
  <c r="F554" i="4"/>
  <c r="G554" i="4"/>
  <c r="H554" i="4"/>
  <c r="I554" i="4"/>
  <c r="J554" i="4"/>
  <c r="K554" i="4"/>
  <c r="L554" i="4"/>
  <c r="M554" i="4"/>
  <c r="N554" i="4"/>
  <c r="O554" i="4"/>
  <c r="P554" i="4"/>
  <c r="Q554" i="4"/>
  <c r="R554" i="4"/>
  <c r="S554" i="4"/>
  <c r="T554" i="4"/>
  <c r="U554" i="4"/>
  <c r="V554" i="4"/>
  <c r="W554" i="4"/>
  <c r="X554" i="4"/>
  <c r="Y554" i="4"/>
  <c r="Z554" i="4"/>
  <c r="C595" i="4"/>
  <c r="D595" i="4"/>
  <c r="E595" i="4"/>
  <c r="F595" i="4"/>
  <c r="G595" i="4"/>
  <c r="H595" i="4"/>
  <c r="I595" i="4"/>
  <c r="J595" i="4"/>
  <c r="K595" i="4"/>
  <c r="L595" i="4"/>
  <c r="M595" i="4"/>
  <c r="N595" i="4"/>
  <c r="O595" i="4"/>
  <c r="P595" i="4"/>
  <c r="Q595" i="4"/>
  <c r="R595" i="4"/>
  <c r="S595" i="4"/>
  <c r="T595" i="4"/>
  <c r="U595" i="4"/>
  <c r="V595" i="4"/>
  <c r="W595" i="4"/>
  <c r="X595" i="4"/>
  <c r="Y595" i="4"/>
  <c r="Z595" i="4"/>
  <c r="C573" i="4"/>
  <c r="D573" i="4"/>
  <c r="E573" i="4"/>
  <c r="F573" i="4"/>
  <c r="G573" i="4"/>
  <c r="H573" i="4"/>
  <c r="I573" i="4"/>
  <c r="J573" i="4"/>
  <c r="K573" i="4"/>
  <c r="L573" i="4"/>
  <c r="M573" i="4"/>
  <c r="N573" i="4"/>
  <c r="O573" i="4"/>
  <c r="P573" i="4"/>
  <c r="Q573" i="4"/>
  <c r="R573" i="4"/>
  <c r="S573" i="4"/>
  <c r="T573" i="4"/>
  <c r="U573" i="4"/>
  <c r="V573" i="4"/>
  <c r="W573" i="4"/>
  <c r="X573" i="4"/>
  <c r="Y573" i="4"/>
  <c r="Z573" i="4"/>
  <c r="C365" i="4"/>
  <c r="D365" i="4"/>
  <c r="E365" i="4"/>
  <c r="F365" i="4"/>
  <c r="G365" i="4"/>
  <c r="H365" i="4"/>
  <c r="I365" i="4"/>
  <c r="J365" i="4"/>
  <c r="K365" i="4"/>
  <c r="L365" i="4"/>
  <c r="M365" i="4"/>
  <c r="N365" i="4"/>
  <c r="O365" i="4"/>
  <c r="P365" i="4"/>
  <c r="Q365" i="4"/>
  <c r="R365" i="4"/>
  <c r="S365" i="4"/>
  <c r="T365" i="4"/>
  <c r="U365" i="4"/>
  <c r="V365" i="4"/>
  <c r="W365" i="4"/>
  <c r="X365" i="4"/>
  <c r="Y365" i="4"/>
  <c r="Z365" i="4"/>
  <c r="C549" i="4"/>
  <c r="D549" i="4"/>
  <c r="E549" i="4"/>
  <c r="F549" i="4"/>
  <c r="G549" i="4"/>
  <c r="H549" i="4"/>
  <c r="I549" i="4"/>
  <c r="J549" i="4"/>
  <c r="K549" i="4"/>
  <c r="L549" i="4"/>
  <c r="M549" i="4"/>
  <c r="N549" i="4"/>
  <c r="O549" i="4"/>
  <c r="P549" i="4"/>
  <c r="Q549" i="4"/>
  <c r="R549" i="4"/>
  <c r="S549" i="4"/>
  <c r="T549" i="4"/>
  <c r="U549" i="4"/>
  <c r="V549" i="4"/>
  <c r="W549" i="4"/>
  <c r="X549" i="4"/>
  <c r="Y549" i="4"/>
  <c r="Z549" i="4"/>
  <c r="C379" i="4"/>
  <c r="D379" i="4"/>
  <c r="E379" i="4"/>
  <c r="F379" i="4"/>
  <c r="G379" i="4"/>
  <c r="H379" i="4"/>
  <c r="I379" i="4"/>
  <c r="J379" i="4"/>
  <c r="K379" i="4"/>
  <c r="L379" i="4"/>
  <c r="M379" i="4"/>
  <c r="N379" i="4"/>
  <c r="O379" i="4"/>
  <c r="P379" i="4"/>
  <c r="Q379" i="4"/>
  <c r="R379" i="4"/>
  <c r="S379" i="4"/>
  <c r="T379" i="4"/>
  <c r="U379" i="4"/>
  <c r="V379" i="4"/>
  <c r="W379" i="4"/>
  <c r="X379" i="4"/>
  <c r="Y379" i="4"/>
  <c r="Z379" i="4"/>
  <c r="C440" i="4"/>
  <c r="D440" i="4"/>
  <c r="E440" i="4"/>
  <c r="F440" i="4"/>
  <c r="G440" i="4"/>
  <c r="H440" i="4"/>
  <c r="I440" i="4"/>
  <c r="J440" i="4"/>
  <c r="K440" i="4"/>
  <c r="L440" i="4"/>
  <c r="M440" i="4"/>
  <c r="N440" i="4"/>
  <c r="O440" i="4"/>
  <c r="P440" i="4"/>
  <c r="Q440" i="4"/>
  <c r="R440" i="4"/>
  <c r="S440" i="4"/>
  <c r="T440" i="4"/>
  <c r="U440" i="4"/>
  <c r="V440" i="4"/>
  <c r="W440" i="4"/>
  <c r="X440" i="4"/>
  <c r="Y440" i="4"/>
  <c r="Z440" i="4"/>
  <c r="C258" i="4"/>
  <c r="D258" i="4"/>
  <c r="E258" i="4"/>
  <c r="F258" i="4"/>
  <c r="G258" i="4"/>
  <c r="H258" i="4"/>
  <c r="I258" i="4"/>
  <c r="J258" i="4"/>
  <c r="K258" i="4"/>
  <c r="L258" i="4"/>
  <c r="M258" i="4"/>
  <c r="N258" i="4"/>
  <c r="O258" i="4"/>
  <c r="P258" i="4"/>
  <c r="Q258" i="4"/>
  <c r="R258" i="4"/>
  <c r="S258" i="4"/>
  <c r="T258" i="4"/>
  <c r="U258" i="4"/>
  <c r="V258" i="4"/>
  <c r="W258" i="4"/>
  <c r="X258" i="4"/>
  <c r="Y258" i="4"/>
  <c r="Z258" i="4"/>
  <c r="C507" i="4"/>
  <c r="D507" i="4"/>
  <c r="E507" i="4"/>
  <c r="F507" i="4"/>
  <c r="G507" i="4"/>
  <c r="H507" i="4"/>
  <c r="I507" i="4"/>
  <c r="J507" i="4"/>
  <c r="K507" i="4"/>
  <c r="L507" i="4"/>
  <c r="M507" i="4"/>
  <c r="N507" i="4"/>
  <c r="O507" i="4"/>
  <c r="P507" i="4"/>
  <c r="Q507" i="4"/>
  <c r="R507" i="4"/>
  <c r="S507" i="4"/>
  <c r="T507" i="4"/>
  <c r="U507" i="4"/>
  <c r="V507" i="4"/>
  <c r="W507" i="4"/>
  <c r="X507" i="4"/>
  <c r="Y507" i="4"/>
  <c r="Z507" i="4"/>
  <c r="C433" i="4"/>
  <c r="D433" i="4"/>
  <c r="E433" i="4"/>
  <c r="F433" i="4"/>
  <c r="G433" i="4"/>
  <c r="H433" i="4"/>
  <c r="I433" i="4"/>
  <c r="J433" i="4"/>
  <c r="K433" i="4"/>
  <c r="L433" i="4"/>
  <c r="M433" i="4"/>
  <c r="N433" i="4"/>
  <c r="O433" i="4"/>
  <c r="P433" i="4"/>
  <c r="Q433" i="4"/>
  <c r="R433" i="4"/>
  <c r="S433" i="4"/>
  <c r="T433" i="4"/>
  <c r="U433" i="4"/>
  <c r="V433" i="4"/>
  <c r="W433" i="4"/>
  <c r="X433" i="4"/>
  <c r="Y433" i="4"/>
  <c r="Z433" i="4"/>
  <c r="C475" i="4"/>
  <c r="D475" i="4"/>
  <c r="E475" i="4"/>
  <c r="F475" i="4"/>
  <c r="G475" i="4"/>
  <c r="H475" i="4"/>
  <c r="I475" i="4"/>
  <c r="J475" i="4"/>
  <c r="K475" i="4"/>
  <c r="L475" i="4"/>
  <c r="M475" i="4"/>
  <c r="N475" i="4"/>
  <c r="O475" i="4"/>
  <c r="P475" i="4"/>
  <c r="Q475" i="4"/>
  <c r="R475" i="4"/>
  <c r="S475" i="4"/>
  <c r="T475" i="4"/>
  <c r="U475" i="4"/>
  <c r="V475" i="4"/>
  <c r="W475" i="4"/>
  <c r="X475" i="4"/>
  <c r="Y475" i="4"/>
  <c r="Z475" i="4"/>
  <c r="C455" i="4"/>
  <c r="D455" i="4"/>
  <c r="E455" i="4"/>
  <c r="F455" i="4"/>
  <c r="G455" i="4"/>
  <c r="H455" i="4"/>
  <c r="I455" i="4"/>
  <c r="J455" i="4"/>
  <c r="K455" i="4"/>
  <c r="L455" i="4"/>
  <c r="M455" i="4"/>
  <c r="N455" i="4"/>
  <c r="O455" i="4"/>
  <c r="P455" i="4"/>
  <c r="Q455" i="4"/>
  <c r="R455" i="4"/>
  <c r="S455" i="4"/>
  <c r="T455" i="4"/>
  <c r="U455" i="4"/>
  <c r="V455" i="4"/>
  <c r="W455" i="4"/>
  <c r="X455" i="4"/>
  <c r="Y455" i="4"/>
  <c r="Z455" i="4"/>
  <c r="C335" i="4"/>
  <c r="D335" i="4"/>
  <c r="E335" i="4"/>
  <c r="F335" i="4"/>
  <c r="G335" i="4"/>
  <c r="H335" i="4"/>
  <c r="I335" i="4"/>
  <c r="J335" i="4"/>
  <c r="K335" i="4"/>
  <c r="L335" i="4"/>
  <c r="M335" i="4"/>
  <c r="N335" i="4"/>
  <c r="O335" i="4"/>
  <c r="P335" i="4"/>
  <c r="Q335" i="4"/>
  <c r="R335" i="4"/>
  <c r="S335" i="4"/>
  <c r="T335" i="4"/>
  <c r="U335" i="4"/>
  <c r="V335" i="4"/>
  <c r="W335" i="4"/>
  <c r="X335" i="4"/>
  <c r="Y335" i="4"/>
  <c r="Z335" i="4"/>
  <c r="C442" i="4"/>
  <c r="D442" i="4"/>
  <c r="E442" i="4"/>
  <c r="F442" i="4"/>
  <c r="G442" i="4"/>
  <c r="H442" i="4"/>
  <c r="I442" i="4"/>
  <c r="J442" i="4"/>
  <c r="K442" i="4"/>
  <c r="L442" i="4"/>
  <c r="M442" i="4"/>
  <c r="N442" i="4"/>
  <c r="O442" i="4"/>
  <c r="P442" i="4"/>
  <c r="Q442" i="4"/>
  <c r="R442" i="4"/>
  <c r="S442" i="4"/>
  <c r="T442" i="4"/>
  <c r="U442" i="4"/>
  <c r="V442" i="4"/>
  <c r="W442" i="4"/>
  <c r="X442" i="4"/>
  <c r="Y442" i="4"/>
  <c r="Z442" i="4"/>
  <c r="C533" i="4"/>
  <c r="D533" i="4"/>
  <c r="E533" i="4"/>
  <c r="F533" i="4"/>
  <c r="G533" i="4"/>
  <c r="H533" i="4"/>
  <c r="I533" i="4"/>
  <c r="J533" i="4"/>
  <c r="K533" i="4"/>
  <c r="L533" i="4"/>
  <c r="M533" i="4"/>
  <c r="N533" i="4"/>
  <c r="O533" i="4"/>
  <c r="P533" i="4"/>
  <c r="Q533" i="4"/>
  <c r="R533" i="4"/>
  <c r="S533" i="4"/>
  <c r="T533" i="4"/>
  <c r="U533" i="4"/>
  <c r="V533" i="4"/>
  <c r="W533" i="4"/>
  <c r="X533" i="4"/>
  <c r="Y533" i="4"/>
  <c r="Z533" i="4"/>
  <c r="C451" i="4"/>
  <c r="D451" i="4"/>
  <c r="E451" i="4"/>
  <c r="F451" i="4"/>
  <c r="G451" i="4"/>
  <c r="H451" i="4"/>
  <c r="I451" i="4"/>
  <c r="J451" i="4"/>
  <c r="K451" i="4"/>
  <c r="L451" i="4"/>
  <c r="M451" i="4"/>
  <c r="N451" i="4"/>
  <c r="O451" i="4"/>
  <c r="P451" i="4"/>
  <c r="Q451" i="4"/>
  <c r="R451" i="4"/>
  <c r="S451" i="4"/>
  <c r="T451" i="4"/>
  <c r="U451" i="4"/>
  <c r="V451" i="4"/>
  <c r="W451" i="4"/>
  <c r="X451" i="4"/>
  <c r="Y451" i="4"/>
  <c r="Z451" i="4"/>
  <c r="C535" i="4"/>
  <c r="D535" i="4"/>
  <c r="E535" i="4"/>
  <c r="F535" i="4"/>
  <c r="G535" i="4"/>
  <c r="H535" i="4"/>
  <c r="I535" i="4"/>
  <c r="J535" i="4"/>
  <c r="K535" i="4"/>
  <c r="L535" i="4"/>
  <c r="M535" i="4"/>
  <c r="N535" i="4"/>
  <c r="O535" i="4"/>
  <c r="P535" i="4"/>
  <c r="Q535" i="4"/>
  <c r="R535" i="4"/>
  <c r="S535" i="4"/>
  <c r="T535" i="4"/>
  <c r="U535" i="4"/>
  <c r="V535" i="4"/>
  <c r="W535" i="4"/>
  <c r="X535" i="4"/>
  <c r="Y535" i="4"/>
  <c r="Z535" i="4"/>
  <c r="C436" i="4"/>
  <c r="D436" i="4"/>
  <c r="E436" i="4"/>
  <c r="F436" i="4"/>
  <c r="G436" i="4"/>
  <c r="H436" i="4"/>
  <c r="I436" i="4"/>
  <c r="J436" i="4"/>
  <c r="K436" i="4"/>
  <c r="L436" i="4"/>
  <c r="M436" i="4"/>
  <c r="N436" i="4"/>
  <c r="O436" i="4"/>
  <c r="P436" i="4"/>
  <c r="Q436" i="4"/>
  <c r="R436" i="4"/>
  <c r="S436" i="4"/>
  <c r="T436" i="4"/>
  <c r="U436" i="4"/>
  <c r="V436" i="4"/>
  <c r="W436" i="4"/>
  <c r="X436" i="4"/>
  <c r="Y436" i="4"/>
  <c r="Z436" i="4"/>
  <c r="C387" i="4"/>
  <c r="D387" i="4"/>
  <c r="E387" i="4"/>
  <c r="F387" i="4"/>
  <c r="G387" i="4"/>
  <c r="H387" i="4"/>
  <c r="I387" i="4"/>
  <c r="J387" i="4"/>
  <c r="K387" i="4"/>
  <c r="L387" i="4"/>
  <c r="M387" i="4"/>
  <c r="N387" i="4"/>
  <c r="O387" i="4"/>
  <c r="P387" i="4"/>
  <c r="Q387" i="4"/>
  <c r="R387" i="4"/>
  <c r="S387" i="4"/>
  <c r="T387" i="4"/>
  <c r="U387" i="4"/>
  <c r="V387" i="4"/>
  <c r="W387" i="4"/>
  <c r="X387" i="4"/>
  <c r="Y387" i="4"/>
  <c r="Z387" i="4"/>
  <c r="C456" i="4"/>
  <c r="D456" i="4"/>
  <c r="E456" i="4"/>
  <c r="F456" i="4"/>
  <c r="G456" i="4"/>
  <c r="H456" i="4"/>
  <c r="I456" i="4"/>
  <c r="J456" i="4"/>
  <c r="K456" i="4"/>
  <c r="L456" i="4"/>
  <c r="M456" i="4"/>
  <c r="N456" i="4"/>
  <c r="O456" i="4"/>
  <c r="P456" i="4"/>
  <c r="Q456" i="4"/>
  <c r="R456" i="4"/>
  <c r="S456" i="4"/>
  <c r="T456" i="4"/>
  <c r="U456" i="4"/>
  <c r="V456" i="4"/>
  <c r="W456" i="4"/>
  <c r="X456" i="4"/>
  <c r="Y456" i="4"/>
  <c r="Z456" i="4"/>
  <c r="C446" i="4"/>
  <c r="D446" i="4"/>
  <c r="E446" i="4"/>
  <c r="F446" i="4"/>
  <c r="G446" i="4"/>
  <c r="H446" i="4"/>
  <c r="I446" i="4"/>
  <c r="J446" i="4"/>
  <c r="K446" i="4"/>
  <c r="L446" i="4"/>
  <c r="M446" i="4"/>
  <c r="N446" i="4"/>
  <c r="O446" i="4"/>
  <c r="P446" i="4"/>
  <c r="Q446" i="4"/>
  <c r="R446" i="4"/>
  <c r="S446" i="4"/>
  <c r="T446" i="4"/>
  <c r="U446" i="4"/>
  <c r="V446" i="4"/>
  <c r="W446" i="4"/>
  <c r="X446" i="4"/>
  <c r="Y446" i="4"/>
  <c r="Z446" i="4"/>
  <c r="C50" i="4"/>
  <c r="D50" i="4"/>
  <c r="E50" i="4"/>
  <c r="F50" i="4"/>
  <c r="G50" i="4"/>
  <c r="H50" i="4"/>
  <c r="I50" i="4"/>
  <c r="J50" i="4"/>
  <c r="K50" i="4"/>
  <c r="L50" i="4"/>
  <c r="M50" i="4"/>
  <c r="N50" i="4"/>
  <c r="O50" i="4"/>
  <c r="P50" i="4"/>
  <c r="Q50" i="4"/>
  <c r="R50" i="4"/>
  <c r="S50" i="4"/>
  <c r="T50" i="4"/>
  <c r="U50" i="4"/>
  <c r="V50" i="4"/>
  <c r="W50" i="4"/>
  <c r="X50" i="4"/>
  <c r="Y50" i="4"/>
  <c r="Z50" i="4"/>
  <c r="C312" i="4"/>
  <c r="D312" i="4"/>
  <c r="E312" i="4"/>
  <c r="F312" i="4"/>
  <c r="G312" i="4"/>
  <c r="H312" i="4"/>
  <c r="I312" i="4"/>
  <c r="J312" i="4"/>
  <c r="K312" i="4"/>
  <c r="L312" i="4"/>
  <c r="M312" i="4"/>
  <c r="N312" i="4"/>
  <c r="O312" i="4"/>
  <c r="P312" i="4"/>
  <c r="Q312" i="4"/>
  <c r="R312" i="4"/>
  <c r="S312" i="4"/>
  <c r="T312" i="4"/>
  <c r="U312" i="4"/>
  <c r="V312" i="4"/>
  <c r="W312" i="4"/>
  <c r="X312" i="4"/>
  <c r="Y312" i="4"/>
  <c r="Z312" i="4"/>
  <c r="C380" i="4"/>
  <c r="D380" i="4"/>
  <c r="E380" i="4"/>
  <c r="F380" i="4"/>
  <c r="G380" i="4"/>
  <c r="H380" i="4"/>
  <c r="I380" i="4"/>
  <c r="J380" i="4"/>
  <c r="K380" i="4"/>
  <c r="L380" i="4"/>
  <c r="M380" i="4"/>
  <c r="N380" i="4"/>
  <c r="O380" i="4"/>
  <c r="P380" i="4"/>
  <c r="Q380" i="4"/>
  <c r="R380" i="4"/>
  <c r="S380" i="4"/>
  <c r="T380" i="4"/>
  <c r="U380" i="4"/>
  <c r="V380" i="4"/>
  <c r="W380" i="4"/>
  <c r="X380" i="4"/>
  <c r="Y380" i="4"/>
  <c r="Z380" i="4"/>
  <c r="C322" i="4"/>
  <c r="D322" i="4"/>
  <c r="E322" i="4"/>
  <c r="F322" i="4"/>
  <c r="G322" i="4"/>
  <c r="H322" i="4"/>
  <c r="I322" i="4"/>
  <c r="J322" i="4"/>
  <c r="K322" i="4"/>
  <c r="L322" i="4"/>
  <c r="M322" i="4"/>
  <c r="N322" i="4"/>
  <c r="O322" i="4"/>
  <c r="P322" i="4"/>
  <c r="Q322" i="4"/>
  <c r="R322" i="4"/>
  <c r="S322" i="4"/>
  <c r="T322" i="4"/>
  <c r="U322" i="4"/>
  <c r="V322" i="4"/>
  <c r="W322" i="4"/>
  <c r="X322" i="4"/>
  <c r="Y322" i="4"/>
  <c r="Z322" i="4"/>
  <c r="C450" i="4"/>
  <c r="D450" i="4"/>
  <c r="E450" i="4"/>
  <c r="F450" i="4"/>
  <c r="G450" i="4"/>
  <c r="H450" i="4"/>
  <c r="I450" i="4"/>
  <c r="J450" i="4"/>
  <c r="K450" i="4"/>
  <c r="L450" i="4"/>
  <c r="M450" i="4"/>
  <c r="N450" i="4"/>
  <c r="O450" i="4"/>
  <c r="P450" i="4"/>
  <c r="Q450" i="4"/>
  <c r="R450" i="4"/>
  <c r="S450" i="4"/>
  <c r="T450" i="4"/>
  <c r="U450" i="4"/>
  <c r="V450" i="4"/>
  <c r="W450" i="4"/>
  <c r="X450" i="4"/>
  <c r="Y450" i="4"/>
  <c r="Z450" i="4"/>
  <c r="C280" i="4"/>
  <c r="D280" i="4"/>
  <c r="E280" i="4"/>
  <c r="F280" i="4"/>
  <c r="G280" i="4"/>
  <c r="H280" i="4"/>
  <c r="I280" i="4"/>
  <c r="J280" i="4"/>
  <c r="K280" i="4"/>
  <c r="L280" i="4"/>
  <c r="M280" i="4"/>
  <c r="N280" i="4"/>
  <c r="O280" i="4"/>
  <c r="P280" i="4"/>
  <c r="Q280" i="4"/>
  <c r="R280" i="4"/>
  <c r="S280" i="4"/>
  <c r="T280" i="4"/>
  <c r="U280" i="4"/>
  <c r="V280" i="4"/>
  <c r="W280" i="4"/>
  <c r="X280" i="4"/>
  <c r="Y280" i="4"/>
  <c r="Z280" i="4"/>
  <c r="C55" i="4"/>
  <c r="D55" i="4"/>
  <c r="E55" i="4"/>
  <c r="F55" i="4"/>
  <c r="G55" i="4"/>
  <c r="H55" i="4"/>
  <c r="I55" i="4"/>
  <c r="J55" i="4"/>
  <c r="K55" i="4"/>
  <c r="L55" i="4"/>
  <c r="M55" i="4"/>
  <c r="N55" i="4"/>
  <c r="O55" i="4"/>
  <c r="P55" i="4"/>
  <c r="Q55" i="4"/>
  <c r="R55" i="4"/>
  <c r="S55" i="4"/>
  <c r="T55" i="4"/>
  <c r="U55" i="4"/>
  <c r="V55" i="4"/>
  <c r="W55" i="4"/>
  <c r="X55" i="4"/>
  <c r="Y55" i="4"/>
  <c r="Z55" i="4"/>
  <c r="C44" i="4"/>
  <c r="D44" i="4"/>
  <c r="E44" i="4"/>
  <c r="F44" i="4"/>
  <c r="G44" i="4"/>
  <c r="H44" i="4"/>
  <c r="I44" i="4"/>
  <c r="J44" i="4"/>
  <c r="K44" i="4"/>
  <c r="L44" i="4"/>
  <c r="M44" i="4"/>
  <c r="N44" i="4"/>
  <c r="O44" i="4"/>
  <c r="P44" i="4"/>
  <c r="Q44" i="4"/>
  <c r="R44" i="4"/>
  <c r="S44" i="4"/>
  <c r="T44" i="4"/>
  <c r="U44" i="4"/>
  <c r="V44" i="4"/>
  <c r="W44" i="4"/>
  <c r="X44" i="4"/>
  <c r="Y44" i="4"/>
  <c r="Z44" i="4"/>
  <c r="C229" i="4"/>
  <c r="D229" i="4"/>
  <c r="E229" i="4"/>
  <c r="F229" i="4"/>
  <c r="G229" i="4"/>
  <c r="H229" i="4"/>
  <c r="I229" i="4"/>
  <c r="J229" i="4"/>
  <c r="K229" i="4"/>
  <c r="L229" i="4"/>
  <c r="M229" i="4"/>
  <c r="N229" i="4"/>
  <c r="O229" i="4"/>
  <c r="P229" i="4"/>
  <c r="Q229" i="4"/>
  <c r="R229" i="4"/>
  <c r="S229" i="4"/>
  <c r="T229" i="4"/>
  <c r="U229" i="4"/>
  <c r="V229" i="4"/>
  <c r="W229" i="4"/>
  <c r="X229" i="4"/>
  <c r="Y229" i="4"/>
  <c r="Z229" i="4"/>
  <c r="C46" i="4"/>
  <c r="D46" i="4"/>
  <c r="E46" i="4"/>
  <c r="F46" i="4"/>
  <c r="G46" i="4"/>
  <c r="H46" i="4"/>
  <c r="I46" i="4"/>
  <c r="J46" i="4"/>
  <c r="K46" i="4"/>
  <c r="L46" i="4"/>
  <c r="M46" i="4"/>
  <c r="N46" i="4"/>
  <c r="O46" i="4"/>
  <c r="P46" i="4"/>
  <c r="Q46" i="4"/>
  <c r="R46" i="4"/>
  <c r="S46" i="4"/>
  <c r="T46" i="4"/>
  <c r="U46" i="4"/>
  <c r="V46" i="4"/>
  <c r="W46" i="4"/>
  <c r="X46" i="4"/>
  <c r="Y46" i="4"/>
  <c r="Z46" i="4"/>
  <c r="C480" i="4"/>
  <c r="D480" i="4"/>
  <c r="E480" i="4"/>
  <c r="F480" i="4"/>
  <c r="G480" i="4"/>
  <c r="H480" i="4"/>
  <c r="I480" i="4"/>
  <c r="J480" i="4"/>
  <c r="K480" i="4"/>
  <c r="L480" i="4"/>
  <c r="M480" i="4"/>
  <c r="N480" i="4"/>
  <c r="O480" i="4"/>
  <c r="P480" i="4"/>
  <c r="Q480" i="4"/>
  <c r="R480" i="4"/>
  <c r="S480" i="4"/>
  <c r="T480" i="4"/>
  <c r="U480" i="4"/>
  <c r="V480" i="4"/>
  <c r="W480" i="4"/>
  <c r="X480" i="4"/>
  <c r="Y480" i="4"/>
  <c r="Z480" i="4"/>
  <c r="C296" i="4"/>
  <c r="D296" i="4"/>
  <c r="E296" i="4"/>
  <c r="F296" i="4"/>
  <c r="G296" i="4"/>
  <c r="H296" i="4"/>
  <c r="I296" i="4"/>
  <c r="J296" i="4"/>
  <c r="K296" i="4"/>
  <c r="L296" i="4"/>
  <c r="M296" i="4"/>
  <c r="N296" i="4"/>
  <c r="O296" i="4"/>
  <c r="P296" i="4"/>
  <c r="Q296" i="4"/>
  <c r="R296" i="4"/>
  <c r="S296" i="4"/>
  <c r="T296" i="4"/>
  <c r="U296" i="4"/>
  <c r="V296" i="4"/>
  <c r="W296" i="4"/>
  <c r="X296" i="4"/>
  <c r="Y296" i="4"/>
  <c r="Z296" i="4"/>
  <c r="C391" i="4"/>
  <c r="D391" i="4"/>
  <c r="E391" i="4"/>
  <c r="F391" i="4"/>
  <c r="G391" i="4"/>
  <c r="H391" i="4"/>
  <c r="I391" i="4"/>
  <c r="J391" i="4"/>
  <c r="K391" i="4"/>
  <c r="L391" i="4"/>
  <c r="M391" i="4"/>
  <c r="N391" i="4"/>
  <c r="O391" i="4"/>
  <c r="P391" i="4"/>
  <c r="Q391" i="4"/>
  <c r="R391" i="4"/>
  <c r="S391" i="4"/>
  <c r="T391" i="4"/>
  <c r="U391" i="4"/>
  <c r="V391" i="4"/>
  <c r="W391" i="4"/>
  <c r="X391" i="4"/>
  <c r="Y391" i="4"/>
  <c r="Z391" i="4"/>
  <c r="C400" i="4"/>
  <c r="D400" i="4"/>
  <c r="E400" i="4"/>
  <c r="F400" i="4"/>
  <c r="G400" i="4"/>
  <c r="H400" i="4"/>
  <c r="I400" i="4"/>
  <c r="J400" i="4"/>
  <c r="K400" i="4"/>
  <c r="L400" i="4"/>
  <c r="M400" i="4"/>
  <c r="N400" i="4"/>
  <c r="O400" i="4"/>
  <c r="P400" i="4"/>
  <c r="Q400" i="4"/>
  <c r="R400" i="4"/>
  <c r="S400" i="4"/>
  <c r="T400" i="4"/>
  <c r="U400" i="4"/>
  <c r="V400" i="4"/>
  <c r="W400" i="4"/>
  <c r="X400" i="4"/>
  <c r="Y400" i="4"/>
  <c r="Z400" i="4"/>
  <c r="C425" i="4"/>
  <c r="D425" i="4"/>
  <c r="E425" i="4"/>
  <c r="F425" i="4"/>
  <c r="G425" i="4"/>
  <c r="H425" i="4"/>
  <c r="I425" i="4"/>
  <c r="J425" i="4"/>
  <c r="K425" i="4"/>
  <c r="L425" i="4"/>
  <c r="M425" i="4"/>
  <c r="N425" i="4"/>
  <c r="O425" i="4"/>
  <c r="P425" i="4"/>
  <c r="Q425" i="4"/>
  <c r="R425" i="4"/>
  <c r="S425" i="4"/>
  <c r="T425" i="4"/>
  <c r="U425" i="4"/>
  <c r="V425" i="4"/>
  <c r="W425" i="4"/>
  <c r="X425" i="4"/>
  <c r="Y425" i="4"/>
  <c r="Z425" i="4"/>
  <c r="C621" i="4"/>
  <c r="D621" i="4"/>
  <c r="E621" i="4"/>
  <c r="F621" i="4"/>
  <c r="G621" i="4"/>
  <c r="H621" i="4"/>
  <c r="I621" i="4"/>
  <c r="J621" i="4"/>
  <c r="K621" i="4"/>
  <c r="L621" i="4"/>
  <c r="M621" i="4"/>
  <c r="N621" i="4"/>
  <c r="O621" i="4"/>
  <c r="P621" i="4"/>
  <c r="Q621" i="4"/>
  <c r="R621" i="4"/>
  <c r="S621" i="4"/>
  <c r="T621" i="4"/>
  <c r="U621" i="4"/>
  <c r="V621" i="4"/>
  <c r="W621" i="4"/>
  <c r="X621" i="4"/>
  <c r="Y621" i="4"/>
  <c r="Z621" i="4"/>
  <c r="C635" i="4"/>
  <c r="D635" i="4"/>
  <c r="E635" i="4"/>
  <c r="F635" i="4"/>
  <c r="G635" i="4"/>
  <c r="H635" i="4"/>
  <c r="I635" i="4"/>
  <c r="J635" i="4"/>
  <c r="K635" i="4"/>
  <c r="L635" i="4"/>
  <c r="M635" i="4"/>
  <c r="N635" i="4"/>
  <c r="O635" i="4"/>
  <c r="P635" i="4"/>
  <c r="Q635" i="4"/>
  <c r="R635" i="4"/>
  <c r="S635" i="4"/>
  <c r="T635" i="4"/>
  <c r="U635" i="4"/>
  <c r="V635" i="4"/>
  <c r="W635" i="4"/>
  <c r="X635" i="4"/>
  <c r="Y635" i="4"/>
  <c r="Z635" i="4"/>
  <c r="C597" i="4"/>
  <c r="D597" i="4"/>
  <c r="E597" i="4"/>
  <c r="F597" i="4"/>
  <c r="G597" i="4"/>
  <c r="H597" i="4"/>
  <c r="I597" i="4"/>
  <c r="J597" i="4"/>
  <c r="K597" i="4"/>
  <c r="L597" i="4"/>
  <c r="M597" i="4"/>
  <c r="N597" i="4"/>
  <c r="O597" i="4"/>
  <c r="P597" i="4"/>
  <c r="Q597" i="4"/>
  <c r="R597" i="4"/>
  <c r="S597" i="4"/>
  <c r="T597" i="4"/>
  <c r="U597" i="4"/>
  <c r="V597" i="4"/>
  <c r="W597" i="4"/>
  <c r="X597" i="4"/>
  <c r="Y597" i="4"/>
  <c r="Z597" i="4"/>
  <c r="C8" i="4"/>
  <c r="D8" i="4"/>
  <c r="E8" i="4"/>
  <c r="F8" i="4"/>
  <c r="G8" i="4"/>
  <c r="H8" i="4"/>
  <c r="I8" i="4"/>
  <c r="J8" i="4"/>
  <c r="K8" i="4"/>
  <c r="L8" i="4"/>
  <c r="M8" i="4"/>
  <c r="N8" i="4"/>
  <c r="O8" i="4"/>
  <c r="P8" i="4"/>
  <c r="Q8" i="4"/>
  <c r="R8" i="4"/>
  <c r="S8" i="4"/>
  <c r="T8" i="4"/>
  <c r="U8" i="4"/>
  <c r="V8" i="4"/>
  <c r="W8" i="4"/>
  <c r="X8" i="4"/>
  <c r="Y8" i="4"/>
  <c r="Z8" i="4"/>
  <c r="C603" i="4"/>
  <c r="D603" i="4"/>
  <c r="E603" i="4"/>
  <c r="F603" i="4"/>
  <c r="G603" i="4"/>
  <c r="H603" i="4"/>
  <c r="I603" i="4"/>
  <c r="J603" i="4"/>
  <c r="K603" i="4"/>
  <c r="L603" i="4"/>
  <c r="M603" i="4"/>
  <c r="N603" i="4"/>
  <c r="O603" i="4"/>
  <c r="P603" i="4"/>
  <c r="Q603" i="4"/>
  <c r="R603" i="4"/>
  <c r="S603" i="4"/>
  <c r="T603" i="4"/>
  <c r="U603" i="4"/>
  <c r="V603" i="4"/>
  <c r="W603" i="4"/>
  <c r="X603" i="4"/>
  <c r="Y603" i="4"/>
  <c r="Z603" i="4"/>
  <c r="C514" i="4"/>
  <c r="D514" i="4"/>
  <c r="E514" i="4"/>
  <c r="F514" i="4"/>
  <c r="G514" i="4"/>
  <c r="H514" i="4"/>
  <c r="I514" i="4"/>
  <c r="J514" i="4"/>
  <c r="K514" i="4"/>
  <c r="L514" i="4"/>
  <c r="M514" i="4"/>
  <c r="N514" i="4"/>
  <c r="O514" i="4"/>
  <c r="P514" i="4"/>
  <c r="Q514" i="4"/>
  <c r="R514" i="4"/>
  <c r="S514" i="4"/>
  <c r="T514" i="4"/>
  <c r="U514" i="4"/>
  <c r="V514" i="4"/>
  <c r="W514" i="4"/>
  <c r="X514" i="4"/>
  <c r="Y514" i="4"/>
  <c r="Z514" i="4"/>
  <c r="C505" i="4"/>
  <c r="D505" i="4"/>
  <c r="E505" i="4"/>
  <c r="F505" i="4"/>
  <c r="G505" i="4"/>
  <c r="H505" i="4"/>
  <c r="I505" i="4"/>
  <c r="J505" i="4"/>
  <c r="K505" i="4"/>
  <c r="L505" i="4"/>
  <c r="M505" i="4"/>
  <c r="N505" i="4"/>
  <c r="O505" i="4"/>
  <c r="P505" i="4"/>
  <c r="Q505" i="4"/>
  <c r="R505" i="4"/>
  <c r="S505" i="4"/>
  <c r="T505" i="4"/>
  <c r="U505" i="4"/>
  <c r="V505" i="4"/>
  <c r="W505" i="4"/>
  <c r="X505" i="4"/>
  <c r="Y505" i="4"/>
  <c r="Z505" i="4"/>
  <c r="C493" i="4"/>
  <c r="D493" i="4"/>
  <c r="E493" i="4"/>
  <c r="F493" i="4"/>
  <c r="G493" i="4"/>
  <c r="H493" i="4"/>
  <c r="I493" i="4"/>
  <c r="J493" i="4"/>
  <c r="K493" i="4"/>
  <c r="L493" i="4"/>
  <c r="M493" i="4"/>
  <c r="N493" i="4"/>
  <c r="O493" i="4"/>
  <c r="P493" i="4"/>
  <c r="Q493" i="4"/>
  <c r="R493" i="4"/>
  <c r="S493" i="4"/>
  <c r="T493" i="4"/>
  <c r="U493" i="4"/>
  <c r="V493" i="4"/>
  <c r="W493" i="4"/>
  <c r="X493" i="4"/>
  <c r="Y493" i="4"/>
  <c r="Z493" i="4"/>
  <c r="C485" i="4"/>
  <c r="D485" i="4"/>
  <c r="E485" i="4"/>
  <c r="F485" i="4"/>
  <c r="G485" i="4"/>
  <c r="H485" i="4"/>
  <c r="I485" i="4"/>
  <c r="J485" i="4"/>
  <c r="K485" i="4"/>
  <c r="L485" i="4"/>
  <c r="M485" i="4"/>
  <c r="N485" i="4"/>
  <c r="O485" i="4"/>
  <c r="P485" i="4"/>
  <c r="Q485" i="4"/>
  <c r="R485" i="4"/>
  <c r="S485" i="4"/>
  <c r="T485" i="4"/>
  <c r="U485" i="4"/>
  <c r="V485" i="4"/>
  <c r="W485" i="4"/>
  <c r="X485" i="4"/>
  <c r="Y485" i="4"/>
  <c r="Z485" i="4"/>
  <c r="C636" i="4"/>
  <c r="D636" i="4"/>
  <c r="E636" i="4"/>
  <c r="F636" i="4"/>
  <c r="G636" i="4"/>
  <c r="H636" i="4"/>
  <c r="I636" i="4"/>
  <c r="J636" i="4"/>
  <c r="K636" i="4"/>
  <c r="L636" i="4"/>
  <c r="M636" i="4"/>
  <c r="N636" i="4"/>
  <c r="O636" i="4"/>
  <c r="P636" i="4"/>
  <c r="Q636" i="4"/>
  <c r="R636" i="4"/>
  <c r="S636" i="4"/>
  <c r="T636" i="4"/>
  <c r="U636" i="4"/>
  <c r="V636" i="4"/>
  <c r="W636" i="4"/>
  <c r="X636" i="4"/>
  <c r="Y636" i="4"/>
  <c r="Z636" i="4"/>
  <c r="C579" i="4"/>
  <c r="D579" i="4"/>
  <c r="E579" i="4"/>
  <c r="F579" i="4"/>
  <c r="G579" i="4"/>
  <c r="H579" i="4"/>
  <c r="I579" i="4"/>
  <c r="J579" i="4"/>
  <c r="K579" i="4"/>
  <c r="L579" i="4"/>
  <c r="M579" i="4"/>
  <c r="N579" i="4"/>
  <c r="O579" i="4"/>
  <c r="P579" i="4"/>
  <c r="Q579" i="4"/>
  <c r="R579" i="4"/>
  <c r="S579" i="4"/>
  <c r="T579" i="4"/>
  <c r="U579" i="4"/>
  <c r="V579" i="4"/>
  <c r="W579" i="4"/>
  <c r="X579" i="4"/>
  <c r="Y579" i="4"/>
  <c r="Z579" i="4"/>
  <c r="C627" i="4"/>
  <c r="D627" i="4"/>
  <c r="E627" i="4"/>
  <c r="F627" i="4"/>
  <c r="G627" i="4"/>
  <c r="H627" i="4"/>
  <c r="I627" i="4"/>
  <c r="J627" i="4"/>
  <c r="K627" i="4"/>
  <c r="L627" i="4"/>
  <c r="M627" i="4"/>
  <c r="N627" i="4"/>
  <c r="O627" i="4"/>
  <c r="P627" i="4"/>
  <c r="Q627" i="4"/>
  <c r="R627" i="4"/>
  <c r="S627" i="4"/>
  <c r="T627" i="4"/>
  <c r="U627" i="4"/>
  <c r="V627" i="4"/>
  <c r="W627" i="4"/>
  <c r="X627" i="4"/>
  <c r="Y627" i="4"/>
  <c r="Z627" i="4"/>
  <c r="C497" i="4"/>
  <c r="D497" i="4"/>
  <c r="E497" i="4"/>
  <c r="F497" i="4"/>
  <c r="G497" i="4"/>
  <c r="H497" i="4"/>
  <c r="I497" i="4"/>
  <c r="J497" i="4"/>
  <c r="K497" i="4"/>
  <c r="L497" i="4"/>
  <c r="M497" i="4"/>
  <c r="N497" i="4"/>
  <c r="O497" i="4"/>
  <c r="P497" i="4"/>
  <c r="Q497" i="4"/>
  <c r="R497" i="4"/>
  <c r="S497" i="4"/>
  <c r="T497" i="4"/>
  <c r="U497" i="4"/>
  <c r="V497" i="4"/>
  <c r="W497" i="4"/>
  <c r="X497" i="4"/>
  <c r="Y497" i="4"/>
  <c r="Z497" i="4"/>
  <c r="C605" i="4"/>
  <c r="D605" i="4"/>
  <c r="E605" i="4"/>
  <c r="F605" i="4"/>
  <c r="G605" i="4"/>
  <c r="H605" i="4"/>
  <c r="I605" i="4"/>
  <c r="J605" i="4"/>
  <c r="K605" i="4"/>
  <c r="L605" i="4"/>
  <c r="M605" i="4"/>
  <c r="N605" i="4"/>
  <c r="O605" i="4"/>
  <c r="P605" i="4"/>
  <c r="Q605" i="4"/>
  <c r="R605" i="4"/>
  <c r="S605" i="4"/>
  <c r="T605" i="4"/>
  <c r="U605" i="4"/>
  <c r="V605" i="4"/>
  <c r="W605" i="4"/>
  <c r="X605" i="4"/>
  <c r="Y605" i="4"/>
  <c r="Z605" i="4"/>
  <c r="C555" i="4"/>
  <c r="D555" i="4"/>
  <c r="E555" i="4"/>
  <c r="F555" i="4"/>
  <c r="G555" i="4"/>
  <c r="H555" i="4"/>
  <c r="I555" i="4"/>
  <c r="J555" i="4"/>
  <c r="K555" i="4"/>
  <c r="L555" i="4"/>
  <c r="M555" i="4"/>
  <c r="N555" i="4"/>
  <c r="O555" i="4"/>
  <c r="P555" i="4"/>
  <c r="Q555" i="4"/>
  <c r="R555" i="4"/>
  <c r="S555" i="4"/>
  <c r="T555" i="4"/>
  <c r="U555" i="4"/>
  <c r="V555" i="4"/>
  <c r="W555" i="4"/>
  <c r="X555" i="4"/>
  <c r="Y555" i="4"/>
  <c r="Z555" i="4"/>
  <c r="C601" i="4"/>
  <c r="D601" i="4"/>
  <c r="E601" i="4"/>
  <c r="F601" i="4"/>
  <c r="G601" i="4"/>
  <c r="H601" i="4"/>
  <c r="I601" i="4"/>
  <c r="J601" i="4"/>
  <c r="K601" i="4"/>
  <c r="L601" i="4"/>
  <c r="M601" i="4"/>
  <c r="N601" i="4"/>
  <c r="O601" i="4"/>
  <c r="P601" i="4"/>
  <c r="Q601" i="4"/>
  <c r="R601" i="4"/>
  <c r="S601" i="4"/>
  <c r="T601" i="4"/>
  <c r="U601" i="4"/>
  <c r="V601" i="4"/>
  <c r="W601" i="4"/>
  <c r="X601" i="4"/>
  <c r="Y601" i="4"/>
  <c r="Z601" i="4"/>
  <c r="C546" i="4"/>
  <c r="D546" i="4"/>
  <c r="E546" i="4"/>
  <c r="F546" i="4"/>
  <c r="G546" i="4"/>
  <c r="H546" i="4"/>
  <c r="I546" i="4"/>
  <c r="J546" i="4"/>
  <c r="K546" i="4"/>
  <c r="L546" i="4"/>
  <c r="M546" i="4"/>
  <c r="N546" i="4"/>
  <c r="O546" i="4"/>
  <c r="P546" i="4"/>
  <c r="Q546" i="4"/>
  <c r="R546" i="4"/>
  <c r="S546" i="4"/>
  <c r="T546" i="4"/>
  <c r="U546" i="4"/>
  <c r="V546" i="4"/>
  <c r="W546" i="4"/>
  <c r="X546" i="4"/>
  <c r="Y546" i="4"/>
  <c r="Z546" i="4"/>
  <c r="C540" i="4"/>
  <c r="D540" i="4"/>
  <c r="E540" i="4"/>
  <c r="F540" i="4"/>
  <c r="G540" i="4"/>
  <c r="H540" i="4"/>
  <c r="I540" i="4"/>
  <c r="J540" i="4"/>
  <c r="K540" i="4"/>
  <c r="L540" i="4"/>
  <c r="M540" i="4"/>
  <c r="N540" i="4"/>
  <c r="O540" i="4"/>
  <c r="P540" i="4"/>
  <c r="Q540" i="4"/>
  <c r="R540" i="4"/>
  <c r="S540" i="4"/>
  <c r="T540" i="4"/>
  <c r="U540" i="4"/>
  <c r="V540" i="4"/>
  <c r="W540" i="4"/>
  <c r="X540" i="4"/>
  <c r="Y540" i="4"/>
  <c r="Z540" i="4"/>
  <c r="C238" i="4"/>
  <c r="D238" i="4"/>
  <c r="E238" i="4"/>
  <c r="F238" i="4"/>
  <c r="G238" i="4"/>
  <c r="H238" i="4"/>
  <c r="I238" i="4"/>
  <c r="J238" i="4"/>
  <c r="K238" i="4"/>
  <c r="L238" i="4"/>
  <c r="M238" i="4"/>
  <c r="N238" i="4"/>
  <c r="O238" i="4"/>
  <c r="P238" i="4"/>
  <c r="Q238" i="4"/>
  <c r="R238" i="4"/>
  <c r="S238" i="4"/>
  <c r="T238" i="4"/>
  <c r="U238" i="4"/>
  <c r="V238" i="4"/>
  <c r="W238" i="4"/>
  <c r="X238" i="4"/>
  <c r="Y238" i="4"/>
  <c r="Z238" i="4"/>
  <c r="C239" i="4"/>
  <c r="D239" i="4"/>
  <c r="E239" i="4"/>
  <c r="F239" i="4"/>
  <c r="G239" i="4"/>
  <c r="H239" i="4"/>
  <c r="I239" i="4"/>
  <c r="J239" i="4"/>
  <c r="K239" i="4"/>
  <c r="L239" i="4"/>
  <c r="M239" i="4"/>
  <c r="N239" i="4"/>
  <c r="O239" i="4"/>
  <c r="P239" i="4"/>
  <c r="Q239" i="4"/>
  <c r="R239" i="4"/>
  <c r="S239" i="4"/>
  <c r="T239" i="4"/>
  <c r="U239" i="4"/>
  <c r="V239" i="4"/>
  <c r="W239" i="4"/>
  <c r="X239" i="4"/>
  <c r="Y239" i="4"/>
  <c r="Z239" i="4"/>
  <c r="C161" i="4"/>
  <c r="D161" i="4"/>
  <c r="E161" i="4"/>
  <c r="F161" i="4"/>
  <c r="G161" i="4"/>
  <c r="H161" i="4"/>
  <c r="I161" i="4"/>
  <c r="J161" i="4"/>
  <c r="K161" i="4"/>
  <c r="L161" i="4"/>
  <c r="M161" i="4"/>
  <c r="N161" i="4"/>
  <c r="O161" i="4"/>
  <c r="P161" i="4"/>
  <c r="Q161" i="4"/>
  <c r="R161" i="4"/>
  <c r="S161" i="4"/>
  <c r="T161" i="4"/>
  <c r="U161" i="4"/>
  <c r="V161" i="4"/>
  <c r="W161" i="4"/>
  <c r="X161" i="4"/>
  <c r="Y161" i="4"/>
  <c r="Z161" i="4"/>
  <c r="C623" i="4"/>
  <c r="D623" i="4"/>
  <c r="E623" i="4"/>
  <c r="F623" i="4"/>
  <c r="G623" i="4"/>
  <c r="H623" i="4"/>
  <c r="I623" i="4"/>
  <c r="J623" i="4"/>
  <c r="K623" i="4"/>
  <c r="L623" i="4"/>
  <c r="M623" i="4"/>
  <c r="N623" i="4"/>
  <c r="O623" i="4"/>
  <c r="P623" i="4"/>
  <c r="Q623" i="4"/>
  <c r="R623" i="4"/>
  <c r="S623" i="4"/>
  <c r="T623" i="4"/>
  <c r="U623" i="4"/>
  <c r="V623" i="4"/>
  <c r="W623" i="4"/>
  <c r="X623" i="4"/>
  <c r="Y623" i="4"/>
  <c r="Z623" i="4"/>
  <c r="C417" i="4"/>
  <c r="D417" i="4"/>
  <c r="E417" i="4"/>
  <c r="F417" i="4"/>
  <c r="G417" i="4"/>
  <c r="H417" i="4"/>
  <c r="I417" i="4"/>
  <c r="J417" i="4"/>
  <c r="K417" i="4"/>
  <c r="L417" i="4"/>
  <c r="M417" i="4"/>
  <c r="N417" i="4"/>
  <c r="O417" i="4"/>
  <c r="P417" i="4"/>
  <c r="Q417" i="4"/>
  <c r="R417" i="4"/>
  <c r="S417" i="4"/>
  <c r="T417" i="4"/>
  <c r="U417" i="4"/>
  <c r="V417" i="4"/>
  <c r="W417" i="4"/>
  <c r="X417" i="4"/>
  <c r="Y417" i="4"/>
  <c r="Z417" i="4"/>
  <c r="C634" i="4"/>
  <c r="D634" i="4"/>
  <c r="E634" i="4"/>
  <c r="F634" i="4"/>
  <c r="G634" i="4"/>
  <c r="H634" i="4"/>
  <c r="I634" i="4"/>
  <c r="J634" i="4"/>
  <c r="K634" i="4"/>
  <c r="L634" i="4"/>
  <c r="M634" i="4"/>
  <c r="N634" i="4"/>
  <c r="O634" i="4"/>
  <c r="P634" i="4"/>
  <c r="Q634" i="4"/>
  <c r="R634" i="4"/>
  <c r="S634" i="4"/>
  <c r="T634" i="4"/>
  <c r="U634" i="4"/>
  <c r="V634" i="4"/>
  <c r="W634" i="4"/>
  <c r="X634" i="4"/>
  <c r="Y634" i="4"/>
  <c r="Z634" i="4"/>
  <c r="C390" i="4"/>
  <c r="D390" i="4"/>
  <c r="E390" i="4"/>
  <c r="F390" i="4"/>
  <c r="G390" i="4"/>
  <c r="H390" i="4"/>
  <c r="I390" i="4"/>
  <c r="J390" i="4"/>
  <c r="K390" i="4"/>
  <c r="L390" i="4"/>
  <c r="M390" i="4"/>
  <c r="N390" i="4"/>
  <c r="O390" i="4"/>
  <c r="P390" i="4"/>
  <c r="Q390" i="4"/>
  <c r="R390" i="4"/>
  <c r="S390" i="4"/>
  <c r="T390" i="4"/>
  <c r="U390" i="4"/>
  <c r="V390" i="4"/>
  <c r="W390" i="4"/>
  <c r="X390" i="4"/>
  <c r="Y390" i="4"/>
  <c r="Z390" i="4"/>
  <c r="C334" i="4"/>
  <c r="D334" i="4"/>
  <c r="E334" i="4"/>
  <c r="F334" i="4"/>
  <c r="G334" i="4"/>
  <c r="H334" i="4"/>
  <c r="I334" i="4"/>
  <c r="J334" i="4"/>
  <c r="K334" i="4"/>
  <c r="L334" i="4"/>
  <c r="M334" i="4"/>
  <c r="N334" i="4"/>
  <c r="O334" i="4"/>
  <c r="P334" i="4"/>
  <c r="Q334" i="4"/>
  <c r="R334" i="4"/>
  <c r="S334" i="4"/>
  <c r="T334" i="4"/>
  <c r="U334" i="4"/>
  <c r="V334" i="4"/>
  <c r="W334" i="4"/>
  <c r="X334" i="4"/>
  <c r="Y334" i="4"/>
  <c r="Z334" i="4"/>
  <c r="C640" i="4"/>
  <c r="D640" i="4"/>
  <c r="E640" i="4"/>
  <c r="F640" i="4"/>
  <c r="G640" i="4"/>
  <c r="H640" i="4"/>
  <c r="I640" i="4"/>
  <c r="J640" i="4"/>
  <c r="K640" i="4"/>
  <c r="L640" i="4"/>
  <c r="M640" i="4"/>
  <c r="N640" i="4"/>
  <c r="O640" i="4"/>
  <c r="P640" i="4"/>
  <c r="Q640" i="4"/>
  <c r="R640" i="4"/>
  <c r="S640" i="4"/>
  <c r="T640" i="4"/>
  <c r="U640" i="4"/>
  <c r="V640" i="4"/>
  <c r="W640" i="4"/>
  <c r="X640" i="4"/>
  <c r="Y640" i="4"/>
  <c r="Z640" i="4"/>
  <c r="C566" i="4"/>
  <c r="D566" i="4"/>
  <c r="E566" i="4"/>
  <c r="F566" i="4"/>
  <c r="G566" i="4"/>
  <c r="H566" i="4"/>
  <c r="I566" i="4"/>
  <c r="J566" i="4"/>
  <c r="K566" i="4"/>
  <c r="L566" i="4"/>
  <c r="M566" i="4"/>
  <c r="N566" i="4"/>
  <c r="O566" i="4"/>
  <c r="P566" i="4"/>
  <c r="Q566" i="4"/>
  <c r="R566" i="4"/>
  <c r="S566" i="4"/>
  <c r="T566" i="4"/>
  <c r="U566" i="4"/>
  <c r="V566" i="4"/>
  <c r="W566" i="4"/>
  <c r="X566" i="4"/>
  <c r="Y566" i="4"/>
  <c r="Z566" i="4"/>
  <c r="C385" i="4"/>
  <c r="D385" i="4"/>
  <c r="E385" i="4"/>
  <c r="F385" i="4"/>
  <c r="G385" i="4"/>
  <c r="H385" i="4"/>
  <c r="I385" i="4"/>
  <c r="J385" i="4"/>
  <c r="K385" i="4"/>
  <c r="L385" i="4"/>
  <c r="M385" i="4"/>
  <c r="N385" i="4"/>
  <c r="O385" i="4"/>
  <c r="P385" i="4"/>
  <c r="Q385" i="4"/>
  <c r="R385" i="4"/>
  <c r="S385" i="4"/>
  <c r="T385" i="4"/>
  <c r="U385" i="4"/>
  <c r="V385" i="4"/>
  <c r="W385" i="4"/>
  <c r="X385" i="4"/>
  <c r="Y385" i="4"/>
  <c r="Z385" i="4"/>
  <c r="C401" i="4"/>
  <c r="D401" i="4"/>
  <c r="E401" i="4"/>
  <c r="F401" i="4"/>
  <c r="G401" i="4"/>
  <c r="H401" i="4"/>
  <c r="I401" i="4"/>
  <c r="J401" i="4"/>
  <c r="K401" i="4"/>
  <c r="L401" i="4"/>
  <c r="M401" i="4"/>
  <c r="N401" i="4"/>
  <c r="O401" i="4"/>
  <c r="P401" i="4"/>
  <c r="Q401" i="4"/>
  <c r="R401" i="4"/>
  <c r="S401" i="4"/>
  <c r="T401" i="4"/>
  <c r="U401" i="4"/>
  <c r="V401" i="4"/>
  <c r="W401" i="4"/>
  <c r="X401" i="4"/>
  <c r="Y401" i="4"/>
  <c r="Z401" i="4"/>
  <c r="C157" i="4"/>
  <c r="D157" i="4"/>
  <c r="E157" i="4"/>
  <c r="F157" i="4"/>
  <c r="G157" i="4"/>
  <c r="H157" i="4"/>
  <c r="I157" i="4"/>
  <c r="J157" i="4"/>
  <c r="K157" i="4"/>
  <c r="L157" i="4"/>
  <c r="M157" i="4"/>
  <c r="N157" i="4"/>
  <c r="O157" i="4"/>
  <c r="P157" i="4"/>
  <c r="Q157" i="4"/>
  <c r="R157" i="4"/>
  <c r="S157" i="4"/>
  <c r="T157" i="4"/>
  <c r="U157" i="4"/>
  <c r="V157" i="4"/>
  <c r="W157" i="4"/>
  <c r="X157" i="4"/>
  <c r="Y157" i="4"/>
  <c r="Z157" i="4"/>
  <c r="C382" i="4"/>
  <c r="D382" i="4"/>
  <c r="E382" i="4"/>
  <c r="F382" i="4"/>
  <c r="G382" i="4"/>
  <c r="H382" i="4"/>
  <c r="I382" i="4"/>
  <c r="J382" i="4"/>
  <c r="K382" i="4"/>
  <c r="L382" i="4"/>
  <c r="M382" i="4"/>
  <c r="N382" i="4"/>
  <c r="O382" i="4"/>
  <c r="P382" i="4"/>
  <c r="Q382" i="4"/>
  <c r="R382" i="4"/>
  <c r="S382" i="4"/>
  <c r="T382" i="4"/>
  <c r="U382" i="4"/>
  <c r="V382" i="4"/>
  <c r="W382" i="4"/>
  <c r="X382" i="4"/>
  <c r="Y382" i="4"/>
  <c r="Z382" i="4"/>
  <c r="C22" i="4"/>
  <c r="D22" i="4"/>
  <c r="E22" i="4"/>
  <c r="F22" i="4"/>
  <c r="G22" i="4"/>
  <c r="H22" i="4"/>
  <c r="I22" i="4"/>
  <c r="J22" i="4"/>
  <c r="K22" i="4"/>
  <c r="L22" i="4"/>
  <c r="M22" i="4"/>
  <c r="N22" i="4"/>
  <c r="O22" i="4"/>
  <c r="P22" i="4"/>
  <c r="Q22" i="4"/>
  <c r="R22" i="4"/>
  <c r="S22" i="4"/>
  <c r="T22" i="4"/>
  <c r="U22" i="4"/>
  <c r="V22" i="4"/>
  <c r="W22" i="4"/>
  <c r="X22" i="4"/>
  <c r="Y22" i="4"/>
  <c r="Z22" i="4"/>
  <c r="C160" i="4"/>
  <c r="D160" i="4"/>
  <c r="E160" i="4"/>
  <c r="F160" i="4"/>
  <c r="G160" i="4"/>
  <c r="H160" i="4"/>
  <c r="I160" i="4"/>
  <c r="J160" i="4"/>
  <c r="K160" i="4"/>
  <c r="L160" i="4"/>
  <c r="M160" i="4"/>
  <c r="N160" i="4"/>
  <c r="O160" i="4"/>
  <c r="P160" i="4"/>
  <c r="Q160" i="4"/>
  <c r="R160" i="4"/>
  <c r="S160" i="4"/>
  <c r="T160" i="4"/>
  <c r="U160" i="4"/>
  <c r="V160" i="4"/>
  <c r="W160" i="4"/>
  <c r="X160" i="4"/>
  <c r="Y160" i="4"/>
  <c r="Z160" i="4"/>
  <c r="C92" i="4"/>
  <c r="D92" i="4"/>
  <c r="E92" i="4"/>
  <c r="F92" i="4"/>
  <c r="G92" i="4"/>
  <c r="H92" i="4"/>
  <c r="I92" i="4"/>
  <c r="J92" i="4"/>
  <c r="K92" i="4"/>
  <c r="L92" i="4"/>
  <c r="M92" i="4"/>
  <c r="N92" i="4"/>
  <c r="O92" i="4"/>
  <c r="P92" i="4"/>
  <c r="Q92" i="4"/>
  <c r="R92" i="4"/>
  <c r="S92" i="4"/>
  <c r="T92" i="4"/>
  <c r="U92" i="4"/>
  <c r="V92" i="4"/>
  <c r="W92" i="4"/>
  <c r="X92" i="4"/>
  <c r="Y92" i="4"/>
  <c r="Z92" i="4"/>
  <c r="C232" i="4"/>
  <c r="D232" i="4"/>
  <c r="E232" i="4"/>
  <c r="F232" i="4"/>
  <c r="G232" i="4"/>
  <c r="H232" i="4"/>
  <c r="I232" i="4"/>
  <c r="J232" i="4"/>
  <c r="K232" i="4"/>
  <c r="L232" i="4"/>
  <c r="M232" i="4"/>
  <c r="N232" i="4"/>
  <c r="O232" i="4"/>
  <c r="P232" i="4"/>
  <c r="Q232" i="4"/>
  <c r="R232" i="4"/>
  <c r="S232" i="4"/>
  <c r="T232" i="4"/>
  <c r="U232" i="4"/>
  <c r="V232" i="4"/>
  <c r="W232" i="4"/>
  <c r="X232" i="4"/>
  <c r="Y232" i="4"/>
  <c r="Z232" i="4"/>
  <c r="C310" i="4"/>
  <c r="D310" i="4"/>
  <c r="E310" i="4"/>
  <c r="F310" i="4"/>
  <c r="G310" i="4"/>
  <c r="H310" i="4"/>
  <c r="I310" i="4"/>
  <c r="J310" i="4"/>
  <c r="K310" i="4"/>
  <c r="L310" i="4"/>
  <c r="M310" i="4"/>
  <c r="N310" i="4"/>
  <c r="O310" i="4"/>
  <c r="P310" i="4"/>
  <c r="Q310" i="4"/>
  <c r="R310" i="4"/>
  <c r="S310" i="4"/>
  <c r="T310" i="4"/>
  <c r="U310" i="4"/>
  <c r="V310" i="4"/>
  <c r="W310" i="4"/>
  <c r="X310" i="4"/>
  <c r="Y310" i="4"/>
  <c r="Z310" i="4"/>
  <c r="C430" i="4"/>
  <c r="D430" i="4"/>
  <c r="E430" i="4"/>
  <c r="F430" i="4"/>
  <c r="G430" i="4"/>
  <c r="H430" i="4"/>
  <c r="I430" i="4"/>
  <c r="J430" i="4"/>
  <c r="K430" i="4"/>
  <c r="L430" i="4"/>
  <c r="M430" i="4"/>
  <c r="N430" i="4"/>
  <c r="O430" i="4"/>
  <c r="P430" i="4"/>
  <c r="Q430" i="4"/>
  <c r="R430" i="4"/>
  <c r="S430" i="4"/>
  <c r="T430" i="4"/>
  <c r="U430" i="4"/>
  <c r="V430" i="4"/>
  <c r="W430" i="4"/>
  <c r="X430" i="4"/>
  <c r="Y430" i="4"/>
  <c r="Z430" i="4"/>
  <c r="C73" i="4"/>
  <c r="D73" i="4"/>
  <c r="E73" i="4"/>
  <c r="F73" i="4"/>
  <c r="G73" i="4"/>
  <c r="H73" i="4"/>
  <c r="I73" i="4"/>
  <c r="J73" i="4"/>
  <c r="K73" i="4"/>
  <c r="L73" i="4"/>
  <c r="M73" i="4"/>
  <c r="N73" i="4"/>
  <c r="O73" i="4"/>
  <c r="P73" i="4"/>
  <c r="Q73" i="4"/>
  <c r="R73" i="4"/>
  <c r="S73" i="4"/>
  <c r="T73" i="4"/>
  <c r="U73" i="4"/>
  <c r="V73" i="4"/>
  <c r="W73" i="4"/>
  <c r="X73" i="4"/>
  <c r="Y73" i="4"/>
  <c r="Z73" i="4"/>
  <c r="C147" i="4"/>
  <c r="D147" i="4"/>
  <c r="E147" i="4"/>
  <c r="F147" i="4"/>
  <c r="G147" i="4"/>
  <c r="H147" i="4"/>
  <c r="I147" i="4"/>
  <c r="J147" i="4"/>
  <c r="K147" i="4"/>
  <c r="L147" i="4"/>
  <c r="M147" i="4"/>
  <c r="N147" i="4"/>
  <c r="O147" i="4"/>
  <c r="P147" i="4"/>
  <c r="Q147" i="4"/>
  <c r="R147" i="4"/>
  <c r="S147" i="4"/>
  <c r="T147" i="4"/>
  <c r="U147" i="4"/>
  <c r="V147" i="4"/>
  <c r="W147" i="4"/>
  <c r="X147" i="4"/>
  <c r="Y147" i="4"/>
  <c r="Z147" i="4"/>
  <c r="C148" i="4"/>
  <c r="D148" i="4"/>
  <c r="E148" i="4"/>
  <c r="F148" i="4"/>
  <c r="G148" i="4"/>
  <c r="H148" i="4"/>
  <c r="I148" i="4"/>
  <c r="J148" i="4"/>
  <c r="K148" i="4"/>
  <c r="L148" i="4"/>
  <c r="M148" i="4"/>
  <c r="N148" i="4"/>
  <c r="O148" i="4"/>
  <c r="P148" i="4"/>
  <c r="Q148" i="4"/>
  <c r="R148" i="4"/>
  <c r="S148" i="4"/>
  <c r="T148" i="4"/>
  <c r="U148" i="4"/>
  <c r="V148" i="4"/>
  <c r="W148" i="4"/>
  <c r="X148" i="4"/>
  <c r="Y148" i="4"/>
  <c r="Z148" i="4"/>
  <c r="C109" i="4"/>
  <c r="D109" i="4"/>
  <c r="E109" i="4"/>
  <c r="F109" i="4"/>
  <c r="G109" i="4"/>
  <c r="H109" i="4"/>
  <c r="I109" i="4"/>
  <c r="J109" i="4"/>
  <c r="K109" i="4"/>
  <c r="L109" i="4"/>
  <c r="M109" i="4"/>
  <c r="N109" i="4"/>
  <c r="O109" i="4"/>
  <c r="P109" i="4"/>
  <c r="Q109" i="4"/>
  <c r="R109" i="4"/>
  <c r="S109" i="4"/>
  <c r="T109" i="4"/>
  <c r="U109" i="4"/>
  <c r="V109" i="4"/>
  <c r="W109" i="4"/>
  <c r="X109" i="4"/>
  <c r="Y109" i="4"/>
  <c r="Z109" i="4"/>
  <c r="C187" i="4"/>
  <c r="D187" i="4"/>
  <c r="E187" i="4"/>
  <c r="F187" i="4"/>
  <c r="G187" i="4"/>
  <c r="H187" i="4"/>
  <c r="I187" i="4"/>
  <c r="J187" i="4"/>
  <c r="K187" i="4"/>
  <c r="L187" i="4"/>
  <c r="M187" i="4"/>
  <c r="N187" i="4"/>
  <c r="O187" i="4"/>
  <c r="P187" i="4"/>
  <c r="Q187" i="4"/>
  <c r="R187" i="4"/>
  <c r="S187" i="4"/>
  <c r="T187" i="4"/>
  <c r="U187" i="4"/>
  <c r="V187" i="4"/>
  <c r="W187" i="4"/>
  <c r="X187" i="4"/>
  <c r="Y187" i="4"/>
  <c r="Z187" i="4"/>
  <c r="C179" i="4"/>
  <c r="D179" i="4"/>
  <c r="E179" i="4"/>
  <c r="F179" i="4"/>
  <c r="G179" i="4"/>
  <c r="H179" i="4"/>
  <c r="I179" i="4"/>
  <c r="J179" i="4"/>
  <c r="K179" i="4"/>
  <c r="L179" i="4"/>
  <c r="M179" i="4"/>
  <c r="N179" i="4"/>
  <c r="O179" i="4"/>
  <c r="P179" i="4"/>
  <c r="Q179" i="4"/>
  <c r="R179" i="4"/>
  <c r="S179" i="4"/>
  <c r="T179" i="4"/>
  <c r="U179" i="4"/>
  <c r="V179" i="4"/>
  <c r="W179" i="4"/>
  <c r="X179" i="4"/>
  <c r="Y179" i="4"/>
  <c r="Z179" i="4"/>
  <c r="C168" i="4"/>
  <c r="D168" i="4"/>
  <c r="E168" i="4"/>
  <c r="F168" i="4"/>
  <c r="G168" i="4"/>
  <c r="H168" i="4"/>
  <c r="I168" i="4"/>
  <c r="J168" i="4"/>
  <c r="K168" i="4"/>
  <c r="L168" i="4"/>
  <c r="M168" i="4"/>
  <c r="N168" i="4"/>
  <c r="O168" i="4"/>
  <c r="P168" i="4"/>
  <c r="Q168" i="4"/>
  <c r="R168" i="4"/>
  <c r="S168" i="4"/>
  <c r="T168" i="4"/>
  <c r="U168" i="4"/>
  <c r="V168" i="4"/>
  <c r="W168" i="4"/>
  <c r="X168" i="4"/>
  <c r="Y168" i="4"/>
  <c r="Z168" i="4"/>
  <c r="C294" i="4"/>
  <c r="D294" i="4"/>
  <c r="E294" i="4"/>
  <c r="F294" i="4"/>
  <c r="G294" i="4"/>
  <c r="H294" i="4"/>
  <c r="I294" i="4"/>
  <c r="J294" i="4"/>
  <c r="K294" i="4"/>
  <c r="L294" i="4"/>
  <c r="M294" i="4"/>
  <c r="N294" i="4"/>
  <c r="O294" i="4"/>
  <c r="P294" i="4"/>
  <c r="Q294" i="4"/>
  <c r="R294" i="4"/>
  <c r="S294" i="4"/>
  <c r="T294" i="4"/>
  <c r="U294" i="4"/>
  <c r="V294" i="4"/>
  <c r="W294" i="4"/>
  <c r="X294" i="4"/>
  <c r="Y294" i="4"/>
  <c r="Z294" i="4"/>
  <c r="C545" i="4"/>
  <c r="D545" i="4"/>
  <c r="E545" i="4"/>
  <c r="F545" i="4"/>
  <c r="G545" i="4"/>
  <c r="H545" i="4"/>
  <c r="I545" i="4"/>
  <c r="J545" i="4"/>
  <c r="K545" i="4"/>
  <c r="L545" i="4"/>
  <c r="M545" i="4"/>
  <c r="N545" i="4"/>
  <c r="O545" i="4"/>
  <c r="P545" i="4"/>
  <c r="Q545" i="4"/>
  <c r="R545" i="4"/>
  <c r="S545" i="4"/>
  <c r="T545" i="4"/>
  <c r="U545" i="4"/>
  <c r="V545" i="4"/>
  <c r="W545" i="4"/>
  <c r="X545" i="4"/>
  <c r="Y545" i="4"/>
  <c r="Z545" i="4"/>
  <c r="C311" i="4"/>
  <c r="D311" i="4"/>
  <c r="E311" i="4"/>
  <c r="F311" i="4"/>
  <c r="G311" i="4"/>
  <c r="H311" i="4"/>
  <c r="I311" i="4"/>
  <c r="J311" i="4"/>
  <c r="K311" i="4"/>
  <c r="L311" i="4"/>
  <c r="M311" i="4"/>
  <c r="N311" i="4"/>
  <c r="O311" i="4"/>
  <c r="P311" i="4"/>
  <c r="Q311" i="4"/>
  <c r="R311" i="4"/>
  <c r="S311" i="4"/>
  <c r="T311" i="4"/>
  <c r="U311" i="4"/>
  <c r="V311" i="4"/>
  <c r="W311" i="4"/>
  <c r="X311" i="4"/>
  <c r="Y311" i="4"/>
  <c r="Z311" i="4"/>
  <c r="C171" i="4"/>
  <c r="D171" i="4"/>
  <c r="E171" i="4"/>
  <c r="F171" i="4"/>
  <c r="G171" i="4"/>
  <c r="H171" i="4"/>
  <c r="I171" i="4"/>
  <c r="J171" i="4"/>
  <c r="K171" i="4"/>
  <c r="L171" i="4"/>
  <c r="M171" i="4"/>
  <c r="N171" i="4"/>
  <c r="O171" i="4"/>
  <c r="P171" i="4"/>
  <c r="Q171" i="4"/>
  <c r="R171" i="4"/>
  <c r="S171" i="4"/>
  <c r="T171" i="4"/>
  <c r="U171" i="4"/>
  <c r="V171" i="4"/>
  <c r="W171" i="4"/>
  <c r="X171" i="4"/>
  <c r="Y171" i="4"/>
  <c r="Z171" i="4"/>
  <c r="C527" i="4"/>
  <c r="D527" i="4"/>
  <c r="E527" i="4"/>
  <c r="F527" i="4"/>
  <c r="G527" i="4"/>
  <c r="H527" i="4"/>
  <c r="I527" i="4"/>
  <c r="J527" i="4"/>
  <c r="K527" i="4"/>
  <c r="L527" i="4"/>
  <c r="M527" i="4"/>
  <c r="N527" i="4"/>
  <c r="O527" i="4"/>
  <c r="P527" i="4"/>
  <c r="Q527" i="4"/>
  <c r="R527" i="4"/>
  <c r="S527" i="4"/>
  <c r="T527" i="4"/>
  <c r="U527" i="4"/>
  <c r="V527" i="4"/>
  <c r="W527" i="4"/>
  <c r="X527" i="4"/>
  <c r="Y527" i="4"/>
  <c r="Z527" i="4"/>
  <c r="C321" i="4"/>
  <c r="D321" i="4"/>
  <c r="E321" i="4"/>
  <c r="F321" i="4"/>
  <c r="G321" i="4"/>
  <c r="H321" i="4"/>
  <c r="I321" i="4"/>
  <c r="J321" i="4"/>
  <c r="K321" i="4"/>
  <c r="L321" i="4"/>
  <c r="M321" i="4"/>
  <c r="N321" i="4"/>
  <c r="O321" i="4"/>
  <c r="P321" i="4"/>
  <c r="Q321" i="4"/>
  <c r="R321" i="4"/>
  <c r="S321" i="4"/>
  <c r="T321" i="4"/>
  <c r="U321" i="4"/>
  <c r="V321" i="4"/>
  <c r="W321" i="4"/>
  <c r="X321" i="4"/>
  <c r="Y321" i="4"/>
  <c r="Z321" i="4"/>
  <c r="C206" i="4"/>
  <c r="D206" i="4"/>
  <c r="E206" i="4"/>
  <c r="F206" i="4"/>
  <c r="G206" i="4"/>
  <c r="H206" i="4"/>
  <c r="I206" i="4"/>
  <c r="J206" i="4"/>
  <c r="K206" i="4"/>
  <c r="L206" i="4"/>
  <c r="M206" i="4"/>
  <c r="N206" i="4"/>
  <c r="O206" i="4"/>
  <c r="P206" i="4"/>
  <c r="Q206" i="4"/>
  <c r="R206" i="4"/>
  <c r="S206" i="4"/>
  <c r="T206" i="4"/>
  <c r="U206" i="4"/>
  <c r="V206" i="4"/>
  <c r="W206" i="4"/>
  <c r="X206" i="4"/>
  <c r="Y206" i="4"/>
  <c r="Z206" i="4"/>
  <c r="C418" i="4"/>
  <c r="D418" i="4"/>
  <c r="E418" i="4"/>
  <c r="F418" i="4"/>
  <c r="G418" i="4"/>
  <c r="H418" i="4"/>
  <c r="I418" i="4"/>
  <c r="J418" i="4"/>
  <c r="K418" i="4"/>
  <c r="L418" i="4"/>
  <c r="M418" i="4"/>
  <c r="N418" i="4"/>
  <c r="O418" i="4"/>
  <c r="P418" i="4"/>
  <c r="Q418" i="4"/>
  <c r="R418" i="4"/>
  <c r="S418" i="4"/>
  <c r="T418" i="4"/>
  <c r="U418" i="4"/>
  <c r="V418" i="4"/>
  <c r="W418" i="4"/>
  <c r="X418" i="4"/>
  <c r="Y418" i="4"/>
  <c r="Z418" i="4"/>
  <c r="C404" i="4"/>
  <c r="D404" i="4"/>
  <c r="E404" i="4"/>
  <c r="F404" i="4"/>
  <c r="G404" i="4"/>
  <c r="H404" i="4"/>
  <c r="I404" i="4"/>
  <c r="J404" i="4"/>
  <c r="K404" i="4"/>
  <c r="L404" i="4"/>
  <c r="M404" i="4"/>
  <c r="N404" i="4"/>
  <c r="O404" i="4"/>
  <c r="P404" i="4"/>
  <c r="Q404" i="4"/>
  <c r="R404" i="4"/>
  <c r="S404" i="4"/>
  <c r="T404" i="4"/>
  <c r="U404" i="4"/>
  <c r="V404" i="4"/>
  <c r="W404" i="4"/>
  <c r="X404" i="4"/>
  <c r="Y404" i="4"/>
  <c r="Z404" i="4"/>
  <c r="C484" i="4"/>
  <c r="D484" i="4"/>
  <c r="E484" i="4"/>
  <c r="F484" i="4"/>
  <c r="G484" i="4"/>
  <c r="H484" i="4"/>
  <c r="I484" i="4"/>
  <c r="J484" i="4"/>
  <c r="K484" i="4"/>
  <c r="L484" i="4"/>
  <c r="M484" i="4"/>
  <c r="N484" i="4"/>
  <c r="O484" i="4"/>
  <c r="P484" i="4"/>
  <c r="Q484" i="4"/>
  <c r="R484" i="4"/>
  <c r="S484" i="4"/>
  <c r="T484" i="4"/>
  <c r="U484" i="4"/>
  <c r="V484" i="4"/>
  <c r="W484" i="4"/>
  <c r="X484" i="4"/>
  <c r="Y484" i="4"/>
  <c r="Z484" i="4"/>
  <c r="C61" i="4"/>
  <c r="D61" i="4"/>
  <c r="E61" i="4"/>
  <c r="F61" i="4"/>
  <c r="G61" i="4"/>
  <c r="H61" i="4"/>
  <c r="I61" i="4"/>
  <c r="J61" i="4"/>
  <c r="K61" i="4"/>
  <c r="L61" i="4"/>
  <c r="M61" i="4"/>
  <c r="N61" i="4"/>
  <c r="O61" i="4"/>
  <c r="P61" i="4"/>
  <c r="Q61" i="4"/>
  <c r="R61" i="4"/>
  <c r="S61" i="4"/>
  <c r="T61" i="4"/>
  <c r="U61" i="4"/>
  <c r="V61" i="4"/>
  <c r="W61" i="4"/>
  <c r="X61" i="4"/>
  <c r="Y61" i="4"/>
  <c r="Z61" i="4"/>
  <c r="C246" i="4"/>
  <c r="D246" i="4"/>
  <c r="E246" i="4"/>
  <c r="F246" i="4"/>
  <c r="G246" i="4"/>
  <c r="H246" i="4"/>
  <c r="I246" i="4"/>
  <c r="J246" i="4"/>
  <c r="K246" i="4"/>
  <c r="L246" i="4"/>
  <c r="M246" i="4"/>
  <c r="N246" i="4"/>
  <c r="O246" i="4"/>
  <c r="P246" i="4"/>
  <c r="Q246" i="4"/>
  <c r="R246" i="4"/>
  <c r="S246" i="4"/>
  <c r="T246" i="4"/>
  <c r="U246" i="4"/>
  <c r="V246" i="4"/>
  <c r="W246" i="4"/>
  <c r="X246" i="4"/>
  <c r="Y246" i="4"/>
  <c r="Z246" i="4"/>
  <c r="C245" i="4"/>
  <c r="D245" i="4"/>
  <c r="E245" i="4"/>
  <c r="F245" i="4"/>
  <c r="G245" i="4"/>
  <c r="H245" i="4"/>
  <c r="I245" i="4"/>
  <c r="J245" i="4"/>
  <c r="K245" i="4"/>
  <c r="L245" i="4"/>
  <c r="M245" i="4"/>
  <c r="N245" i="4"/>
  <c r="O245" i="4"/>
  <c r="P245" i="4"/>
  <c r="Q245" i="4"/>
  <c r="R245" i="4"/>
  <c r="S245" i="4"/>
  <c r="T245" i="4"/>
  <c r="U245" i="4"/>
  <c r="V245" i="4"/>
  <c r="W245" i="4"/>
  <c r="X245" i="4"/>
  <c r="Y245" i="4"/>
  <c r="Z245" i="4"/>
  <c r="C191" i="4"/>
  <c r="D191" i="4"/>
  <c r="E191" i="4"/>
  <c r="F191" i="4"/>
  <c r="G191" i="4"/>
  <c r="H191" i="4"/>
  <c r="I191" i="4"/>
  <c r="J191" i="4"/>
  <c r="K191" i="4"/>
  <c r="L191" i="4"/>
  <c r="M191" i="4"/>
  <c r="N191" i="4"/>
  <c r="O191" i="4"/>
  <c r="P191" i="4"/>
  <c r="Q191" i="4"/>
  <c r="R191" i="4"/>
  <c r="S191" i="4"/>
  <c r="T191" i="4"/>
  <c r="U191" i="4"/>
  <c r="V191" i="4"/>
  <c r="W191" i="4"/>
  <c r="X191" i="4"/>
  <c r="Y191" i="4"/>
  <c r="Z191" i="4"/>
  <c r="C219" i="4"/>
  <c r="D219" i="4"/>
  <c r="E219" i="4"/>
  <c r="F219" i="4"/>
  <c r="G219" i="4"/>
  <c r="H219" i="4"/>
  <c r="I219" i="4"/>
  <c r="J219" i="4"/>
  <c r="K219" i="4"/>
  <c r="L219" i="4"/>
  <c r="M219" i="4"/>
  <c r="N219" i="4"/>
  <c r="O219" i="4"/>
  <c r="P219" i="4"/>
  <c r="Q219" i="4"/>
  <c r="R219" i="4"/>
  <c r="S219" i="4"/>
  <c r="T219" i="4"/>
  <c r="U219" i="4"/>
  <c r="V219" i="4"/>
  <c r="W219" i="4"/>
  <c r="X219" i="4"/>
  <c r="Y219" i="4"/>
  <c r="Z219" i="4"/>
  <c r="C9" i="4"/>
  <c r="D9" i="4"/>
  <c r="E9" i="4"/>
  <c r="F9" i="4"/>
  <c r="G9" i="4"/>
  <c r="H9" i="4"/>
  <c r="I9" i="4"/>
  <c r="J9" i="4"/>
  <c r="K9" i="4"/>
  <c r="L9" i="4"/>
  <c r="M9" i="4"/>
  <c r="N9" i="4"/>
  <c r="O9" i="4"/>
  <c r="P9" i="4"/>
  <c r="Q9" i="4"/>
  <c r="R9" i="4"/>
  <c r="S9" i="4"/>
  <c r="T9" i="4"/>
  <c r="U9" i="4"/>
  <c r="V9" i="4"/>
  <c r="W9" i="4"/>
  <c r="X9" i="4"/>
  <c r="Y9" i="4"/>
  <c r="Z9" i="4"/>
  <c r="C99" i="4"/>
  <c r="D99" i="4"/>
  <c r="E99" i="4"/>
  <c r="F99" i="4"/>
  <c r="G99" i="4"/>
  <c r="H99" i="4"/>
  <c r="I99" i="4"/>
  <c r="J99" i="4"/>
  <c r="K99" i="4"/>
  <c r="L99" i="4"/>
  <c r="M99" i="4"/>
  <c r="N99" i="4"/>
  <c r="O99" i="4"/>
  <c r="P99" i="4"/>
  <c r="Q99" i="4"/>
  <c r="R99" i="4"/>
  <c r="S99" i="4"/>
  <c r="T99" i="4"/>
  <c r="U99" i="4"/>
  <c r="V99" i="4"/>
  <c r="W99" i="4"/>
  <c r="X99" i="4"/>
  <c r="Y99" i="4"/>
  <c r="Z99" i="4"/>
  <c r="C282" i="4"/>
  <c r="D282" i="4"/>
  <c r="E282" i="4"/>
  <c r="F282" i="4"/>
  <c r="G282" i="4"/>
  <c r="H282" i="4"/>
  <c r="I282" i="4"/>
  <c r="J282" i="4"/>
  <c r="K282" i="4"/>
  <c r="L282" i="4"/>
  <c r="M282" i="4"/>
  <c r="N282" i="4"/>
  <c r="O282" i="4"/>
  <c r="P282" i="4"/>
  <c r="Q282" i="4"/>
  <c r="R282" i="4"/>
  <c r="S282" i="4"/>
  <c r="T282" i="4"/>
  <c r="U282" i="4"/>
  <c r="V282" i="4"/>
  <c r="W282" i="4"/>
  <c r="X282" i="4"/>
  <c r="Y282" i="4"/>
  <c r="Z282" i="4"/>
  <c r="C328" i="4"/>
  <c r="D328" i="4"/>
  <c r="E328" i="4"/>
  <c r="F328" i="4"/>
  <c r="G328" i="4"/>
  <c r="H328" i="4"/>
  <c r="I328" i="4"/>
  <c r="J328" i="4"/>
  <c r="K328" i="4"/>
  <c r="L328" i="4"/>
  <c r="M328" i="4"/>
  <c r="N328" i="4"/>
  <c r="O328" i="4"/>
  <c r="P328" i="4"/>
  <c r="Q328" i="4"/>
  <c r="R328" i="4"/>
  <c r="S328" i="4"/>
  <c r="T328" i="4"/>
  <c r="U328" i="4"/>
  <c r="V328" i="4"/>
  <c r="W328" i="4"/>
  <c r="X328" i="4"/>
  <c r="Y328" i="4"/>
  <c r="Z328" i="4"/>
  <c r="C289" i="4"/>
  <c r="D289" i="4"/>
  <c r="E289" i="4"/>
  <c r="F289" i="4"/>
  <c r="G289" i="4"/>
  <c r="H289" i="4"/>
  <c r="I289" i="4"/>
  <c r="J289" i="4"/>
  <c r="K289" i="4"/>
  <c r="L289" i="4"/>
  <c r="M289" i="4"/>
  <c r="N289" i="4"/>
  <c r="O289" i="4"/>
  <c r="P289" i="4"/>
  <c r="Q289" i="4"/>
  <c r="R289" i="4"/>
  <c r="S289" i="4"/>
  <c r="T289" i="4"/>
  <c r="U289" i="4"/>
  <c r="V289" i="4"/>
  <c r="W289" i="4"/>
  <c r="X289" i="4"/>
  <c r="Y289" i="4"/>
  <c r="Z289" i="4"/>
  <c r="C10" i="4"/>
  <c r="D10" i="4"/>
  <c r="E10" i="4"/>
  <c r="F10" i="4"/>
  <c r="G10" i="4"/>
  <c r="H10" i="4"/>
  <c r="I10" i="4"/>
  <c r="J10" i="4"/>
  <c r="K10" i="4"/>
  <c r="L10" i="4"/>
  <c r="M10" i="4"/>
  <c r="N10" i="4"/>
  <c r="O10" i="4"/>
  <c r="P10" i="4"/>
  <c r="Q10" i="4"/>
  <c r="R10" i="4"/>
  <c r="S10" i="4"/>
  <c r="T10" i="4"/>
  <c r="U10" i="4"/>
  <c r="V10" i="4"/>
  <c r="W10" i="4"/>
  <c r="X10" i="4"/>
  <c r="Y10" i="4"/>
  <c r="Z10" i="4"/>
  <c r="C11" i="4"/>
  <c r="D11" i="4"/>
  <c r="E11" i="4"/>
  <c r="F11" i="4"/>
  <c r="G11" i="4"/>
  <c r="H11" i="4"/>
  <c r="I11" i="4"/>
  <c r="J11" i="4"/>
  <c r="K11" i="4"/>
  <c r="L11" i="4"/>
  <c r="M11" i="4"/>
  <c r="N11" i="4"/>
  <c r="O11" i="4"/>
  <c r="P11" i="4"/>
  <c r="Q11" i="4"/>
  <c r="R11" i="4"/>
  <c r="S11" i="4"/>
  <c r="T11" i="4"/>
  <c r="U11" i="4"/>
  <c r="V11" i="4"/>
  <c r="W11" i="4"/>
  <c r="X11" i="4"/>
  <c r="Y11" i="4"/>
  <c r="Z11" i="4"/>
  <c r="D53" i="4"/>
  <c r="E53" i="4"/>
  <c r="F53" i="4"/>
  <c r="G53" i="4"/>
  <c r="H53" i="4"/>
  <c r="I53" i="4"/>
  <c r="J53" i="4"/>
  <c r="K53" i="4"/>
  <c r="L53" i="4"/>
  <c r="M53" i="4"/>
  <c r="N53" i="4"/>
  <c r="O53" i="4"/>
  <c r="P53" i="4"/>
  <c r="Q53" i="4"/>
  <c r="R53" i="4"/>
  <c r="S53" i="4"/>
  <c r="T53" i="4"/>
  <c r="U53" i="4"/>
  <c r="V53" i="4"/>
  <c r="W53" i="4"/>
  <c r="X53" i="4"/>
  <c r="Y53" i="4"/>
  <c r="Z53" i="4"/>
  <c r="C278" i="4"/>
  <c r="D278" i="4"/>
  <c r="E278" i="4"/>
  <c r="F278" i="4"/>
  <c r="G278" i="4"/>
  <c r="H278" i="4"/>
  <c r="I278" i="4"/>
  <c r="J278" i="4"/>
  <c r="K278" i="4"/>
  <c r="L278" i="4"/>
  <c r="M278" i="4"/>
  <c r="N278" i="4"/>
  <c r="O278" i="4"/>
  <c r="P278" i="4"/>
  <c r="Q278" i="4"/>
  <c r="R278" i="4"/>
  <c r="S278" i="4"/>
  <c r="T278" i="4"/>
  <c r="U278" i="4"/>
  <c r="V278" i="4"/>
  <c r="W278" i="4"/>
  <c r="X278" i="4"/>
  <c r="Y278" i="4"/>
  <c r="Z278" i="4"/>
  <c r="C123" i="4"/>
  <c r="D123" i="4"/>
  <c r="E123" i="4"/>
  <c r="F123" i="4"/>
  <c r="G123" i="4"/>
  <c r="H123" i="4"/>
  <c r="I123" i="4"/>
  <c r="J123" i="4"/>
  <c r="K123" i="4"/>
  <c r="L123" i="4"/>
  <c r="M123" i="4"/>
  <c r="N123" i="4"/>
  <c r="O123" i="4"/>
  <c r="P123" i="4"/>
  <c r="Q123" i="4"/>
  <c r="R123" i="4"/>
  <c r="S123" i="4"/>
  <c r="T123" i="4"/>
  <c r="U123" i="4"/>
  <c r="V123" i="4"/>
  <c r="W123" i="4"/>
  <c r="X123" i="4"/>
  <c r="Y123" i="4"/>
  <c r="Z123" i="4"/>
  <c r="C369" i="4"/>
  <c r="D369" i="4"/>
  <c r="E369" i="4"/>
  <c r="F369" i="4"/>
  <c r="G369" i="4"/>
  <c r="H369" i="4"/>
  <c r="I369" i="4"/>
  <c r="J369" i="4"/>
  <c r="K369" i="4"/>
  <c r="L369" i="4"/>
  <c r="M369" i="4"/>
  <c r="N369" i="4"/>
  <c r="O369" i="4"/>
  <c r="P369" i="4"/>
  <c r="Q369" i="4"/>
  <c r="R369" i="4"/>
  <c r="S369" i="4"/>
  <c r="T369" i="4"/>
  <c r="U369" i="4"/>
  <c r="V369" i="4"/>
  <c r="W369" i="4"/>
  <c r="X369" i="4"/>
  <c r="Y369" i="4"/>
  <c r="Z369" i="4"/>
  <c r="C349" i="4"/>
  <c r="D349" i="4"/>
  <c r="E349" i="4"/>
  <c r="F349" i="4"/>
  <c r="G349" i="4"/>
  <c r="H349" i="4"/>
  <c r="I349" i="4"/>
  <c r="J349" i="4"/>
  <c r="K349" i="4"/>
  <c r="L349" i="4"/>
  <c r="M349" i="4"/>
  <c r="N349" i="4"/>
  <c r="O349" i="4"/>
  <c r="P349" i="4"/>
  <c r="Q349" i="4"/>
  <c r="R349" i="4"/>
  <c r="S349" i="4"/>
  <c r="T349" i="4"/>
  <c r="U349" i="4"/>
  <c r="V349" i="4"/>
  <c r="W349" i="4"/>
  <c r="X349" i="4"/>
  <c r="Y349" i="4"/>
  <c r="Z349" i="4"/>
  <c r="C118" i="4"/>
  <c r="D118" i="4"/>
  <c r="E118" i="4"/>
  <c r="F118" i="4"/>
  <c r="G118" i="4"/>
  <c r="H118" i="4"/>
  <c r="I118" i="4"/>
  <c r="J118" i="4"/>
  <c r="K118" i="4"/>
  <c r="L118" i="4"/>
  <c r="M118" i="4"/>
  <c r="N118" i="4"/>
  <c r="O118" i="4"/>
  <c r="P118" i="4"/>
  <c r="Q118" i="4"/>
  <c r="R118" i="4"/>
  <c r="S118" i="4"/>
  <c r="T118" i="4"/>
  <c r="U118" i="4"/>
  <c r="V118" i="4"/>
  <c r="W118" i="4"/>
  <c r="X118" i="4"/>
  <c r="Y118" i="4"/>
  <c r="Z118" i="4"/>
  <c r="C386" i="4"/>
  <c r="D386" i="4"/>
  <c r="E386" i="4"/>
  <c r="F386" i="4"/>
  <c r="G386" i="4"/>
  <c r="H386" i="4"/>
  <c r="I386" i="4"/>
  <c r="J386" i="4"/>
  <c r="K386" i="4"/>
  <c r="L386" i="4"/>
  <c r="M386" i="4"/>
  <c r="N386" i="4"/>
  <c r="O386" i="4"/>
  <c r="P386" i="4"/>
  <c r="Q386" i="4"/>
  <c r="R386" i="4"/>
  <c r="S386" i="4"/>
  <c r="T386" i="4"/>
  <c r="U386" i="4"/>
  <c r="V386" i="4"/>
  <c r="W386" i="4"/>
  <c r="X386" i="4"/>
  <c r="Y386" i="4"/>
  <c r="Z386" i="4"/>
  <c r="C502" i="4"/>
  <c r="D502" i="4"/>
  <c r="E502" i="4"/>
  <c r="F502" i="4"/>
  <c r="G502" i="4"/>
  <c r="H502" i="4"/>
  <c r="I502" i="4"/>
  <c r="J502" i="4"/>
  <c r="K502" i="4"/>
  <c r="L502" i="4"/>
  <c r="M502" i="4"/>
  <c r="N502" i="4"/>
  <c r="O502" i="4"/>
  <c r="P502" i="4"/>
  <c r="Q502" i="4"/>
  <c r="R502" i="4"/>
  <c r="S502" i="4"/>
  <c r="T502" i="4"/>
  <c r="U502" i="4"/>
  <c r="V502" i="4"/>
  <c r="W502" i="4"/>
  <c r="X502" i="4"/>
  <c r="Y502" i="4"/>
  <c r="Z502" i="4"/>
  <c r="C341" i="4"/>
  <c r="D341" i="4"/>
  <c r="E341" i="4"/>
  <c r="F341" i="4"/>
  <c r="G341" i="4"/>
  <c r="H341" i="4"/>
  <c r="I341" i="4"/>
  <c r="J341" i="4"/>
  <c r="K341" i="4"/>
  <c r="L341" i="4"/>
  <c r="M341" i="4"/>
  <c r="N341" i="4"/>
  <c r="O341" i="4"/>
  <c r="P341" i="4"/>
  <c r="Q341" i="4"/>
  <c r="R341" i="4"/>
  <c r="S341" i="4"/>
  <c r="T341" i="4"/>
  <c r="U341" i="4"/>
  <c r="V341" i="4"/>
  <c r="W341" i="4"/>
  <c r="X341" i="4"/>
  <c r="Y341" i="4"/>
  <c r="Z341" i="4"/>
  <c r="C304" i="4"/>
  <c r="D304" i="4"/>
  <c r="E304" i="4"/>
  <c r="F304" i="4"/>
  <c r="G304" i="4"/>
  <c r="H304" i="4"/>
  <c r="I304" i="4"/>
  <c r="J304" i="4"/>
  <c r="K304" i="4"/>
  <c r="L304" i="4"/>
  <c r="M304" i="4"/>
  <c r="N304" i="4"/>
  <c r="O304" i="4"/>
  <c r="P304" i="4"/>
  <c r="Q304" i="4"/>
  <c r="R304" i="4"/>
  <c r="S304" i="4"/>
  <c r="T304" i="4"/>
  <c r="U304" i="4"/>
  <c r="V304" i="4"/>
  <c r="W304" i="4"/>
  <c r="X304" i="4"/>
  <c r="Y304" i="4"/>
  <c r="Z304" i="4"/>
  <c r="C399" i="4"/>
  <c r="D399" i="4"/>
  <c r="E399" i="4"/>
  <c r="F399" i="4"/>
  <c r="G399" i="4"/>
  <c r="H399" i="4"/>
  <c r="I399" i="4"/>
  <c r="J399" i="4"/>
  <c r="K399" i="4"/>
  <c r="L399" i="4"/>
  <c r="M399" i="4"/>
  <c r="N399" i="4"/>
  <c r="O399" i="4"/>
  <c r="P399" i="4"/>
  <c r="Q399" i="4"/>
  <c r="R399" i="4"/>
  <c r="S399" i="4"/>
  <c r="T399" i="4"/>
  <c r="U399" i="4"/>
  <c r="V399" i="4"/>
  <c r="W399" i="4"/>
  <c r="X399" i="4"/>
  <c r="Y399" i="4"/>
  <c r="Z399" i="4"/>
  <c r="C552" i="4"/>
  <c r="D552" i="4"/>
  <c r="E552" i="4"/>
  <c r="F552" i="4"/>
  <c r="G552" i="4"/>
  <c r="H552" i="4"/>
  <c r="I552" i="4"/>
  <c r="J552" i="4"/>
  <c r="K552" i="4"/>
  <c r="L552" i="4"/>
  <c r="M552" i="4"/>
  <c r="N552" i="4"/>
  <c r="O552" i="4"/>
  <c r="P552" i="4"/>
  <c r="Q552" i="4"/>
  <c r="R552" i="4"/>
  <c r="S552" i="4"/>
  <c r="T552" i="4"/>
  <c r="U552" i="4"/>
  <c r="V552" i="4"/>
  <c r="W552" i="4"/>
  <c r="X552" i="4"/>
  <c r="Y552" i="4"/>
  <c r="Z552" i="4"/>
  <c r="C84" i="4"/>
  <c r="D84" i="4"/>
  <c r="E84" i="4"/>
  <c r="F84" i="4"/>
  <c r="G84" i="4"/>
  <c r="H84" i="4"/>
  <c r="I84" i="4"/>
  <c r="J84" i="4"/>
  <c r="K84" i="4"/>
  <c r="L84" i="4"/>
  <c r="M84" i="4"/>
  <c r="N84" i="4"/>
  <c r="O84" i="4"/>
  <c r="P84" i="4"/>
  <c r="Q84" i="4"/>
  <c r="R84" i="4"/>
  <c r="S84" i="4"/>
  <c r="T84" i="4"/>
  <c r="U84" i="4"/>
  <c r="V84" i="4"/>
  <c r="W84" i="4"/>
  <c r="X84" i="4"/>
  <c r="Y84" i="4"/>
  <c r="Z84" i="4"/>
  <c r="C461" i="4"/>
  <c r="D461" i="4"/>
  <c r="E461" i="4"/>
  <c r="F461" i="4"/>
  <c r="G461" i="4"/>
  <c r="H461" i="4"/>
  <c r="I461" i="4"/>
  <c r="J461" i="4"/>
  <c r="K461" i="4"/>
  <c r="L461" i="4"/>
  <c r="M461" i="4"/>
  <c r="N461" i="4"/>
  <c r="O461" i="4"/>
  <c r="P461" i="4"/>
  <c r="Q461" i="4"/>
  <c r="R461" i="4"/>
  <c r="S461" i="4"/>
  <c r="T461" i="4"/>
  <c r="U461" i="4"/>
  <c r="V461" i="4"/>
  <c r="W461" i="4"/>
  <c r="X461" i="4"/>
  <c r="Y461" i="4"/>
  <c r="Z461" i="4"/>
  <c r="C581" i="4"/>
  <c r="D581" i="4"/>
  <c r="E581" i="4"/>
  <c r="F581" i="4"/>
  <c r="G581" i="4"/>
  <c r="H581" i="4"/>
  <c r="I581" i="4"/>
  <c r="J581" i="4"/>
  <c r="K581" i="4"/>
  <c r="L581" i="4"/>
  <c r="M581" i="4"/>
  <c r="N581" i="4"/>
  <c r="O581" i="4"/>
  <c r="P581" i="4"/>
  <c r="Q581" i="4"/>
  <c r="R581" i="4"/>
  <c r="S581" i="4"/>
  <c r="T581" i="4"/>
  <c r="U581" i="4"/>
  <c r="V581" i="4"/>
  <c r="W581" i="4"/>
  <c r="X581" i="4"/>
  <c r="Y581" i="4"/>
  <c r="Z581" i="4"/>
  <c r="C607" i="4"/>
  <c r="D607" i="4"/>
  <c r="E607" i="4"/>
  <c r="F607" i="4"/>
  <c r="G607" i="4"/>
  <c r="H607" i="4"/>
  <c r="I607" i="4"/>
  <c r="J607" i="4"/>
  <c r="K607" i="4"/>
  <c r="L607" i="4"/>
  <c r="M607" i="4"/>
  <c r="N607" i="4"/>
  <c r="O607" i="4"/>
  <c r="P607" i="4"/>
  <c r="Q607" i="4"/>
  <c r="R607" i="4"/>
  <c r="S607" i="4"/>
  <c r="T607" i="4"/>
  <c r="U607" i="4"/>
  <c r="V607" i="4"/>
  <c r="W607" i="4"/>
  <c r="X607" i="4"/>
  <c r="Y607" i="4"/>
  <c r="Z607" i="4"/>
  <c r="C443" i="4"/>
  <c r="D443" i="4"/>
  <c r="E443" i="4"/>
  <c r="F443" i="4"/>
  <c r="G443" i="4"/>
  <c r="H443" i="4"/>
  <c r="I443" i="4"/>
  <c r="J443" i="4"/>
  <c r="K443" i="4"/>
  <c r="L443" i="4"/>
  <c r="M443" i="4"/>
  <c r="N443" i="4"/>
  <c r="O443" i="4"/>
  <c r="P443" i="4"/>
  <c r="Q443" i="4"/>
  <c r="R443" i="4"/>
  <c r="S443" i="4"/>
  <c r="T443" i="4"/>
  <c r="U443" i="4"/>
  <c r="V443" i="4"/>
  <c r="W443" i="4"/>
  <c r="X443" i="4"/>
  <c r="Y443" i="4"/>
  <c r="Z443" i="4"/>
  <c r="C609" i="4"/>
  <c r="D609" i="4"/>
  <c r="E609" i="4"/>
  <c r="F609" i="4"/>
  <c r="G609" i="4"/>
  <c r="H609" i="4"/>
  <c r="I609" i="4"/>
  <c r="J609" i="4"/>
  <c r="K609" i="4"/>
  <c r="L609" i="4"/>
  <c r="M609" i="4"/>
  <c r="N609" i="4"/>
  <c r="O609" i="4"/>
  <c r="P609" i="4"/>
  <c r="Q609" i="4"/>
  <c r="R609" i="4"/>
  <c r="S609" i="4"/>
  <c r="T609" i="4"/>
  <c r="U609" i="4"/>
  <c r="V609" i="4"/>
  <c r="W609" i="4"/>
  <c r="X609" i="4"/>
  <c r="Y609" i="4"/>
  <c r="Z609" i="4"/>
  <c r="C277" i="4"/>
  <c r="D277" i="4"/>
  <c r="E277" i="4"/>
  <c r="F277" i="4"/>
  <c r="G277" i="4"/>
  <c r="H277" i="4"/>
  <c r="I277" i="4"/>
  <c r="J277" i="4"/>
  <c r="K277" i="4"/>
  <c r="L277" i="4"/>
  <c r="M277" i="4"/>
  <c r="N277" i="4"/>
  <c r="O277" i="4"/>
  <c r="P277" i="4"/>
  <c r="Q277" i="4"/>
  <c r="R277" i="4"/>
  <c r="S277" i="4"/>
  <c r="T277" i="4"/>
  <c r="U277" i="4"/>
  <c r="V277" i="4"/>
  <c r="W277" i="4"/>
  <c r="X277" i="4"/>
  <c r="Y277" i="4"/>
  <c r="Z277" i="4"/>
  <c r="C49" i="4"/>
  <c r="D49" i="4"/>
  <c r="E49" i="4"/>
  <c r="F49" i="4"/>
  <c r="G49" i="4"/>
  <c r="H49" i="4"/>
  <c r="I49" i="4"/>
  <c r="J49" i="4"/>
  <c r="K49" i="4"/>
  <c r="L49" i="4"/>
  <c r="M49" i="4"/>
  <c r="N49" i="4"/>
  <c r="O49" i="4"/>
  <c r="P49" i="4"/>
  <c r="Q49" i="4"/>
  <c r="R49" i="4"/>
  <c r="S49" i="4"/>
  <c r="T49" i="4"/>
  <c r="U49" i="4"/>
  <c r="V49" i="4"/>
  <c r="W49" i="4"/>
  <c r="X49" i="4"/>
  <c r="Y49" i="4"/>
  <c r="Z49" i="4"/>
  <c r="C416" i="4"/>
  <c r="D416" i="4"/>
  <c r="E416" i="4"/>
  <c r="F416" i="4"/>
  <c r="G416" i="4"/>
  <c r="H416" i="4"/>
  <c r="I416" i="4"/>
  <c r="J416" i="4"/>
  <c r="K416" i="4"/>
  <c r="L416" i="4"/>
  <c r="M416" i="4"/>
  <c r="N416" i="4"/>
  <c r="O416" i="4"/>
  <c r="P416" i="4"/>
  <c r="Q416" i="4"/>
  <c r="R416" i="4"/>
  <c r="S416" i="4"/>
  <c r="T416" i="4"/>
  <c r="U416" i="4"/>
  <c r="V416" i="4"/>
  <c r="W416" i="4"/>
  <c r="X416" i="4"/>
  <c r="Y416" i="4"/>
  <c r="Z416" i="4"/>
  <c r="C340" i="4"/>
  <c r="D340" i="4"/>
  <c r="E340" i="4"/>
  <c r="F340" i="4"/>
  <c r="G340" i="4"/>
  <c r="H340" i="4"/>
  <c r="I340" i="4"/>
  <c r="J340" i="4"/>
  <c r="K340" i="4"/>
  <c r="L340" i="4"/>
  <c r="M340" i="4"/>
  <c r="N340" i="4"/>
  <c r="O340" i="4"/>
  <c r="P340" i="4"/>
  <c r="Q340" i="4"/>
  <c r="R340" i="4"/>
  <c r="S340" i="4"/>
  <c r="T340" i="4"/>
  <c r="U340" i="4"/>
  <c r="V340" i="4"/>
  <c r="W340" i="4"/>
  <c r="X340" i="4"/>
  <c r="Y340" i="4"/>
  <c r="Z340" i="4"/>
  <c r="C347" i="4"/>
  <c r="D347" i="4"/>
  <c r="E347" i="4"/>
  <c r="F347" i="4"/>
  <c r="G347" i="4"/>
  <c r="H347" i="4"/>
  <c r="I347" i="4"/>
  <c r="J347" i="4"/>
  <c r="K347" i="4"/>
  <c r="L347" i="4"/>
  <c r="M347" i="4"/>
  <c r="N347" i="4"/>
  <c r="O347" i="4"/>
  <c r="P347" i="4"/>
  <c r="Q347" i="4"/>
  <c r="R347" i="4"/>
  <c r="S347" i="4"/>
  <c r="T347" i="4"/>
  <c r="U347" i="4"/>
  <c r="V347" i="4"/>
  <c r="W347" i="4"/>
  <c r="X347" i="4"/>
  <c r="Y347" i="4"/>
  <c r="Z347" i="4"/>
  <c r="C457" i="4"/>
  <c r="D457" i="4"/>
  <c r="E457" i="4"/>
  <c r="F457" i="4"/>
  <c r="G457" i="4"/>
  <c r="H457" i="4"/>
  <c r="I457" i="4"/>
  <c r="J457" i="4"/>
  <c r="K457" i="4"/>
  <c r="L457" i="4"/>
  <c r="M457" i="4"/>
  <c r="N457" i="4"/>
  <c r="O457" i="4"/>
  <c r="P457" i="4"/>
  <c r="Q457" i="4"/>
  <c r="R457" i="4"/>
  <c r="S457" i="4"/>
  <c r="T457" i="4"/>
  <c r="U457" i="4"/>
  <c r="V457" i="4"/>
  <c r="W457" i="4"/>
  <c r="X457" i="4"/>
  <c r="Y457" i="4"/>
  <c r="Z457" i="4"/>
  <c r="C519" i="4"/>
  <c r="D519" i="4"/>
  <c r="E519" i="4"/>
  <c r="F519" i="4"/>
  <c r="G519" i="4"/>
  <c r="H519" i="4"/>
  <c r="I519" i="4"/>
  <c r="J519" i="4"/>
  <c r="K519" i="4"/>
  <c r="L519" i="4"/>
  <c r="M519" i="4"/>
  <c r="N519" i="4"/>
  <c r="O519" i="4"/>
  <c r="P519" i="4"/>
  <c r="Q519" i="4"/>
  <c r="R519" i="4"/>
  <c r="S519" i="4"/>
  <c r="T519" i="4"/>
  <c r="U519" i="4"/>
  <c r="V519" i="4"/>
  <c r="W519" i="4"/>
  <c r="X519" i="4"/>
  <c r="Y519" i="4"/>
  <c r="Z519" i="4"/>
  <c r="C12" i="4"/>
  <c r="D12" i="4"/>
  <c r="E12" i="4"/>
  <c r="F12" i="4"/>
  <c r="G12" i="4"/>
  <c r="H12" i="4"/>
  <c r="I12" i="4"/>
  <c r="J12" i="4"/>
  <c r="K12" i="4"/>
  <c r="L12" i="4"/>
  <c r="M12" i="4"/>
  <c r="N12" i="4"/>
  <c r="O12" i="4"/>
  <c r="P12" i="4"/>
  <c r="Q12" i="4"/>
  <c r="R12" i="4"/>
  <c r="S12" i="4"/>
  <c r="T12" i="4"/>
  <c r="U12" i="4"/>
  <c r="V12" i="4"/>
  <c r="W12" i="4"/>
  <c r="X12" i="4"/>
  <c r="Y12" i="4"/>
  <c r="Z12" i="4"/>
  <c r="C441" i="4"/>
  <c r="D441" i="4"/>
  <c r="E441" i="4"/>
  <c r="F441" i="4"/>
  <c r="G441" i="4"/>
  <c r="H441" i="4"/>
  <c r="I441" i="4"/>
  <c r="J441" i="4"/>
  <c r="K441" i="4"/>
  <c r="L441" i="4"/>
  <c r="M441" i="4"/>
  <c r="N441" i="4"/>
  <c r="O441" i="4"/>
  <c r="P441" i="4"/>
  <c r="Q441" i="4"/>
  <c r="R441" i="4"/>
  <c r="S441" i="4"/>
  <c r="T441" i="4"/>
  <c r="U441" i="4"/>
  <c r="V441" i="4"/>
  <c r="W441" i="4"/>
  <c r="X441" i="4"/>
  <c r="Y441" i="4"/>
  <c r="Z441" i="4"/>
  <c r="C259" i="4"/>
  <c r="D259" i="4"/>
  <c r="E259" i="4"/>
  <c r="F259" i="4"/>
  <c r="G259" i="4"/>
  <c r="H259" i="4"/>
  <c r="I259" i="4"/>
  <c r="J259" i="4"/>
  <c r="K259" i="4"/>
  <c r="L259" i="4"/>
  <c r="M259" i="4"/>
  <c r="N259" i="4"/>
  <c r="O259" i="4"/>
  <c r="P259" i="4"/>
  <c r="Q259" i="4"/>
  <c r="R259" i="4"/>
  <c r="S259" i="4"/>
  <c r="T259" i="4"/>
  <c r="U259" i="4"/>
  <c r="V259" i="4"/>
  <c r="W259" i="4"/>
  <c r="X259" i="4"/>
  <c r="Y259" i="4"/>
  <c r="Z259" i="4"/>
  <c r="C572" i="4"/>
  <c r="D572" i="4"/>
  <c r="E572" i="4"/>
  <c r="F572" i="4"/>
  <c r="G572" i="4"/>
  <c r="H572" i="4"/>
  <c r="I572" i="4"/>
  <c r="J572" i="4"/>
  <c r="K572" i="4"/>
  <c r="L572" i="4"/>
  <c r="M572" i="4"/>
  <c r="N572" i="4"/>
  <c r="O572" i="4"/>
  <c r="P572" i="4"/>
  <c r="Q572" i="4"/>
  <c r="R572" i="4"/>
  <c r="S572" i="4"/>
  <c r="T572" i="4"/>
  <c r="U572" i="4"/>
  <c r="V572" i="4"/>
  <c r="W572" i="4"/>
  <c r="X572" i="4"/>
  <c r="Y572" i="4"/>
  <c r="Z572" i="4"/>
  <c r="C587" i="4"/>
  <c r="D587" i="4"/>
  <c r="E587" i="4"/>
  <c r="F587" i="4"/>
  <c r="G587" i="4"/>
  <c r="H587" i="4"/>
  <c r="I587" i="4"/>
  <c r="J587" i="4"/>
  <c r="K587" i="4"/>
  <c r="L587" i="4"/>
  <c r="M587" i="4"/>
  <c r="N587" i="4"/>
  <c r="O587" i="4"/>
  <c r="P587" i="4"/>
  <c r="Q587" i="4"/>
  <c r="R587" i="4"/>
  <c r="S587" i="4"/>
  <c r="T587" i="4"/>
  <c r="U587" i="4"/>
  <c r="V587" i="4"/>
  <c r="W587" i="4"/>
  <c r="X587" i="4"/>
  <c r="Y587" i="4"/>
  <c r="Z587" i="4"/>
  <c r="C275" i="4"/>
  <c r="D275" i="4"/>
  <c r="E275" i="4"/>
  <c r="F275" i="4"/>
  <c r="G275" i="4"/>
  <c r="H275" i="4"/>
  <c r="I275" i="4"/>
  <c r="J275" i="4"/>
  <c r="K275" i="4"/>
  <c r="L275" i="4"/>
  <c r="M275" i="4"/>
  <c r="N275" i="4"/>
  <c r="O275" i="4"/>
  <c r="P275" i="4"/>
  <c r="Q275" i="4"/>
  <c r="R275" i="4"/>
  <c r="S275" i="4"/>
  <c r="T275" i="4"/>
  <c r="U275" i="4"/>
  <c r="V275" i="4"/>
  <c r="W275" i="4"/>
  <c r="X275" i="4"/>
  <c r="Y275" i="4"/>
  <c r="Z275" i="4"/>
  <c r="C488" i="4"/>
  <c r="D488" i="4"/>
  <c r="E488" i="4"/>
  <c r="F488" i="4"/>
  <c r="G488" i="4"/>
  <c r="H488" i="4"/>
  <c r="I488" i="4"/>
  <c r="J488" i="4"/>
  <c r="K488" i="4"/>
  <c r="L488" i="4"/>
  <c r="M488" i="4"/>
  <c r="N488" i="4"/>
  <c r="O488" i="4"/>
  <c r="P488" i="4"/>
  <c r="Q488" i="4"/>
  <c r="R488" i="4"/>
  <c r="S488" i="4"/>
  <c r="T488" i="4"/>
  <c r="U488" i="4"/>
  <c r="V488" i="4"/>
  <c r="W488" i="4"/>
  <c r="X488" i="4"/>
  <c r="Y488" i="4"/>
  <c r="Z488" i="4"/>
  <c r="C542" i="4"/>
  <c r="D542" i="4"/>
  <c r="E542" i="4"/>
  <c r="F542" i="4"/>
  <c r="G542" i="4"/>
  <c r="H542" i="4"/>
  <c r="I542" i="4"/>
  <c r="J542" i="4"/>
  <c r="K542" i="4"/>
  <c r="L542" i="4"/>
  <c r="M542" i="4"/>
  <c r="N542" i="4"/>
  <c r="O542" i="4"/>
  <c r="P542" i="4"/>
  <c r="Q542" i="4"/>
  <c r="R542" i="4"/>
  <c r="S542" i="4"/>
  <c r="T542" i="4"/>
  <c r="U542" i="4"/>
  <c r="V542" i="4"/>
  <c r="W542" i="4"/>
  <c r="X542" i="4"/>
  <c r="Y542" i="4"/>
  <c r="Z542" i="4"/>
  <c r="C447" i="4"/>
  <c r="D447" i="4"/>
  <c r="E447" i="4"/>
  <c r="F447" i="4"/>
  <c r="G447" i="4"/>
  <c r="H447" i="4"/>
  <c r="I447" i="4"/>
  <c r="J447" i="4"/>
  <c r="K447" i="4"/>
  <c r="L447" i="4"/>
  <c r="M447" i="4"/>
  <c r="N447" i="4"/>
  <c r="O447" i="4"/>
  <c r="P447" i="4"/>
  <c r="Q447" i="4"/>
  <c r="R447" i="4"/>
  <c r="S447" i="4"/>
  <c r="T447" i="4"/>
  <c r="U447" i="4"/>
  <c r="V447" i="4"/>
  <c r="W447" i="4"/>
  <c r="X447" i="4"/>
  <c r="Y447" i="4"/>
  <c r="Z447" i="4"/>
  <c r="C392" i="4"/>
  <c r="D392" i="4"/>
  <c r="E392" i="4"/>
  <c r="F392" i="4"/>
  <c r="G392" i="4"/>
  <c r="H392" i="4"/>
  <c r="I392" i="4"/>
  <c r="J392" i="4"/>
  <c r="K392" i="4"/>
  <c r="L392" i="4"/>
  <c r="M392" i="4"/>
  <c r="N392" i="4"/>
  <c r="O392" i="4"/>
  <c r="P392" i="4"/>
  <c r="Q392" i="4"/>
  <c r="R392" i="4"/>
  <c r="S392" i="4"/>
  <c r="T392" i="4"/>
  <c r="U392" i="4"/>
  <c r="V392" i="4"/>
  <c r="W392" i="4"/>
  <c r="X392" i="4"/>
  <c r="Y392" i="4"/>
  <c r="Z392" i="4"/>
  <c r="C363" i="4"/>
  <c r="D363" i="4"/>
  <c r="E363" i="4"/>
  <c r="F363" i="4"/>
  <c r="G363" i="4"/>
  <c r="H363" i="4"/>
  <c r="I363" i="4"/>
  <c r="J363" i="4"/>
  <c r="K363" i="4"/>
  <c r="L363" i="4"/>
  <c r="M363" i="4"/>
  <c r="N363" i="4"/>
  <c r="O363" i="4"/>
  <c r="P363" i="4"/>
  <c r="Q363" i="4"/>
  <c r="R363" i="4"/>
  <c r="S363" i="4"/>
  <c r="T363" i="4"/>
  <c r="U363" i="4"/>
  <c r="V363" i="4"/>
  <c r="W363" i="4"/>
  <c r="X363" i="4"/>
  <c r="Y363" i="4"/>
  <c r="Z363" i="4"/>
  <c r="C563" i="4"/>
  <c r="D563" i="4"/>
  <c r="E563" i="4"/>
  <c r="F563" i="4"/>
  <c r="G563" i="4"/>
  <c r="H563" i="4"/>
  <c r="I563" i="4"/>
  <c r="J563" i="4"/>
  <c r="K563" i="4"/>
  <c r="L563" i="4"/>
  <c r="M563" i="4"/>
  <c r="N563" i="4"/>
  <c r="O563" i="4"/>
  <c r="P563" i="4"/>
  <c r="Q563" i="4"/>
  <c r="R563" i="4"/>
  <c r="S563" i="4"/>
  <c r="T563" i="4"/>
  <c r="U563" i="4"/>
  <c r="V563" i="4"/>
  <c r="W563" i="4"/>
  <c r="X563" i="4"/>
  <c r="Y563" i="4"/>
  <c r="Z563" i="4"/>
  <c r="C121" i="4"/>
  <c r="D121" i="4"/>
  <c r="E121" i="4"/>
  <c r="F121" i="4"/>
  <c r="G121" i="4"/>
  <c r="H121" i="4"/>
  <c r="I121" i="4"/>
  <c r="J121" i="4"/>
  <c r="K121" i="4"/>
  <c r="L121" i="4"/>
  <c r="M121" i="4"/>
  <c r="N121" i="4"/>
  <c r="O121" i="4"/>
  <c r="P121" i="4"/>
  <c r="Q121" i="4"/>
  <c r="R121" i="4"/>
  <c r="S121" i="4"/>
  <c r="T121" i="4"/>
  <c r="U121" i="4"/>
  <c r="V121" i="4"/>
  <c r="W121" i="4"/>
  <c r="X121" i="4"/>
  <c r="Y121" i="4"/>
  <c r="Z121" i="4"/>
  <c r="C357" i="4"/>
  <c r="D357" i="4"/>
  <c r="E357" i="4"/>
  <c r="F357" i="4"/>
  <c r="G357" i="4"/>
  <c r="H357" i="4"/>
  <c r="I357" i="4"/>
  <c r="J357" i="4"/>
  <c r="K357" i="4"/>
  <c r="L357" i="4"/>
  <c r="M357" i="4"/>
  <c r="N357" i="4"/>
  <c r="O357" i="4"/>
  <c r="P357" i="4"/>
  <c r="Q357" i="4"/>
  <c r="R357" i="4"/>
  <c r="S357" i="4"/>
  <c r="T357" i="4"/>
  <c r="U357" i="4"/>
  <c r="V357" i="4"/>
  <c r="W357" i="4"/>
  <c r="X357" i="4"/>
  <c r="Y357" i="4"/>
  <c r="Z357" i="4"/>
  <c r="C553" i="4"/>
  <c r="D553" i="4"/>
  <c r="E553" i="4"/>
  <c r="F553" i="4"/>
  <c r="G553" i="4"/>
  <c r="H553" i="4"/>
  <c r="I553" i="4"/>
  <c r="J553" i="4"/>
  <c r="K553" i="4"/>
  <c r="L553" i="4"/>
  <c r="M553" i="4"/>
  <c r="N553" i="4"/>
  <c r="O553" i="4"/>
  <c r="P553" i="4"/>
  <c r="Q553" i="4"/>
  <c r="R553" i="4"/>
  <c r="S553" i="4"/>
  <c r="T553" i="4"/>
  <c r="U553" i="4"/>
  <c r="V553" i="4"/>
  <c r="W553" i="4"/>
  <c r="X553" i="4"/>
  <c r="Y553" i="4"/>
  <c r="Z553" i="4"/>
  <c r="C339" i="4"/>
  <c r="D339" i="4"/>
  <c r="E339" i="4"/>
  <c r="F339" i="4"/>
  <c r="G339" i="4"/>
  <c r="H339" i="4"/>
  <c r="I339" i="4"/>
  <c r="J339" i="4"/>
  <c r="K339" i="4"/>
  <c r="L339" i="4"/>
  <c r="M339" i="4"/>
  <c r="N339" i="4"/>
  <c r="O339" i="4"/>
  <c r="P339" i="4"/>
  <c r="Q339" i="4"/>
  <c r="R339" i="4"/>
  <c r="S339" i="4"/>
  <c r="T339" i="4"/>
  <c r="U339" i="4"/>
  <c r="V339" i="4"/>
  <c r="W339" i="4"/>
  <c r="X339" i="4"/>
  <c r="Y339" i="4"/>
  <c r="Z339" i="4"/>
  <c r="C176" i="4"/>
  <c r="D176" i="4"/>
  <c r="E176" i="4"/>
  <c r="F176" i="4"/>
  <c r="G176" i="4"/>
  <c r="H176" i="4"/>
  <c r="I176" i="4"/>
  <c r="J176" i="4"/>
  <c r="K176" i="4"/>
  <c r="L176" i="4"/>
  <c r="M176" i="4"/>
  <c r="N176" i="4"/>
  <c r="O176" i="4"/>
  <c r="P176" i="4"/>
  <c r="Q176" i="4"/>
  <c r="R176" i="4"/>
  <c r="S176" i="4"/>
  <c r="T176" i="4"/>
  <c r="U176" i="4"/>
  <c r="V176" i="4"/>
  <c r="W176" i="4"/>
  <c r="X176" i="4"/>
  <c r="Y176" i="4"/>
  <c r="Z176" i="4"/>
  <c r="C638" i="4"/>
  <c r="D638" i="4"/>
  <c r="E638" i="4"/>
  <c r="F638" i="4"/>
  <c r="G638" i="4"/>
  <c r="H638" i="4"/>
  <c r="I638" i="4"/>
  <c r="J638" i="4"/>
  <c r="K638" i="4"/>
  <c r="L638" i="4"/>
  <c r="M638" i="4"/>
  <c r="N638" i="4"/>
  <c r="O638" i="4"/>
  <c r="P638" i="4"/>
  <c r="Q638" i="4"/>
  <c r="R638" i="4"/>
  <c r="S638" i="4"/>
  <c r="T638" i="4"/>
  <c r="U638" i="4"/>
  <c r="V638" i="4"/>
  <c r="W638" i="4"/>
  <c r="X638" i="4"/>
  <c r="Y638" i="4"/>
  <c r="Z638" i="4"/>
  <c r="C79" i="4"/>
  <c r="D79" i="4"/>
  <c r="E79" i="4"/>
  <c r="F79" i="4"/>
  <c r="G79" i="4"/>
  <c r="H79" i="4"/>
  <c r="I79" i="4"/>
  <c r="J79" i="4"/>
  <c r="K79" i="4"/>
  <c r="L79" i="4"/>
  <c r="M79" i="4"/>
  <c r="N79" i="4"/>
  <c r="O79" i="4"/>
  <c r="P79" i="4"/>
  <c r="Q79" i="4"/>
  <c r="R79" i="4"/>
  <c r="S79" i="4"/>
  <c r="T79" i="4"/>
  <c r="U79" i="4"/>
  <c r="V79" i="4"/>
  <c r="W79" i="4"/>
  <c r="X79" i="4"/>
  <c r="Y79" i="4"/>
  <c r="Z79" i="4"/>
  <c r="C28" i="4"/>
  <c r="D28" i="4"/>
  <c r="E28" i="4"/>
  <c r="F28" i="4"/>
  <c r="G28" i="4"/>
  <c r="H28" i="4"/>
  <c r="I28" i="4"/>
  <c r="J28" i="4"/>
  <c r="K28" i="4"/>
  <c r="L28" i="4"/>
  <c r="M28" i="4"/>
  <c r="N28" i="4"/>
  <c r="O28" i="4"/>
  <c r="P28" i="4"/>
  <c r="Q28" i="4"/>
  <c r="R28" i="4"/>
  <c r="S28" i="4"/>
  <c r="T28" i="4"/>
  <c r="U28" i="4"/>
  <c r="V28" i="4"/>
  <c r="W28" i="4"/>
  <c r="X28" i="4"/>
  <c r="Y28" i="4"/>
  <c r="Z28" i="4"/>
  <c r="C188" i="4"/>
  <c r="D188" i="4"/>
  <c r="E188" i="4"/>
  <c r="F188" i="4"/>
  <c r="G188" i="4"/>
  <c r="H188" i="4"/>
  <c r="I188" i="4"/>
  <c r="J188" i="4"/>
  <c r="K188" i="4"/>
  <c r="L188" i="4"/>
  <c r="M188" i="4"/>
  <c r="N188" i="4"/>
  <c r="O188" i="4"/>
  <c r="P188" i="4"/>
  <c r="Q188" i="4"/>
  <c r="R188" i="4"/>
  <c r="S188" i="4"/>
  <c r="T188" i="4"/>
  <c r="U188" i="4"/>
  <c r="V188" i="4"/>
  <c r="W188" i="4"/>
  <c r="X188" i="4"/>
  <c r="Y188" i="4"/>
  <c r="Z188" i="4"/>
  <c r="C154" i="4"/>
  <c r="D154" i="4"/>
  <c r="E154" i="4"/>
  <c r="F154" i="4"/>
  <c r="G154" i="4"/>
  <c r="H154" i="4"/>
  <c r="I154" i="4"/>
  <c r="J154" i="4"/>
  <c r="K154" i="4"/>
  <c r="L154" i="4"/>
  <c r="M154" i="4"/>
  <c r="N154" i="4"/>
  <c r="O154" i="4"/>
  <c r="P154" i="4"/>
  <c r="Q154" i="4"/>
  <c r="R154" i="4"/>
  <c r="S154" i="4"/>
  <c r="T154" i="4"/>
  <c r="U154" i="4"/>
  <c r="V154" i="4"/>
  <c r="W154" i="4"/>
  <c r="X154" i="4"/>
  <c r="Y154" i="4"/>
  <c r="Z154" i="4"/>
  <c r="C77" i="4"/>
  <c r="D77" i="4"/>
  <c r="E77" i="4"/>
  <c r="F77" i="4"/>
  <c r="G77" i="4"/>
  <c r="H77" i="4"/>
  <c r="I77" i="4"/>
  <c r="J77" i="4"/>
  <c r="K77" i="4"/>
  <c r="L77" i="4"/>
  <c r="M77" i="4"/>
  <c r="N77" i="4"/>
  <c r="O77" i="4"/>
  <c r="P77" i="4"/>
  <c r="Q77" i="4"/>
  <c r="R77" i="4"/>
  <c r="S77" i="4"/>
  <c r="T77" i="4"/>
  <c r="U77" i="4"/>
  <c r="V77" i="4"/>
  <c r="W77" i="4"/>
  <c r="X77" i="4"/>
  <c r="Y77" i="4"/>
  <c r="Z77" i="4"/>
  <c r="C107" i="4"/>
  <c r="D107" i="4"/>
  <c r="E107" i="4"/>
  <c r="F107" i="4"/>
  <c r="G107" i="4"/>
  <c r="H107" i="4"/>
  <c r="I107" i="4"/>
  <c r="J107" i="4"/>
  <c r="K107" i="4"/>
  <c r="L107" i="4"/>
  <c r="M107" i="4"/>
  <c r="N107" i="4"/>
  <c r="O107" i="4"/>
  <c r="P107" i="4"/>
  <c r="Q107" i="4"/>
  <c r="R107" i="4"/>
  <c r="S107" i="4"/>
  <c r="T107" i="4"/>
  <c r="U107" i="4"/>
  <c r="V107" i="4"/>
  <c r="W107" i="4"/>
  <c r="X107" i="4"/>
  <c r="Y107" i="4"/>
  <c r="Z107" i="4"/>
  <c r="C166" i="4"/>
  <c r="D166" i="4"/>
  <c r="E166" i="4"/>
  <c r="F166" i="4"/>
  <c r="G166" i="4"/>
  <c r="H166" i="4"/>
  <c r="I166" i="4"/>
  <c r="J166" i="4"/>
  <c r="K166" i="4"/>
  <c r="L166" i="4"/>
  <c r="M166" i="4"/>
  <c r="N166" i="4"/>
  <c r="O166" i="4"/>
  <c r="P166" i="4"/>
  <c r="Q166" i="4"/>
  <c r="R166" i="4"/>
  <c r="S166" i="4"/>
  <c r="T166" i="4"/>
  <c r="U166" i="4"/>
  <c r="V166" i="4"/>
  <c r="W166" i="4"/>
  <c r="X166" i="4"/>
  <c r="Y166" i="4"/>
  <c r="Z166" i="4"/>
  <c r="C183" i="4"/>
  <c r="D183" i="4"/>
  <c r="E183" i="4"/>
  <c r="F183" i="4"/>
  <c r="G183" i="4"/>
  <c r="H183" i="4"/>
  <c r="I183" i="4"/>
  <c r="J183" i="4"/>
  <c r="K183" i="4"/>
  <c r="L183" i="4"/>
  <c r="M183" i="4"/>
  <c r="N183" i="4"/>
  <c r="O183" i="4"/>
  <c r="P183" i="4"/>
  <c r="Q183" i="4"/>
  <c r="R183" i="4"/>
  <c r="S183" i="4"/>
  <c r="T183" i="4"/>
  <c r="U183" i="4"/>
  <c r="V183" i="4"/>
  <c r="W183" i="4"/>
  <c r="X183" i="4"/>
  <c r="Y183" i="4"/>
  <c r="Z183" i="4"/>
  <c r="C305" i="4"/>
  <c r="D305" i="4"/>
  <c r="E305" i="4"/>
  <c r="F305" i="4"/>
  <c r="G305" i="4"/>
  <c r="H305" i="4"/>
  <c r="I305" i="4"/>
  <c r="J305" i="4"/>
  <c r="K305" i="4"/>
  <c r="L305" i="4"/>
  <c r="M305" i="4"/>
  <c r="N305" i="4"/>
  <c r="O305" i="4"/>
  <c r="P305" i="4"/>
  <c r="Q305" i="4"/>
  <c r="R305" i="4"/>
  <c r="S305" i="4"/>
  <c r="T305" i="4"/>
  <c r="U305" i="4"/>
  <c r="V305" i="4"/>
  <c r="W305" i="4"/>
  <c r="X305" i="4"/>
  <c r="Y305" i="4"/>
  <c r="Z305" i="4"/>
  <c r="C264" i="4"/>
  <c r="D264" i="4"/>
  <c r="E264" i="4"/>
  <c r="F264" i="4"/>
  <c r="G264" i="4"/>
  <c r="H264" i="4"/>
  <c r="I264" i="4"/>
  <c r="J264" i="4"/>
  <c r="K264" i="4"/>
  <c r="L264" i="4"/>
  <c r="M264" i="4"/>
  <c r="N264" i="4"/>
  <c r="O264" i="4"/>
  <c r="P264" i="4"/>
  <c r="Q264" i="4"/>
  <c r="R264" i="4"/>
  <c r="S264" i="4"/>
  <c r="T264" i="4"/>
  <c r="U264" i="4"/>
  <c r="V264" i="4"/>
  <c r="W264" i="4"/>
  <c r="X264" i="4"/>
  <c r="Y264" i="4"/>
  <c r="Z264" i="4"/>
  <c r="C143" i="4"/>
  <c r="D143" i="4"/>
  <c r="E143" i="4"/>
  <c r="F143" i="4"/>
  <c r="G143" i="4"/>
  <c r="H143" i="4"/>
  <c r="I143" i="4"/>
  <c r="J143" i="4"/>
  <c r="K143" i="4"/>
  <c r="L143" i="4"/>
  <c r="M143" i="4"/>
  <c r="N143" i="4"/>
  <c r="O143" i="4"/>
  <c r="P143" i="4"/>
  <c r="Q143" i="4"/>
  <c r="R143" i="4"/>
  <c r="S143" i="4"/>
  <c r="T143" i="4"/>
  <c r="U143" i="4"/>
  <c r="V143" i="4"/>
  <c r="W143" i="4"/>
  <c r="X143" i="4"/>
  <c r="Y143" i="4"/>
  <c r="Z143" i="4"/>
  <c r="C222" i="4"/>
  <c r="D222" i="4"/>
  <c r="E222" i="4"/>
  <c r="F222" i="4"/>
  <c r="G222" i="4"/>
  <c r="H222" i="4"/>
  <c r="I222" i="4"/>
  <c r="J222" i="4"/>
  <c r="K222" i="4"/>
  <c r="L222" i="4"/>
  <c r="M222" i="4"/>
  <c r="N222" i="4"/>
  <c r="O222" i="4"/>
  <c r="P222" i="4"/>
  <c r="Q222" i="4"/>
  <c r="R222" i="4"/>
  <c r="S222" i="4"/>
  <c r="T222" i="4"/>
  <c r="U222" i="4"/>
  <c r="V222" i="4"/>
  <c r="W222" i="4"/>
  <c r="X222" i="4"/>
  <c r="Y222" i="4"/>
  <c r="Z222" i="4"/>
  <c r="C189" i="4"/>
  <c r="D189" i="4"/>
  <c r="E189" i="4"/>
  <c r="F189" i="4"/>
  <c r="G189" i="4"/>
  <c r="H189" i="4"/>
  <c r="I189" i="4"/>
  <c r="J189" i="4"/>
  <c r="K189" i="4"/>
  <c r="L189" i="4"/>
  <c r="M189" i="4"/>
  <c r="N189" i="4"/>
  <c r="O189" i="4"/>
  <c r="P189" i="4"/>
  <c r="Q189" i="4"/>
  <c r="R189" i="4"/>
  <c r="S189" i="4"/>
  <c r="T189" i="4"/>
  <c r="U189" i="4"/>
  <c r="V189" i="4"/>
  <c r="W189" i="4"/>
  <c r="X189" i="4"/>
  <c r="Y189" i="4"/>
  <c r="Z189" i="4"/>
  <c r="C272" i="4"/>
  <c r="D272" i="4"/>
  <c r="E272" i="4"/>
  <c r="F272" i="4"/>
  <c r="G272" i="4"/>
  <c r="H272" i="4"/>
  <c r="I272" i="4"/>
  <c r="J272" i="4"/>
  <c r="K272" i="4"/>
  <c r="L272" i="4"/>
  <c r="M272" i="4"/>
  <c r="N272" i="4"/>
  <c r="O272" i="4"/>
  <c r="P272" i="4"/>
  <c r="Q272" i="4"/>
  <c r="R272" i="4"/>
  <c r="S272" i="4"/>
  <c r="T272" i="4"/>
  <c r="U272" i="4"/>
  <c r="V272" i="4"/>
  <c r="W272" i="4"/>
  <c r="X272" i="4"/>
  <c r="Y272" i="4"/>
  <c r="Z272" i="4"/>
  <c r="C234" i="4"/>
  <c r="D234" i="4"/>
  <c r="E234" i="4"/>
  <c r="F234" i="4"/>
  <c r="G234" i="4"/>
  <c r="H234" i="4"/>
  <c r="I234" i="4"/>
  <c r="J234" i="4"/>
  <c r="K234" i="4"/>
  <c r="L234" i="4"/>
  <c r="M234" i="4"/>
  <c r="N234" i="4"/>
  <c r="O234" i="4"/>
  <c r="P234" i="4"/>
  <c r="Q234" i="4"/>
  <c r="R234" i="4"/>
  <c r="S234" i="4"/>
  <c r="T234" i="4"/>
  <c r="U234" i="4"/>
  <c r="V234" i="4"/>
  <c r="W234" i="4"/>
  <c r="X234" i="4"/>
  <c r="Y234" i="4"/>
  <c r="Z234" i="4"/>
  <c r="C95" i="4"/>
  <c r="D95" i="4"/>
  <c r="E95" i="4"/>
  <c r="F95" i="4"/>
  <c r="G95" i="4"/>
  <c r="H95" i="4"/>
  <c r="I95" i="4"/>
  <c r="J95" i="4"/>
  <c r="K95" i="4"/>
  <c r="L95" i="4"/>
  <c r="M95" i="4"/>
  <c r="N95" i="4"/>
  <c r="O95" i="4"/>
  <c r="P95" i="4"/>
  <c r="Q95" i="4"/>
  <c r="R95" i="4"/>
  <c r="S95" i="4"/>
  <c r="T95" i="4"/>
  <c r="U95" i="4"/>
  <c r="V95" i="4"/>
  <c r="W95" i="4"/>
  <c r="X95" i="4"/>
  <c r="Y95" i="4"/>
  <c r="Z95" i="4"/>
  <c r="C119" i="4"/>
  <c r="D119" i="4"/>
  <c r="E119" i="4"/>
  <c r="F119" i="4"/>
  <c r="G119" i="4"/>
  <c r="H119" i="4"/>
  <c r="I119" i="4"/>
  <c r="J119" i="4"/>
  <c r="K119" i="4"/>
  <c r="L119" i="4"/>
  <c r="M119" i="4"/>
  <c r="N119" i="4"/>
  <c r="O119" i="4"/>
  <c r="P119" i="4"/>
  <c r="Q119" i="4"/>
  <c r="R119" i="4"/>
  <c r="S119" i="4"/>
  <c r="T119" i="4"/>
  <c r="U119" i="4"/>
  <c r="V119" i="4"/>
  <c r="W119" i="4"/>
  <c r="X119" i="4"/>
  <c r="Y119" i="4"/>
  <c r="Z119" i="4"/>
  <c r="C257" i="4"/>
  <c r="D257" i="4"/>
  <c r="E257" i="4"/>
  <c r="F257" i="4"/>
  <c r="G257" i="4"/>
  <c r="H257" i="4"/>
  <c r="I257" i="4"/>
  <c r="J257" i="4"/>
  <c r="K257" i="4"/>
  <c r="L257" i="4"/>
  <c r="M257" i="4"/>
  <c r="N257" i="4"/>
  <c r="O257" i="4"/>
  <c r="P257" i="4"/>
  <c r="Q257" i="4"/>
  <c r="R257" i="4"/>
  <c r="S257" i="4"/>
  <c r="T257" i="4"/>
  <c r="U257" i="4"/>
  <c r="V257" i="4"/>
  <c r="W257" i="4"/>
  <c r="X257" i="4"/>
  <c r="Y257" i="4"/>
  <c r="Z257" i="4"/>
  <c r="C220" i="4"/>
  <c r="D220" i="4"/>
  <c r="E220" i="4"/>
  <c r="F220" i="4"/>
  <c r="G220" i="4"/>
  <c r="H220" i="4"/>
  <c r="I220" i="4"/>
  <c r="J220" i="4"/>
  <c r="K220" i="4"/>
  <c r="L220" i="4"/>
  <c r="M220" i="4"/>
  <c r="N220" i="4"/>
  <c r="O220" i="4"/>
  <c r="P220" i="4"/>
  <c r="Q220" i="4"/>
  <c r="R220" i="4"/>
  <c r="S220" i="4"/>
  <c r="T220" i="4"/>
  <c r="U220" i="4"/>
  <c r="V220" i="4"/>
  <c r="W220" i="4"/>
  <c r="X220" i="4"/>
  <c r="Y220" i="4"/>
  <c r="Z220" i="4"/>
  <c r="C319" i="4"/>
  <c r="D319" i="4"/>
  <c r="E319" i="4"/>
  <c r="F319" i="4"/>
  <c r="G319" i="4"/>
  <c r="H319" i="4"/>
  <c r="I319" i="4"/>
  <c r="J319" i="4"/>
  <c r="K319" i="4"/>
  <c r="L319" i="4"/>
  <c r="M319" i="4"/>
  <c r="N319" i="4"/>
  <c r="O319" i="4"/>
  <c r="P319" i="4"/>
  <c r="Q319" i="4"/>
  <c r="R319" i="4"/>
  <c r="S319" i="4"/>
  <c r="T319" i="4"/>
  <c r="U319" i="4"/>
  <c r="V319" i="4"/>
  <c r="W319" i="4"/>
  <c r="X319" i="4"/>
  <c r="Y319" i="4"/>
  <c r="Z319" i="4"/>
  <c r="C153" i="4"/>
  <c r="D153" i="4"/>
  <c r="E153" i="4"/>
  <c r="F153" i="4"/>
  <c r="G153" i="4"/>
  <c r="H153" i="4"/>
  <c r="I153" i="4"/>
  <c r="J153" i="4"/>
  <c r="K153" i="4"/>
  <c r="L153" i="4"/>
  <c r="M153" i="4"/>
  <c r="N153" i="4"/>
  <c r="O153" i="4"/>
  <c r="P153" i="4"/>
  <c r="Q153" i="4"/>
  <c r="R153" i="4"/>
  <c r="S153" i="4"/>
  <c r="T153" i="4"/>
  <c r="U153" i="4"/>
  <c r="V153" i="4"/>
  <c r="W153" i="4"/>
  <c r="X153" i="4"/>
  <c r="Y153" i="4"/>
  <c r="Z153" i="4"/>
  <c r="C35" i="4"/>
  <c r="D35" i="4"/>
  <c r="E35" i="4"/>
  <c r="F35" i="4"/>
  <c r="G35" i="4"/>
  <c r="H35" i="4"/>
  <c r="I35" i="4"/>
  <c r="J35" i="4"/>
  <c r="K35" i="4"/>
  <c r="L35" i="4"/>
  <c r="M35" i="4"/>
  <c r="N35" i="4"/>
  <c r="O35" i="4"/>
  <c r="P35" i="4"/>
  <c r="Q35" i="4"/>
  <c r="R35" i="4"/>
  <c r="S35" i="4"/>
  <c r="T35" i="4"/>
  <c r="U35" i="4"/>
  <c r="V35" i="4"/>
  <c r="W35" i="4"/>
  <c r="X35" i="4"/>
  <c r="Y35" i="4"/>
  <c r="Z35" i="4"/>
  <c r="C158" i="4"/>
  <c r="D158" i="4"/>
  <c r="E158" i="4"/>
  <c r="F158" i="4"/>
  <c r="G158" i="4"/>
  <c r="H158" i="4"/>
  <c r="I158" i="4"/>
  <c r="J158" i="4"/>
  <c r="K158" i="4"/>
  <c r="L158" i="4"/>
  <c r="M158" i="4"/>
  <c r="N158" i="4"/>
  <c r="O158" i="4"/>
  <c r="P158" i="4"/>
  <c r="Q158" i="4"/>
  <c r="R158" i="4"/>
  <c r="S158" i="4"/>
  <c r="T158" i="4"/>
  <c r="U158" i="4"/>
  <c r="V158" i="4"/>
  <c r="W158" i="4"/>
  <c r="X158" i="4"/>
  <c r="Y158" i="4"/>
  <c r="Z158" i="4"/>
  <c r="C372" i="4"/>
  <c r="D372" i="4"/>
  <c r="E372" i="4"/>
  <c r="F372" i="4"/>
  <c r="G372" i="4"/>
  <c r="H372" i="4"/>
  <c r="I372" i="4"/>
  <c r="J372" i="4"/>
  <c r="K372" i="4"/>
  <c r="L372" i="4"/>
  <c r="M372" i="4"/>
  <c r="N372" i="4"/>
  <c r="O372" i="4"/>
  <c r="P372" i="4"/>
  <c r="Q372" i="4"/>
  <c r="R372" i="4"/>
  <c r="S372" i="4"/>
  <c r="T372" i="4"/>
  <c r="U372" i="4"/>
  <c r="V372" i="4"/>
  <c r="W372" i="4"/>
  <c r="X372" i="4"/>
  <c r="Y372" i="4"/>
  <c r="Z372" i="4"/>
  <c r="C186" i="4"/>
  <c r="D186" i="4"/>
  <c r="E186" i="4"/>
  <c r="F186" i="4"/>
  <c r="G186" i="4"/>
  <c r="H186" i="4"/>
  <c r="I186" i="4"/>
  <c r="J186" i="4"/>
  <c r="K186" i="4"/>
  <c r="L186" i="4"/>
  <c r="M186" i="4"/>
  <c r="N186" i="4"/>
  <c r="O186" i="4"/>
  <c r="P186" i="4"/>
  <c r="Q186" i="4"/>
  <c r="R186" i="4"/>
  <c r="S186" i="4"/>
  <c r="T186" i="4"/>
  <c r="U186" i="4"/>
  <c r="V186" i="4"/>
  <c r="W186" i="4"/>
  <c r="X186" i="4"/>
  <c r="Y186" i="4"/>
  <c r="Z186" i="4"/>
  <c r="C217" i="4"/>
  <c r="D217" i="4"/>
  <c r="E217" i="4"/>
  <c r="F217" i="4"/>
  <c r="G217" i="4"/>
  <c r="H217" i="4"/>
  <c r="I217" i="4"/>
  <c r="J217" i="4"/>
  <c r="K217" i="4"/>
  <c r="L217" i="4"/>
  <c r="M217" i="4"/>
  <c r="N217" i="4"/>
  <c r="O217" i="4"/>
  <c r="P217" i="4"/>
  <c r="Q217" i="4"/>
  <c r="R217" i="4"/>
  <c r="S217" i="4"/>
  <c r="T217" i="4"/>
  <c r="U217" i="4"/>
  <c r="V217" i="4"/>
  <c r="W217" i="4"/>
  <c r="X217" i="4"/>
  <c r="Y217" i="4"/>
  <c r="Z217" i="4"/>
  <c r="C350" i="4"/>
  <c r="D350" i="4"/>
  <c r="E350" i="4"/>
  <c r="F350" i="4"/>
  <c r="G350" i="4"/>
  <c r="H350" i="4"/>
  <c r="I350" i="4"/>
  <c r="J350" i="4"/>
  <c r="K350" i="4"/>
  <c r="L350" i="4"/>
  <c r="M350" i="4"/>
  <c r="N350" i="4"/>
  <c r="O350" i="4"/>
  <c r="P350" i="4"/>
  <c r="Q350" i="4"/>
  <c r="R350" i="4"/>
  <c r="S350" i="4"/>
  <c r="T350" i="4"/>
  <c r="U350" i="4"/>
  <c r="V350" i="4"/>
  <c r="W350" i="4"/>
  <c r="X350" i="4"/>
  <c r="Y350" i="4"/>
  <c r="Z350" i="4"/>
  <c r="C318" i="4"/>
  <c r="D318" i="4"/>
  <c r="E318" i="4"/>
  <c r="F318" i="4"/>
  <c r="G318" i="4"/>
  <c r="H318" i="4"/>
  <c r="I318" i="4"/>
  <c r="J318" i="4"/>
  <c r="K318" i="4"/>
  <c r="L318" i="4"/>
  <c r="M318" i="4"/>
  <c r="N318" i="4"/>
  <c r="O318" i="4"/>
  <c r="P318" i="4"/>
  <c r="Q318" i="4"/>
  <c r="R318" i="4"/>
  <c r="S318" i="4"/>
  <c r="T318" i="4"/>
  <c r="U318" i="4"/>
  <c r="V318" i="4"/>
  <c r="W318" i="4"/>
  <c r="X318" i="4"/>
  <c r="Y318" i="4"/>
  <c r="Z318" i="4"/>
  <c r="C250" i="4"/>
  <c r="D250" i="4"/>
  <c r="E250" i="4"/>
  <c r="F250" i="4"/>
  <c r="G250" i="4"/>
  <c r="H250" i="4"/>
  <c r="I250" i="4"/>
  <c r="J250" i="4"/>
  <c r="K250" i="4"/>
  <c r="L250" i="4"/>
  <c r="M250" i="4"/>
  <c r="N250" i="4"/>
  <c r="O250" i="4"/>
  <c r="P250" i="4"/>
  <c r="Q250" i="4"/>
  <c r="R250" i="4"/>
  <c r="S250" i="4"/>
  <c r="T250" i="4"/>
  <c r="U250" i="4"/>
  <c r="V250" i="4"/>
  <c r="W250" i="4"/>
  <c r="X250" i="4"/>
  <c r="Y250" i="4"/>
  <c r="Z250" i="4"/>
  <c r="C315" i="4"/>
  <c r="D315" i="4"/>
  <c r="E315" i="4"/>
  <c r="F315" i="4"/>
  <c r="G315" i="4"/>
  <c r="H315" i="4"/>
  <c r="I315" i="4"/>
  <c r="J315" i="4"/>
  <c r="K315" i="4"/>
  <c r="L315" i="4"/>
  <c r="M315" i="4"/>
  <c r="N315" i="4"/>
  <c r="O315" i="4"/>
  <c r="P315" i="4"/>
  <c r="Q315" i="4"/>
  <c r="R315" i="4"/>
  <c r="S315" i="4"/>
  <c r="T315" i="4"/>
  <c r="U315" i="4"/>
  <c r="V315" i="4"/>
  <c r="W315" i="4"/>
  <c r="X315" i="4"/>
  <c r="Y315" i="4"/>
  <c r="Z315" i="4"/>
  <c r="C202" i="4"/>
  <c r="D202" i="4"/>
  <c r="E202" i="4"/>
  <c r="F202" i="4"/>
  <c r="G202" i="4"/>
  <c r="H202" i="4"/>
  <c r="I202" i="4"/>
  <c r="J202" i="4"/>
  <c r="K202" i="4"/>
  <c r="L202" i="4"/>
  <c r="M202" i="4"/>
  <c r="N202" i="4"/>
  <c r="O202" i="4"/>
  <c r="P202" i="4"/>
  <c r="Q202" i="4"/>
  <c r="R202" i="4"/>
  <c r="S202" i="4"/>
  <c r="T202" i="4"/>
  <c r="U202" i="4"/>
  <c r="V202" i="4"/>
  <c r="W202" i="4"/>
  <c r="X202" i="4"/>
  <c r="Y202" i="4"/>
  <c r="Z202" i="4"/>
  <c r="C263" i="4"/>
  <c r="D263" i="4"/>
  <c r="E263" i="4"/>
  <c r="F263" i="4"/>
  <c r="G263" i="4"/>
  <c r="H263" i="4"/>
  <c r="I263" i="4"/>
  <c r="J263" i="4"/>
  <c r="K263" i="4"/>
  <c r="L263" i="4"/>
  <c r="M263" i="4"/>
  <c r="N263" i="4"/>
  <c r="O263" i="4"/>
  <c r="P263" i="4"/>
  <c r="Q263" i="4"/>
  <c r="R263" i="4"/>
  <c r="S263" i="4"/>
  <c r="T263" i="4"/>
  <c r="U263" i="4"/>
  <c r="V263" i="4"/>
  <c r="W263" i="4"/>
  <c r="X263" i="4"/>
  <c r="Y263" i="4"/>
  <c r="Z263" i="4"/>
  <c r="C59" i="4"/>
  <c r="D59" i="4"/>
  <c r="E59" i="4"/>
  <c r="F59" i="4"/>
  <c r="G59" i="4"/>
  <c r="H59" i="4"/>
  <c r="I59" i="4"/>
  <c r="J59" i="4"/>
  <c r="K59" i="4"/>
  <c r="L59" i="4"/>
  <c r="M59" i="4"/>
  <c r="N59" i="4"/>
  <c r="O59" i="4"/>
  <c r="P59" i="4"/>
  <c r="Q59" i="4"/>
  <c r="R59" i="4"/>
  <c r="S59" i="4"/>
  <c r="T59" i="4"/>
  <c r="U59" i="4"/>
  <c r="V59" i="4"/>
  <c r="W59" i="4"/>
  <c r="X59" i="4"/>
  <c r="Y59" i="4"/>
  <c r="Z59" i="4"/>
  <c r="C281" i="4"/>
  <c r="D281" i="4"/>
  <c r="E281" i="4"/>
  <c r="F281" i="4"/>
  <c r="G281" i="4"/>
  <c r="H281" i="4"/>
  <c r="I281" i="4"/>
  <c r="J281" i="4"/>
  <c r="K281" i="4"/>
  <c r="L281" i="4"/>
  <c r="M281" i="4"/>
  <c r="N281" i="4"/>
  <c r="O281" i="4"/>
  <c r="P281" i="4"/>
  <c r="Q281" i="4"/>
  <c r="R281" i="4"/>
  <c r="S281" i="4"/>
  <c r="T281" i="4"/>
  <c r="U281" i="4"/>
  <c r="V281" i="4"/>
  <c r="W281" i="4"/>
  <c r="X281" i="4"/>
  <c r="Y281" i="4"/>
  <c r="Z281" i="4"/>
  <c r="C180" i="4"/>
  <c r="D180" i="4"/>
  <c r="E180" i="4"/>
  <c r="F180" i="4"/>
  <c r="G180" i="4"/>
  <c r="H180" i="4"/>
  <c r="I180" i="4"/>
  <c r="J180" i="4"/>
  <c r="K180" i="4"/>
  <c r="L180" i="4"/>
  <c r="M180" i="4"/>
  <c r="N180" i="4"/>
  <c r="O180" i="4"/>
  <c r="P180" i="4"/>
  <c r="Q180" i="4"/>
  <c r="R180" i="4"/>
  <c r="S180" i="4"/>
  <c r="T180" i="4"/>
  <c r="U180" i="4"/>
  <c r="V180" i="4"/>
  <c r="W180" i="4"/>
  <c r="X180" i="4"/>
  <c r="Y180" i="4"/>
  <c r="Z180" i="4"/>
  <c r="C104" i="4"/>
  <c r="D104" i="4"/>
  <c r="E104" i="4"/>
  <c r="F104" i="4"/>
  <c r="G104" i="4"/>
  <c r="H104" i="4"/>
  <c r="I104" i="4"/>
  <c r="J104" i="4"/>
  <c r="K104" i="4"/>
  <c r="L104" i="4"/>
  <c r="M104" i="4"/>
  <c r="N104" i="4"/>
  <c r="O104" i="4"/>
  <c r="P104" i="4"/>
  <c r="Q104" i="4"/>
  <c r="R104" i="4"/>
  <c r="S104" i="4"/>
  <c r="T104" i="4"/>
  <c r="U104" i="4"/>
  <c r="V104" i="4"/>
  <c r="W104" i="4"/>
  <c r="X104" i="4"/>
  <c r="Y104" i="4"/>
  <c r="Z104" i="4"/>
  <c r="C144" i="4"/>
  <c r="D144" i="4"/>
  <c r="E144" i="4"/>
  <c r="F144" i="4"/>
  <c r="G144" i="4"/>
  <c r="H144" i="4"/>
  <c r="I144" i="4"/>
  <c r="J144" i="4"/>
  <c r="K144" i="4"/>
  <c r="L144" i="4"/>
  <c r="M144" i="4"/>
  <c r="N144" i="4"/>
  <c r="O144" i="4"/>
  <c r="P144" i="4"/>
  <c r="Q144" i="4"/>
  <c r="R144" i="4"/>
  <c r="S144" i="4"/>
  <c r="T144" i="4"/>
  <c r="U144" i="4"/>
  <c r="V144" i="4"/>
  <c r="W144" i="4"/>
  <c r="X144" i="4"/>
  <c r="Y144" i="4"/>
  <c r="Z144" i="4"/>
  <c r="C83" i="4"/>
  <c r="D83" i="4"/>
  <c r="E83" i="4"/>
  <c r="F83" i="4"/>
  <c r="G83" i="4"/>
  <c r="H83" i="4"/>
  <c r="I83" i="4"/>
  <c r="J83" i="4"/>
  <c r="K83" i="4"/>
  <c r="L83" i="4"/>
  <c r="M83" i="4"/>
  <c r="N83" i="4"/>
  <c r="O83" i="4"/>
  <c r="P83" i="4"/>
  <c r="Q83" i="4"/>
  <c r="R83" i="4"/>
  <c r="S83" i="4"/>
  <c r="T83" i="4"/>
  <c r="U83" i="4"/>
  <c r="V83" i="4"/>
  <c r="W83" i="4"/>
  <c r="X83" i="4"/>
  <c r="Y83" i="4"/>
  <c r="Z83" i="4"/>
  <c r="C132" i="4"/>
  <c r="D132" i="4"/>
  <c r="E132" i="4"/>
  <c r="F132" i="4"/>
  <c r="G132" i="4"/>
  <c r="H132" i="4"/>
  <c r="I132" i="4"/>
  <c r="J132" i="4"/>
  <c r="K132" i="4"/>
  <c r="L132" i="4"/>
  <c r="M132" i="4"/>
  <c r="N132" i="4"/>
  <c r="O132" i="4"/>
  <c r="P132" i="4"/>
  <c r="Q132" i="4"/>
  <c r="R132" i="4"/>
  <c r="S132" i="4"/>
  <c r="T132" i="4"/>
  <c r="U132" i="4"/>
  <c r="V132" i="4"/>
  <c r="W132" i="4"/>
  <c r="X132" i="4"/>
  <c r="Y132" i="4"/>
  <c r="Z132" i="4"/>
  <c r="C235" i="4"/>
  <c r="D235" i="4"/>
  <c r="E235" i="4"/>
  <c r="F235" i="4"/>
  <c r="G235" i="4"/>
  <c r="H235" i="4"/>
  <c r="I235" i="4"/>
  <c r="J235" i="4"/>
  <c r="K235" i="4"/>
  <c r="L235" i="4"/>
  <c r="M235" i="4"/>
  <c r="N235" i="4"/>
  <c r="O235" i="4"/>
  <c r="P235" i="4"/>
  <c r="Q235" i="4"/>
  <c r="R235" i="4"/>
  <c r="S235" i="4"/>
  <c r="T235" i="4"/>
  <c r="U235" i="4"/>
  <c r="V235" i="4"/>
  <c r="W235" i="4"/>
  <c r="X235" i="4"/>
  <c r="Y235" i="4"/>
  <c r="Z235" i="4"/>
  <c r="C375" i="4"/>
  <c r="D375" i="4"/>
  <c r="E375" i="4"/>
  <c r="F375" i="4"/>
  <c r="G375" i="4"/>
  <c r="H375" i="4"/>
  <c r="I375" i="4"/>
  <c r="J375" i="4"/>
  <c r="K375" i="4"/>
  <c r="L375" i="4"/>
  <c r="M375" i="4"/>
  <c r="N375" i="4"/>
  <c r="O375" i="4"/>
  <c r="P375" i="4"/>
  <c r="Q375" i="4"/>
  <c r="R375" i="4"/>
  <c r="S375" i="4"/>
  <c r="T375" i="4"/>
  <c r="U375" i="4"/>
  <c r="V375" i="4"/>
  <c r="W375" i="4"/>
  <c r="X375" i="4"/>
  <c r="Y375" i="4"/>
  <c r="Z375" i="4"/>
  <c r="C291" i="4"/>
  <c r="D291" i="4"/>
  <c r="E291" i="4"/>
  <c r="F291" i="4"/>
  <c r="G291" i="4"/>
  <c r="H291" i="4"/>
  <c r="I291" i="4"/>
  <c r="J291" i="4"/>
  <c r="K291" i="4"/>
  <c r="L291" i="4"/>
  <c r="M291" i="4"/>
  <c r="N291" i="4"/>
  <c r="O291" i="4"/>
  <c r="P291" i="4"/>
  <c r="Q291" i="4"/>
  <c r="R291" i="4"/>
  <c r="S291" i="4"/>
  <c r="T291" i="4"/>
  <c r="U291" i="4"/>
  <c r="V291" i="4"/>
  <c r="W291" i="4"/>
  <c r="X291" i="4"/>
  <c r="Y291" i="4"/>
  <c r="Z291" i="4"/>
  <c r="C320" i="4"/>
  <c r="D320" i="4"/>
  <c r="E320" i="4"/>
  <c r="F320" i="4"/>
  <c r="G320" i="4"/>
  <c r="H320" i="4"/>
  <c r="I320" i="4"/>
  <c r="J320" i="4"/>
  <c r="K320" i="4"/>
  <c r="L320" i="4"/>
  <c r="M320" i="4"/>
  <c r="N320" i="4"/>
  <c r="O320" i="4"/>
  <c r="P320" i="4"/>
  <c r="Q320" i="4"/>
  <c r="R320" i="4"/>
  <c r="S320" i="4"/>
  <c r="T320" i="4"/>
  <c r="U320" i="4"/>
  <c r="V320" i="4"/>
  <c r="W320" i="4"/>
  <c r="X320" i="4"/>
  <c r="Y320" i="4"/>
  <c r="Z320" i="4"/>
  <c r="C214" i="4"/>
  <c r="D214" i="4"/>
  <c r="E214" i="4"/>
  <c r="F214" i="4"/>
  <c r="G214" i="4"/>
  <c r="H214" i="4"/>
  <c r="I214" i="4"/>
  <c r="J214" i="4"/>
  <c r="K214" i="4"/>
  <c r="L214" i="4"/>
  <c r="M214" i="4"/>
  <c r="N214" i="4"/>
  <c r="O214" i="4"/>
  <c r="P214" i="4"/>
  <c r="Q214" i="4"/>
  <c r="R214" i="4"/>
  <c r="S214" i="4"/>
  <c r="T214" i="4"/>
  <c r="U214" i="4"/>
  <c r="V214" i="4"/>
  <c r="W214" i="4"/>
  <c r="X214" i="4"/>
  <c r="Y214" i="4"/>
  <c r="Z214" i="4"/>
  <c r="C368" i="4"/>
  <c r="D368" i="4"/>
  <c r="E368" i="4"/>
  <c r="F368" i="4"/>
  <c r="G368" i="4"/>
  <c r="H368" i="4"/>
  <c r="I368" i="4"/>
  <c r="J368" i="4"/>
  <c r="K368" i="4"/>
  <c r="L368" i="4"/>
  <c r="M368" i="4"/>
  <c r="N368" i="4"/>
  <c r="O368" i="4"/>
  <c r="P368" i="4"/>
  <c r="Q368" i="4"/>
  <c r="R368" i="4"/>
  <c r="S368" i="4"/>
  <c r="T368" i="4"/>
  <c r="U368" i="4"/>
  <c r="V368" i="4"/>
  <c r="W368" i="4"/>
  <c r="X368" i="4"/>
  <c r="Y368" i="4"/>
  <c r="Z368" i="4"/>
  <c r="C307" i="4"/>
  <c r="D307" i="4"/>
  <c r="E307" i="4"/>
  <c r="F307" i="4"/>
  <c r="G307" i="4"/>
  <c r="H307" i="4"/>
  <c r="I307" i="4"/>
  <c r="J307" i="4"/>
  <c r="K307" i="4"/>
  <c r="L307" i="4"/>
  <c r="M307" i="4"/>
  <c r="N307" i="4"/>
  <c r="O307" i="4"/>
  <c r="P307" i="4"/>
  <c r="Q307" i="4"/>
  <c r="R307" i="4"/>
  <c r="S307" i="4"/>
  <c r="T307" i="4"/>
  <c r="U307" i="4"/>
  <c r="V307" i="4"/>
  <c r="W307" i="4"/>
  <c r="X307" i="4"/>
  <c r="Y307" i="4"/>
  <c r="Z307" i="4"/>
  <c r="C198" i="4"/>
  <c r="D198" i="4"/>
  <c r="E198" i="4"/>
  <c r="F198" i="4"/>
  <c r="G198" i="4"/>
  <c r="H198" i="4"/>
  <c r="I198" i="4"/>
  <c r="J198" i="4"/>
  <c r="K198" i="4"/>
  <c r="L198" i="4"/>
  <c r="M198" i="4"/>
  <c r="N198" i="4"/>
  <c r="O198" i="4"/>
  <c r="P198" i="4"/>
  <c r="Q198" i="4"/>
  <c r="R198" i="4"/>
  <c r="S198" i="4"/>
  <c r="T198" i="4"/>
  <c r="U198" i="4"/>
  <c r="V198" i="4"/>
  <c r="W198" i="4"/>
  <c r="X198" i="4"/>
  <c r="Y198" i="4"/>
  <c r="Z198" i="4"/>
  <c r="C409" i="4"/>
  <c r="D409" i="4"/>
  <c r="E409" i="4"/>
  <c r="F409" i="4"/>
  <c r="G409" i="4"/>
  <c r="H409" i="4"/>
  <c r="I409" i="4"/>
  <c r="J409" i="4"/>
  <c r="K409" i="4"/>
  <c r="L409" i="4"/>
  <c r="M409" i="4"/>
  <c r="N409" i="4"/>
  <c r="O409" i="4"/>
  <c r="P409" i="4"/>
  <c r="Q409" i="4"/>
  <c r="R409" i="4"/>
  <c r="S409" i="4"/>
  <c r="T409" i="4"/>
  <c r="U409" i="4"/>
  <c r="V409" i="4"/>
  <c r="W409" i="4"/>
  <c r="X409" i="4"/>
  <c r="Y409" i="4"/>
  <c r="Z409" i="4"/>
  <c r="C413" i="4"/>
  <c r="D413" i="4"/>
  <c r="E413" i="4"/>
  <c r="F413" i="4"/>
  <c r="G413" i="4"/>
  <c r="H413" i="4"/>
  <c r="I413" i="4"/>
  <c r="J413" i="4"/>
  <c r="K413" i="4"/>
  <c r="L413" i="4"/>
  <c r="M413" i="4"/>
  <c r="N413" i="4"/>
  <c r="O413" i="4"/>
  <c r="P413" i="4"/>
  <c r="Q413" i="4"/>
  <c r="R413" i="4"/>
  <c r="S413" i="4"/>
  <c r="T413" i="4"/>
  <c r="U413" i="4"/>
  <c r="V413" i="4"/>
  <c r="W413" i="4"/>
  <c r="X413" i="4"/>
  <c r="Y413" i="4"/>
  <c r="Z413" i="4"/>
  <c r="C342" i="4"/>
  <c r="D342" i="4"/>
  <c r="E342" i="4"/>
  <c r="F342" i="4"/>
  <c r="G342" i="4"/>
  <c r="H342" i="4"/>
  <c r="I342" i="4"/>
  <c r="J342" i="4"/>
  <c r="K342" i="4"/>
  <c r="L342" i="4"/>
  <c r="M342" i="4"/>
  <c r="N342" i="4"/>
  <c r="O342" i="4"/>
  <c r="P342" i="4"/>
  <c r="Q342" i="4"/>
  <c r="R342" i="4"/>
  <c r="S342" i="4"/>
  <c r="T342" i="4"/>
  <c r="U342" i="4"/>
  <c r="V342" i="4"/>
  <c r="W342" i="4"/>
  <c r="X342" i="4"/>
  <c r="Y342" i="4"/>
  <c r="Z342" i="4"/>
  <c r="C288" i="4"/>
  <c r="D288" i="4"/>
  <c r="E288" i="4"/>
  <c r="F288" i="4"/>
  <c r="G288" i="4"/>
  <c r="H288" i="4"/>
  <c r="I288" i="4"/>
  <c r="J288" i="4"/>
  <c r="K288" i="4"/>
  <c r="L288" i="4"/>
  <c r="M288" i="4"/>
  <c r="N288" i="4"/>
  <c r="O288" i="4"/>
  <c r="P288" i="4"/>
  <c r="Q288" i="4"/>
  <c r="R288" i="4"/>
  <c r="S288" i="4"/>
  <c r="T288" i="4"/>
  <c r="U288" i="4"/>
  <c r="V288" i="4"/>
  <c r="W288" i="4"/>
  <c r="X288" i="4"/>
  <c r="Y288" i="4"/>
  <c r="Z288" i="4"/>
  <c r="C142" i="4"/>
  <c r="D142" i="4"/>
  <c r="E142" i="4"/>
  <c r="F142" i="4"/>
  <c r="G142" i="4"/>
  <c r="H142" i="4"/>
  <c r="I142" i="4"/>
  <c r="J142" i="4"/>
  <c r="K142" i="4"/>
  <c r="L142" i="4"/>
  <c r="M142" i="4"/>
  <c r="N142" i="4"/>
  <c r="O142" i="4"/>
  <c r="P142" i="4"/>
  <c r="Q142" i="4"/>
  <c r="R142" i="4"/>
  <c r="S142" i="4"/>
  <c r="T142" i="4"/>
  <c r="U142" i="4"/>
  <c r="V142" i="4"/>
  <c r="W142" i="4"/>
  <c r="X142" i="4"/>
  <c r="Y142" i="4"/>
  <c r="Z142" i="4"/>
  <c r="C201" i="4"/>
  <c r="D201" i="4"/>
  <c r="E201" i="4"/>
  <c r="F201" i="4"/>
  <c r="G201" i="4"/>
  <c r="H201" i="4"/>
  <c r="I201" i="4"/>
  <c r="J201" i="4"/>
  <c r="K201" i="4"/>
  <c r="L201" i="4"/>
  <c r="M201" i="4"/>
  <c r="N201" i="4"/>
  <c r="O201" i="4"/>
  <c r="P201" i="4"/>
  <c r="Q201" i="4"/>
  <c r="R201" i="4"/>
  <c r="S201" i="4"/>
  <c r="T201" i="4"/>
  <c r="U201" i="4"/>
  <c r="V201" i="4"/>
  <c r="W201" i="4"/>
  <c r="X201" i="4"/>
  <c r="Y201" i="4"/>
  <c r="Z201" i="4"/>
  <c r="C292" i="4"/>
  <c r="D292" i="4"/>
  <c r="E292" i="4"/>
  <c r="F292" i="4"/>
  <c r="G292" i="4"/>
  <c r="H292" i="4"/>
  <c r="I292" i="4"/>
  <c r="J292" i="4"/>
  <c r="K292" i="4"/>
  <c r="L292" i="4"/>
  <c r="M292" i="4"/>
  <c r="N292" i="4"/>
  <c r="O292" i="4"/>
  <c r="P292" i="4"/>
  <c r="Q292" i="4"/>
  <c r="R292" i="4"/>
  <c r="S292" i="4"/>
  <c r="T292" i="4"/>
  <c r="U292" i="4"/>
  <c r="V292" i="4"/>
  <c r="W292" i="4"/>
  <c r="X292" i="4"/>
  <c r="Y292" i="4"/>
  <c r="Z292" i="4"/>
  <c r="C286" i="4"/>
  <c r="D286" i="4"/>
  <c r="E286" i="4"/>
  <c r="F286" i="4"/>
  <c r="G286" i="4"/>
  <c r="H286" i="4"/>
  <c r="I286" i="4"/>
  <c r="J286" i="4"/>
  <c r="K286" i="4"/>
  <c r="L286" i="4"/>
  <c r="M286" i="4"/>
  <c r="N286" i="4"/>
  <c r="O286" i="4"/>
  <c r="P286" i="4"/>
  <c r="Q286" i="4"/>
  <c r="R286" i="4"/>
  <c r="S286" i="4"/>
  <c r="T286" i="4"/>
  <c r="U286" i="4"/>
  <c r="V286" i="4"/>
  <c r="W286" i="4"/>
  <c r="X286" i="4"/>
  <c r="Y286" i="4"/>
  <c r="Z286" i="4"/>
  <c r="C397" i="4"/>
  <c r="D397" i="4"/>
  <c r="E397" i="4"/>
  <c r="F397" i="4"/>
  <c r="G397" i="4"/>
  <c r="H397" i="4"/>
  <c r="I397" i="4"/>
  <c r="J397" i="4"/>
  <c r="K397" i="4"/>
  <c r="L397" i="4"/>
  <c r="M397" i="4"/>
  <c r="N397" i="4"/>
  <c r="O397" i="4"/>
  <c r="P397" i="4"/>
  <c r="Q397" i="4"/>
  <c r="R397" i="4"/>
  <c r="S397" i="4"/>
  <c r="T397" i="4"/>
  <c r="U397" i="4"/>
  <c r="V397" i="4"/>
  <c r="W397" i="4"/>
  <c r="X397" i="4"/>
  <c r="Y397" i="4"/>
  <c r="Z397" i="4"/>
  <c r="C265" i="4"/>
  <c r="D265" i="4"/>
  <c r="E265" i="4"/>
  <c r="F265" i="4"/>
  <c r="G265" i="4"/>
  <c r="H265" i="4"/>
  <c r="I265" i="4"/>
  <c r="J265" i="4"/>
  <c r="K265" i="4"/>
  <c r="L265" i="4"/>
  <c r="M265" i="4"/>
  <c r="N265" i="4"/>
  <c r="O265" i="4"/>
  <c r="P265" i="4"/>
  <c r="Q265" i="4"/>
  <c r="R265" i="4"/>
  <c r="S265" i="4"/>
  <c r="T265" i="4"/>
  <c r="U265" i="4"/>
  <c r="V265" i="4"/>
  <c r="W265" i="4"/>
  <c r="X265" i="4"/>
  <c r="Y265" i="4"/>
  <c r="Z265" i="4"/>
  <c r="C114" i="4"/>
  <c r="D114" i="4"/>
  <c r="E114" i="4"/>
  <c r="F114" i="4"/>
  <c r="G114" i="4"/>
  <c r="H114" i="4"/>
  <c r="I114" i="4"/>
  <c r="J114" i="4"/>
  <c r="K114" i="4"/>
  <c r="L114" i="4"/>
  <c r="M114" i="4"/>
  <c r="N114" i="4"/>
  <c r="O114" i="4"/>
  <c r="P114" i="4"/>
  <c r="Q114" i="4"/>
  <c r="R114" i="4"/>
  <c r="S114" i="4"/>
  <c r="T114" i="4"/>
  <c r="U114" i="4"/>
  <c r="V114" i="4"/>
  <c r="W114" i="4"/>
  <c r="X114" i="4"/>
  <c r="Y114" i="4"/>
  <c r="Z114" i="4"/>
  <c r="C175" i="4"/>
  <c r="D175" i="4"/>
  <c r="E175" i="4"/>
  <c r="F175" i="4"/>
  <c r="G175" i="4"/>
  <c r="H175" i="4"/>
  <c r="I175" i="4"/>
  <c r="J175" i="4"/>
  <c r="K175" i="4"/>
  <c r="L175" i="4"/>
  <c r="M175" i="4"/>
  <c r="N175" i="4"/>
  <c r="O175" i="4"/>
  <c r="P175" i="4"/>
  <c r="Q175" i="4"/>
  <c r="R175" i="4"/>
  <c r="S175" i="4"/>
  <c r="T175" i="4"/>
  <c r="U175" i="4"/>
  <c r="V175" i="4"/>
  <c r="W175" i="4"/>
  <c r="X175" i="4"/>
  <c r="Y175" i="4"/>
  <c r="Z175" i="4"/>
  <c r="C306" i="4"/>
  <c r="D306" i="4"/>
  <c r="E306" i="4"/>
  <c r="F306" i="4"/>
  <c r="G306" i="4"/>
  <c r="H306" i="4"/>
  <c r="I306" i="4"/>
  <c r="J306" i="4"/>
  <c r="K306" i="4"/>
  <c r="L306" i="4"/>
  <c r="M306" i="4"/>
  <c r="N306" i="4"/>
  <c r="O306" i="4"/>
  <c r="P306" i="4"/>
  <c r="Q306" i="4"/>
  <c r="R306" i="4"/>
  <c r="S306" i="4"/>
  <c r="T306" i="4"/>
  <c r="U306" i="4"/>
  <c r="V306" i="4"/>
  <c r="W306" i="4"/>
  <c r="X306" i="4"/>
  <c r="Y306" i="4"/>
  <c r="Z306" i="4"/>
  <c r="C381" i="4"/>
  <c r="D381" i="4"/>
  <c r="E381" i="4"/>
  <c r="F381" i="4"/>
  <c r="G381" i="4"/>
  <c r="H381" i="4"/>
  <c r="I381" i="4"/>
  <c r="J381" i="4"/>
  <c r="K381" i="4"/>
  <c r="L381" i="4"/>
  <c r="M381" i="4"/>
  <c r="N381" i="4"/>
  <c r="O381" i="4"/>
  <c r="P381" i="4"/>
  <c r="Q381" i="4"/>
  <c r="R381" i="4"/>
  <c r="S381" i="4"/>
  <c r="T381" i="4"/>
  <c r="U381" i="4"/>
  <c r="V381" i="4"/>
  <c r="W381" i="4"/>
  <c r="X381" i="4"/>
  <c r="Y381" i="4"/>
  <c r="Z381" i="4"/>
  <c r="C152" i="4"/>
  <c r="D152" i="4"/>
  <c r="E152" i="4"/>
  <c r="F152" i="4"/>
  <c r="G152" i="4"/>
  <c r="H152" i="4"/>
  <c r="I152" i="4"/>
  <c r="J152" i="4"/>
  <c r="K152" i="4"/>
  <c r="L152" i="4"/>
  <c r="M152" i="4"/>
  <c r="N152" i="4"/>
  <c r="O152" i="4"/>
  <c r="P152" i="4"/>
  <c r="Q152" i="4"/>
  <c r="R152" i="4"/>
  <c r="S152" i="4"/>
  <c r="T152" i="4"/>
  <c r="U152" i="4"/>
  <c r="V152" i="4"/>
  <c r="W152" i="4"/>
  <c r="X152" i="4"/>
  <c r="Y152" i="4"/>
  <c r="Z152" i="4"/>
  <c r="C333" i="4"/>
  <c r="D333" i="4"/>
  <c r="E333" i="4"/>
  <c r="F333" i="4"/>
  <c r="G333" i="4"/>
  <c r="H333" i="4"/>
  <c r="I333" i="4"/>
  <c r="J333" i="4"/>
  <c r="K333" i="4"/>
  <c r="L333" i="4"/>
  <c r="M333" i="4"/>
  <c r="N333" i="4"/>
  <c r="O333" i="4"/>
  <c r="P333" i="4"/>
  <c r="Q333" i="4"/>
  <c r="R333" i="4"/>
  <c r="S333" i="4"/>
  <c r="T333" i="4"/>
  <c r="U333" i="4"/>
  <c r="V333" i="4"/>
  <c r="W333" i="4"/>
  <c r="X333" i="4"/>
  <c r="Y333" i="4"/>
  <c r="Z333" i="4"/>
  <c r="C377" i="4"/>
  <c r="D377" i="4"/>
  <c r="E377" i="4"/>
  <c r="F377" i="4"/>
  <c r="G377" i="4"/>
  <c r="H377" i="4"/>
  <c r="I377" i="4"/>
  <c r="J377" i="4"/>
  <c r="K377" i="4"/>
  <c r="L377" i="4"/>
  <c r="M377" i="4"/>
  <c r="N377" i="4"/>
  <c r="O377" i="4"/>
  <c r="P377" i="4"/>
  <c r="Q377" i="4"/>
  <c r="R377" i="4"/>
  <c r="S377" i="4"/>
  <c r="T377" i="4"/>
  <c r="U377" i="4"/>
  <c r="V377" i="4"/>
  <c r="W377" i="4"/>
  <c r="X377" i="4"/>
  <c r="Y377" i="4"/>
  <c r="Z377" i="4"/>
  <c r="C481" i="4"/>
  <c r="D481" i="4"/>
  <c r="E481" i="4"/>
  <c r="F481" i="4"/>
  <c r="G481" i="4"/>
  <c r="H481" i="4"/>
  <c r="I481" i="4"/>
  <c r="J481" i="4"/>
  <c r="K481" i="4"/>
  <c r="L481" i="4"/>
  <c r="M481" i="4"/>
  <c r="N481" i="4"/>
  <c r="O481" i="4"/>
  <c r="P481" i="4"/>
  <c r="Q481" i="4"/>
  <c r="R481" i="4"/>
  <c r="S481" i="4"/>
  <c r="T481" i="4"/>
  <c r="U481" i="4"/>
  <c r="V481" i="4"/>
  <c r="W481" i="4"/>
  <c r="X481" i="4"/>
  <c r="Y481" i="4"/>
  <c r="Z481" i="4"/>
  <c r="C611" i="4"/>
  <c r="D611" i="4"/>
  <c r="E611" i="4"/>
  <c r="F611" i="4"/>
  <c r="G611" i="4"/>
  <c r="H611" i="4"/>
  <c r="I611" i="4"/>
  <c r="J611" i="4"/>
  <c r="K611" i="4"/>
  <c r="L611" i="4"/>
  <c r="M611" i="4"/>
  <c r="N611" i="4"/>
  <c r="O611" i="4"/>
  <c r="P611" i="4"/>
  <c r="Q611" i="4"/>
  <c r="R611" i="4"/>
  <c r="S611" i="4"/>
  <c r="T611" i="4"/>
  <c r="U611" i="4"/>
  <c r="V611" i="4"/>
  <c r="W611" i="4"/>
  <c r="X611" i="4"/>
  <c r="Y611" i="4"/>
  <c r="Z611" i="4"/>
  <c r="C295" i="4"/>
  <c r="D295" i="4"/>
  <c r="E295" i="4"/>
  <c r="F295" i="4"/>
  <c r="G295" i="4"/>
  <c r="H295" i="4"/>
  <c r="I295" i="4"/>
  <c r="J295" i="4"/>
  <c r="K295" i="4"/>
  <c r="L295" i="4"/>
  <c r="M295" i="4"/>
  <c r="N295" i="4"/>
  <c r="O295" i="4"/>
  <c r="P295" i="4"/>
  <c r="Q295" i="4"/>
  <c r="R295" i="4"/>
  <c r="S295" i="4"/>
  <c r="T295" i="4"/>
  <c r="U295" i="4"/>
  <c r="V295" i="4"/>
  <c r="W295" i="4"/>
  <c r="X295" i="4"/>
  <c r="Y295" i="4"/>
  <c r="Z295" i="4"/>
  <c r="C518" i="4"/>
  <c r="D518" i="4"/>
  <c r="E518" i="4"/>
  <c r="F518" i="4"/>
  <c r="G518" i="4"/>
  <c r="H518" i="4"/>
  <c r="I518" i="4"/>
  <c r="J518" i="4"/>
  <c r="K518" i="4"/>
  <c r="L518" i="4"/>
  <c r="M518" i="4"/>
  <c r="N518" i="4"/>
  <c r="O518" i="4"/>
  <c r="P518" i="4"/>
  <c r="Q518" i="4"/>
  <c r="R518" i="4"/>
  <c r="S518" i="4"/>
  <c r="T518" i="4"/>
  <c r="U518" i="4"/>
  <c r="V518" i="4"/>
  <c r="W518" i="4"/>
  <c r="X518" i="4"/>
  <c r="Y518" i="4"/>
  <c r="Z518" i="4"/>
  <c r="C343" i="4"/>
  <c r="D343" i="4"/>
  <c r="E343" i="4"/>
  <c r="F343" i="4"/>
  <c r="G343" i="4"/>
  <c r="H343" i="4"/>
  <c r="I343" i="4"/>
  <c r="J343" i="4"/>
  <c r="K343" i="4"/>
  <c r="L343" i="4"/>
  <c r="M343" i="4"/>
  <c r="N343" i="4"/>
  <c r="O343" i="4"/>
  <c r="P343" i="4"/>
  <c r="Q343" i="4"/>
  <c r="R343" i="4"/>
  <c r="S343" i="4"/>
  <c r="T343" i="4"/>
  <c r="U343" i="4"/>
  <c r="V343" i="4"/>
  <c r="W343" i="4"/>
  <c r="X343" i="4"/>
  <c r="Y343" i="4"/>
  <c r="Z343" i="4"/>
  <c r="C359" i="4"/>
  <c r="D359" i="4"/>
  <c r="E359" i="4"/>
  <c r="F359" i="4"/>
  <c r="G359" i="4"/>
  <c r="H359" i="4"/>
  <c r="I359" i="4"/>
  <c r="J359" i="4"/>
  <c r="K359" i="4"/>
  <c r="L359" i="4"/>
  <c r="M359" i="4"/>
  <c r="N359" i="4"/>
  <c r="O359" i="4"/>
  <c r="P359" i="4"/>
  <c r="Q359" i="4"/>
  <c r="R359" i="4"/>
  <c r="S359" i="4"/>
  <c r="T359" i="4"/>
  <c r="U359" i="4"/>
  <c r="V359" i="4"/>
  <c r="W359" i="4"/>
  <c r="X359" i="4"/>
  <c r="Y359" i="4"/>
  <c r="Z359" i="4"/>
  <c r="C354" i="4"/>
  <c r="D354" i="4"/>
  <c r="E354" i="4"/>
  <c r="F354" i="4"/>
  <c r="G354" i="4"/>
  <c r="H354" i="4"/>
  <c r="I354" i="4"/>
  <c r="J354" i="4"/>
  <c r="K354" i="4"/>
  <c r="L354" i="4"/>
  <c r="M354" i="4"/>
  <c r="N354" i="4"/>
  <c r="O354" i="4"/>
  <c r="P354" i="4"/>
  <c r="Q354" i="4"/>
  <c r="R354" i="4"/>
  <c r="S354" i="4"/>
  <c r="T354" i="4"/>
  <c r="U354" i="4"/>
  <c r="V354" i="4"/>
  <c r="W354" i="4"/>
  <c r="X354" i="4"/>
  <c r="Y354" i="4"/>
  <c r="Z354" i="4"/>
  <c r="C94" i="4"/>
  <c r="D94" i="4"/>
  <c r="E94" i="4"/>
  <c r="F94" i="4"/>
  <c r="G94" i="4"/>
  <c r="H94" i="4"/>
  <c r="I94" i="4"/>
  <c r="J94" i="4"/>
  <c r="K94" i="4"/>
  <c r="L94" i="4"/>
  <c r="M94" i="4"/>
  <c r="N94" i="4"/>
  <c r="O94" i="4"/>
  <c r="P94" i="4"/>
  <c r="Q94" i="4"/>
  <c r="R94" i="4"/>
  <c r="S94" i="4"/>
  <c r="T94" i="4"/>
  <c r="U94" i="4"/>
  <c r="V94" i="4"/>
  <c r="W94" i="4"/>
  <c r="X94" i="4"/>
  <c r="Y94" i="4"/>
  <c r="Z94" i="4"/>
  <c r="C331" i="4"/>
  <c r="D331" i="4"/>
  <c r="E331" i="4"/>
  <c r="F331" i="4"/>
  <c r="G331" i="4"/>
  <c r="H331" i="4"/>
  <c r="I331" i="4"/>
  <c r="J331" i="4"/>
  <c r="K331" i="4"/>
  <c r="L331" i="4"/>
  <c r="M331" i="4"/>
  <c r="N331" i="4"/>
  <c r="O331" i="4"/>
  <c r="P331" i="4"/>
  <c r="Q331" i="4"/>
  <c r="R331" i="4"/>
  <c r="S331" i="4"/>
  <c r="T331" i="4"/>
  <c r="U331" i="4"/>
  <c r="V331" i="4"/>
  <c r="W331" i="4"/>
  <c r="X331" i="4"/>
  <c r="Y331" i="4"/>
  <c r="Z331" i="4"/>
  <c r="C293" i="4"/>
  <c r="D293" i="4"/>
  <c r="E293" i="4"/>
  <c r="F293" i="4"/>
  <c r="G293" i="4"/>
  <c r="H293" i="4"/>
  <c r="I293" i="4"/>
  <c r="J293" i="4"/>
  <c r="K293" i="4"/>
  <c r="L293" i="4"/>
  <c r="M293" i="4"/>
  <c r="N293" i="4"/>
  <c r="O293" i="4"/>
  <c r="P293" i="4"/>
  <c r="Q293" i="4"/>
  <c r="R293" i="4"/>
  <c r="S293" i="4"/>
  <c r="T293" i="4"/>
  <c r="U293" i="4"/>
  <c r="V293" i="4"/>
  <c r="W293" i="4"/>
  <c r="X293" i="4"/>
  <c r="Y293" i="4"/>
  <c r="Z293" i="4"/>
  <c r="C324" i="4"/>
  <c r="D324" i="4"/>
  <c r="E324" i="4"/>
  <c r="F324" i="4"/>
  <c r="G324" i="4"/>
  <c r="H324" i="4"/>
  <c r="I324" i="4"/>
  <c r="J324" i="4"/>
  <c r="K324" i="4"/>
  <c r="L324" i="4"/>
  <c r="M324" i="4"/>
  <c r="N324" i="4"/>
  <c r="O324" i="4"/>
  <c r="P324" i="4"/>
  <c r="Q324" i="4"/>
  <c r="R324" i="4"/>
  <c r="S324" i="4"/>
  <c r="T324" i="4"/>
  <c r="U324" i="4"/>
  <c r="V324" i="4"/>
  <c r="W324" i="4"/>
  <c r="X324" i="4"/>
  <c r="Y324" i="4"/>
  <c r="Z324" i="4"/>
  <c r="C406" i="4"/>
  <c r="D406" i="4"/>
  <c r="E406" i="4"/>
  <c r="F406" i="4"/>
  <c r="G406" i="4"/>
  <c r="H406" i="4"/>
  <c r="I406" i="4"/>
  <c r="J406" i="4"/>
  <c r="K406" i="4"/>
  <c r="L406" i="4"/>
  <c r="M406" i="4"/>
  <c r="N406" i="4"/>
  <c r="O406" i="4"/>
  <c r="P406" i="4"/>
  <c r="Q406" i="4"/>
  <c r="R406" i="4"/>
  <c r="S406" i="4"/>
  <c r="T406" i="4"/>
  <c r="U406" i="4"/>
  <c r="V406" i="4"/>
  <c r="W406" i="4"/>
  <c r="X406" i="4"/>
  <c r="Y406" i="4"/>
  <c r="Z406" i="4"/>
  <c r="C225" i="4"/>
  <c r="D225" i="4"/>
  <c r="E225" i="4"/>
  <c r="F225" i="4"/>
  <c r="G225" i="4"/>
  <c r="H225" i="4"/>
  <c r="I225" i="4"/>
  <c r="J225" i="4"/>
  <c r="K225" i="4"/>
  <c r="L225" i="4"/>
  <c r="M225" i="4"/>
  <c r="N225" i="4"/>
  <c r="O225" i="4"/>
  <c r="P225" i="4"/>
  <c r="Q225" i="4"/>
  <c r="R225" i="4"/>
  <c r="S225" i="4"/>
  <c r="T225" i="4"/>
  <c r="U225" i="4"/>
  <c r="V225" i="4"/>
  <c r="W225" i="4"/>
  <c r="X225" i="4"/>
  <c r="Y225" i="4"/>
  <c r="Z225" i="4"/>
  <c r="C376" i="4"/>
  <c r="D376" i="4"/>
  <c r="E376" i="4"/>
  <c r="F376" i="4"/>
  <c r="G376" i="4"/>
  <c r="H376" i="4"/>
  <c r="I376" i="4"/>
  <c r="J376" i="4"/>
  <c r="K376" i="4"/>
  <c r="L376" i="4"/>
  <c r="M376" i="4"/>
  <c r="N376" i="4"/>
  <c r="O376" i="4"/>
  <c r="P376" i="4"/>
  <c r="Q376" i="4"/>
  <c r="R376" i="4"/>
  <c r="S376" i="4"/>
  <c r="T376" i="4"/>
  <c r="U376" i="4"/>
  <c r="V376" i="4"/>
  <c r="W376" i="4"/>
  <c r="X376" i="4"/>
  <c r="Y376" i="4"/>
  <c r="Z376" i="4"/>
  <c r="C203" i="4"/>
  <c r="D203" i="4"/>
  <c r="E203" i="4"/>
  <c r="F203" i="4"/>
  <c r="G203" i="4"/>
  <c r="H203" i="4"/>
  <c r="I203" i="4"/>
  <c r="J203" i="4"/>
  <c r="K203" i="4"/>
  <c r="L203" i="4"/>
  <c r="M203" i="4"/>
  <c r="N203" i="4"/>
  <c r="O203" i="4"/>
  <c r="P203" i="4"/>
  <c r="Q203" i="4"/>
  <c r="R203" i="4"/>
  <c r="S203" i="4"/>
  <c r="T203" i="4"/>
  <c r="U203" i="4"/>
  <c r="V203" i="4"/>
  <c r="W203" i="4"/>
  <c r="X203" i="4"/>
  <c r="Y203" i="4"/>
  <c r="Z203" i="4"/>
  <c r="C82" i="4"/>
  <c r="D82" i="4"/>
  <c r="E82" i="4"/>
  <c r="F82" i="4"/>
  <c r="G82" i="4"/>
  <c r="H82" i="4"/>
  <c r="I82" i="4"/>
  <c r="J82" i="4"/>
  <c r="K82" i="4"/>
  <c r="L82" i="4"/>
  <c r="M82" i="4"/>
  <c r="N82" i="4"/>
  <c r="O82" i="4"/>
  <c r="P82" i="4"/>
  <c r="Q82" i="4"/>
  <c r="R82" i="4"/>
  <c r="S82" i="4"/>
  <c r="T82" i="4"/>
  <c r="U82" i="4"/>
  <c r="V82" i="4"/>
  <c r="W82" i="4"/>
  <c r="X82" i="4"/>
  <c r="Y82" i="4"/>
  <c r="Z82" i="4"/>
  <c r="C213" i="4"/>
  <c r="D213" i="4"/>
  <c r="E213" i="4"/>
  <c r="F213" i="4"/>
  <c r="G213" i="4"/>
  <c r="H213" i="4"/>
  <c r="I213" i="4"/>
  <c r="J213" i="4"/>
  <c r="K213" i="4"/>
  <c r="L213" i="4"/>
  <c r="M213" i="4"/>
  <c r="N213" i="4"/>
  <c r="O213" i="4"/>
  <c r="P213" i="4"/>
  <c r="Q213" i="4"/>
  <c r="R213" i="4"/>
  <c r="S213" i="4"/>
  <c r="T213" i="4"/>
  <c r="U213" i="4"/>
  <c r="V213" i="4"/>
  <c r="W213" i="4"/>
  <c r="X213" i="4"/>
  <c r="Y213" i="4"/>
  <c r="Z213" i="4"/>
  <c r="C412" i="4"/>
  <c r="D412" i="4"/>
  <c r="E412" i="4"/>
  <c r="F412" i="4"/>
  <c r="G412" i="4"/>
  <c r="H412" i="4"/>
  <c r="I412" i="4"/>
  <c r="J412" i="4"/>
  <c r="K412" i="4"/>
  <c r="L412" i="4"/>
  <c r="M412" i="4"/>
  <c r="N412" i="4"/>
  <c r="O412" i="4"/>
  <c r="P412" i="4"/>
  <c r="Q412" i="4"/>
  <c r="R412" i="4"/>
  <c r="S412" i="4"/>
  <c r="T412" i="4"/>
  <c r="U412" i="4"/>
  <c r="V412" i="4"/>
  <c r="W412" i="4"/>
  <c r="X412" i="4"/>
  <c r="Y412" i="4"/>
  <c r="Z412" i="4"/>
  <c r="C287" i="4"/>
  <c r="D287" i="4"/>
  <c r="E287" i="4"/>
  <c r="F287" i="4"/>
  <c r="G287" i="4"/>
  <c r="H287" i="4"/>
  <c r="I287" i="4"/>
  <c r="J287" i="4"/>
  <c r="K287" i="4"/>
  <c r="L287" i="4"/>
  <c r="M287" i="4"/>
  <c r="N287" i="4"/>
  <c r="O287" i="4"/>
  <c r="P287" i="4"/>
  <c r="Q287" i="4"/>
  <c r="R287" i="4"/>
  <c r="S287" i="4"/>
  <c r="T287" i="4"/>
  <c r="U287" i="4"/>
  <c r="V287" i="4"/>
  <c r="W287" i="4"/>
  <c r="X287" i="4"/>
  <c r="Y287" i="4"/>
  <c r="Z287" i="4"/>
  <c r="C465" i="4"/>
  <c r="D465" i="4"/>
  <c r="E465" i="4"/>
  <c r="F465" i="4"/>
  <c r="G465" i="4"/>
  <c r="H465" i="4"/>
  <c r="I465" i="4"/>
  <c r="J465" i="4"/>
  <c r="K465" i="4"/>
  <c r="L465" i="4"/>
  <c r="M465" i="4"/>
  <c r="N465" i="4"/>
  <c r="O465" i="4"/>
  <c r="P465" i="4"/>
  <c r="Q465" i="4"/>
  <c r="R465" i="4"/>
  <c r="S465" i="4"/>
  <c r="T465" i="4"/>
  <c r="U465" i="4"/>
  <c r="V465" i="4"/>
  <c r="W465" i="4"/>
  <c r="X465" i="4"/>
  <c r="Y465" i="4"/>
  <c r="Z465" i="4"/>
  <c r="C163" i="4"/>
  <c r="D163" i="4"/>
  <c r="E163" i="4"/>
  <c r="F163" i="4"/>
  <c r="G163" i="4"/>
  <c r="H163" i="4"/>
  <c r="I163" i="4"/>
  <c r="J163" i="4"/>
  <c r="K163" i="4"/>
  <c r="L163" i="4"/>
  <c r="M163" i="4"/>
  <c r="N163" i="4"/>
  <c r="O163" i="4"/>
  <c r="P163" i="4"/>
  <c r="Q163" i="4"/>
  <c r="R163" i="4"/>
  <c r="S163" i="4"/>
  <c r="T163" i="4"/>
  <c r="U163" i="4"/>
  <c r="V163" i="4"/>
  <c r="W163" i="4"/>
  <c r="X163" i="4"/>
  <c r="Y163" i="4"/>
  <c r="Z163" i="4"/>
  <c r="C396" i="4"/>
  <c r="D396" i="4"/>
  <c r="E396" i="4"/>
  <c r="F396" i="4"/>
  <c r="G396" i="4"/>
  <c r="H396" i="4"/>
  <c r="I396" i="4"/>
  <c r="J396" i="4"/>
  <c r="K396" i="4"/>
  <c r="L396" i="4"/>
  <c r="M396" i="4"/>
  <c r="N396" i="4"/>
  <c r="O396" i="4"/>
  <c r="P396" i="4"/>
  <c r="Q396" i="4"/>
  <c r="R396" i="4"/>
  <c r="S396" i="4"/>
  <c r="T396" i="4"/>
  <c r="U396" i="4"/>
  <c r="V396" i="4"/>
  <c r="W396" i="4"/>
  <c r="X396" i="4"/>
  <c r="Y396" i="4"/>
  <c r="Z396" i="4"/>
  <c r="C520" i="4"/>
  <c r="D520" i="4"/>
  <c r="E520" i="4"/>
  <c r="F520" i="4"/>
  <c r="G520" i="4"/>
  <c r="H520" i="4"/>
  <c r="I520" i="4"/>
  <c r="J520" i="4"/>
  <c r="K520" i="4"/>
  <c r="L520" i="4"/>
  <c r="M520" i="4"/>
  <c r="N520" i="4"/>
  <c r="O520" i="4"/>
  <c r="P520" i="4"/>
  <c r="Q520" i="4"/>
  <c r="R520" i="4"/>
  <c r="S520" i="4"/>
  <c r="T520" i="4"/>
  <c r="U520" i="4"/>
  <c r="V520" i="4"/>
  <c r="W520" i="4"/>
  <c r="X520" i="4"/>
  <c r="Y520" i="4"/>
  <c r="Z520" i="4"/>
  <c r="C463" i="4"/>
  <c r="D463" i="4"/>
  <c r="E463" i="4"/>
  <c r="F463" i="4"/>
  <c r="G463" i="4"/>
  <c r="H463" i="4"/>
  <c r="I463" i="4"/>
  <c r="J463" i="4"/>
  <c r="K463" i="4"/>
  <c r="L463" i="4"/>
  <c r="M463" i="4"/>
  <c r="N463" i="4"/>
  <c r="O463" i="4"/>
  <c r="P463" i="4"/>
  <c r="Q463" i="4"/>
  <c r="R463" i="4"/>
  <c r="S463" i="4"/>
  <c r="T463" i="4"/>
  <c r="U463" i="4"/>
  <c r="V463" i="4"/>
  <c r="W463" i="4"/>
  <c r="X463" i="4"/>
  <c r="Y463" i="4"/>
  <c r="Z463" i="4"/>
  <c r="C268" i="4"/>
  <c r="D268" i="4"/>
  <c r="E268" i="4"/>
  <c r="F268" i="4"/>
  <c r="G268" i="4"/>
  <c r="H268" i="4"/>
  <c r="I268" i="4"/>
  <c r="J268" i="4"/>
  <c r="K268" i="4"/>
  <c r="L268" i="4"/>
  <c r="M268" i="4"/>
  <c r="N268" i="4"/>
  <c r="O268" i="4"/>
  <c r="P268" i="4"/>
  <c r="Q268" i="4"/>
  <c r="R268" i="4"/>
  <c r="S268" i="4"/>
  <c r="T268" i="4"/>
  <c r="U268" i="4"/>
  <c r="V268" i="4"/>
  <c r="W268" i="4"/>
  <c r="X268" i="4"/>
  <c r="Y268" i="4"/>
  <c r="Z268" i="4"/>
  <c r="C395" i="4"/>
  <c r="D395" i="4"/>
  <c r="E395" i="4"/>
  <c r="F395" i="4"/>
  <c r="G395" i="4"/>
  <c r="H395" i="4"/>
  <c r="I395" i="4"/>
  <c r="J395" i="4"/>
  <c r="K395" i="4"/>
  <c r="L395" i="4"/>
  <c r="M395" i="4"/>
  <c r="N395" i="4"/>
  <c r="O395" i="4"/>
  <c r="P395" i="4"/>
  <c r="Q395" i="4"/>
  <c r="R395" i="4"/>
  <c r="S395" i="4"/>
  <c r="T395" i="4"/>
  <c r="U395" i="4"/>
  <c r="V395" i="4"/>
  <c r="W395" i="4"/>
  <c r="X395" i="4"/>
  <c r="Y395" i="4"/>
  <c r="Z395" i="4"/>
  <c r="C199" i="4"/>
  <c r="D199" i="4"/>
  <c r="E199" i="4"/>
  <c r="F199" i="4"/>
  <c r="G199" i="4"/>
  <c r="H199" i="4"/>
  <c r="I199" i="4"/>
  <c r="J199" i="4"/>
  <c r="K199" i="4"/>
  <c r="L199" i="4"/>
  <c r="M199" i="4"/>
  <c r="N199" i="4"/>
  <c r="O199" i="4"/>
  <c r="P199" i="4"/>
  <c r="Q199" i="4"/>
  <c r="R199" i="4"/>
  <c r="S199" i="4"/>
  <c r="T199" i="4"/>
  <c r="U199" i="4"/>
  <c r="V199" i="4"/>
  <c r="W199" i="4"/>
  <c r="X199" i="4"/>
  <c r="Y199" i="4"/>
  <c r="Z199" i="4"/>
  <c r="C102" i="4"/>
  <c r="D102" i="4"/>
  <c r="E102" i="4"/>
  <c r="F102" i="4"/>
  <c r="G102" i="4"/>
  <c r="H102" i="4"/>
  <c r="I102" i="4"/>
  <c r="J102" i="4"/>
  <c r="K102" i="4"/>
  <c r="L102" i="4"/>
  <c r="M102" i="4"/>
  <c r="N102" i="4"/>
  <c r="O102" i="4"/>
  <c r="P102" i="4"/>
  <c r="Q102" i="4"/>
  <c r="R102" i="4"/>
  <c r="S102" i="4"/>
  <c r="T102" i="4"/>
  <c r="U102" i="4"/>
  <c r="V102" i="4"/>
  <c r="W102" i="4"/>
  <c r="X102" i="4"/>
  <c r="Y102" i="4"/>
  <c r="Z102" i="4"/>
  <c r="C327" i="4"/>
  <c r="D327" i="4"/>
  <c r="E327" i="4"/>
  <c r="F327" i="4"/>
  <c r="G327" i="4"/>
  <c r="H327" i="4"/>
  <c r="I327" i="4"/>
  <c r="J327" i="4"/>
  <c r="K327" i="4"/>
  <c r="L327" i="4"/>
  <c r="M327" i="4"/>
  <c r="N327" i="4"/>
  <c r="O327" i="4"/>
  <c r="P327" i="4"/>
  <c r="Q327" i="4"/>
  <c r="R327" i="4"/>
  <c r="S327" i="4"/>
  <c r="T327" i="4"/>
  <c r="U327" i="4"/>
  <c r="V327" i="4"/>
  <c r="W327" i="4"/>
  <c r="X327" i="4"/>
  <c r="Y327" i="4"/>
  <c r="Z327" i="4"/>
  <c r="C367" i="4"/>
  <c r="D367" i="4"/>
  <c r="E367" i="4"/>
  <c r="F367" i="4"/>
  <c r="G367" i="4"/>
  <c r="H367" i="4"/>
  <c r="I367" i="4"/>
  <c r="J367" i="4"/>
  <c r="K367" i="4"/>
  <c r="L367" i="4"/>
  <c r="M367" i="4"/>
  <c r="N367" i="4"/>
  <c r="O367" i="4"/>
  <c r="P367" i="4"/>
  <c r="Q367" i="4"/>
  <c r="R367" i="4"/>
  <c r="S367" i="4"/>
  <c r="T367" i="4"/>
  <c r="U367" i="4"/>
  <c r="V367" i="4"/>
  <c r="W367" i="4"/>
  <c r="X367" i="4"/>
  <c r="Y367" i="4"/>
  <c r="Z367" i="4"/>
  <c r="C299" i="4"/>
  <c r="D299" i="4"/>
  <c r="E299" i="4"/>
  <c r="F299" i="4"/>
  <c r="G299" i="4"/>
  <c r="H299" i="4"/>
  <c r="I299" i="4"/>
  <c r="J299" i="4"/>
  <c r="K299" i="4"/>
  <c r="L299" i="4"/>
  <c r="M299" i="4"/>
  <c r="N299" i="4"/>
  <c r="O299" i="4"/>
  <c r="P299" i="4"/>
  <c r="Q299" i="4"/>
  <c r="R299" i="4"/>
  <c r="S299" i="4"/>
  <c r="T299" i="4"/>
  <c r="U299" i="4"/>
  <c r="V299" i="4"/>
  <c r="W299" i="4"/>
  <c r="X299" i="4"/>
  <c r="Y299" i="4"/>
  <c r="Z299" i="4"/>
  <c r="C323" i="4"/>
  <c r="D323" i="4"/>
  <c r="E323" i="4"/>
  <c r="F323" i="4"/>
  <c r="G323" i="4"/>
  <c r="H323" i="4"/>
  <c r="I323" i="4"/>
  <c r="J323" i="4"/>
  <c r="K323" i="4"/>
  <c r="L323" i="4"/>
  <c r="M323" i="4"/>
  <c r="N323" i="4"/>
  <c r="O323" i="4"/>
  <c r="P323" i="4"/>
  <c r="Q323" i="4"/>
  <c r="R323" i="4"/>
  <c r="S323" i="4"/>
  <c r="T323" i="4"/>
  <c r="U323" i="4"/>
  <c r="V323" i="4"/>
  <c r="W323" i="4"/>
  <c r="X323" i="4"/>
  <c r="Y323" i="4"/>
  <c r="Z323" i="4"/>
  <c r="C256" i="4"/>
  <c r="D256" i="4"/>
  <c r="E256" i="4"/>
  <c r="F256" i="4"/>
  <c r="G256" i="4"/>
  <c r="H256" i="4"/>
  <c r="I256" i="4"/>
  <c r="J256" i="4"/>
  <c r="K256" i="4"/>
  <c r="L256" i="4"/>
  <c r="M256" i="4"/>
  <c r="N256" i="4"/>
  <c r="O256" i="4"/>
  <c r="P256" i="4"/>
  <c r="Q256" i="4"/>
  <c r="R256" i="4"/>
  <c r="S256" i="4"/>
  <c r="T256" i="4"/>
  <c r="U256" i="4"/>
  <c r="V256" i="4"/>
  <c r="W256" i="4"/>
  <c r="X256" i="4"/>
  <c r="Y256" i="4"/>
  <c r="Z256" i="4"/>
  <c r="C112" i="4"/>
  <c r="D112" i="4"/>
  <c r="E112" i="4"/>
  <c r="F112" i="4"/>
  <c r="G112" i="4"/>
  <c r="H112" i="4"/>
  <c r="I112" i="4"/>
  <c r="J112" i="4"/>
  <c r="K112" i="4"/>
  <c r="L112" i="4"/>
  <c r="M112" i="4"/>
  <c r="N112" i="4"/>
  <c r="O112" i="4"/>
  <c r="P112" i="4"/>
  <c r="Q112" i="4"/>
  <c r="R112" i="4"/>
  <c r="S112" i="4"/>
  <c r="T112" i="4"/>
  <c r="U112" i="4"/>
  <c r="V112" i="4"/>
  <c r="W112" i="4"/>
  <c r="X112" i="4"/>
  <c r="Y112" i="4"/>
  <c r="Z112" i="4"/>
  <c r="C458" i="4"/>
  <c r="D458" i="4"/>
  <c r="E458" i="4"/>
  <c r="F458" i="4"/>
  <c r="G458" i="4"/>
  <c r="H458" i="4"/>
  <c r="I458" i="4"/>
  <c r="J458" i="4"/>
  <c r="K458" i="4"/>
  <c r="L458" i="4"/>
  <c r="M458" i="4"/>
  <c r="N458" i="4"/>
  <c r="O458" i="4"/>
  <c r="P458" i="4"/>
  <c r="Q458" i="4"/>
  <c r="R458" i="4"/>
  <c r="S458" i="4"/>
  <c r="T458" i="4"/>
  <c r="U458" i="4"/>
  <c r="V458" i="4"/>
  <c r="W458" i="4"/>
  <c r="X458" i="4"/>
  <c r="Y458" i="4"/>
  <c r="Z458" i="4"/>
  <c r="C358" i="4"/>
  <c r="D358" i="4"/>
  <c r="E358" i="4"/>
  <c r="F358" i="4"/>
  <c r="G358" i="4"/>
  <c r="H358" i="4"/>
  <c r="I358" i="4"/>
  <c r="J358" i="4"/>
  <c r="K358" i="4"/>
  <c r="L358" i="4"/>
  <c r="M358" i="4"/>
  <c r="N358" i="4"/>
  <c r="O358" i="4"/>
  <c r="P358" i="4"/>
  <c r="Q358" i="4"/>
  <c r="R358" i="4"/>
  <c r="S358" i="4"/>
  <c r="T358" i="4"/>
  <c r="U358" i="4"/>
  <c r="V358" i="4"/>
  <c r="W358" i="4"/>
  <c r="X358" i="4"/>
  <c r="Y358" i="4"/>
  <c r="Z358" i="4"/>
  <c r="C26" i="4"/>
  <c r="D26" i="4"/>
  <c r="E26" i="4"/>
  <c r="F26" i="4"/>
  <c r="G26" i="4"/>
  <c r="H26" i="4"/>
  <c r="I26" i="4"/>
  <c r="J26" i="4"/>
  <c r="K26" i="4"/>
  <c r="L26" i="4"/>
  <c r="M26" i="4"/>
  <c r="N26" i="4"/>
  <c r="O26" i="4"/>
  <c r="P26" i="4"/>
  <c r="Q26" i="4"/>
  <c r="R26" i="4"/>
  <c r="S26" i="4"/>
  <c r="T26" i="4"/>
  <c r="U26" i="4"/>
  <c r="V26" i="4"/>
  <c r="W26" i="4"/>
  <c r="X26" i="4"/>
  <c r="Y26" i="4"/>
  <c r="Z26" i="4"/>
  <c r="C398" i="4"/>
  <c r="D398" i="4"/>
  <c r="E398" i="4"/>
  <c r="F398" i="4"/>
  <c r="G398" i="4"/>
  <c r="H398" i="4"/>
  <c r="I398" i="4"/>
  <c r="J398" i="4"/>
  <c r="K398" i="4"/>
  <c r="L398" i="4"/>
  <c r="M398" i="4"/>
  <c r="N398" i="4"/>
  <c r="O398" i="4"/>
  <c r="P398" i="4"/>
  <c r="Q398" i="4"/>
  <c r="R398" i="4"/>
  <c r="S398" i="4"/>
  <c r="T398" i="4"/>
  <c r="U398" i="4"/>
  <c r="V398" i="4"/>
  <c r="W398" i="4"/>
  <c r="X398" i="4"/>
  <c r="Y398" i="4"/>
  <c r="Z398" i="4"/>
  <c r="C93" i="4"/>
  <c r="D93" i="4"/>
  <c r="E93" i="4"/>
  <c r="F93" i="4"/>
  <c r="G93" i="4"/>
  <c r="H93" i="4"/>
  <c r="I93" i="4"/>
  <c r="J93" i="4"/>
  <c r="K93" i="4"/>
  <c r="L93" i="4"/>
  <c r="M93" i="4"/>
  <c r="N93" i="4"/>
  <c r="O93" i="4"/>
  <c r="P93" i="4"/>
  <c r="Q93" i="4"/>
  <c r="R93" i="4"/>
  <c r="S93" i="4"/>
  <c r="T93" i="4"/>
  <c r="U93" i="4"/>
  <c r="V93" i="4"/>
  <c r="W93" i="4"/>
  <c r="X93" i="4"/>
  <c r="Y93" i="4"/>
  <c r="Z93" i="4"/>
  <c r="C459" i="4"/>
  <c r="D459" i="4"/>
  <c r="E459" i="4"/>
  <c r="F459" i="4"/>
  <c r="G459" i="4"/>
  <c r="H459" i="4"/>
  <c r="I459" i="4"/>
  <c r="J459" i="4"/>
  <c r="K459" i="4"/>
  <c r="L459" i="4"/>
  <c r="M459" i="4"/>
  <c r="N459" i="4"/>
  <c r="O459" i="4"/>
  <c r="P459" i="4"/>
  <c r="Q459" i="4"/>
  <c r="R459" i="4"/>
  <c r="S459" i="4"/>
  <c r="T459" i="4"/>
  <c r="U459" i="4"/>
  <c r="V459" i="4"/>
  <c r="W459" i="4"/>
  <c r="X459" i="4"/>
  <c r="Y459" i="4"/>
  <c r="Z459" i="4"/>
  <c r="C317" i="4"/>
  <c r="D317" i="4"/>
  <c r="E317" i="4"/>
  <c r="F317" i="4"/>
  <c r="G317" i="4"/>
  <c r="H317" i="4"/>
  <c r="I317" i="4"/>
  <c r="J317" i="4"/>
  <c r="K317" i="4"/>
  <c r="L317" i="4"/>
  <c r="M317" i="4"/>
  <c r="N317" i="4"/>
  <c r="O317" i="4"/>
  <c r="P317" i="4"/>
  <c r="Q317" i="4"/>
  <c r="R317" i="4"/>
  <c r="S317" i="4"/>
  <c r="T317" i="4"/>
  <c r="U317" i="4"/>
  <c r="V317" i="4"/>
  <c r="W317" i="4"/>
  <c r="X317" i="4"/>
  <c r="Y317" i="4"/>
  <c r="Z317" i="4"/>
  <c r="C356" i="4"/>
  <c r="D356" i="4"/>
  <c r="E356" i="4"/>
  <c r="F356" i="4"/>
  <c r="G356" i="4"/>
  <c r="H356" i="4"/>
  <c r="I356" i="4"/>
  <c r="J356" i="4"/>
  <c r="K356" i="4"/>
  <c r="L356" i="4"/>
  <c r="M356" i="4"/>
  <c r="N356" i="4"/>
  <c r="O356" i="4"/>
  <c r="P356" i="4"/>
  <c r="Q356" i="4"/>
  <c r="R356" i="4"/>
  <c r="S356" i="4"/>
  <c r="T356" i="4"/>
  <c r="U356" i="4"/>
  <c r="V356" i="4"/>
  <c r="W356" i="4"/>
  <c r="X356" i="4"/>
  <c r="Y356" i="4"/>
  <c r="Z356" i="4"/>
  <c r="C303" i="4"/>
  <c r="D303" i="4"/>
  <c r="E303" i="4"/>
  <c r="F303" i="4"/>
  <c r="G303" i="4"/>
  <c r="H303" i="4"/>
  <c r="I303" i="4"/>
  <c r="J303" i="4"/>
  <c r="K303" i="4"/>
  <c r="L303" i="4"/>
  <c r="M303" i="4"/>
  <c r="N303" i="4"/>
  <c r="O303" i="4"/>
  <c r="P303" i="4"/>
  <c r="Q303" i="4"/>
  <c r="R303" i="4"/>
  <c r="S303" i="4"/>
  <c r="T303" i="4"/>
  <c r="U303" i="4"/>
  <c r="V303" i="4"/>
  <c r="W303" i="4"/>
  <c r="X303" i="4"/>
  <c r="Y303" i="4"/>
  <c r="Z303" i="4"/>
  <c r="C141" i="4"/>
  <c r="D141" i="4"/>
  <c r="E141" i="4"/>
  <c r="F141" i="4"/>
  <c r="G141" i="4"/>
  <c r="H141" i="4"/>
  <c r="I141" i="4"/>
  <c r="J141" i="4"/>
  <c r="K141" i="4"/>
  <c r="L141" i="4"/>
  <c r="M141" i="4"/>
  <c r="N141" i="4"/>
  <c r="O141" i="4"/>
  <c r="P141" i="4"/>
  <c r="Q141" i="4"/>
  <c r="R141" i="4"/>
  <c r="S141" i="4"/>
  <c r="T141" i="4"/>
  <c r="U141" i="4"/>
  <c r="V141" i="4"/>
  <c r="W141" i="4"/>
  <c r="X141" i="4"/>
  <c r="Y141" i="4"/>
  <c r="Z141" i="4"/>
  <c r="C274" i="4"/>
  <c r="D274" i="4"/>
  <c r="E274" i="4"/>
  <c r="F274" i="4"/>
  <c r="G274" i="4"/>
  <c r="H274" i="4"/>
  <c r="I274" i="4"/>
  <c r="J274" i="4"/>
  <c r="K274" i="4"/>
  <c r="L274" i="4"/>
  <c r="M274" i="4"/>
  <c r="N274" i="4"/>
  <c r="O274" i="4"/>
  <c r="P274" i="4"/>
  <c r="Q274" i="4"/>
  <c r="R274" i="4"/>
  <c r="S274" i="4"/>
  <c r="T274" i="4"/>
  <c r="U274" i="4"/>
  <c r="V274" i="4"/>
  <c r="W274" i="4"/>
  <c r="X274" i="4"/>
  <c r="Y274" i="4"/>
  <c r="Z274" i="4"/>
  <c r="C197" i="4"/>
  <c r="D197" i="4"/>
  <c r="E197" i="4"/>
  <c r="F197" i="4"/>
  <c r="G197" i="4"/>
  <c r="H197" i="4"/>
  <c r="I197" i="4"/>
  <c r="J197" i="4"/>
  <c r="K197" i="4"/>
  <c r="L197" i="4"/>
  <c r="M197" i="4"/>
  <c r="N197" i="4"/>
  <c r="O197" i="4"/>
  <c r="P197" i="4"/>
  <c r="Q197" i="4"/>
  <c r="R197" i="4"/>
  <c r="S197" i="4"/>
  <c r="T197" i="4"/>
  <c r="U197" i="4"/>
  <c r="V197" i="4"/>
  <c r="W197" i="4"/>
  <c r="X197" i="4"/>
  <c r="Y197" i="4"/>
  <c r="Z197" i="4"/>
  <c r="C402" i="4"/>
  <c r="D402" i="4"/>
  <c r="E402" i="4"/>
  <c r="F402" i="4"/>
  <c r="G402" i="4"/>
  <c r="H402" i="4"/>
  <c r="I402" i="4"/>
  <c r="J402" i="4"/>
  <c r="K402" i="4"/>
  <c r="L402" i="4"/>
  <c r="M402" i="4"/>
  <c r="N402" i="4"/>
  <c r="O402" i="4"/>
  <c r="P402" i="4"/>
  <c r="Q402" i="4"/>
  <c r="R402" i="4"/>
  <c r="S402" i="4"/>
  <c r="T402" i="4"/>
  <c r="U402" i="4"/>
  <c r="V402" i="4"/>
  <c r="W402" i="4"/>
  <c r="X402" i="4"/>
  <c r="Y402" i="4"/>
  <c r="Z402" i="4"/>
  <c r="C136" i="4"/>
  <c r="D136" i="4"/>
  <c r="E136" i="4"/>
  <c r="F136" i="4"/>
  <c r="G136" i="4"/>
  <c r="H136" i="4"/>
  <c r="I136" i="4"/>
  <c r="J136" i="4"/>
  <c r="K136" i="4"/>
  <c r="L136" i="4"/>
  <c r="M136" i="4"/>
  <c r="N136" i="4"/>
  <c r="O136" i="4"/>
  <c r="P136" i="4"/>
  <c r="Q136" i="4"/>
  <c r="R136" i="4"/>
  <c r="S136" i="4"/>
  <c r="T136" i="4"/>
  <c r="U136" i="4"/>
  <c r="V136" i="4"/>
  <c r="W136" i="4"/>
  <c r="X136" i="4"/>
  <c r="Y136" i="4"/>
  <c r="Z136" i="4"/>
  <c r="C464" i="4"/>
  <c r="D464" i="4"/>
  <c r="E464" i="4"/>
  <c r="F464" i="4"/>
  <c r="G464" i="4"/>
  <c r="H464" i="4"/>
  <c r="I464" i="4"/>
  <c r="J464" i="4"/>
  <c r="K464" i="4"/>
  <c r="L464" i="4"/>
  <c r="M464" i="4"/>
  <c r="N464" i="4"/>
  <c r="O464" i="4"/>
  <c r="P464" i="4"/>
  <c r="Q464" i="4"/>
  <c r="R464" i="4"/>
  <c r="S464" i="4"/>
  <c r="T464" i="4"/>
  <c r="U464" i="4"/>
  <c r="V464" i="4"/>
  <c r="W464" i="4"/>
  <c r="X464" i="4"/>
  <c r="Y464" i="4"/>
  <c r="Z464" i="4"/>
  <c r="C172" i="4"/>
  <c r="D172" i="4"/>
  <c r="E172" i="4"/>
  <c r="F172" i="4"/>
  <c r="G172" i="4"/>
  <c r="H172" i="4"/>
  <c r="I172" i="4"/>
  <c r="J172" i="4"/>
  <c r="K172" i="4"/>
  <c r="L172" i="4"/>
  <c r="M172" i="4"/>
  <c r="N172" i="4"/>
  <c r="O172" i="4"/>
  <c r="P172" i="4"/>
  <c r="Q172" i="4"/>
  <c r="R172" i="4"/>
  <c r="S172" i="4"/>
  <c r="T172" i="4"/>
  <c r="U172" i="4"/>
  <c r="V172" i="4"/>
  <c r="W172" i="4"/>
  <c r="X172" i="4"/>
  <c r="Y172" i="4"/>
  <c r="Z172" i="4"/>
  <c r="C108" i="4"/>
  <c r="D108" i="4"/>
  <c r="E108" i="4"/>
  <c r="F108" i="4"/>
  <c r="G108" i="4"/>
  <c r="H108" i="4"/>
  <c r="I108" i="4"/>
  <c r="J108" i="4"/>
  <c r="K108" i="4"/>
  <c r="L108" i="4"/>
  <c r="M108" i="4"/>
  <c r="N108" i="4"/>
  <c r="O108" i="4"/>
  <c r="P108" i="4"/>
  <c r="Q108" i="4"/>
  <c r="R108" i="4"/>
  <c r="S108" i="4"/>
  <c r="T108" i="4"/>
  <c r="U108" i="4"/>
  <c r="V108" i="4"/>
  <c r="W108" i="4"/>
  <c r="X108" i="4"/>
  <c r="Y108" i="4"/>
  <c r="Z108" i="4"/>
  <c r="C155" i="4"/>
  <c r="D155" i="4"/>
  <c r="E155" i="4"/>
  <c r="F155" i="4"/>
  <c r="G155" i="4"/>
  <c r="H155" i="4"/>
  <c r="I155" i="4"/>
  <c r="J155" i="4"/>
  <c r="K155" i="4"/>
  <c r="L155" i="4"/>
  <c r="M155" i="4"/>
  <c r="N155" i="4"/>
  <c r="O155" i="4"/>
  <c r="P155" i="4"/>
  <c r="Q155" i="4"/>
  <c r="R155" i="4"/>
  <c r="S155" i="4"/>
  <c r="T155" i="4"/>
  <c r="U155" i="4"/>
  <c r="V155" i="4"/>
  <c r="W155" i="4"/>
  <c r="X155" i="4"/>
  <c r="Y155" i="4"/>
  <c r="Z155" i="4"/>
  <c r="C13" i="4"/>
  <c r="D13" i="4"/>
  <c r="E13" i="4"/>
  <c r="F13" i="4"/>
  <c r="G13" i="4"/>
  <c r="H13" i="4"/>
  <c r="I13" i="4"/>
  <c r="J13" i="4"/>
  <c r="K13" i="4"/>
  <c r="L13" i="4"/>
  <c r="M13" i="4"/>
  <c r="N13" i="4"/>
  <c r="O13" i="4"/>
  <c r="P13" i="4"/>
  <c r="Q13" i="4"/>
  <c r="R13" i="4"/>
  <c r="S13" i="4"/>
  <c r="T13" i="4"/>
  <c r="U13" i="4"/>
  <c r="V13" i="4"/>
  <c r="W13" i="4"/>
  <c r="X13" i="4"/>
  <c r="Y13" i="4"/>
  <c r="Z13" i="4"/>
  <c r="C91" i="4"/>
  <c r="D91" i="4"/>
  <c r="E91" i="4"/>
  <c r="F91" i="4"/>
  <c r="G91" i="4"/>
  <c r="H91" i="4"/>
  <c r="I91" i="4"/>
  <c r="J91" i="4"/>
  <c r="K91" i="4"/>
  <c r="L91" i="4"/>
  <c r="M91" i="4"/>
  <c r="N91" i="4"/>
  <c r="O91" i="4"/>
  <c r="P91" i="4"/>
  <c r="Q91" i="4"/>
  <c r="R91" i="4"/>
  <c r="S91" i="4"/>
  <c r="T91" i="4"/>
  <c r="U91" i="4"/>
  <c r="V91" i="4"/>
  <c r="W91" i="4"/>
  <c r="X91" i="4"/>
  <c r="Y91" i="4"/>
  <c r="Z91" i="4"/>
  <c r="C204" i="4"/>
  <c r="D204" i="4"/>
  <c r="E204" i="4"/>
  <c r="F204" i="4"/>
  <c r="G204" i="4"/>
  <c r="H204" i="4"/>
  <c r="I204" i="4"/>
  <c r="J204" i="4"/>
  <c r="K204" i="4"/>
  <c r="L204" i="4"/>
  <c r="M204" i="4"/>
  <c r="N204" i="4"/>
  <c r="O204" i="4"/>
  <c r="P204" i="4"/>
  <c r="Q204" i="4"/>
  <c r="R204" i="4"/>
  <c r="S204" i="4"/>
  <c r="T204" i="4"/>
  <c r="U204" i="4"/>
  <c r="V204" i="4"/>
  <c r="W204" i="4"/>
  <c r="X204" i="4"/>
  <c r="Y204" i="4"/>
  <c r="Z204" i="4"/>
  <c r="C145" i="4"/>
  <c r="D145" i="4"/>
  <c r="E145" i="4"/>
  <c r="F145" i="4"/>
  <c r="G145" i="4"/>
  <c r="H145" i="4"/>
  <c r="I145" i="4"/>
  <c r="J145" i="4"/>
  <c r="K145" i="4"/>
  <c r="L145" i="4"/>
  <c r="M145" i="4"/>
  <c r="N145" i="4"/>
  <c r="O145" i="4"/>
  <c r="P145" i="4"/>
  <c r="Q145" i="4"/>
  <c r="R145" i="4"/>
  <c r="S145" i="4"/>
  <c r="T145" i="4"/>
  <c r="U145" i="4"/>
  <c r="V145" i="4"/>
  <c r="W145" i="4"/>
  <c r="X145" i="4"/>
  <c r="Y145" i="4"/>
  <c r="Z145" i="4"/>
  <c r="C124" i="4"/>
  <c r="D124" i="4"/>
  <c r="E124" i="4"/>
  <c r="F124" i="4"/>
  <c r="G124" i="4"/>
  <c r="H124" i="4"/>
  <c r="I124" i="4"/>
  <c r="J124" i="4"/>
  <c r="K124" i="4"/>
  <c r="L124" i="4"/>
  <c r="M124" i="4"/>
  <c r="N124" i="4"/>
  <c r="O124" i="4"/>
  <c r="P124" i="4"/>
  <c r="Q124" i="4"/>
  <c r="R124" i="4"/>
  <c r="S124" i="4"/>
  <c r="T124" i="4"/>
  <c r="U124" i="4"/>
  <c r="V124" i="4"/>
  <c r="W124" i="4"/>
  <c r="X124" i="4"/>
  <c r="Y124" i="4"/>
  <c r="Z124" i="4"/>
  <c r="C301" i="4"/>
  <c r="D301" i="4"/>
  <c r="E301" i="4"/>
  <c r="F301" i="4"/>
  <c r="G301" i="4"/>
  <c r="H301" i="4"/>
  <c r="I301" i="4"/>
  <c r="J301" i="4"/>
  <c r="K301" i="4"/>
  <c r="L301" i="4"/>
  <c r="M301" i="4"/>
  <c r="N301" i="4"/>
  <c r="O301" i="4"/>
  <c r="P301" i="4"/>
  <c r="Q301" i="4"/>
  <c r="R301" i="4"/>
  <c r="S301" i="4"/>
  <c r="T301" i="4"/>
  <c r="U301" i="4"/>
  <c r="V301" i="4"/>
  <c r="W301" i="4"/>
  <c r="X301" i="4"/>
  <c r="Y301" i="4"/>
  <c r="Z301" i="4"/>
  <c r="C106" i="4"/>
  <c r="D106" i="4"/>
  <c r="E106" i="4"/>
  <c r="F106" i="4"/>
  <c r="G106" i="4"/>
  <c r="H106" i="4"/>
  <c r="I106" i="4"/>
  <c r="J106" i="4"/>
  <c r="K106" i="4"/>
  <c r="L106" i="4"/>
  <c r="M106" i="4"/>
  <c r="N106" i="4"/>
  <c r="O106" i="4"/>
  <c r="P106" i="4"/>
  <c r="Q106" i="4"/>
  <c r="R106" i="4"/>
  <c r="S106" i="4"/>
  <c r="T106" i="4"/>
  <c r="U106" i="4"/>
  <c r="V106" i="4"/>
  <c r="W106" i="4"/>
  <c r="X106" i="4"/>
  <c r="Y106" i="4"/>
  <c r="Z106" i="4"/>
  <c r="C56" i="4"/>
  <c r="D56" i="4"/>
  <c r="E56" i="4"/>
  <c r="F56" i="4"/>
  <c r="G56" i="4"/>
  <c r="H56" i="4"/>
  <c r="I56" i="4"/>
  <c r="J56" i="4"/>
  <c r="K56" i="4"/>
  <c r="L56" i="4"/>
  <c r="M56" i="4"/>
  <c r="N56" i="4"/>
  <c r="O56" i="4"/>
  <c r="P56" i="4"/>
  <c r="Q56" i="4"/>
  <c r="R56" i="4"/>
  <c r="S56" i="4"/>
  <c r="T56" i="4"/>
  <c r="U56" i="4"/>
  <c r="V56" i="4"/>
  <c r="W56" i="4"/>
  <c r="X56" i="4"/>
  <c r="Y56" i="4"/>
  <c r="Z56" i="4"/>
  <c r="C231" i="4"/>
  <c r="D231" i="4"/>
  <c r="E231" i="4"/>
  <c r="F231" i="4"/>
  <c r="G231" i="4"/>
  <c r="H231" i="4"/>
  <c r="I231" i="4"/>
  <c r="J231" i="4"/>
  <c r="K231" i="4"/>
  <c r="L231" i="4"/>
  <c r="M231" i="4"/>
  <c r="N231" i="4"/>
  <c r="O231" i="4"/>
  <c r="P231" i="4"/>
  <c r="Q231" i="4"/>
  <c r="R231" i="4"/>
  <c r="S231" i="4"/>
  <c r="T231" i="4"/>
  <c r="U231" i="4"/>
  <c r="V231" i="4"/>
  <c r="W231" i="4"/>
  <c r="X231" i="4"/>
  <c r="Y231" i="4"/>
  <c r="Z231" i="4"/>
  <c r="C101" i="4"/>
  <c r="D101" i="4"/>
  <c r="E101" i="4"/>
  <c r="F101" i="4"/>
  <c r="G101" i="4"/>
  <c r="H101" i="4"/>
  <c r="I101" i="4"/>
  <c r="J101" i="4"/>
  <c r="K101" i="4"/>
  <c r="L101" i="4"/>
  <c r="M101" i="4"/>
  <c r="N101" i="4"/>
  <c r="O101" i="4"/>
  <c r="P101" i="4"/>
  <c r="Q101" i="4"/>
  <c r="R101" i="4"/>
  <c r="S101" i="4"/>
  <c r="T101" i="4"/>
  <c r="U101" i="4"/>
  <c r="V101" i="4"/>
  <c r="W101" i="4"/>
  <c r="X101" i="4"/>
  <c r="Y101" i="4"/>
  <c r="Z101" i="4"/>
  <c r="C66" i="4"/>
  <c r="D66" i="4"/>
  <c r="E66" i="4"/>
  <c r="F66" i="4"/>
  <c r="G66" i="4"/>
  <c r="H66" i="4"/>
  <c r="I66" i="4"/>
  <c r="J66" i="4"/>
  <c r="K66" i="4"/>
  <c r="L66" i="4"/>
  <c r="M66" i="4"/>
  <c r="N66" i="4"/>
  <c r="O66" i="4"/>
  <c r="P66" i="4"/>
  <c r="Q66" i="4"/>
  <c r="R66" i="4"/>
  <c r="S66" i="4"/>
  <c r="T66" i="4"/>
  <c r="U66" i="4"/>
  <c r="V66" i="4"/>
  <c r="W66" i="4"/>
  <c r="X66" i="4"/>
  <c r="Y66" i="4"/>
  <c r="Z66" i="4"/>
  <c r="C200" i="4"/>
  <c r="D200" i="4"/>
  <c r="E200" i="4"/>
  <c r="F200" i="4"/>
  <c r="G200" i="4"/>
  <c r="H200" i="4"/>
  <c r="I200" i="4"/>
  <c r="J200" i="4"/>
  <c r="K200" i="4"/>
  <c r="L200" i="4"/>
  <c r="M200" i="4"/>
  <c r="N200" i="4"/>
  <c r="O200" i="4"/>
  <c r="P200" i="4"/>
  <c r="Q200" i="4"/>
  <c r="R200" i="4"/>
  <c r="S200" i="4"/>
  <c r="T200" i="4"/>
  <c r="U200" i="4"/>
  <c r="V200" i="4"/>
  <c r="W200" i="4"/>
  <c r="X200" i="4"/>
  <c r="Y200" i="4"/>
  <c r="Z200" i="4"/>
  <c r="C58" i="4"/>
  <c r="D58" i="4"/>
  <c r="E58" i="4"/>
  <c r="F58" i="4"/>
  <c r="G58" i="4"/>
  <c r="H58" i="4"/>
  <c r="I58" i="4"/>
  <c r="J58" i="4"/>
  <c r="K58" i="4"/>
  <c r="L58" i="4"/>
  <c r="M58" i="4"/>
  <c r="N58" i="4"/>
  <c r="O58" i="4"/>
  <c r="P58" i="4"/>
  <c r="Q58" i="4"/>
  <c r="R58" i="4"/>
  <c r="S58" i="4"/>
  <c r="T58" i="4"/>
  <c r="U58" i="4"/>
  <c r="V58" i="4"/>
  <c r="W58" i="4"/>
  <c r="X58" i="4"/>
  <c r="Y58" i="4"/>
  <c r="Z58" i="4"/>
  <c r="C90" i="4"/>
  <c r="D90" i="4"/>
  <c r="E90" i="4"/>
  <c r="F90" i="4"/>
  <c r="G90" i="4"/>
  <c r="H90" i="4"/>
  <c r="I90" i="4"/>
  <c r="J90" i="4"/>
  <c r="K90" i="4"/>
  <c r="L90" i="4"/>
  <c r="M90" i="4"/>
  <c r="N90" i="4"/>
  <c r="O90" i="4"/>
  <c r="P90" i="4"/>
  <c r="Q90" i="4"/>
  <c r="R90" i="4"/>
  <c r="S90" i="4"/>
  <c r="T90" i="4"/>
  <c r="U90" i="4"/>
  <c r="V90" i="4"/>
  <c r="W90" i="4"/>
  <c r="X90" i="4"/>
  <c r="Y90" i="4"/>
  <c r="Z90" i="4"/>
  <c r="C14" i="4"/>
  <c r="D14" i="4"/>
  <c r="E14" i="4"/>
  <c r="F14" i="4"/>
  <c r="G14" i="4"/>
  <c r="H14" i="4"/>
  <c r="I14" i="4"/>
  <c r="J14" i="4"/>
  <c r="K14" i="4"/>
  <c r="L14" i="4"/>
  <c r="M14" i="4"/>
  <c r="N14" i="4"/>
  <c r="O14" i="4"/>
  <c r="P14" i="4"/>
  <c r="Q14" i="4"/>
  <c r="R14" i="4"/>
  <c r="S14" i="4"/>
  <c r="T14" i="4"/>
  <c r="U14" i="4"/>
  <c r="V14" i="4"/>
  <c r="W14" i="4"/>
  <c r="X14" i="4"/>
  <c r="Y14" i="4"/>
  <c r="Z14" i="4"/>
  <c r="C76" i="4"/>
  <c r="D76" i="4"/>
  <c r="E76" i="4"/>
  <c r="F76" i="4"/>
  <c r="G76" i="4"/>
  <c r="H76" i="4"/>
  <c r="I76" i="4"/>
  <c r="J76" i="4"/>
  <c r="K76" i="4"/>
  <c r="L76" i="4"/>
  <c r="M76" i="4"/>
  <c r="N76" i="4"/>
  <c r="O76" i="4"/>
  <c r="P76" i="4"/>
  <c r="Q76" i="4"/>
  <c r="R76" i="4"/>
  <c r="S76" i="4"/>
  <c r="T76" i="4"/>
  <c r="U76" i="4"/>
  <c r="V76" i="4"/>
  <c r="W76" i="4"/>
  <c r="X76" i="4"/>
  <c r="Y76" i="4"/>
  <c r="Z76" i="4"/>
  <c r="C38" i="4"/>
  <c r="D38" i="4"/>
  <c r="E38" i="4"/>
  <c r="F38" i="4"/>
  <c r="G38" i="4"/>
  <c r="H38" i="4"/>
  <c r="I38" i="4"/>
  <c r="J38" i="4"/>
  <c r="K38" i="4"/>
  <c r="L38" i="4"/>
  <c r="M38" i="4"/>
  <c r="N38" i="4"/>
  <c r="O38" i="4"/>
  <c r="P38" i="4"/>
  <c r="Q38" i="4"/>
  <c r="R38" i="4"/>
  <c r="S38" i="4"/>
  <c r="T38" i="4"/>
  <c r="U38" i="4"/>
  <c r="V38" i="4"/>
  <c r="W38" i="4"/>
  <c r="X38" i="4"/>
  <c r="Y38" i="4"/>
  <c r="Z38" i="4"/>
  <c r="C75" i="4"/>
  <c r="D75" i="4"/>
  <c r="E75" i="4"/>
  <c r="F75" i="4"/>
  <c r="G75" i="4"/>
  <c r="H75" i="4"/>
  <c r="I75" i="4"/>
  <c r="J75" i="4"/>
  <c r="K75" i="4"/>
  <c r="L75" i="4"/>
  <c r="M75" i="4"/>
  <c r="N75" i="4"/>
  <c r="O75" i="4"/>
  <c r="P75" i="4"/>
  <c r="Q75" i="4"/>
  <c r="R75" i="4"/>
  <c r="S75" i="4"/>
  <c r="T75" i="4"/>
  <c r="U75" i="4"/>
  <c r="V75" i="4"/>
  <c r="W75" i="4"/>
  <c r="X75" i="4"/>
  <c r="Y75" i="4"/>
  <c r="Z75" i="4"/>
  <c r="C54" i="4"/>
  <c r="D54" i="4"/>
  <c r="E54" i="4"/>
  <c r="F54" i="4"/>
  <c r="G54" i="4"/>
  <c r="H54" i="4"/>
  <c r="I54" i="4"/>
  <c r="J54" i="4"/>
  <c r="K54" i="4"/>
  <c r="L54" i="4"/>
  <c r="M54" i="4"/>
  <c r="N54" i="4"/>
  <c r="O54" i="4"/>
  <c r="P54" i="4"/>
  <c r="Q54" i="4"/>
  <c r="R54" i="4"/>
  <c r="S54" i="4"/>
  <c r="T54" i="4"/>
  <c r="U54" i="4"/>
  <c r="V54" i="4"/>
  <c r="W54" i="4"/>
  <c r="X54" i="4"/>
  <c r="Y54" i="4"/>
  <c r="Z54" i="4"/>
  <c r="C15" i="4"/>
  <c r="D15" i="4"/>
  <c r="E15" i="4"/>
  <c r="F15" i="4"/>
  <c r="G15" i="4"/>
  <c r="H15" i="4"/>
  <c r="I15" i="4"/>
  <c r="J15" i="4"/>
  <c r="K15" i="4"/>
  <c r="L15" i="4"/>
  <c r="M15" i="4"/>
  <c r="N15" i="4"/>
  <c r="O15" i="4"/>
  <c r="P15" i="4"/>
  <c r="Q15" i="4"/>
  <c r="R15" i="4"/>
  <c r="S15" i="4"/>
  <c r="T15" i="4"/>
  <c r="U15" i="4"/>
  <c r="V15" i="4"/>
  <c r="W15" i="4"/>
  <c r="X15" i="4"/>
  <c r="Y15" i="4"/>
  <c r="Z15" i="4"/>
  <c r="C105" i="4"/>
  <c r="D105" i="4"/>
  <c r="E105" i="4"/>
  <c r="F105" i="4"/>
  <c r="G105" i="4"/>
  <c r="H105" i="4"/>
  <c r="I105" i="4"/>
  <c r="J105" i="4"/>
  <c r="K105" i="4"/>
  <c r="L105" i="4"/>
  <c r="M105" i="4"/>
  <c r="N105" i="4"/>
  <c r="O105" i="4"/>
  <c r="P105" i="4"/>
  <c r="Q105" i="4"/>
  <c r="R105" i="4"/>
  <c r="S105" i="4"/>
  <c r="T105" i="4"/>
  <c r="U105" i="4"/>
  <c r="V105" i="4"/>
  <c r="W105" i="4"/>
  <c r="X105" i="4"/>
  <c r="Y105" i="4"/>
  <c r="Z105" i="4"/>
  <c r="C216" i="4"/>
  <c r="D216" i="4"/>
  <c r="E216" i="4"/>
  <c r="F216" i="4"/>
  <c r="G216" i="4"/>
  <c r="H216" i="4"/>
  <c r="I216" i="4"/>
  <c r="J216" i="4"/>
  <c r="K216" i="4"/>
  <c r="L216" i="4"/>
  <c r="M216" i="4"/>
  <c r="N216" i="4"/>
  <c r="O216" i="4"/>
  <c r="P216" i="4"/>
  <c r="Q216" i="4"/>
  <c r="R216" i="4"/>
  <c r="S216" i="4"/>
  <c r="T216" i="4"/>
  <c r="U216" i="4"/>
  <c r="V216" i="4"/>
  <c r="W216" i="4"/>
  <c r="X216" i="4"/>
  <c r="Y216" i="4"/>
  <c r="Z216" i="4"/>
  <c r="C117" i="4"/>
  <c r="D117" i="4"/>
  <c r="E117" i="4"/>
  <c r="F117" i="4"/>
  <c r="G117" i="4"/>
  <c r="H117" i="4"/>
  <c r="I117" i="4"/>
  <c r="J117" i="4"/>
  <c r="K117" i="4"/>
  <c r="L117" i="4"/>
  <c r="M117" i="4"/>
  <c r="N117" i="4"/>
  <c r="O117" i="4"/>
  <c r="P117" i="4"/>
  <c r="Q117" i="4"/>
  <c r="R117" i="4"/>
  <c r="S117" i="4"/>
  <c r="T117" i="4"/>
  <c r="U117" i="4"/>
  <c r="V117" i="4"/>
  <c r="W117" i="4"/>
  <c r="X117" i="4"/>
  <c r="Y117" i="4"/>
  <c r="Z117" i="4"/>
  <c r="C173" i="4"/>
  <c r="D173" i="4"/>
  <c r="E173" i="4"/>
  <c r="F173" i="4"/>
  <c r="G173" i="4"/>
  <c r="H173" i="4"/>
  <c r="I173" i="4"/>
  <c r="J173" i="4"/>
  <c r="K173" i="4"/>
  <c r="L173" i="4"/>
  <c r="M173" i="4"/>
  <c r="N173" i="4"/>
  <c r="O173" i="4"/>
  <c r="P173" i="4"/>
  <c r="Q173" i="4"/>
  <c r="R173" i="4"/>
  <c r="S173" i="4"/>
  <c r="T173" i="4"/>
  <c r="U173" i="4"/>
  <c r="V173" i="4"/>
  <c r="W173" i="4"/>
  <c r="X173" i="4"/>
  <c r="Y173" i="4"/>
  <c r="Z173" i="4"/>
  <c r="C140" i="4"/>
  <c r="D140" i="4"/>
  <c r="E140" i="4"/>
  <c r="F140" i="4"/>
  <c r="G140" i="4"/>
  <c r="H140" i="4"/>
  <c r="I140" i="4"/>
  <c r="J140" i="4"/>
  <c r="K140" i="4"/>
  <c r="L140" i="4"/>
  <c r="M140" i="4"/>
  <c r="N140" i="4"/>
  <c r="O140" i="4"/>
  <c r="P140" i="4"/>
  <c r="Q140" i="4"/>
  <c r="R140" i="4"/>
  <c r="S140" i="4"/>
  <c r="T140" i="4"/>
  <c r="U140" i="4"/>
  <c r="V140" i="4"/>
  <c r="W140" i="4"/>
  <c r="X140" i="4"/>
  <c r="Y140" i="4"/>
  <c r="Z140" i="4"/>
  <c r="C218" i="4"/>
  <c r="D218" i="4"/>
  <c r="E218" i="4"/>
  <c r="F218" i="4"/>
  <c r="G218" i="4"/>
  <c r="H218" i="4"/>
  <c r="I218" i="4"/>
  <c r="J218" i="4"/>
  <c r="K218" i="4"/>
  <c r="L218" i="4"/>
  <c r="M218" i="4"/>
  <c r="N218" i="4"/>
  <c r="O218" i="4"/>
  <c r="P218" i="4"/>
  <c r="Q218" i="4"/>
  <c r="R218" i="4"/>
  <c r="S218" i="4"/>
  <c r="T218" i="4"/>
  <c r="U218" i="4"/>
  <c r="V218" i="4"/>
  <c r="W218" i="4"/>
  <c r="X218" i="4"/>
  <c r="Y218" i="4"/>
  <c r="Z218" i="4"/>
  <c r="C230" i="4"/>
  <c r="D230" i="4"/>
  <c r="E230" i="4"/>
  <c r="F230" i="4"/>
  <c r="G230" i="4"/>
  <c r="H230" i="4"/>
  <c r="I230" i="4"/>
  <c r="J230" i="4"/>
  <c r="K230" i="4"/>
  <c r="L230" i="4"/>
  <c r="M230" i="4"/>
  <c r="N230" i="4"/>
  <c r="O230" i="4"/>
  <c r="P230" i="4"/>
  <c r="Q230" i="4"/>
  <c r="R230" i="4"/>
  <c r="S230" i="4"/>
  <c r="T230" i="4"/>
  <c r="U230" i="4"/>
  <c r="V230" i="4"/>
  <c r="W230" i="4"/>
  <c r="X230" i="4"/>
  <c r="Y230" i="4"/>
  <c r="Z230" i="4"/>
  <c r="C468" i="4"/>
  <c r="D468" i="4"/>
  <c r="E468" i="4"/>
  <c r="F468" i="4"/>
  <c r="G468" i="4"/>
  <c r="H468" i="4"/>
  <c r="I468" i="4"/>
  <c r="J468" i="4"/>
  <c r="K468" i="4"/>
  <c r="L468" i="4"/>
  <c r="M468" i="4"/>
  <c r="N468" i="4"/>
  <c r="O468" i="4"/>
  <c r="P468" i="4"/>
  <c r="Q468" i="4"/>
  <c r="R468" i="4"/>
  <c r="S468" i="4"/>
  <c r="T468" i="4"/>
  <c r="U468" i="4"/>
  <c r="V468" i="4"/>
  <c r="W468" i="4"/>
  <c r="X468" i="4"/>
  <c r="Y468" i="4"/>
  <c r="Z468" i="4"/>
  <c r="C129" i="4"/>
  <c r="D129" i="4"/>
  <c r="E129" i="4"/>
  <c r="F129" i="4"/>
  <c r="G129" i="4"/>
  <c r="H129" i="4"/>
  <c r="I129" i="4"/>
  <c r="J129" i="4"/>
  <c r="K129" i="4"/>
  <c r="L129" i="4"/>
  <c r="M129" i="4"/>
  <c r="N129" i="4"/>
  <c r="O129" i="4"/>
  <c r="P129" i="4"/>
  <c r="Q129" i="4"/>
  <c r="R129" i="4"/>
  <c r="S129" i="4"/>
  <c r="T129" i="4"/>
  <c r="U129" i="4"/>
  <c r="V129" i="4"/>
  <c r="W129" i="4"/>
  <c r="X129" i="4"/>
  <c r="Y129" i="4"/>
  <c r="Z129" i="4"/>
  <c r="C267" i="4"/>
  <c r="D267" i="4"/>
  <c r="E267" i="4"/>
  <c r="F267" i="4"/>
  <c r="G267" i="4"/>
  <c r="H267" i="4"/>
  <c r="I267" i="4"/>
  <c r="J267" i="4"/>
  <c r="K267" i="4"/>
  <c r="L267" i="4"/>
  <c r="M267" i="4"/>
  <c r="N267" i="4"/>
  <c r="O267" i="4"/>
  <c r="P267" i="4"/>
  <c r="Q267" i="4"/>
  <c r="R267" i="4"/>
  <c r="S267" i="4"/>
  <c r="T267" i="4"/>
  <c r="U267" i="4"/>
  <c r="V267" i="4"/>
  <c r="W267" i="4"/>
  <c r="X267" i="4"/>
  <c r="Y267" i="4"/>
  <c r="Z267" i="4"/>
  <c r="C128" i="4"/>
  <c r="D128" i="4"/>
  <c r="E128" i="4"/>
  <c r="F128" i="4"/>
  <c r="G128" i="4"/>
  <c r="H128" i="4"/>
  <c r="I128" i="4"/>
  <c r="J128" i="4"/>
  <c r="K128" i="4"/>
  <c r="L128" i="4"/>
  <c r="M128" i="4"/>
  <c r="N128" i="4"/>
  <c r="O128" i="4"/>
  <c r="P128" i="4"/>
  <c r="Q128" i="4"/>
  <c r="R128" i="4"/>
  <c r="S128" i="4"/>
  <c r="T128" i="4"/>
  <c r="U128" i="4"/>
  <c r="V128" i="4"/>
  <c r="W128" i="4"/>
  <c r="X128" i="4"/>
  <c r="Y128" i="4"/>
  <c r="Z128" i="4"/>
  <c r="C151" i="4"/>
  <c r="D151" i="4"/>
  <c r="E151" i="4"/>
  <c r="F151" i="4"/>
  <c r="G151" i="4"/>
  <c r="H151" i="4"/>
  <c r="I151" i="4"/>
  <c r="J151" i="4"/>
  <c r="K151" i="4"/>
  <c r="L151" i="4"/>
  <c r="M151" i="4"/>
  <c r="N151" i="4"/>
  <c r="O151" i="4"/>
  <c r="P151" i="4"/>
  <c r="Q151" i="4"/>
  <c r="R151" i="4"/>
  <c r="S151" i="4"/>
  <c r="T151" i="4"/>
  <c r="U151" i="4"/>
  <c r="V151" i="4"/>
  <c r="W151" i="4"/>
  <c r="X151" i="4"/>
  <c r="Y151" i="4"/>
  <c r="Z151" i="4"/>
  <c r="C240" i="4"/>
  <c r="D240" i="4"/>
  <c r="E240" i="4"/>
  <c r="F240" i="4"/>
  <c r="G240" i="4"/>
  <c r="H240" i="4"/>
  <c r="I240" i="4"/>
  <c r="J240" i="4"/>
  <c r="K240" i="4"/>
  <c r="L240" i="4"/>
  <c r="M240" i="4"/>
  <c r="N240" i="4"/>
  <c r="O240" i="4"/>
  <c r="P240" i="4"/>
  <c r="Q240" i="4"/>
  <c r="R240" i="4"/>
  <c r="S240" i="4"/>
  <c r="T240" i="4"/>
  <c r="U240" i="4"/>
  <c r="V240" i="4"/>
  <c r="W240" i="4"/>
  <c r="X240" i="4"/>
  <c r="Y240" i="4"/>
  <c r="Z240" i="4"/>
  <c r="C269" i="4"/>
  <c r="D269" i="4"/>
  <c r="E269" i="4"/>
  <c r="F269" i="4"/>
  <c r="G269" i="4"/>
  <c r="H269" i="4"/>
  <c r="I269" i="4"/>
  <c r="J269" i="4"/>
  <c r="K269" i="4"/>
  <c r="L269" i="4"/>
  <c r="M269" i="4"/>
  <c r="N269" i="4"/>
  <c r="O269" i="4"/>
  <c r="P269" i="4"/>
  <c r="Q269" i="4"/>
  <c r="R269" i="4"/>
  <c r="S269" i="4"/>
  <c r="T269" i="4"/>
  <c r="U269" i="4"/>
  <c r="V269" i="4"/>
  <c r="W269" i="4"/>
  <c r="X269" i="4"/>
  <c r="Y269" i="4"/>
  <c r="Z269" i="4"/>
  <c r="C137" i="4"/>
  <c r="D137" i="4"/>
  <c r="E137" i="4"/>
  <c r="F137" i="4"/>
  <c r="G137" i="4"/>
  <c r="H137" i="4"/>
  <c r="I137" i="4"/>
  <c r="J137" i="4"/>
  <c r="K137" i="4"/>
  <c r="L137" i="4"/>
  <c r="M137" i="4"/>
  <c r="N137" i="4"/>
  <c r="O137" i="4"/>
  <c r="P137" i="4"/>
  <c r="Q137" i="4"/>
  <c r="R137" i="4"/>
  <c r="S137" i="4"/>
  <c r="T137" i="4"/>
  <c r="U137" i="4"/>
  <c r="V137" i="4"/>
  <c r="W137" i="4"/>
  <c r="X137" i="4"/>
  <c r="Y137" i="4"/>
  <c r="Z137" i="4"/>
  <c r="C45" i="4"/>
  <c r="D45" i="4"/>
  <c r="E45" i="4"/>
  <c r="F45" i="4"/>
  <c r="G45" i="4"/>
  <c r="H45" i="4"/>
  <c r="I45" i="4"/>
  <c r="J45" i="4"/>
  <c r="K45" i="4"/>
  <c r="L45" i="4"/>
  <c r="M45" i="4"/>
  <c r="N45" i="4"/>
  <c r="O45" i="4"/>
  <c r="P45" i="4"/>
  <c r="Q45" i="4"/>
  <c r="R45" i="4"/>
  <c r="S45" i="4"/>
  <c r="T45" i="4"/>
  <c r="U45" i="4"/>
  <c r="V45" i="4"/>
  <c r="W45" i="4"/>
  <c r="X45" i="4"/>
  <c r="Y45" i="4"/>
  <c r="Z45" i="4"/>
  <c r="C207" i="4"/>
  <c r="D207" i="4"/>
  <c r="E207" i="4"/>
  <c r="F207" i="4"/>
  <c r="G207" i="4"/>
  <c r="H207" i="4"/>
  <c r="I207" i="4"/>
  <c r="J207" i="4"/>
  <c r="K207" i="4"/>
  <c r="L207" i="4"/>
  <c r="M207" i="4"/>
  <c r="N207" i="4"/>
  <c r="O207" i="4"/>
  <c r="P207" i="4"/>
  <c r="Q207" i="4"/>
  <c r="R207" i="4"/>
  <c r="S207" i="4"/>
  <c r="T207" i="4"/>
  <c r="U207" i="4"/>
  <c r="V207" i="4"/>
  <c r="W207" i="4"/>
  <c r="X207" i="4"/>
  <c r="Y207" i="4"/>
  <c r="Z207" i="4"/>
  <c r="C16" i="4"/>
  <c r="D16" i="4"/>
  <c r="E16" i="4"/>
  <c r="F16" i="4"/>
  <c r="G16" i="4"/>
  <c r="H16" i="4"/>
  <c r="I16" i="4"/>
  <c r="J16" i="4"/>
  <c r="K16" i="4"/>
  <c r="L16" i="4"/>
  <c r="M16" i="4"/>
  <c r="N16" i="4"/>
  <c r="O16" i="4"/>
  <c r="P16" i="4"/>
  <c r="Q16" i="4"/>
  <c r="R16" i="4"/>
  <c r="S16" i="4"/>
  <c r="T16" i="4"/>
  <c r="U16" i="4"/>
  <c r="V16" i="4"/>
  <c r="W16" i="4"/>
  <c r="X16" i="4"/>
  <c r="Y16" i="4"/>
  <c r="Z16" i="4"/>
  <c r="C194" i="4"/>
  <c r="D194" i="4"/>
  <c r="E194" i="4"/>
  <c r="F194" i="4"/>
  <c r="G194" i="4"/>
  <c r="H194" i="4"/>
  <c r="I194" i="4"/>
  <c r="J194" i="4"/>
  <c r="K194" i="4"/>
  <c r="L194" i="4"/>
  <c r="M194" i="4"/>
  <c r="N194" i="4"/>
  <c r="O194" i="4"/>
  <c r="P194" i="4"/>
  <c r="Q194" i="4"/>
  <c r="R194" i="4"/>
  <c r="S194" i="4"/>
  <c r="T194" i="4"/>
  <c r="U194" i="4"/>
  <c r="V194" i="4"/>
  <c r="W194" i="4"/>
  <c r="X194" i="4"/>
  <c r="Y194" i="4"/>
  <c r="Z194" i="4"/>
  <c r="C344" i="4"/>
  <c r="D344" i="4"/>
  <c r="E344" i="4"/>
  <c r="F344" i="4"/>
  <c r="G344" i="4"/>
  <c r="H344" i="4"/>
  <c r="I344" i="4"/>
  <c r="J344" i="4"/>
  <c r="K344" i="4"/>
  <c r="L344" i="4"/>
  <c r="M344" i="4"/>
  <c r="N344" i="4"/>
  <c r="O344" i="4"/>
  <c r="P344" i="4"/>
  <c r="Q344" i="4"/>
  <c r="R344" i="4"/>
  <c r="S344" i="4"/>
  <c r="T344" i="4"/>
  <c r="U344" i="4"/>
  <c r="V344" i="4"/>
  <c r="W344" i="4"/>
  <c r="X344" i="4"/>
  <c r="Y344" i="4"/>
  <c r="Z344" i="4"/>
  <c r="C244" i="4"/>
  <c r="D244" i="4"/>
  <c r="E244" i="4"/>
  <c r="F244" i="4"/>
  <c r="G244" i="4"/>
  <c r="H244" i="4"/>
  <c r="I244" i="4"/>
  <c r="J244" i="4"/>
  <c r="K244" i="4"/>
  <c r="L244" i="4"/>
  <c r="M244" i="4"/>
  <c r="N244" i="4"/>
  <c r="O244" i="4"/>
  <c r="P244" i="4"/>
  <c r="Q244" i="4"/>
  <c r="R244" i="4"/>
  <c r="S244" i="4"/>
  <c r="T244" i="4"/>
  <c r="U244" i="4"/>
  <c r="V244" i="4"/>
  <c r="W244" i="4"/>
  <c r="X244" i="4"/>
  <c r="Y244" i="4"/>
  <c r="Z244" i="4"/>
  <c r="C135" i="4"/>
  <c r="D135" i="4"/>
  <c r="E135" i="4"/>
  <c r="F135" i="4"/>
  <c r="G135" i="4"/>
  <c r="H135" i="4"/>
  <c r="I135" i="4"/>
  <c r="J135" i="4"/>
  <c r="K135" i="4"/>
  <c r="L135" i="4"/>
  <c r="M135" i="4"/>
  <c r="N135" i="4"/>
  <c r="O135" i="4"/>
  <c r="P135" i="4"/>
  <c r="Q135" i="4"/>
  <c r="R135" i="4"/>
  <c r="S135" i="4"/>
  <c r="T135" i="4"/>
  <c r="U135" i="4"/>
  <c r="V135" i="4"/>
  <c r="W135" i="4"/>
  <c r="X135" i="4"/>
  <c r="Y135" i="4"/>
  <c r="Z135" i="4"/>
  <c r="C177" i="4"/>
  <c r="D177" i="4"/>
  <c r="E177" i="4"/>
  <c r="F177" i="4"/>
  <c r="G177" i="4"/>
  <c r="H177" i="4"/>
  <c r="I177" i="4"/>
  <c r="J177" i="4"/>
  <c r="K177" i="4"/>
  <c r="L177" i="4"/>
  <c r="M177" i="4"/>
  <c r="N177" i="4"/>
  <c r="O177" i="4"/>
  <c r="P177" i="4"/>
  <c r="Q177" i="4"/>
  <c r="R177" i="4"/>
  <c r="S177" i="4"/>
  <c r="T177" i="4"/>
  <c r="U177" i="4"/>
  <c r="V177" i="4"/>
  <c r="W177" i="4"/>
  <c r="X177" i="4"/>
  <c r="Y177" i="4"/>
  <c r="Z177" i="4"/>
  <c r="C29" i="4"/>
  <c r="D29" i="4"/>
  <c r="E29" i="4"/>
  <c r="F29" i="4"/>
  <c r="G29" i="4"/>
  <c r="H29" i="4"/>
  <c r="I29" i="4"/>
  <c r="J29" i="4"/>
  <c r="K29" i="4"/>
  <c r="L29" i="4"/>
  <c r="M29" i="4"/>
  <c r="N29" i="4"/>
  <c r="O29" i="4"/>
  <c r="P29" i="4"/>
  <c r="Q29" i="4"/>
  <c r="R29" i="4"/>
  <c r="S29" i="4"/>
  <c r="T29" i="4"/>
  <c r="U29" i="4"/>
  <c r="V29" i="4"/>
  <c r="W29" i="4"/>
  <c r="X29" i="4"/>
  <c r="Y29" i="4"/>
  <c r="Z29" i="4"/>
  <c r="C81" i="4"/>
  <c r="D81" i="4"/>
  <c r="E81" i="4"/>
  <c r="F81" i="4"/>
  <c r="G81" i="4"/>
  <c r="H81" i="4"/>
  <c r="I81" i="4"/>
  <c r="J81" i="4"/>
  <c r="K81" i="4"/>
  <c r="L81" i="4"/>
  <c r="M81" i="4"/>
  <c r="N81" i="4"/>
  <c r="O81" i="4"/>
  <c r="P81" i="4"/>
  <c r="Q81" i="4"/>
  <c r="R81" i="4"/>
  <c r="S81" i="4"/>
  <c r="T81" i="4"/>
  <c r="U81" i="4"/>
  <c r="V81" i="4"/>
  <c r="W81" i="4"/>
  <c r="X81" i="4"/>
  <c r="Y81" i="4"/>
  <c r="Z81" i="4"/>
  <c r="C247" i="4"/>
  <c r="D247" i="4"/>
  <c r="E247" i="4"/>
  <c r="F247" i="4"/>
  <c r="G247" i="4"/>
  <c r="H247" i="4"/>
  <c r="I247" i="4"/>
  <c r="J247" i="4"/>
  <c r="K247" i="4"/>
  <c r="L247" i="4"/>
  <c r="M247" i="4"/>
  <c r="N247" i="4"/>
  <c r="O247" i="4"/>
  <c r="P247" i="4"/>
  <c r="Q247" i="4"/>
  <c r="R247" i="4"/>
  <c r="S247" i="4"/>
  <c r="T247" i="4"/>
  <c r="U247" i="4"/>
  <c r="V247" i="4"/>
  <c r="W247" i="4"/>
  <c r="X247" i="4"/>
  <c r="Y247" i="4"/>
  <c r="Z247" i="4"/>
  <c r="C185" i="4"/>
  <c r="D185" i="4"/>
  <c r="E185" i="4"/>
  <c r="F185" i="4"/>
  <c r="G185" i="4"/>
  <c r="H185" i="4"/>
  <c r="I185" i="4"/>
  <c r="J185" i="4"/>
  <c r="K185" i="4"/>
  <c r="L185" i="4"/>
  <c r="M185" i="4"/>
  <c r="N185" i="4"/>
  <c r="O185" i="4"/>
  <c r="P185" i="4"/>
  <c r="Q185" i="4"/>
  <c r="R185" i="4"/>
  <c r="S185" i="4"/>
  <c r="T185" i="4"/>
  <c r="U185" i="4"/>
  <c r="V185" i="4"/>
  <c r="W185" i="4"/>
  <c r="X185" i="4"/>
  <c r="Y185" i="4"/>
  <c r="Z185" i="4"/>
  <c r="C237" i="4"/>
  <c r="D237" i="4"/>
  <c r="E237" i="4"/>
  <c r="F237" i="4"/>
  <c r="G237" i="4"/>
  <c r="H237" i="4"/>
  <c r="I237" i="4"/>
  <c r="J237" i="4"/>
  <c r="K237" i="4"/>
  <c r="L237" i="4"/>
  <c r="M237" i="4"/>
  <c r="N237" i="4"/>
  <c r="O237" i="4"/>
  <c r="P237" i="4"/>
  <c r="Q237" i="4"/>
  <c r="R237" i="4"/>
  <c r="S237" i="4"/>
  <c r="T237" i="4"/>
  <c r="U237" i="4"/>
  <c r="V237" i="4"/>
  <c r="W237" i="4"/>
  <c r="X237" i="4"/>
  <c r="Y237" i="4"/>
  <c r="Z237" i="4"/>
  <c r="C227" i="4"/>
  <c r="D227" i="4"/>
  <c r="E227" i="4"/>
  <c r="F227" i="4"/>
  <c r="G227" i="4"/>
  <c r="H227" i="4"/>
  <c r="I227" i="4"/>
  <c r="J227" i="4"/>
  <c r="K227" i="4"/>
  <c r="L227" i="4"/>
  <c r="M227" i="4"/>
  <c r="N227" i="4"/>
  <c r="O227" i="4"/>
  <c r="P227" i="4"/>
  <c r="Q227" i="4"/>
  <c r="R227" i="4"/>
  <c r="S227" i="4"/>
  <c r="T227" i="4"/>
  <c r="U227" i="4"/>
  <c r="V227" i="4"/>
  <c r="W227" i="4"/>
  <c r="X227" i="4"/>
  <c r="Y227" i="4"/>
  <c r="Z227" i="4"/>
  <c r="C325" i="4"/>
  <c r="D325" i="4"/>
  <c r="E325" i="4"/>
  <c r="F325" i="4"/>
  <c r="G325" i="4"/>
  <c r="H325" i="4"/>
  <c r="I325" i="4"/>
  <c r="J325" i="4"/>
  <c r="K325" i="4"/>
  <c r="L325" i="4"/>
  <c r="M325" i="4"/>
  <c r="N325" i="4"/>
  <c r="O325" i="4"/>
  <c r="P325" i="4"/>
  <c r="Q325" i="4"/>
  <c r="R325" i="4"/>
  <c r="S325" i="4"/>
  <c r="T325" i="4"/>
  <c r="U325" i="4"/>
  <c r="V325" i="4"/>
  <c r="W325" i="4"/>
  <c r="X325" i="4"/>
  <c r="Y325" i="4"/>
  <c r="Z325" i="4"/>
  <c r="C150" i="4"/>
  <c r="D150" i="4"/>
  <c r="E150" i="4"/>
  <c r="F150" i="4"/>
  <c r="G150" i="4"/>
  <c r="H150" i="4"/>
  <c r="I150" i="4"/>
  <c r="J150" i="4"/>
  <c r="K150" i="4"/>
  <c r="L150" i="4"/>
  <c r="M150" i="4"/>
  <c r="N150" i="4"/>
  <c r="O150" i="4"/>
  <c r="P150" i="4"/>
  <c r="Q150" i="4"/>
  <c r="R150" i="4"/>
  <c r="S150" i="4"/>
  <c r="T150" i="4"/>
  <c r="U150" i="4"/>
  <c r="V150" i="4"/>
  <c r="W150" i="4"/>
  <c r="X150" i="4"/>
  <c r="Y150" i="4"/>
  <c r="Z150" i="4"/>
  <c r="C221" i="4"/>
  <c r="D221" i="4"/>
  <c r="E221" i="4"/>
  <c r="F221" i="4"/>
  <c r="G221" i="4"/>
  <c r="H221" i="4"/>
  <c r="I221" i="4"/>
  <c r="J221" i="4"/>
  <c r="K221" i="4"/>
  <c r="L221" i="4"/>
  <c r="M221" i="4"/>
  <c r="N221" i="4"/>
  <c r="O221" i="4"/>
  <c r="P221" i="4"/>
  <c r="Q221" i="4"/>
  <c r="R221" i="4"/>
  <c r="S221" i="4"/>
  <c r="T221" i="4"/>
  <c r="U221" i="4"/>
  <c r="V221" i="4"/>
  <c r="W221" i="4"/>
  <c r="X221" i="4"/>
  <c r="Y221" i="4"/>
  <c r="Z221" i="4"/>
  <c r="C253" i="4"/>
  <c r="D253" i="4"/>
  <c r="E253" i="4"/>
  <c r="F253" i="4"/>
  <c r="G253" i="4"/>
  <c r="H253" i="4"/>
  <c r="I253" i="4"/>
  <c r="J253" i="4"/>
  <c r="K253" i="4"/>
  <c r="L253" i="4"/>
  <c r="M253" i="4"/>
  <c r="N253" i="4"/>
  <c r="O253" i="4"/>
  <c r="P253" i="4"/>
  <c r="Q253" i="4"/>
  <c r="R253" i="4"/>
  <c r="S253" i="4"/>
  <c r="T253" i="4"/>
  <c r="U253" i="4"/>
  <c r="V253" i="4"/>
  <c r="W253" i="4"/>
  <c r="X253" i="4"/>
  <c r="Y253" i="4"/>
  <c r="Z253" i="4"/>
  <c r="C78" i="4"/>
  <c r="D78" i="4"/>
  <c r="E78" i="4"/>
  <c r="F78" i="4"/>
  <c r="G78" i="4"/>
  <c r="H78" i="4"/>
  <c r="I78" i="4"/>
  <c r="J78" i="4"/>
  <c r="K78" i="4"/>
  <c r="L78" i="4"/>
  <c r="M78" i="4"/>
  <c r="N78" i="4"/>
  <c r="O78" i="4"/>
  <c r="P78" i="4"/>
  <c r="Q78" i="4"/>
  <c r="R78" i="4"/>
  <c r="S78" i="4"/>
  <c r="T78" i="4"/>
  <c r="U78" i="4"/>
  <c r="V78" i="4"/>
  <c r="W78" i="4"/>
  <c r="X78" i="4"/>
  <c r="Y78" i="4"/>
  <c r="Z78" i="4"/>
  <c r="C170" i="4"/>
  <c r="D170" i="4"/>
  <c r="E170" i="4"/>
  <c r="F170" i="4"/>
  <c r="G170" i="4"/>
  <c r="H170" i="4"/>
  <c r="I170" i="4"/>
  <c r="J170" i="4"/>
  <c r="K170" i="4"/>
  <c r="L170" i="4"/>
  <c r="M170" i="4"/>
  <c r="N170" i="4"/>
  <c r="O170" i="4"/>
  <c r="P170" i="4"/>
  <c r="Q170" i="4"/>
  <c r="R170" i="4"/>
  <c r="S170" i="4"/>
  <c r="T170" i="4"/>
  <c r="U170" i="4"/>
  <c r="V170" i="4"/>
  <c r="W170" i="4"/>
  <c r="X170" i="4"/>
  <c r="Y170" i="4"/>
  <c r="Z170" i="4"/>
  <c r="C17" i="4"/>
  <c r="D17" i="4"/>
  <c r="E17" i="4"/>
  <c r="F17" i="4"/>
  <c r="G17" i="4"/>
  <c r="H17" i="4"/>
  <c r="I17" i="4"/>
  <c r="J17" i="4"/>
  <c r="K17" i="4"/>
  <c r="L17" i="4"/>
  <c r="M17" i="4"/>
  <c r="N17" i="4"/>
  <c r="O17" i="4"/>
  <c r="P17" i="4"/>
  <c r="Q17" i="4"/>
  <c r="R17" i="4"/>
  <c r="S17" i="4"/>
  <c r="T17" i="4"/>
  <c r="U17" i="4"/>
  <c r="V17" i="4"/>
  <c r="W17" i="4"/>
  <c r="X17" i="4"/>
  <c r="Y17" i="4"/>
  <c r="Z17" i="4"/>
  <c r="C18" i="4"/>
  <c r="D18" i="4"/>
  <c r="E18" i="4"/>
  <c r="F18" i="4"/>
  <c r="G18" i="4"/>
  <c r="H18" i="4"/>
  <c r="I18" i="4"/>
  <c r="J18" i="4"/>
  <c r="K18" i="4"/>
  <c r="L18" i="4"/>
  <c r="M18" i="4"/>
  <c r="N18" i="4"/>
  <c r="O18" i="4"/>
  <c r="P18" i="4"/>
  <c r="Q18" i="4"/>
  <c r="R18" i="4"/>
  <c r="S18" i="4"/>
  <c r="T18" i="4"/>
  <c r="U18" i="4"/>
  <c r="V18" i="4"/>
  <c r="W18" i="4"/>
  <c r="X18" i="4"/>
  <c r="Y18" i="4"/>
  <c r="Z18" i="4"/>
  <c r="C51" i="4"/>
  <c r="D51" i="4"/>
  <c r="E51" i="4"/>
  <c r="F51" i="4"/>
  <c r="G51" i="4"/>
  <c r="H51" i="4"/>
  <c r="I51" i="4"/>
  <c r="J51" i="4"/>
  <c r="K51" i="4"/>
  <c r="L51" i="4"/>
  <c r="M51" i="4"/>
  <c r="N51" i="4"/>
  <c r="O51" i="4"/>
  <c r="P51" i="4"/>
  <c r="Q51" i="4"/>
  <c r="R51" i="4"/>
  <c r="S51" i="4"/>
  <c r="T51" i="4"/>
  <c r="U51" i="4"/>
  <c r="V51" i="4"/>
  <c r="W51" i="4"/>
  <c r="X51" i="4"/>
  <c r="Y51" i="4"/>
  <c r="Z51" i="4"/>
  <c r="C149" i="4"/>
  <c r="D149" i="4"/>
  <c r="E149" i="4"/>
  <c r="F149" i="4"/>
  <c r="G149" i="4"/>
  <c r="H149" i="4"/>
  <c r="I149" i="4"/>
  <c r="J149" i="4"/>
  <c r="K149" i="4"/>
  <c r="L149" i="4"/>
  <c r="M149" i="4"/>
  <c r="N149" i="4"/>
  <c r="O149" i="4"/>
  <c r="P149" i="4"/>
  <c r="Q149" i="4"/>
  <c r="R149" i="4"/>
  <c r="S149" i="4"/>
  <c r="T149" i="4"/>
  <c r="U149" i="4"/>
  <c r="V149" i="4"/>
  <c r="W149" i="4"/>
  <c r="X149" i="4"/>
  <c r="Y149" i="4"/>
  <c r="Z149" i="4"/>
  <c r="C284" i="4"/>
  <c r="D284" i="4"/>
  <c r="E284" i="4"/>
  <c r="F284" i="4"/>
  <c r="G284" i="4"/>
  <c r="H284" i="4"/>
  <c r="I284" i="4"/>
  <c r="J284" i="4"/>
  <c r="K284" i="4"/>
  <c r="L284" i="4"/>
  <c r="M284" i="4"/>
  <c r="N284" i="4"/>
  <c r="O284" i="4"/>
  <c r="P284" i="4"/>
  <c r="Q284" i="4"/>
  <c r="R284" i="4"/>
  <c r="S284" i="4"/>
  <c r="T284" i="4"/>
  <c r="U284" i="4"/>
  <c r="V284" i="4"/>
  <c r="W284" i="4"/>
  <c r="X284" i="4"/>
  <c r="Y284" i="4"/>
  <c r="Z284" i="4"/>
  <c r="C88" i="4"/>
  <c r="D88" i="4"/>
  <c r="E88" i="4"/>
  <c r="F88" i="4"/>
  <c r="G88" i="4"/>
  <c r="H88" i="4"/>
  <c r="I88" i="4"/>
  <c r="J88" i="4"/>
  <c r="K88" i="4"/>
  <c r="L88" i="4"/>
  <c r="M88" i="4"/>
  <c r="N88" i="4"/>
  <c r="O88" i="4"/>
  <c r="P88" i="4"/>
  <c r="Q88" i="4"/>
  <c r="R88" i="4"/>
  <c r="S88" i="4"/>
  <c r="T88" i="4"/>
  <c r="U88" i="4"/>
  <c r="V88" i="4"/>
  <c r="W88" i="4"/>
  <c r="X88" i="4"/>
  <c r="Y88" i="4"/>
  <c r="Z88" i="4"/>
  <c r="C241" i="4"/>
  <c r="D241" i="4"/>
  <c r="E241" i="4"/>
  <c r="F241" i="4"/>
  <c r="G241" i="4"/>
  <c r="H241" i="4"/>
  <c r="I241" i="4"/>
  <c r="J241" i="4"/>
  <c r="K241" i="4"/>
  <c r="L241" i="4"/>
  <c r="M241" i="4"/>
  <c r="N241" i="4"/>
  <c r="O241" i="4"/>
  <c r="P241" i="4"/>
  <c r="Q241" i="4"/>
  <c r="R241" i="4"/>
  <c r="S241" i="4"/>
  <c r="T241" i="4"/>
  <c r="U241" i="4"/>
  <c r="V241" i="4"/>
  <c r="W241" i="4"/>
  <c r="X241" i="4"/>
  <c r="Y241" i="4"/>
  <c r="Z241" i="4"/>
  <c r="C300" i="4"/>
  <c r="D300" i="4"/>
  <c r="E300" i="4"/>
  <c r="F300" i="4"/>
  <c r="G300" i="4"/>
  <c r="H300" i="4"/>
  <c r="I300" i="4"/>
  <c r="J300" i="4"/>
  <c r="K300" i="4"/>
  <c r="L300" i="4"/>
  <c r="M300" i="4"/>
  <c r="N300" i="4"/>
  <c r="O300" i="4"/>
  <c r="P300" i="4"/>
  <c r="Q300" i="4"/>
  <c r="R300" i="4"/>
  <c r="S300" i="4"/>
  <c r="T300" i="4"/>
  <c r="U300" i="4"/>
  <c r="V300" i="4"/>
  <c r="W300" i="4"/>
  <c r="X300" i="4"/>
  <c r="Y300" i="4"/>
  <c r="Z300" i="4"/>
  <c r="C252" i="4"/>
  <c r="D252" i="4"/>
  <c r="E252" i="4"/>
  <c r="F252" i="4"/>
  <c r="G252" i="4"/>
  <c r="H252" i="4"/>
  <c r="I252" i="4"/>
  <c r="J252" i="4"/>
  <c r="K252" i="4"/>
  <c r="L252" i="4"/>
  <c r="M252" i="4"/>
  <c r="N252" i="4"/>
  <c r="O252" i="4"/>
  <c r="P252" i="4"/>
  <c r="Q252" i="4"/>
  <c r="R252" i="4"/>
  <c r="S252" i="4"/>
  <c r="T252" i="4"/>
  <c r="U252" i="4"/>
  <c r="V252" i="4"/>
  <c r="W252" i="4"/>
  <c r="X252" i="4"/>
  <c r="Y252" i="4"/>
  <c r="Z252" i="4"/>
  <c r="C164" i="4"/>
  <c r="D164" i="4"/>
  <c r="E164" i="4"/>
  <c r="F164" i="4"/>
  <c r="G164" i="4"/>
  <c r="H164" i="4"/>
  <c r="I164" i="4"/>
  <c r="J164" i="4"/>
  <c r="K164" i="4"/>
  <c r="L164" i="4"/>
  <c r="M164" i="4"/>
  <c r="N164" i="4"/>
  <c r="O164" i="4"/>
  <c r="P164" i="4"/>
  <c r="Q164" i="4"/>
  <c r="R164" i="4"/>
  <c r="S164" i="4"/>
  <c r="T164" i="4"/>
  <c r="U164" i="4"/>
  <c r="V164" i="4"/>
  <c r="W164" i="4"/>
  <c r="X164" i="4"/>
  <c r="Y164" i="4"/>
  <c r="Z164" i="4"/>
  <c r="C43" i="4"/>
  <c r="D43" i="4"/>
  <c r="E43" i="4"/>
  <c r="F43" i="4"/>
  <c r="G43" i="4"/>
  <c r="H43" i="4"/>
  <c r="I43" i="4"/>
  <c r="J43" i="4"/>
  <c r="K43" i="4"/>
  <c r="L43" i="4"/>
  <c r="M43" i="4"/>
  <c r="N43" i="4"/>
  <c r="O43" i="4"/>
  <c r="P43" i="4"/>
  <c r="Q43" i="4"/>
  <c r="R43" i="4"/>
  <c r="S43" i="4"/>
  <c r="T43" i="4"/>
  <c r="U43" i="4"/>
  <c r="V43" i="4"/>
  <c r="W43" i="4"/>
  <c r="X43" i="4"/>
  <c r="Y43" i="4"/>
  <c r="Z43" i="4"/>
  <c r="C165" i="4"/>
  <c r="D165" i="4"/>
  <c r="E165" i="4"/>
  <c r="F165" i="4"/>
  <c r="G165" i="4"/>
  <c r="H165" i="4"/>
  <c r="I165" i="4"/>
  <c r="J165" i="4"/>
  <c r="K165" i="4"/>
  <c r="L165" i="4"/>
  <c r="M165" i="4"/>
  <c r="N165" i="4"/>
  <c r="O165" i="4"/>
  <c r="P165" i="4"/>
  <c r="Q165" i="4"/>
  <c r="R165" i="4"/>
  <c r="S165" i="4"/>
  <c r="T165" i="4"/>
  <c r="U165" i="4"/>
  <c r="V165" i="4"/>
  <c r="W165" i="4"/>
  <c r="X165" i="4"/>
  <c r="Y165" i="4"/>
  <c r="Z165" i="4"/>
  <c r="C313" i="4"/>
  <c r="D313" i="4"/>
  <c r="E313" i="4"/>
  <c r="F313" i="4"/>
  <c r="G313" i="4"/>
  <c r="H313" i="4"/>
  <c r="I313" i="4"/>
  <c r="J313" i="4"/>
  <c r="K313" i="4"/>
  <c r="L313" i="4"/>
  <c r="M313" i="4"/>
  <c r="N313" i="4"/>
  <c r="O313" i="4"/>
  <c r="P313" i="4"/>
  <c r="Q313" i="4"/>
  <c r="R313" i="4"/>
  <c r="S313" i="4"/>
  <c r="T313" i="4"/>
  <c r="U313" i="4"/>
  <c r="V313" i="4"/>
  <c r="W313" i="4"/>
  <c r="X313" i="4"/>
  <c r="Y313" i="4"/>
  <c r="Z313" i="4"/>
  <c r="C345" i="4"/>
  <c r="D345" i="4"/>
  <c r="E345" i="4"/>
  <c r="F345" i="4"/>
  <c r="G345" i="4"/>
  <c r="H345" i="4"/>
  <c r="I345" i="4"/>
  <c r="J345" i="4"/>
  <c r="K345" i="4"/>
  <c r="L345" i="4"/>
  <c r="M345" i="4"/>
  <c r="N345" i="4"/>
  <c r="O345" i="4"/>
  <c r="P345" i="4"/>
  <c r="Q345" i="4"/>
  <c r="R345" i="4"/>
  <c r="S345" i="4"/>
  <c r="T345" i="4"/>
  <c r="U345" i="4"/>
  <c r="V345" i="4"/>
  <c r="W345" i="4"/>
  <c r="X345" i="4"/>
  <c r="Y345" i="4"/>
  <c r="Z345" i="4"/>
  <c r="C193" i="4"/>
  <c r="D193" i="4"/>
  <c r="E193" i="4"/>
  <c r="F193" i="4"/>
  <c r="G193" i="4"/>
  <c r="H193" i="4"/>
  <c r="I193" i="4"/>
  <c r="J193" i="4"/>
  <c r="K193" i="4"/>
  <c r="L193" i="4"/>
  <c r="M193" i="4"/>
  <c r="N193" i="4"/>
  <c r="O193" i="4"/>
  <c r="P193" i="4"/>
  <c r="Q193" i="4"/>
  <c r="R193" i="4"/>
  <c r="S193" i="4"/>
  <c r="T193" i="4"/>
  <c r="U193" i="4"/>
  <c r="V193" i="4"/>
  <c r="W193" i="4"/>
  <c r="X193" i="4"/>
  <c r="Y193" i="4"/>
  <c r="Z193" i="4"/>
  <c r="C127" i="4"/>
  <c r="D127" i="4"/>
  <c r="E127" i="4"/>
  <c r="F127" i="4"/>
  <c r="G127" i="4"/>
  <c r="H127" i="4"/>
  <c r="I127" i="4"/>
  <c r="J127" i="4"/>
  <c r="K127" i="4"/>
  <c r="L127" i="4"/>
  <c r="M127" i="4"/>
  <c r="N127" i="4"/>
  <c r="O127" i="4"/>
  <c r="P127" i="4"/>
  <c r="Q127" i="4"/>
  <c r="R127" i="4"/>
  <c r="S127" i="4"/>
  <c r="T127" i="4"/>
  <c r="U127" i="4"/>
  <c r="V127" i="4"/>
  <c r="W127" i="4"/>
  <c r="X127" i="4"/>
  <c r="Y127" i="4"/>
  <c r="Z127" i="4"/>
  <c r="C308" i="4"/>
  <c r="D308" i="4"/>
  <c r="E308" i="4"/>
  <c r="F308" i="4"/>
  <c r="G308" i="4"/>
  <c r="H308" i="4"/>
  <c r="I308" i="4"/>
  <c r="J308" i="4"/>
  <c r="K308" i="4"/>
  <c r="L308" i="4"/>
  <c r="M308" i="4"/>
  <c r="N308" i="4"/>
  <c r="O308" i="4"/>
  <c r="P308" i="4"/>
  <c r="Q308" i="4"/>
  <c r="R308" i="4"/>
  <c r="S308" i="4"/>
  <c r="T308" i="4"/>
  <c r="U308" i="4"/>
  <c r="V308" i="4"/>
  <c r="W308" i="4"/>
  <c r="X308" i="4"/>
  <c r="Y308" i="4"/>
  <c r="Z308" i="4"/>
  <c r="C407" i="4"/>
  <c r="D407" i="4"/>
  <c r="E407" i="4"/>
  <c r="F407" i="4"/>
  <c r="G407" i="4"/>
  <c r="H407" i="4"/>
  <c r="I407" i="4"/>
  <c r="J407" i="4"/>
  <c r="K407" i="4"/>
  <c r="L407" i="4"/>
  <c r="M407" i="4"/>
  <c r="N407" i="4"/>
  <c r="O407" i="4"/>
  <c r="P407" i="4"/>
  <c r="Q407" i="4"/>
  <c r="R407" i="4"/>
  <c r="S407" i="4"/>
  <c r="T407" i="4"/>
  <c r="U407" i="4"/>
  <c r="V407" i="4"/>
  <c r="W407" i="4"/>
  <c r="X407" i="4"/>
  <c r="Y407" i="4"/>
  <c r="Z407" i="4"/>
  <c r="C248" i="4"/>
  <c r="D248" i="4"/>
  <c r="E248" i="4"/>
  <c r="F248" i="4"/>
  <c r="G248" i="4"/>
  <c r="H248" i="4"/>
  <c r="I248" i="4"/>
  <c r="J248" i="4"/>
  <c r="K248" i="4"/>
  <c r="L248" i="4"/>
  <c r="M248" i="4"/>
  <c r="N248" i="4"/>
  <c r="O248" i="4"/>
  <c r="P248" i="4"/>
  <c r="Q248" i="4"/>
  <c r="R248" i="4"/>
  <c r="S248" i="4"/>
  <c r="T248" i="4"/>
  <c r="U248" i="4"/>
  <c r="V248" i="4"/>
  <c r="W248" i="4"/>
  <c r="X248" i="4"/>
  <c r="Y248" i="4"/>
  <c r="Z248" i="4"/>
  <c r="C336" i="4"/>
  <c r="D336" i="4"/>
  <c r="E336" i="4"/>
  <c r="F336" i="4"/>
  <c r="G336" i="4"/>
  <c r="H336" i="4"/>
  <c r="I336" i="4"/>
  <c r="J336" i="4"/>
  <c r="K336" i="4"/>
  <c r="L336" i="4"/>
  <c r="M336" i="4"/>
  <c r="N336" i="4"/>
  <c r="O336" i="4"/>
  <c r="P336" i="4"/>
  <c r="Q336" i="4"/>
  <c r="R336" i="4"/>
  <c r="S336" i="4"/>
  <c r="T336" i="4"/>
  <c r="U336" i="4"/>
  <c r="V336" i="4"/>
  <c r="W336" i="4"/>
  <c r="X336" i="4"/>
  <c r="Y336" i="4"/>
  <c r="Z336" i="4"/>
  <c r="C68" i="4"/>
  <c r="D68" i="4"/>
  <c r="E68" i="4"/>
  <c r="F68" i="4"/>
  <c r="G68" i="4"/>
  <c r="H68" i="4"/>
  <c r="I68" i="4"/>
  <c r="J68" i="4"/>
  <c r="K68" i="4"/>
  <c r="L68" i="4"/>
  <c r="M68" i="4"/>
  <c r="N68" i="4"/>
  <c r="O68" i="4"/>
  <c r="P68" i="4"/>
  <c r="Q68" i="4"/>
  <c r="R68" i="4"/>
  <c r="S68" i="4"/>
  <c r="T68" i="4"/>
  <c r="U68" i="4"/>
  <c r="V68" i="4"/>
  <c r="W68" i="4"/>
  <c r="X68" i="4"/>
  <c r="Y68" i="4"/>
  <c r="Z68" i="4"/>
  <c r="C236" i="4"/>
  <c r="D236" i="4"/>
  <c r="E236" i="4"/>
  <c r="F236" i="4"/>
  <c r="G236" i="4"/>
  <c r="H236" i="4"/>
  <c r="I236" i="4"/>
  <c r="J236" i="4"/>
  <c r="K236" i="4"/>
  <c r="L236" i="4"/>
  <c r="M236" i="4"/>
  <c r="N236" i="4"/>
  <c r="O236" i="4"/>
  <c r="P236" i="4"/>
  <c r="Q236" i="4"/>
  <c r="R236" i="4"/>
  <c r="S236" i="4"/>
  <c r="T236" i="4"/>
  <c r="U236" i="4"/>
  <c r="V236" i="4"/>
  <c r="W236" i="4"/>
  <c r="X236" i="4"/>
  <c r="Y236" i="4"/>
  <c r="Z236" i="4"/>
  <c r="C182" i="4"/>
  <c r="D182" i="4"/>
  <c r="E182" i="4"/>
  <c r="F182" i="4"/>
  <c r="G182" i="4"/>
  <c r="H182" i="4"/>
  <c r="I182" i="4"/>
  <c r="J182" i="4"/>
  <c r="K182" i="4"/>
  <c r="L182" i="4"/>
  <c r="M182" i="4"/>
  <c r="N182" i="4"/>
  <c r="O182" i="4"/>
  <c r="P182" i="4"/>
  <c r="Q182" i="4"/>
  <c r="R182" i="4"/>
  <c r="S182" i="4"/>
  <c r="T182" i="4"/>
  <c r="U182" i="4"/>
  <c r="V182" i="4"/>
  <c r="W182" i="4"/>
  <c r="X182" i="4"/>
  <c r="Y182" i="4"/>
  <c r="Z182" i="4"/>
  <c r="C174" i="4"/>
  <c r="D174" i="4"/>
  <c r="E174" i="4"/>
  <c r="F174" i="4"/>
  <c r="G174" i="4"/>
  <c r="H174" i="4"/>
  <c r="I174" i="4"/>
  <c r="J174" i="4"/>
  <c r="K174" i="4"/>
  <c r="L174" i="4"/>
  <c r="M174" i="4"/>
  <c r="N174" i="4"/>
  <c r="O174" i="4"/>
  <c r="P174" i="4"/>
  <c r="Q174" i="4"/>
  <c r="R174" i="4"/>
  <c r="S174" i="4"/>
  <c r="T174" i="4"/>
  <c r="U174" i="4"/>
  <c r="V174" i="4"/>
  <c r="W174" i="4"/>
  <c r="X174" i="4"/>
  <c r="Y174" i="4"/>
  <c r="Z174" i="4"/>
  <c r="C366" i="4"/>
  <c r="D366" i="4"/>
  <c r="E366" i="4"/>
  <c r="F366" i="4"/>
  <c r="G366" i="4"/>
  <c r="H366" i="4"/>
  <c r="I366" i="4"/>
  <c r="J366" i="4"/>
  <c r="K366" i="4"/>
  <c r="L366" i="4"/>
  <c r="M366" i="4"/>
  <c r="N366" i="4"/>
  <c r="O366" i="4"/>
  <c r="P366" i="4"/>
  <c r="Q366" i="4"/>
  <c r="R366" i="4"/>
  <c r="S366" i="4"/>
  <c r="T366" i="4"/>
  <c r="U366" i="4"/>
  <c r="V366" i="4"/>
  <c r="W366" i="4"/>
  <c r="X366" i="4"/>
  <c r="Y366" i="4"/>
  <c r="Z366" i="4"/>
  <c r="C606" i="4"/>
  <c r="D606" i="4"/>
  <c r="E606" i="4"/>
  <c r="F606" i="4"/>
  <c r="G606" i="4"/>
  <c r="H606" i="4"/>
  <c r="I606" i="4"/>
  <c r="J606" i="4"/>
  <c r="K606" i="4"/>
  <c r="L606" i="4"/>
  <c r="M606" i="4"/>
  <c r="N606" i="4"/>
  <c r="O606" i="4"/>
  <c r="P606" i="4"/>
  <c r="Q606" i="4"/>
  <c r="R606" i="4"/>
  <c r="S606" i="4"/>
  <c r="T606" i="4"/>
  <c r="U606" i="4"/>
  <c r="V606" i="4"/>
  <c r="W606" i="4"/>
  <c r="X606" i="4"/>
  <c r="Y606" i="4"/>
  <c r="Z606" i="4"/>
  <c r="C266" i="4"/>
  <c r="D266" i="4"/>
  <c r="E266" i="4"/>
  <c r="F266" i="4"/>
  <c r="G266" i="4"/>
  <c r="H266" i="4"/>
  <c r="I266" i="4"/>
  <c r="J266" i="4"/>
  <c r="K266" i="4"/>
  <c r="L266" i="4"/>
  <c r="M266" i="4"/>
  <c r="N266" i="4"/>
  <c r="O266" i="4"/>
  <c r="P266" i="4"/>
  <c r="Q266" i="4"/>
  <c r="R266" i="4"/>
  <c r="S266" i="4"/>
  <c r="T266" i="4"/>
  <c r="U266" i="4"/>
  <c r="V266" i="4"/>
  <c r="W266" i="4"/>
  <c r="X266" i="4"/>
  <c r="Y266" i="4"/>
  <c r="Z266" i="4"/>
  <c r="C255" i="4"/>
  <c r="D255" i="4"/>
  <c r="E255" i="4"/>
  <c r="F255" i="4"/>
  <c r="G255" i="4"/>
  <c r="H255" i="4"/>
  <c r="I255" i="4"/>
  <c r="J255" i="4"/>
  <c r="K255" i="4"/>
  <c r="L255" i="4"/>
  <c r="M255" i="4"/>
  <c r="N255" i="4"/>
  <c r="O255" i="4"/>
  <c r="P255" i="4"/>
  <c r="Q255" i="4"/>
  <c r="R255" i="4"/>
  <c r="S255" i="4"/>
  <c r="T255" i="4"/>
  <c r="U255" i="4"/>
  <c r="V255" i="4"/>
  <c r="W255" i="4"/>
  <c r="X255" i="4"/>
  <c r="Y255" i="4"/>
  <c r="Z255" i="4"/>
  <c r="C326" i="4"/>
  <c r="D326" i="4"/>
  <c r="E326" i="4"/>
  <c r="F326" i="4"/>
  <c r="G326" i="4"/>
  <c r="H326" i="4"/>
  <c r="I326" i="4"/>
  <c r="J326" i="4"/>
  <c r="K326" i="4"/>
  <c r="L326" i="4"/>
  <c r="M326" i="4"/>
  <c r="N326" i="4"/>
  <c r="O326" i="4"/>
  <c r="P326" i="4"/>
  <c r="Q326" i="4"/>
  <c r="R326" i="4"/>
  <c r="S326" i="4"/>
  <c r="T326" i="4"/>
  <c r="U326" i="4"/>
  <c r="V326" i="4"/>
  <c r="W326" i="4"/>
  <c r="X326" i="4"/>
  <c r="Y326" i="4"/>
  <c r="Z326" i="4"/>
  <c r="C48" i="4"/>
  <c r="D48" i="4"/>
  <c r="E48" i="4"/>
  <c r="F48" i="4"/>
  <c r="G48" i="4"/>
  <c r="H48" i="4"/>
  <c r="I48" i="4"/>
  <c r="J48" i="4"/>
  <c r="K48" i="4"/>
  <c r="L48" i="4"/>
  <c r="M48" i="4"/>
  <c r="N48" i="4"/>
  <c r="O48" i="4"/>
  <c r="P48" i="4"/>
  <c r="Q48" i="4"/>
  <c r="R48" i="4"/>
  <c r="S48" i="4"/>
  <c r="T48" i="4"/>
  <c r="U48" i="4"/>
  <c r="V48" i="4"/>
  <c r="W48" i="4"/>
  <c r="X48" i="4"/>
  <c r="Y48" i="4"/>
  <c r="Z48" i="4"/>
  <c r="C131" i="4"/>
  <c r="D131" i="4"/>
  <c r="E131" i="4"/>
  <c r="F131" i="4"/>
  <c r="G131" i="4"/>
  <c r="H131" i="4"/>
  <c r="I131" i="4"/>
  <c r="J131" i="4"/>
  <c r="K131" i="4"/>
  <c r="L131" i="4"/>
  <c r="M131" i="4"/>
  <c r="N131" i="4"/>
  <c r="O131" i="4"/>
  <c r="P131" i="4"/>
  <c r="Q131" i="4"/>
  <c r="R131" i="4"/>
  <c r="S131" i="4"/>
  <c r="T131" i="4"/>
  <c r="U131" i="4"/>
  <c r="V131" i="4"/>
  <c r="W131" i="4"/>
  <c r="X131" i="4"/>
  <c r="Y131" i="4"/>
  <c r="Z131" i="4"/>
  <c r="C19" i="4"/>
  <c r="D19" i="4"/>
  <c r="E19" i="4"/>
  <c r="F19" i="4"/>
  <c r="G19" i="4"/>
  <c r="H19" i="4"/>
  <c r="I19" i="4"/>
  <c r="J19" i="4"/>
  <c r="K19" i="4"/>
  <c r="L19" i="4"/>
  <c r="M19" i="4"/>
  <c r="N19" i="4"/>
  <c r="O19" i="4"/>
  <c r="P19" i="4"/>
  <c r="Q19" i="4"/>
  <c r="R19" i="4"/>
  <c r="S19" i="4"/>
  <c r="T19" i="4"/>
  <c r="U19" i="4"/>
  <c r="V19" i="4"/>
  <c r="W19" i="4"/>
  <c r="X19" i="4"/>
  <c r="Y19" i="4"/>
  <c r="Z19" i="4"/>
  <c r="C184" i="4"/>
  <c r="D184" i="4"/>
  <c r="E184" i="4"/>
  <c r="F184" i="4"/>
  <c r="G184" i="4"/>
  <c r="H184" i="4"/>
  <c r="I184" i="4"/>
  <c r="J184" i="4"/>
  <c r="K184" i="4"/>
  <c r="L184" i="4"/>
  <c r="M184" i="4"/>
  <c r="N184" i="4"/>
  <c r="O184" i="4"/>
  <c r="P184" i="4"/>
  <c r="Q184" i="4"/>
  <c r="R184" i="4"/>
  <c r="S184" i="4"/>
  <c r="T184" i="4"/>
  <c r="U184" i="4"/>
  <c r="V184" i="4"/>
  <c r="W184" i="4"/>
  <c r="X184" i="4"/>
  <c r="Y184" i="4"/>
  <c r="Z184" i="4"/>
  <c r="C52" i="4"/>
  <c r="D52" i="4"/>
  <c r="E52" i="4"/>
  <c r="F52" i="4"/>
  <c r="G52" i="4"/>
  <c r="H52" i="4"/>
  <c r="I52" i="4"/>
  <c r="J52" i="4"/>
  <c r="K52" i="4"/>
  <c r="L52" i="4"/>
  <c r="M52" i="4"/>
  <c r="N52" i="4"/>
  <c r="O52" i="4"/>
  <c r="P52" i="4"/>
  <c r="Q52" i="4"/>
  <c r="R52" i="4"/>
  <c r="S52" i="4"/>
  <c r="T52" i="4"/>
  <c r="U52" i="4"/>
  <c r="V52" i="4"/>
  <c r="W52" i="4"/>
  <c r="X52" i="4"/>
  <c r="Y52" i="4"/>
  <c r="Z52" i="4"/>
  <c r="C96" i="4"/>
  <c r="D96" i="4"/>
  <c r="E96" i="4"/>
  <c r="F96" i="4"/>
  <c r="G96" i="4"/>
  <c r="H96" i="4"/>
  <c r="I96" i="4"/>
  <c r="J96" i="4"/>
  <c r="K96" i="4"/>
  <c r="L96" i="4"/>
  <c r="M96" i="4"/>
  <c r="N96" i="4"/>
  <c r="O96" i="4"/>
  <c r="P96" i="4"/>
  <c r="Q96" i="4"/>
  <c r="R96" i="4"/>
  <c r="S96" i="4"/>
  <c r="T96" i="4"/>
  <c r="U96" i="4"/>
  <c r="V96" i="4"/>
  <c r="W96" i="4"/>
  <c r="X96" i="4"/>
  <c r="Y96" i="4"/>
  <c r="Z96" i="4"/>
  <c r="C352" i="4"/>
  <c r="D352" i="4"/>
  <c r="E352" i="4"/>
  <c r="F352" i="4"/>
  <c r="G352" i="4"/>
  <c r="H352" i="4"/>
  <c r="I352" i="4"/>
  <c r="J352" i="4"/>
  <c r="K352" i="4"/>
  <c r="L352" i="4"/>
  <c r="M352" i="4"/>
  <c r="N352" i="4"/>
  <c r="O352" i="4"/>
  <c r="P352" i="4"/>
  <c r="Q352" i="4"/>
  <c r="R352" i="4"/>
  <c r="S352" i="4"/>
  <c r="T352" i="4"/>
  <c r="U352" i="4"/>
  <c r="V352" i="4"/>
  <c r="W352" i="4"/>
  <c r="X352" i="4"/>
  <c r="Y352" i="4"/>
  <c r="Z352" i="4"/>
  <c r="C208" i="4"/>
  <c r="D208" i="4"/>
  <c r="E208" i="4"/>
  <c r="F208" i="4"/>
  <c r="G208" i="4"/>
  <c r="H208" i="4"/>
  <c r="I208" i="4"/>
  <c r="J208" i="4"/>
  <c r="K208" i="4"/>
  <c r="L208" i="4"/>
  <c r="M208" i="4"/>
  <c r="N208" i="4"/>
  <c r="O208" i="4"/>
  <c r="P208" i="4"/>
  <c r="Q208" i="4"/>
  <c r="R208" i="4"/>
  <c r="S208" i="4"/>
  <c r="T208" i="4"/>
  <c r="U208" i="4"/>
  <c r="V208" i="4"/>
  <c r="W208" i="4"/>
  <c r="X208" i="4"/>
  <c r="Y208" i="4"/>
  <c r="Z208" i="4"/>
  <c r="C431" i="4"/>
  <c r="D431" i="4"/>
  <c r="E431" i="4"/>
  <c r="F431" i="4"/>
  <c r="G431" i="4"/>
  <c r="H431" i="4"/>
  <c r="I431" i="4"/>
  <c r="J431" i="4"/>
  <c r="K431" i="4"/>
  <c r="L431" i="4"/>
  <c r="M431" i="4"/>
  <c r="N431" i="4"/>
  <c r="O431" i="4"/>
  <c r="P431" i="4"/>
  <c r="Q431" i="4"/>
  <c r="R431" i="4"/>
  <c r="S431" i="4"/>
  <c r="T431" i="4"/>
  <c r="U431" i="4"/>
  <c r="V431" i="4"/>
  <c r="W431" i="4"/>
  <c r="X431" i="4"/>
  <c r="Y431" i="4"/>
  <c r="Z431" i="4"/>
  <c r="C139" i="4"/>
  <c r="D139" i="4"/>
  <c r="E139" i="4"/>
  <c r="F139" i="4"/>
  <c r="G139" i="4"/>
  <c r="H139" i="4"/>
  <c r="I139" i="4"/>
  <c r="J139" i="4"/>
  <c r="K139" i="4"/>
  <c r="L139" i="4"/>
  <c r="M139" i="4"/>
  <c r="N139" i="4"/>
  <c r="O139" i="4"/>
  <c r="P139" i="4"/>
  <c r="Q139" i="4"/>
  <c r="R139" i="4"/>
  <c r="S139" i="4"/>
  <c r="T139" i="4"/>
  <c r="U139" i="4"/>
  <c r="V139" i="4"/>
  <c r="W139" i="4"/>
  <c r="X139" i="4"/>
  <c r="Y139" i="4"/>
  <c r="Z139" i="4"/>
  <c r="C70" i="4"/>
  <c r="D70" i="4"/>
  <c r="E70" i="4"/>
  <c r="F70" i="4"/>
  <c r="G70" i="4"/>
  <c r="H70" i="4"/>
  <c r="I70" i="4"/>
  <c r="J70" i="4"/>
  <c r="K70" i="4"/>
  <c r="L70" i="4"/>
  <c r="M70" i="4"/>
  <c r="N70" i="4"/>
  <c r="O70" i="4"/>
  <c r="P70" i="4"/>
  <c r="Q70" i="4"/>
  <c r="R70" i="4"/>
  <c r="S70" i="4"/>
  <c r="T70" i="4"/>
  <c r="U70" i="4"/>
  <c r="V70" i="4"/>
  <c r="W70" i="4"/>
  <c r="X70" i="4"/>
  <c r="Y70" i="4"/>
  <c r="Z70" i="4"/>
  <c r="C146" i="4"/>
  <c r="D146" i="4"/>
  <c r="E146" i="4"/>
  <c r="F146" i="4"/>
  <c r="G146" i="4"/>
  <c r="H146" i="4"/>
  <c r="I146" i="4"/>
  <c r="J146" i="4"/>
  <c r="K146" i="4"/>
  <c r="L146" i="4"/>
  <c r="M146" i="4"/>
  <c r="N146" i="4"/>
  <c r="O146" i="4"/>
  <c r="P146" i="4"/>
  <c r="Q146" i="4"/>
  <c r="R146" i="4"/>
  <c r="S146" i="4"/>
  <c r="T146" i="4"/>
  <c r="U146" i="4"/>
  <c r="V146" i="4"/>
  <c r="W146" i="4"/>
  <c r="X146" i="4"/>
  <c r="Y146" i="4"/>
  <c r="Z146" i="4"/>
  <c r="C329" i="4"/>
  <c r="D329" i="4"/>
  <c r="E329" i="4"/>
  <c r="F329" i="4"/>
  <c r="G329" i="4"/>
  <c r="H329" i="4"/>
  <c r="I329" i="4"/>
  <c r="J329" i="4"/>
  <c r="K329" i="4"/>
  <c r="L329" i="4"/>
  <c r="M329" i="4"/>
  <c r="N329" i="4"/>
  <c r="O329" i="4"/>
  <c r="P329" i="4"/>
  <c r="Q329" i="4"/>
  <c r="R329" i="4"/>
  <c r="S329" i="4"/>
  <c r="T329" i="4"/>
  <c r="U329" i="4"/>
  <c r="V329" i="4"/>
  <c r="W329" i="4"/>
  <c r="X329" i="4"/>
  <c r="Y329" i="4"/>
  <c r="Z329" i="4"/>
  <c r="C120" i="4"/>
  <c r="D120" i="4"/>
  <c r="E120" i="4"/>
  <c r="F120" i="4"/>
  <c r="G120" i="4"/>
  <c r="H120" i="4"/>
  <c r="I120" i="4"/>
  <c r="J120" i="4"/>
  <c r="K120" i="4"/>
  <c r="L120" i="4"/>
  <c r="M120" i="4"/>
  <c r="N120" i="4"/>
  <c r="O120" i="4"/>
  <c r="P120" i="4"/>
  <c r="Q120" i="4"/>
  <c r="R120" i="4"/>
  <c r="S120" i="4"/>
  <c r="T120" i="4"/>
  <c r="U120" i="4"/>
  <c r="V120" i="4"/>
  <c r="W120" i="4"/>
  <c r="X120" i="4"/>
  <c r="Y120" i="4"/>
  <c r="Z120" i="4"/>
  <c r="C110" i="4"/>
  <c r="D110" i="4"/>
  <c r="E110" i="4"/>
  <c r="F110" i="4"/>
  <c r="G110" i="4"/>
  <c r="H110" i="4"/>
  <c r="I110" i="4"/>
  <c r="J110" i="4"/>
  <c r="K110" i="4"/>
  <c r="L110" i="4"/>
  <c r="M110" i="4"/>
  <c r="N110" i="4"/>
  <c r="O110" i="4"/>
  <c r="P110" i="4"/>
  <c r="Q110" i="4"/>
  <c r="R110" i="4"/>
  <c r="S110" i="4"/>
  <c r="T110" i="4"/>
  <c r="U110" i="4"/>
  <c r="V110" i="4"/>
  <c r="W110" i="4"/>
  <c r="X110" i="4"/>
  <c r="Y110" i="4"/>
  <c r="Z110" i="4"/>
  <c r="C71" i="4"/>
  <c r="D71" i="4"/>
  <c r="E71" i="4"/>
  <c r="F71" i="4"/>
  <c r="G71" i="4"/>
  <c r="H71" i="4"/>
  <c r="I71" i="4"/>
  <c r="J71" i="4"/>
  <c r="K71" i="4"/>
  <c r="L71" i="4"/>
  <c r="M71" i="4"/>
  <c r="N71" i="4"/>
  <c r="O71" i="4"/>
  <c r="P71" i="4"/>
  <c r="Q71" i="4"/>
  <c r="R71" i="4"/>
  <c r="S71" i="4"/>
  <c r="T71" i="4"/>
  <c r="U71" i="4"/>
  <c r="V71" i="4"/>
  <c r="W71" i="4"/>
  <c r="X71" i="4"/>
  <c r="Y71" i="4"/>
  <c r="Z71" i="4"/>
  <c r="C190" i="4"/>
  <c r="D190" i="4"/>
  <c r="E190" i="4"/>
  <c r="F190" i="4"/>
  <c r="G190" i="4"/>
  <c r="H190" i="4"/>
  <c r="I190" i="4"/>
  <c r="J190" i="4"/>
  <c r="K190" i="4"/>
  <c r="L190" i="4"/>
  <c r="M190" i="4"/>
  <c r="N190" i="4"/>
  <c r="O190" i="4"/>
  <c r="P190" i="4"/>
  <c r="Q190" i="4"/>
  <c r="R190" i="4"/>
  <c r="S190" i="4"/>
  <c r="T190" i="4"/>
  <c r="U190" i="4"/>
  <c r="V190" i="4"/>
  <c r="W190" i="4"/>
  <c r="X190" i="4"/>
  <c r="Y190" i="4"/>
  <c r="Z190" i="4"/>
  <c r="C233" i="4"/>
  <c r="D233" i="4"/>
  <c r="E233" i="4"/>
  <c r="F233" i="4"/>
  <c r="G233" i="4"/>
  <c r="H233" i="4"/>
  <c r="I233" i="4"/>
  <c r="J233" i="4"/>
  <c r="K233" i="4"/>
  <c r="L233" i="4"/>
  <c r="M233" i="4"/>
  <c r="N233" i="4"/>
  <c r="O233" i="4"/>
  <c r="P233" i="4"/>
  <c r="Q233" i="4"/>
  <c r="R233" i="4"/>
  <c r="S233" i="4"/>
  <c r="T233" i="4"/>
  <c r="U233" i="4"/>
  <c r="V233" i="4"/>
  <c r="W233" i="4"/>
  <c r="X233" i="4"/>
  <c r="Y233" i="4"/>
  <c r="Z233" i="4"/>
  <c r="C192" i="4"/>
  <c r="D192" i="4"/>
  <c r="E192" i="4"/>
  <c r="F192" i="4"/>
  <c r="G192" i="4"/>
  <c r="H192" i="4"/>
  <c r="I192" i="4"/>
  <c r="J192" i="4"/>
  <c r="K192" i="4"/>
  <c r="L192" i="4"/>
  <c r="M192" i="4"/>
  <c r="N192" i="4"/>
  <c r="O192" i="4"/>
  <c r="P192" i="4"/>
  <c r="Q192" i="4"/>
  <c r="R192" i="4"/>
  <c r="S192" i="4"/>
  <c r="T192" i="4"/>
  <c r="U192" i="4"/>
  <c r="V192" i="4"/>
  <c r="W192" i="4"/>
  <c r="X192" i="4"/>
  <c r="Y192" i="4"/>
  <c r="Z192" i="4"/>
  <c r="C251" i="4"/>
  <c r="D251" i="4"/>
  <c r="E251" i="4"/>
  <c r="F251" i="4"/>
  <c r="G251" i="4"/>
  <c r="H251" i="4"/>
  <c r="I251" i="4"/>
  <c r="J251" i="4"/>
  <c r="K251" i="4"/>
  <c r="L251" i="4"/>
  <c r="M251" i="4"/>
  <c r="N251" i="4"/>
  <c r="O251" i="4"/>
  <c r="P251" i="4"/>
  <c r="Q251" i="4"/>
  <c r="R251" i="4"/>
  <c r="S251" i="4"/>
  <c r="T251" i="4"/>
  <c r="U251" i="4"/>
  <c r="V251" i="4"/>
  <c r="W251" i="4"/>
  <c r="X251" i="4"/>
  <c r="Y251" i="4"/>
  <c r="Z251" i="4"/>
  <c r="C89" i="4"/>
  <c r="D89" i="4"/>
  <c r="E89" i="4"/>
  <c r="F89" i="4"/>
  <c r="G89" i="4"/>
  <c r="H89" i="4"/>
  <c r="I89" i="4"/>
  <c r="J89" i="4"/>
  <c r="K89" i="4"/>
  <c r="L89" i="4"/>
  <c r="M89" i="4"/>
  <c r="N89" i="4"/>
  <c r="O89" i="4"/>
  <c r="P89" i="4"/>
  <c r="Q89" i="4"/>
  <c r="R89" i="4"/>
  <c r="S89" i="4"/>
  <c r="T89" i="4"/>
  <c r="U89" i="4"/>
  <c r="V89" i="4"/>
  <c r="W89" i="4"/>
  <c r="X89" i="4"/>
  <c r="Y89" i="4"/>
  <c r="Z89" i="4"/>
  <c r="C348" i="4"/>
  <c r="D348" i="4"/>
  <c r="E348" i="4"/>
  <c r="F348" i="4"/>
  <c r="G348" i="4"/>
  <c r="H348" i="4"/>
  <c r="I348" i="4"/>
  <c r="J348" i="4"/>
  <c r="K348" i="4"/>
  <c r="L348" i="4"/>
  <c r="M348" i="4"/>
  <c r="N348" i="4"/>
  <c r="O348" i="4"/>
  <c r="P348" i="4"/>
  <c r="Q348" i="4"/>
  <c r="R348" i="4"/>
  <c r="S348" i="4"/>
  <c r="T348" i="4"/>
  <c r="U348" i="4"/>
  <c r="V348" i="4"/>
  <c r="W348" i="4"/>
  <c r="X348" i="4"/>
  <c r="Y348" i="4"/>
  <c r="Z348" i="4"/>
  <c r="C80" i="4"/>
  <c r="D80" i="4"/>
  <c r="E80" i="4"/>
  <c r="F80" i="4"/>
  <c r="G80" i="4"/>
  <c r="H80" i="4"/>
  <c r="I80" i="4"/>
  <c r="J80" i="4"/>
  <c r="K80" i="4"/>
  <c r="L80" i="4"/>
  <c r="M80" i="4"/>
  <c r="N80" i="4"/>
  <c r="O80" i="4"/>
  <c r="P80" i="4"/>
  <c r="Q80" i="4"/>
  <c r="R80" i="4"/>
  <c r="S80" i="4"/>
  <c r="T80" i="4"/>
  <c r="U80" i="4"/>
  <c r="V80" i="4"/>
  <c r="W80" i="4"/>
  <c r="X80" i="4"/>
  <c r="Y80" i="4"/>
  <c r="Z80" i="4"/>
  <c r="C36" i="4"/>
  <c r="D36" i="4"/>
  <c r="E36" i="4"/>
  <c r="F36" i="4"/>
  <c r="G36" i="4"/>
  <c r="H36" i="4"/>
  <c r="I36" i="4"/>
  <c r="J36" i="4"/>
  <c r="K36" i="4"/>
  <c r="L36" i="4"/>
  <c r="M36" i="4"/>
  <c r="N36" i="4"/>
  <c r="O36" i="4"/>
  <c r="P36" i="4"/>
  <c r="Q36" i="4"/>
  <c r="R36" i="4"/>
  <c r="S36" i="4"/>
  <c r="T36" i="4"/>
  <c r="U36" i="4"/>
  <c r="V36" i="4"/>
  <c r="W36" i="4"/>
  <c r="X36" i="4"/>
  <c r="Y36" i="4"/>
  <c r="Z36" i="4"/>
  <c r="C20" i="4"/>
  <c r="D20" i="4"/>
  <c r="E20" i="4"/>
  <c r="F20" i="4"/>
  <c r="G20" i="4"/>
  <c r="H20" i="4"/>
  <c r="I20" i="4"/>
  <c r="J20" i="4"/>
  <c r="K20" i="4"/>
  <c r="L20" i="4"/>
  <c r="M20" i="4"/>
  <c r="N20" i="4"/>
  <c r="O20" i="4"/>
  <c r="P20" i="4"/>
  <c r="Q20" i="4"/>
  <c r="R20" i="4"/>
  <c r="S20" i="4"/>
  <c r="T20" i="4"/>
  <c r="U20" i="4"/>
  <c r="V20" i="4"/>
  <c r="W20" i="4"/>
  <c r="X20" i="4"/>
  <c r="Y20" i="4"/>
  <c r="Z20" i="4"/>
  <c r="C63" i="4"/>
  <c r="D63" i="4"/>
  <c r="E63" i="4"/>
  <c r="F63" i="4"/>
  <c r="G63" i="4"/>
  <c r="H63" i="4"/>
  <c r="I63" i="4"/>
  <c r="J63" i="4"/>
  <c r="K63" i="4"/>
  <c r="L63" i="4"/>
  <c r="M63" i="4"/>
  <c r="N63" i="4"/>
  <c r="O63" i="4"/>
  <c r="P63" i="4"/>
  <c r="Q63" i="4"/>
  <c r="R63" i="4"/>
  <c r="S63" i="4"/>
  <c r="T63" i="4"/>
  <c r="U63" i="4"/>
  <c r="V63" i="4"/>
  <c r="W63" i="4"/>
  <c r="X63" i="4"/>
  <c r="Y63" i="4"/>
  <c r="Z63" i="4"/>
  <c r="C69" i="4"/>
  <c r="D69" i="4"/>
  <c r="E69" i="4"/>
  <c r="F69" i="4"/>
  <c r="G69" i="4"/>
  <c r="H69" i="4"/>
  <c r="I69" i="4"/>
  <c r="J69" i="4"/>
  <c r="K69" i="4"/>
  <c r="L69" i="4"/>
  <c r="M69" i="4"/>
  <c r="N69" i="4"/>
  <c r="O69" i="4"/>
  <c r="P69" i="4"/>
  <c r="Q69" i="4"/>
  <c r="R69" i="4"/>
  <c r="S69" i="4"/>
  <c r="T69" i="4"/>
  <c r="U69" i="4"/>
  <c r="V69" i="4"/>
  <c r="W69" i="4"/>
  <c r="X69" i="4"/>
  <c r="Y69" i="4"/>
  <c r="Z69" i="4"/>
  <c r="C242" i="4"/>
  <c r="D242" i="4"/>
  <c r="E242" i="4"/>
  <c r="F242" i="4"/>
  <c r="G242" i="4"/>
  <c r="H242" i="4"/>
  <c r="I242" i="4"/>
  <c r="J242" i="4"/>
  <c r="K242" i="4"/>
  <c r="L242" i="4"/>
  <c r="M242" i="4"/>
  <c r="N242" i="4"/>
  <c r="O242" i="4"/>
  <c r="P242" i="4"/>
  <c r="Q242" i="4"/>
  <c r="R242" i="4"/>
  <c r="S242" i="4"/>
  <c r="T242" i="4"/>
  <c r="U242" i="4"/>
  <c r="V242" i="4"/>
  <c r="W242" i="4"/>
  <c r="X242" i="4"/>
  <c r="Y242" i="4"/>
  <c r="Z242" i="4"/>
  <c r="C64" i="4"/>
  <c r="D64" i="4"/>
  <c r="E64" i="4"/>
  <c r="F64" i="4"/>
  <c r="G64" i="4"/>
  <c r="H64" i="4"/>
  <c r="I64" i="4"/>
  <c r="J64" i="4"/>
  <c r="K64" i="4"/>
  <c r="L64" i="4"/>
  <c r="M64" i="4"/>
  <c r="N64" i="4"/>
  <c r="O64" i="4"/>
  <c r="P64" i="4"/>
  <c r="Q64" i="4"/>
  <c r="R64" i="4"/>
  <c r="S64" i="4"/>
  <c r="T64" i="4"/>
  <c r="U64" i="4"/>
  <c r="V64" i="4"/>
  <c r="W64" i="4"/>
  <c r="X64" i="4"/>
  <c r="Y64" i="4"/>
  <c r="Z64" i="4"/>
  <c r="C138" i="4"/>
  <c r="D138" i="4"/>
  <c r="E138" i="4"/>
  <c r="F138" i="4"/>
  <c r="G138" i="4"/>
  <c r="H138" i="4"/>
  <c r="I138" i="4"/>
  <c r="J138" i="4"/>
  <c r="K138" i="4"/>
  <c r="L138" i="4"/>
  <c r="M138" i="4"/>
  <c r="N138" i="4"/>
  <c r="O138" i="4"/>
  <c r="P138" i="4"/>
  <c r="Q138" i="4"/>
  <c r="R138" i="4"/>
  <c r="S138" i="4"/>
  <c r="T138" i="4"/>
  <c r="U138" i="4"/>
  <c r="V138" i="4"/>
  <c r="W138" i="4"/>
  <c r="X138" i="4"/>
  <c r="Y138" i="4"/>
  <c r="Z138" i="4"/>
  <c r="C316" i="4"/>
  <c r="D316" i="4"/>
  <c r="E316" i="4"/>
  <c r="F316" i="4"/>
  <c r="G316" i="4"/>
  <c r="H316" i="4"/>
  <c r="I316" i="4"/>
  <c r="J316" i="4"/>
  <c r="K316" i="4"/>
  <c r="L316" i="4"/>
  <c r="M316" i="4"/>
  <c r="N316" i="4"/>
  <c r="O316" i="4"/>
  <c r="P316" i="4"/>
  <c r="Q316" i="4"/>
  <c r="R316" i="4"/>
  <c r="S316" i="4"/>
  <c r="T316" i="4"/>
  <c r="U316" i="4"/>
  <c r="V316" i="4"/>
  <c r="W316" i="4"/>
  <c r="X316" i="4"/>
  <c r="Y316" i="4"/>
  <c r="Z316" i="4"/>
  <c r="C273" i="4"/>
  <c r="D273" i="4"/>
  <c r="E273" i="4"/>
  <c r="F273" i="4"/>
  <c r="G273" i="4"/>
  <c r="H273" i="4"/>
  <c r="I273" i="4"/>
  <c r="J273" i="4"/>
  <c r="K273" i="4"/>
  <c r="L273" i="4"/>
  <c r="M273" i="4"/>
  <c r="N273" i="4"/>
  <c r="O273" i="4"/>
  <c r="P273" i="4"/>
  <c r="Q273" i="4"/>
  <c r="R273" i="4"/>
  <c r="S273" i="4"/>
  <c r="T273" i="4"/>
  <c r="U273" i="4"/>
  <c r="V273" i="4"/>
  <c r="W273" i="4"/>
  <c r="X273" i="4"/>
  <c r="Y273" i="4"/>
  <c r="Z273" i="4"/>
  <c r="C97" i="4"/>
  <c r="D97" i="4"/>
  <c r="E97" i="4"/>
  <c r="F97" i="4"/>
  <c r="G97" i="4"/>
  <c r="H97" i="4"/>
  <c r="I97" i="4"/>
  <c r="J97" i="4"/>
  <c r="K97" i="4"/>
  <c r="L97" i="4"/>
  <c r="M97" i="4"/>
  <c r="N97" i="4"/>
  <c r="O97" i="4"/>
  <c r="P97" i="4"/>
  <c r="Q97" i="4"/>
  <c r="R97" i="4"/>
  <c r="S97" i="4"/>
  <c r="T97" i="4"/>
  <c r="U97" i="4"/>
  <c r="V97" i="4"/>
  <c r="W97" i="4"/>
  <c r="X97" i="4"/>
  <c r="Y97" i="4"/>
  <c r="Z97" i="4"/>
  <c r="C134" i="4"/>
  <c r="D134" i="4"/>
  <c r="E134" i="4"/>
  <c r="F134" i="4"/>
  <c r="G134" i="4"/>
  <c r="H134" i="4"/>
  <c r="I134" i="4"/>
  <c r="J134" i="4"/>
  <c r="K134" i="4"/>
  <c r="L134" i="4"/>
  <c r="M134" i="4"/>
  <c r="N134" i="4"/>
  <c r="O134" i="4"/>
  <c r="P134" i="4"/>
  <c r="Q134" i="4"/>
  <c r="R134" i="4"/>
  <c r="S134" i="4"/>
  <c r="T134" i="4"/>
  <c r="U134" i="4"/>
  <c r="V134" i="4"/>
  <c r="W134" i="4"/>
  <c r="X134" i="4"/>
  <c r="Y134" i="4"/>
  <c r="Z134" i="4"/>
  <c r="C125" i="4"/>
  <c r="D125" i="4"/>
  <c r="E125" i="4"/>
  <c r="F125" i="4"/>
  <c r="G125" i="4"/>
  <c r="H125" i="4"/>
  <c r="I125" i="4"/>
  <c r="J125" i="4"/>
  <c r="K125" i="4"/>
  <c r="L125" i="4"/>
  <c r="M125" i="4"/>
  <c r="N125" i="4"/>
  <c r="O125" i="4"/>
  <c r="P125" i="4"/>
  <c r="Q125" i="4"/>
  <c r="R125" i="4"/>
  <c r="S125" i="4"/>
  <c r="T125" i="4"/>
  <c r="U125" i="4"/>
  <c r="V125" i="4"/>
  <c r="W125" i="4"/>
  <c r="X125" i="4"/>
  <c r="Y125" i="4"/>
  <c r="Z125" i="4"/>
  <c r="C162" i="4"/>
  <c r="D162" i="4"/>
  <c r="E162" i="4"/>
  <c r="F162" i="4"/>
  <c r="G162" i="4"/>
  <c r="H162" i="4"/>
  <c r="I162" i="4"/>
  <c r="J162" i="4"/>
  <c r="K162" i="4"/>
  <c r="L162" i="4"/>
  <c r="M162" i="4"/>
  <c r="N162" i="4"/>
  <c r="O162" i="4"/>
  <c r="P162" i="4"/>
  <c r="Q162" i="4"/>
  <c r="R162" i="4"/>
  <c r="S162" i="4"/>
  <c r="T162" i="4"/>
  <c r="U162" i="4"/>
  <c r="V162" i="4"/>
  <c r="W162" i="4"/>
  <c r="X162" i="4"/>
  <c r="Y162" i="4"/>
  <c r="Z162" i="4"/>
  <c r="C86" i="4"/>
  <c r="D86" i="4"/>
  <c r="E86" i="4"/>
  <c r="F86" i="4"/>
  <c r="G86" i="4"/>
  <c r="H86" i="4"/>
  <c r="I86" i="4"/>
  <c r="J86" i="4"/>
  <c r="K86" i="4"/>
  <c r="L86" i="4"/>
  <c r="M86" i="4"/>
  <c r="N86" i="4"/>
  <c r="O86" i="4"/>
  <c r="P86" i="4"/>
  <c r="Q86" i="4"/>
  <c r="R86" i="4"/>
  <c r="S86" i="4"/>
  <c r="T86" i="4"/>
  <c r="U86" i="4"/>
  <c r="V86" i="4"/>
  <c r="W86" i="4"/>
  <c r="X86" i="4"/>
  <c r="Y86" i="4"/>
  <c r="Z86" i="4"/>
  <c r="C260" i="4"/>
  <c r="D260" i="4"/>
  <c r="E260" i="4"/>
  <c r="F260" i="4"/>
  <c r="G260" i="4"/>
  <c r="H260" i="4"/>
  <c r="I260" i="4"/>
  <c r="J260" i="4"/>
  <c r="K260" i="4"/>
  <c r="L260" i="4"/>
  <c r="M260" i="4"/>
  <c r="N260" i="4"/>
  <c r="O260" i="4"/>
  <c r="P260" i="4"/>
  <c r="Q260" i="4"/>
  <c r="R260" i="4"/>
  <c r="S260" i="4"/>
  <c r="T260" i="4"/>
  <c r="U260" i="4"/>
  <c r="V260" i="4"/>
  <c r="W260" i="4"/>
  <c r="X260" i="4"/>
  <c r="Y260" i="4"/>
  <c r="Z260" i="4"/>
  <c r="C596" i="4"/>
  <c r="D596" i="4"/>
  <c r="E596" i="4"/>
  <c r="F596" i="4"/>
  <c r="G596" i="4"/>
  <c r="H596" i="4"/>
  <c r="I596" i="4"/>
  <c r="J596" i="4"/>
  <c r="K596" i="4"/>
  <c r="L596" i="4"/>
  <c r="M596" i="4"/>
  <c r="N596" i="4"/>
  <c r="O596" i="4"/>
  <c r="P596" i="4"/>
  <c r="Q596" i="4"/>
  <c r="R596" i="4"/>
  <c r="S596" i="4"/>
  <c r="T596" i="4"/>
  <c r="U596" i="4"/>
  <c r="V596" i="4"/>
  <c r="W596" i="4"/>
  <c r="X596" i="4"/>
  <c r="Y596" i="4"/>
  <c r="Z596" i="4"/>
  <c r="C196" i="4"/>
  <c r="D196" i="4"/>
  <c r="E196" i="4"/>
  <c r="F196" i="4"/>
  <c r="G196" i="4"/>
  <c r="H196" i="4"/>
  <c r="I196" i="4"/>
  <c r="J196" i="4"/>
  <c r="K196" i="4"/>
  <c r="L196" i="4"/>
  <c r="M196" i="4"/>
  <c r="N196" i="4"/>
  <c r="O196" i="4"/>
  <c r="P196" i="4"/>
  <c r="Q196" i="4"/>
  <c r="R196" i="4"/>
  <c r="S196" i="4"/>
  <c r="T196" i="4"/>
  <c r="U196" i="4"/>
  <c r="V196" i="4"/>
  <c r="W196" i="4"/>
  <c r="X196" i="4"/>
  <c r="Y196" i="4"/>
  <c r="Z196" i="4"/>
  <c r="C209" i="4"/>
  <c r="D209" i="4"/>
  <c r="E209" i="4"/>
  <c r="F209" i="4"/>
  <c r="G209" i="4"/>
  <c r="H209" i="4"/>
  <c r="I209" i="4"/>
  <c r="J209" i="4"/>
  <c r="K209" i="4"/>
  <c r="L209" i="4"/>
  <c r="M209" i="4"/>
  <c r="N209" i="4"/>
  <c r="O209" i="4"/>
  <c r="P209" i="4"/>
  <c r="Q209" i="4"/>
  <c r="R209" i="4"/>
  <c r="S209" i="4"/>
  <c r="T209" i="4"/>
  <c r="U209" i="4"/>
  <c r="V209" i="4"/>
  <c r="W209" i="4"/>
  <c r="X209" i="4"/>
  <c r="Y209" i="4"/>
  <c r="Z209" i="4"/>
  <c r="C302" i="4"/>
  <c r="D302" i="4"/>
  <c r="E302" i="4"/>
  <c r="F302" i="4"/>
  <c r="G302" i="4"/>
  <c r="H302" i="4"/>
  <c r="I302" i="4"/>
  <c r="J302" i="4"/>
  <c r="K302" i="4"/>
  <c r="L302" i="4"/>
  <c r="M302" i="4"/>
  <c r="N302" i="4"/>
  <c r="O302" i="4"/>
  <c r="P302" i="4"/>
  <c r="Q302" i="4"/>
  <c r="R302" i="4"/>
  <c r="S302" i="4"/>
  <c r="T302" i="4"/>
  <c r="U302" i="4"/>
  <c r="V302" i="4"/>
  <c r="W302" i="4"/>
  <c r="X302" i="4"/>
  <c r="Y302" i="4"/>
  <c r="Z302" i="4"/>
  <c r="C370" i="4"/>
  <c r="D370" i="4"/>
  <c r="E370" i="4"/>
  <c r="F370" i="4"/>
  <c r="G370" i="4"/>
  <c r="H370" i="4"/>
  <c r="I370" i="4"/>
  <c r="J370" i="4"/>
  <c r="K370" i="4"/>
  <c r="L370" i="4"/>
  <c r="M370" i="4"/>
  <c r="N370" i="4"/>
  <c r="O370" i="4"/>
  <c r="P370" i="4"/>
  <c r="Q370" i="4"/>
  <c r="R370" i="4"/>
  <c r="S370" i="4"/>
  <c r="T370" i="4"/>
  <c r="U370" i="4"/>
  <c r="V370" i="4"/>
  <c r="W370" i="4"/>
  <c r="X370" i="4"/>
  <c r="Y370" i="4"/>
  <c r="Z370" i="4"/>
  <c r="C444" i="4"/>
  <c r="D444" i="4"/>
  <c r="E444" i="4"/>
  <c r="F444" i="4"/>
  <c r="G444" i="4"/>
  <c r="H444" i="4"/>
  <c r="I444" i="4"/>
  <c r="J444" i="4"/>
  <c r="K444" i="4"/>
  <c r="L444" i="4"/>
  <c r="M444" i="4"/>
  <c r="N444" i="4"/>
  <c r="O444" i="4"/>
  <c r="P444" i="4"/>
  <c r="Q444" i="4"/>
  <c r="R444" i="4"/>
  <c r="S444" i="4"/>
  <c r="T444" i="4"/>
  <c r="U444" i="4"/>
  <c r="V444" i="4"/>
  <c r="W444" i="4"/>
  <c r="X444" i="4"/>
  <c r="Y444" i="4"/>
  <c r="Z444" i="4"/>
  <c r="C298" i="4"/>
  <c r="D298" i="4"/>
  <c r="E298" i="4"/>
  <c r="F298" i="4"/>
  <c r="G298" i="4"/>
  <c r="H298" i="4"/>
  <c r="I298" i="4"/>
  <c r="J298" i="4"/>
  <c r="K298" i="4"/>
  <c r="L298" i="4"/>
  <c r="M298" i="4"/>
  <c r="N298" i="4"/>
  <c r="O298" i="4"/>
  <c r="P298" i="4"/>
  <c r="Q298" i="4"/>
  <c r="R298" i="4"/>
  <c r="S298" i="4"/>
  <c r="T298" i="4"/>
  <c r="U298" i="4"/>
  <c r="V298" i="4"/>
  <c r="W298" i="4"/>
  <c r="X298" i="4"/>
  <c r="Y298" i="4"/>
  <c r="Z298" i="4"/>
  <c r="C62" i="4"/>
  <c r="D62" i="4"/>
  <c r="E62" i="4"/>
  <c r="F62" i="4"/>
  <c r="G62" i="4"/>
  <c r="H62" i="4"/>
  <c r="I62" i="4"/>
  <c r="J62" i="4"/>
  <c r="K62" i="4"/>
  <c r="L62" i="4"/>
  <c r="M62" i="4"/>
  <c r="N62" i="4"/>
  <c r="O62" i="4"/>
  <c r="P62" i="4"/>
  <c r="Q62" i="4"/>
  <c r="R62" i="4"/>
  <c r="S62" i="4"/>
  <c r="T62" i="4"/>
  <c r="U62" i="4"/>
  <c r="V62" i="4"/>
  <c r="W62" i="4"/>
  <c r="X62" i="4"/>
  <c r="Y62" i="4"/>
  <c r="Z62" i="4"/>
  <c r="C21" i="4"/>
  <c r="D21" i="4"/>
  <c r="E21" i="4"/>
  <c r="F21" i="4"/>
  <c r="G21" i="4"/>
  <c r="H21" i="4"/>
  <c r="I21" i="4"/>
  <c r="J21" i="4"/>
  <c r="K21" i="4"/>
  <c r="L21" i="4"/>
  <c r="M21" i="4"/>
  <c r="N21" i="4"/>
  <c r="O21" i="4"/>
  <c r="P21" i="4"/>
  <c r="Q21" i="4"/>
  <c r="R21" i="4"/>
  <c r="S21" i="4"/>
  <c r="T21" i="4"/>
  <c r="U21" i="4"/>
  <c r="V21" i="4"/>
  <c r="W21" i="4"/>
  <c r="X21" i="4"/>
  <c r="Y21" i="4"/>
  <c r="Z21" i="4"/>
  <c r="C167" i="4"/>
  <c r="D167" i="4"/>
  <c r="E167" i="4"/>
  <c r="F167" i="4"/>
  <c r="G167" i="4"/>
  <c r="H167" i="4"/>
  <c r="I167" i="4"/>
  <c r="J167" i="4"/>
  <c r="K167" i="4"/>
  <c r="L167" i="4"/>
  <c r="M167" i="4"/>
  <c r="N167" i="4"/>
  <c r="O167" i="4"/>
  <c r="P167" i="4"/>
  <c r="Q167" i="4"/>
  <c r="R167" i="4"/>
  <c r="S167" i="4"/>
  <c r="T167" i="4"/>
  <c r="U167" i="4"/>
  <c r="V167" i="4"/>
  <c r="W167" i="4"/>
  <c r="X167" i="4"/>
  <c r="Y167" i="4"/>
  <c r="Z167" i="4"/>
  <c r="C39" i="4"/>
  <c r="D39" i="4"/>
  <c r="E39" i="4"/>
  <c r="F39" i="4"/>
  <c r="G39" i="4"/>
  <c r="H39" i="4"/>
  <c r="I39" i="4"/>
  <c r="J39" i="4"/>
  <c r="K39" i="4"/>
  <c r="L39" i="4"/>
  <c r="M39" i="4"/>
  <c r="N39" i="4"/>
  <c r="O39" i="4"/>
  <c r="P39" i="4"/>
  <c r="Q39" i="4"/>
  <c r="R39" i="4"/>
  <c r="S39" i="4"/>
  <c r="T39" i="4"/>
  <c r="U39" i="4"/>
  <c r="V39" i="4"/>
  <c r="W39" i="4"/>
  <c r="X39" i="4"/>
  <c r="Y39" i="4"/>
  <c r="Z39" i="4"/>
  <c r="C205" i="4"/>
  <c r="D205" i="4"/>
  <c r="E205" i="4"/>
  <c r="F205" i="4"/>
  <c r="G205" i="4"/>
  <c r="H205" i="4"/>
  <c r="I205" i="4"/>
  <c r="J205" i="4"/>
  <c r="K205" i="4"/>
  <c r="L205" i="4"/>
  <c r="M205" i="4"/>
  <c r="N205" i="4"/>
  <c r="O205" i="4"/>
  <c r="P205" i="4"/>
  <c r="Q205" i="4"/>
  <c r="R205" i="4"/>
  <c r="S205" i="4"/>
  <c r="T205" i="4"/>
  <c r="U205" i="4"/>
  <c r="V205" i="4"/>
  <c r="W205" i="4"/>
  <c r="X205" i="4"/>
  <c r="Y205" i="4"/>
  <c r="Z205" i="4"/>
  <c r="C643" i="4"/>
  <c r="D643" i="4"/>
  <c r="E643" i="4"/>
  <c r="F643" i="4"/>
  <c r="G643" i="4"/>
  <c r="H643" i="4"/>
  <c r="I643" i="4"/>
  <c r="J643" i="4"/>
  <c r="K643" i="4"/>
  <c r="L643" i="4"/>
  <c r="M643" i="4"/>
  <c r="N643" i="4"/>
  <c r="O643" i="4"/>
  <c r="P643" i="4"/>
  <c r="Q643" i="4"/>
  <c r="R643" i="4"/>
  <c r="S643" i="4"/>
  <c r="T643" i="4"/>
  <c r="U643" i="4"/>
  <c r="V643" i="4"/>
  <c r="W643" i="4"/>
  <c r="X643" i="4"/>
  <c r="Y643" i="4"/>
  <c r="Z643" i="4"/>
  <c r="C2" i="4"/>
  <c r="D2" i="4"/>
  <c r="E2" i="4"/>
  <c r="F2" i="4"/>
  <c r="G2" i="4"/>
  <c r="H2" i="4"/>
  <c r="I2" i="4"/>
  <c r="J2" i="4"/>
  <c r="K2" i="4"/>
  <c r="L2" i="4"/>
  <c r="M2" i="4"/>
  <c r="N2" i="4"/>
  <c r="O2" i="4"/>
  <c r="P2" i="4"/>
  <c r="Q2" i="4"/>
  <c r="R2" i="4"/>
  <c r="S2" i="4"/>
  <c r="T2" i="4"/>
  <c r="U2" i="4"/>
  <c r="V2" i="4"/>
  <c r="W2" i="4"/>
  <c r="X2" i="4"/>
  <c r="Y2" i="4"/>
  <c r="Z2" i="4"/>
  <c r="C495" i="4"/>
  <c r="D495" i="4"/>
  <c r="E495" i="4"/>
  <c r="F495" i="4"/>
  <c r="G495" i="4"/>
  <c r="H495" i="4"/>
  <c r="I495" i="4"/>
  <c r="J495" i="4"/>
  <c r="K495" i="4"/>
  <c r="L495" i="4"/>
  <c r="M495" i="4"/>
  <c r="N495" i="4"/>
  <c r="O495" i="4"/>
  <c r="P495" i="4"/>
  <c r="Q495" i="4"/>
  <c r="R495" i="4"/>
  <c r="S495" i="4"/>
  <c r="T495" i="4"/>
  <c r="U495" i="4"/>
  <c r="V495" i="4"/>
  <c r="W495" i="4"/>
  <c r="X495" i="4"/>
  <c r="Y495" i="4"/>
  <c r="Z495" i="4"/>
  <c r="C522" i="4"/>
  <c r="D522" i="4"/>
  <c r="E522" i="4"/>
  <c r="F522" i="4"/>
  <c r="G522" i="4"/>
  <c r="H522" i="4"/>
  <c r="I522" i="4"/>
  <c r="J522" i="4"/>
  <c r="K522" i="4"/>
  <c r="L522" i="4"/>
  <c r="M522" i="4"/>
  <c r="N522" i="4"/>
  <c r="O522" i="4"/>
  <c r="P522" i="4"/>
  <c r="Q522" i="4"/>
  <c r="R522" i="4"/>
  <c r="S522" i="4"/>
  <c r="T522" i="4"/>
  <c r="U522" i="4"/>
  <c r="V522" i="4"/>
  <c r="W522" i="4"/>
  <c r="X522" i="4"/>
  <c r="Y522" i="4"/>
  <c r="Z522" i="4"/>
  <c r="C449" i="4"/>
  <c r="D449" i="4"/>
  <c r="E449" i="4"/>
  <c r="F449" i="4"/>
  <c r="G449" i="4"/>
  <c r="H449" i="4"/>
  <c r="I449" i="4"/>
  <c r="J449" i="4"/>
  <c r="K449" i="4"/>
  <c r="L449" i="4"/>
  <c r="M449" i="4"/>
  <c r="N449" i="4"/>
  <c r="O449" i="4"/>
  <c r="P449" i="4"/>
  <c r="Q449" i="4"/>
  <c r="R449" i="4"/>
  <c r="S449" i="4"/>
  <c r="T449" i="4"/>
  <c r="U449" i="4"/>
  <c r="V449" i="4"/>
  <c r="W449" i="4"/>
  <c r="X449" i="4"/>
  <c r="Y449" i="4"/>
  <c r="Z449" i="4"/>
  <c r="C583" i="4"/>
  <c r="D583" i="4"/>
  <c r="E583" i="4"/>
  <c r="F583" i="4"/>
  <c r="G583" i="4"/>
  <c r="H583" i="4"/>
  <c r="I583" i="4"/>
  <c r="J583" i="4"/>
  <c r="K583" i="4"/>
  <c r="L583" i="4"/>
  <c r="M583" i="4"/>
  <c r="N583" i="4"/>
  <c r="O583" i="4"/>
  <c r="P583" i="4"/>
  <c r="Q583" i="4"/>
  <c r="R583" i="4"/>
  <c r="S583" i="4"/>
  <c r="T583" i="4"/>
  <c r="U583" i="4"/>
  <c r="V583" i="4"/>
  <c r="W583" i="4"/>
  <c r="X583" i="4"/>
  <c r="Y583" i="4"/>
  <c r="Z583" i="4"/>
  <c r="C562" i="4"/>
  <c r="D562" i="4"/>
  <c r="E562" i="4"/>
  <c r="F562" i="4"/>
  <c r="G562" i="4"/>
  <c r="H562" i="4"/>
  <c r="I562" i="4"/>
  <c r="J562" i="4"/>
  <c r="K562" i="4"/>
  <c r="L562" i="4"/>
  <c r="M562" i="4"/>
  <c r="N562" i="4"/>
  <c r="O562" i="4"/>
  <c r="P562" i="4"/>
  <c r="Q562" i="4"/>
  <c r="R562" i="4"/>
  <c r="S562" i="4"/>
  <c r="T562" i="4"/>
  <c r="U562" i="4"/>
  <c r="V562" i="4"/>
  <c r="W562" i="4"/>
  <c r="X562" i="4"/>
  <c r="Y562" i="4"/>
  <c r="Z562" i="4"/>
  <c r="C508" i="4"/>
  <c r="D508" i="4"/>
  <c r="E508" i="4"/>
  <c r="F508" i="4"/>
  <c r="G508" i="4"/>
  <c r="H508" i="4"/>
  <c r="I508" i="4"/>
  <c r="J508" i="4"/>
  <c r="K508" i="4"/>
  <c r="L508" i="4"/>
  <c r="M508" i="4"/>
  <c r="N508" i="4"/>
  <c r="O508" i="4"/>
  <c r="P508" i="4"/>
  <c r="Q508" i="4"/>
  <c r="R508" i="4"/>
  <c r="S508" i="4"/>
  <c r="T508" i="4"/>
  <c r="U508" i="4"/>
  <c r="V508" i="4"/>
  <c r="W508" i="4"/>
  <c r="X508" i="4"/>
  <c r="Y508" i="4"/>
  <c r="Z508" i="4"/>
  <c r="C393" i="4"/>
  <c r="D393" i="4"/>
  <c r="E393" i="4"/>
  <c r="F393" i="4"/>
  <c r="G393" i="4"/>
  <c r="H393" i="4"/>
  <c r="I393" i="4"/>
  <c r="J393" i="4"/>
  <c r="K393" i="4"/>
  <c r="L393" i="4"/>
  <c r="M393" i="4"/>
  <c r="N393" i="4"/>
  <c r="O393" i="4"/>
  <c r="P393" i="4"/>
  <c r="Q393" i="4"/>
  <c r="R393" i="4"/>
  <c r="S393" i="4"/>
  <c r="T393" i="4"/>
  <c r="U393" i="4"/>
  <c r="V393" i="4"/>
  <c r="W393" i="4"/>
  <c r="X393" i="4"/>
  <c r="Y393" i="4"/>
  <c r="Z393" i="4"/>
  <c r="C592" i="4"/>
  <c r="D592" i="4"/>
  <c r="E592" i="4"/>
  <c r="F592" i="4"/>
  <c r="G592" i="4"/>
  <c r="H592" i="4"/>
  <c r="I592" i="4"/>
  <c r="J592" i="4"/>
  <c r="K592" i="4"/>
  <c r="L592" i="4"/>
  <c r="M592" i="4"/>
  <c r="N592" i="4"/>
  <c r="O592" i="4"/>
  <c r="P592" i="4"/>
  <c r="Q592" i="4"/>
  <c r="R592" i="4"/>
  <c r="S592" i="4"/>
  <c r="T592" i="4"/>
  <c r="U592" i="4"/>
  <c r="V592" i="4"/>
  <c r="W592" i="4"/>
  <c r="X592" i="4"/>
  <c r="Y592" i="4"/>
  <c r="Z592" i="4"/>
  <c r="C577" i="4"/>
  <c r="D577" i="4"/>
  <c r="E577" i="4"/>
  <c r="F577" i="4"/>
  <c r="G577" i="4"/>
  <c r="H577" i="4"/>
  <c r="I577" i="4"/>
  <c r="J577" i="4"/>
  <c r="K577" i="4"/>
  <c r="L577" i="4"/>
  <c r="M577" i="4"/>
  <c r="N577" i="4"/>
  <c r="O577" i="4"/>
  <c r="P577" i="4"/>
  <c r="Q577" i="4"/>
  <c r="R577" i="4"/>
  <c r="S577" i="4"/>
  <c r="T577" i="4"/>
  <c r="U577" i="4"/>
  <c r="V577" i="4"/>
  <c r="W577" i="4"/>
  <c r="X577" i="4"/>
  <c r="Y577" i="4"/>
  <c r="Z577" i="4"/>
  <c r="C384" i="4"/>
  <c r="D384" i="4"/>
  <c r="E384" i="4"/>
  <c r="F384" i="4"/>
  <c r="G384" i="4"/>
  <c r="H384" i="4"/>
  <c r="I384" i="4"/>
  <c r="J384" i="4"/>
  <c r="K384" i="4"/>
  <c r="L384" i="4"/>
  <c r="M384" i="4"/>
  <c r="N384" i="4"/>
  <c r="O384" i="4"/>
  <c r="P384" i="4"/>
  <c r="Q384" i="4"/>
  <c r="R384" i="4"/>
  <c r="S384" i="4"/>
  <c r="T384" i="4"/>
  <c r="U384" i="4"/>
  <c r="V384" i="4"/>
  <c r="W384" i="4"/>
  <c r="X384" i="4"/>
  <c r="Y384" i="4"/>
  <c r="Z384" i="4"/>
  <c r="C261" i="4"/>
  <c r="D261" i="4"/>
  <c r="E261" i="4"/>
  <c r="F261" i="4"/>
  <c r="G261" i="4"/>
  <c r="H261" i="4"/>
  <c r="I261" i="4"/>
  <c r="J261" i="4"/>
  <c r="K261" i="4"/>
  <c r="L261" i="4"/>
  <c r="M261" i="4"/>
  <c r="N261" i="4"/>
  <c r="O261" i="4"/>
  <c r="P261" i="4"/>
  <c r="Q261" i="4"/>
  <c r="R261" i="4"/>
  <c r="S261" i="4"/>
  <c r="T261" i="4"/>
  <c r="U261" i="4"/>
  <c r="V261" i="4"/>
  <c r="W261" i="4"/>
  <c r="X261" i="4"/>
  <c r="Y261" i="4"/>
  <c r="Z261" i="4"/>
  <c r="C499" i="4"/>
  <c r="D499" i="4"/>
  <c r="E499" i="4"/>
  <c r="F499" i="4"/>
  <c r="G499" i="4"/>
  <c r="H499" i="4"/>
  <c r="I499" i="4"/>
  <c r="J499" i="4"/>
  <c r="K499" i="4"/>
  <c r="L499" i="4"/>
  <c r="M499" i="4"/>
  <c r="N499" i="4"/>
  <c r="O499" i="4"/>
  <c r="P499" i="4"/>
  <c r="Q499" i="4"/>
  <c r="R499" i="4"/>
  <c r="S499" i="4"/>
  <c r="T499" i="4"/>
  <c r="U499" i="4"/>
  <c r="V499" i="4"/>
  <c r="W499" i="4"/>
  <c r="X499" i="4"/>
  <c r="Y499" i="4"/>
  <c r="Z499" i="4"/>
  <c r="C378" i="4"/>
  <c r="D378" i="4"/>
  <c r="E378" i="4"/>
  <c r="F378" i="4"/>
  <c r="G378" i="4"/>
  <c r="H378" i="4"/>
  <c r="I378" i="4"/>
  <c r="J378" i="4"/>
  <c r="K378" i="4"/>
  <c r="L378" i="4"/>
  <c r="M378" i="4"/>
  <c r="N378" i="4"/>
  <c r="O378" i="4"/>
  <c r="P378" i="4"/>
  <c r="Q378" i="4"/>
  <c r="R378" i="4"/>
  <c r="S378" i="4"/>
  <c r="T378" i="4"/>
  <c r="U378" i="4"/>
  <c r="V378" i="4"/>
  <c r="W378" i="4"/>
  <c r="X378" i="4"/>
  <c r="Y378" i="4"/>
  <c r="Z378" i="4"/>
  <c r="C37" i="4"/>
  <c r="D37" i="4"/>
  <c r="E37" i="4"/>
  <c r="F37" i="4"/>
  <c r="G37" i="4"/>
  <c r="H37" i="4"/>
  <c r="I37" i="4"/>
  <c r="J37" i="4"/>
  <c r="K37" i="4"/>
  <c r="L37" i="4"/>
  <c r="M37" i="4"/>
  <c r="N37" i="4"/>
  <c r="O37" i="4"/>
  <c r="P37" i="4"/>
  <c r="Q37" i="4"/>
  <c r="R37" i="4"/>
  <c r="S37" i="4"/>
  <c r="T37" i="4"/>
  <c r="U37" i="4"/>
  <c r="V37" i="4"/>
  <c r="W37" i="4"/>
  <c r="X37" i="4"/>
  <c r="Y37" i="4"/>
  <c r="Z37" i="4"/>
  <c r="C57" i="4"/>
  <c r="D57" i="4"/>
  <c r="E57" i="4"/>
  <c r="F57" i="4"/>
  <c r="G57" i="4"/>
  <c r="H57" i="4"/>
  <c r="I57" i="4"/>
  <c r="J57" i="4"/>
  <c r="K57" i="4"/>
  <c r="L57" i="4"/>
  <c r="M57" i="4"/>
  <c r="N57" i="4"/>
  <c r="O57" i="4"/>
  <c r="P57" i="4"/>
  <c r="Q57" i="4"/>
  <c r="R57" i="4"/>
  <c r="S57" i="4"/>
  <c r="T57" i="4"/>
  <c r="U57" i="4"/>
  <c r="V57" i="4"/>
  <c r="W57" i="4"/>
  <c r="X57" i="4"/>
  <c r="Y57" i="4"/>
  <c r="Z57" i="4"/>
  <c r="C103" i="4"/>
  <c r="D103" i="4"/>
  <c r="E103" i="4"/>
  <c r="F103" i="4"/>
  <c r="G103" i="4"/>
  <c r="H103" i="4"/>
  <c r="I103" i="4"/>
  <c r="J103" i="4"/>
  <c r="K103" i="4"/>
  <c r="L103" i="4"/>
  <c r="M103" i="4"/>
  <c r="N103" i="4"/>
  <c r="O103" i="4"/>
  <c r="P103" i="4"/>
  <c r="Q103" i="4"/>
  <c r="R103" i="4"/>
  <c r="S103" i="4"/>
  <c r="T103" i="4"/>
  <c r="U103" i="4"/>
  <c r="V103" i="4"/>
  <c r="W103" i="4"/>
  <c r="X103" i="4"/>
  <c r="Y103" i="4"/>
  <c r="Z103" i="4"/>
  <c r="C434" i="4"/>
  <c r="D434" i="4"/>
  <c r="E434" i="4"/>
  <c r="F434" i="4"/>
  <c r="G434" i="4"/>
  <c r="H434" i="4"/>
  <c r="I434" i="4"/>
  <c r="J434" i="4"/>
  <c r="K434" i="4"/>
  <c r="L434" i="4"/>
  <c r="M434" i="4"/>
  <c r="N434" i="4"/>
  <c r="O434" i="4"/>
  <c r="P434" i="4"/>
  <c r="Q434" i="4"/>
  <c r="R434" i="4"/>
  <c r="S434" i="4"/>
  <c r="T434" i="4"/>
  <c r="U434" i="4"/>
  <c r="V434" i="4"/>
  <c r="W434" i="4"/>
  <c r="X434" i="4"/>
  <c r="Y434" i="4"/>
  <c r="Z434" i="4"/>
  <c r="C159" i="4"/>
  <c r="D159" i="4"/>
  <c r="E159" i="4"/>
  <c r="F159" i="4"/>
  <c r="G159" i="4"/>
  <c r="H159" i="4"/>
  <c r="I159" i="4"/>
  <c r="J159" i="4"/>
  <c r="K159" i="4"/>
  <c r="L159" i="4"/>
  <c r="M159" i="4"/>
  <c r="N159" i="4"/>
  <c r="O159" i="4"/>
  <c r="P159" i="4"/>
  <c r="Q159" i="4"/>
  <c r="R159" i="4"/>
  <c r="S159" i="4"/>
  <c r="T159" i="4"/>
  <c r="U159" i="4"/>
  <c r="V159" i="4"/>
  <c r="W159" i="4"/>
  <c r="X159" i="4"/>
  <c r="Y159" i="4"/>
  <c r="Z159" i="4"/>
  <c r="C32" i="4"/>
  <c r="D32" i="4"/>
  <c r="E32" i="4"/>
  <c r="F32" i="4"/>
  <c r="G32" i="4"/>
  <c r="H32" i="4"/>
  <c r="I32" i="4"/>
  <c r="J32" i="4"/>
  <c r="K32" i="4"/>
  <c r="L32" i="4"/>
  <c r="M32" i="4"/>
  <c r="N32" i="4"/>
  <c r="O32" i="4"/>
  <c r="P32" i="4"/>
  <c r="Q32" i="4"/>
  <c r="R32" i="4"/>
  <c r="S32" i="4"/>
  <c r="T32" i="4"/>
  <c r="U32" i="4"/>
  <c r="V32" i="4"/>
  <c r="W32" i="4"/>
  <c r="X32" i="4"/>
  <c r="Y32" i="4"/>
  <c r="Z32" i="4"/>
  <c r="C111" i="4"/>
  <c r="D111" i="4"/>
  <c r="E111" i="4"/>
  <c r="F111" i="4"/>
  <c r="G111" i="4"/>
  <c r="H111" i="4"/>
  <c r="I111" i="4"/>
  <c r="J111" i="4"/>
  <c r="K111" i="4"/>
  <c r="L111" i="4"/>
  <c r="M111" i="4"/>
  <c r="N111" i="4"/>
  <c r="O111" i="4"/>
  <c r="P111" i="4"/>
  <c r="Q111" i="4"/>
  <c r="R111" i="4"/>
  <c r="S111" i="4"/>
  <c r="T111" i="4"/>
  <c r="U111" i="4"/>
  <c r="V111" i="4"/>
  <c r="W111" i="4"/>
  <c r="X111" i="4"/>
  <c r="Y111" i="4"/>
  <c r="Z111" i="4"/>
  <c r="C210" i="4"/>
  <c r="D210" i="4"/>
  <c r="E210" i="4"/>
  <c r="F210" i="4"/>
  <c r="G210" i="4"/>
  <c r="H210" i="4"/>
  <c r="I210" i="4"/>
  <c r="J210" i="4"/>
  <c r="K210" i="4"/>
  <c r="L210" i="4"/>
  <c r="M210" i="4"/>
  <c r="N210" i="4"/>
  <c r="O210" i="4"/>
  <c r="P210" i="4"/>
  <c r="Q210" i="4"/>
  <c r="R210" i="4"/>
  <c r="S210" i="4"/>
  <c r="T210" i="4"/>
  <c r="U210" i="4"/>
  <c r="V210" i="4"/>
  <c r="W210" i="4"/>
  <c r="X210" i="4"/>
  <c r="Y210" i="4"/>
  <c r="Z210" i="4"/>
  <c r="C195" i="4"/>
  <c r="D195" i="4"/>
  <c r="E195" i="4"/>
  <c r="F195" i="4"/>
  <c r="G195" i="4"/>
  <c r="H195" i="4"/>
  <c r="I195" i="4"/>
  <c r="J195" i="4"/>
  <c r="K195" i="4"/>
  <c r="L195" i="4"/>
  <c r="M195" i="4"/>
  <c r="N195" i="4"/>
  <c r="O195" i="4"/>
  <c r="P195" i="4"/>
  <c r="Q195" i="4"/>
  <c r="R195" i="4"/>
  <c r="S195" i="4"/>
  <c r="T195" i="4"/>
  <c r="U195" i="4"/>
  <c r="V195" i="4"/>
  <c r="W195" i="4"/>
  <c r="X195" i="4"/>
  <c r="Y195" i="4"/>
  <c r="Z195" i="4"/>
  <c r="C224" i="4"/>
  <c r="D224" i="4"/>
  <c r="E224" i="4"/>
  <c r="F224" i="4"/>
  <c r="G224" i="4"/>
  <c r="H224" i="4"/>
  <c r="I224" i="4"/>
  <c r="J224" i="4"/>
  <c r="K224" i="4"/>
  <c r="L224" i="4"/>
  <c r="M224" i="4"/>
  <c r="N224" i="4"/>
  <c r="O224" i="4"/>
  <c r="P224" i="4"/>
  <c r="Q224" i="4"/>
  <c r="R224" i="4"/>
  <c r="S224" i="4"/>
  <c r="T224" i="4"/>
  <c r="U224" i="4"/>
  <c r="V224" i="4"/>
  <c r="W224" i="4"/>
  <c r="X224" i="4"/>
  <c r="Y224" i="4"/>
  <c r="Z224" i="4"/>
  <c r="C85" i="4"/>
  <c r="D85" i="4"/>
  <c r="E85" i="4"/>
  <c r="F85" i="4"/>
  <c r="G85" i="4"/>
  <c r="H85" i="4"/>
  <c r="I85" i="4"/>
  <c r="J85" i="4"/>
  <c r="K85" i="4"/>
  <c r="L85" i="4"/>
  <c r="M85" i="4"/>
  <c r="N85" i="4"/>
  <c r="O85" i="4"/>
  <c r="P85" i="4"/>
  <c r="Q85" i="4"/>
  <c r="R85" i="4"/>
  <c r="S85" i="4"/>
  <c r="T85" i="4"/>
  <c r="U85" i="4"/>
  <c r="V85" i="4"/>
  <c r="W85" i="4"/>
  <c r="X85" i="4"/>
  <c r="Y85" i="4"/>
  <c r="Z85" i="4"/>
  <c r="C34" i="4"/>
  <c r="D34" i="4"/>
  <c r="E34" i="4"/>
  <c r="F34" i="4"/>
  <c r="G34" i="4"/>
  <c r="H34" i="4"/>
  <c r="I34" i="4"/>
  <c r="J34" i="4"/>
  <c r="K34" i="4"/>
  <c r="L34" i="4"/>
  <c r="M34" i="4"/>
  <c r="N34" i="4"/>
  <c r="O34" i="4"/>
  <c r="P34" i="4"/>
  <c r="Q34" i="4"/>
  <c r="R34" i="4"/>
  <c r="S34" i="4"/>
  <c r="T34" i="4"/>
  <c r="U34" i="4"/>
  <c r="V34" i="4"/>
  <c r="W34" i="4"/>
  <c r="X34" i="4"/>
  <c r="Y34" i="4"/>
  <c r="Z34" i="4"/>
  <c r="C60" i="4"/>
  <c r="D60" i="4"/>
  <c r="E60" i="4"/>
  <c r="F60" i="4"/>
  <c r="G60" i="4"/>
  <c r="H60" i="4"/>
  <c r="I60" i="4"/>
  <c r="J60" i="4"/>
  <c r="K60" i="4"/>
  <c r="L60" i="4"/>
  <c r="M60" i="4"/>
  <c r="N60" i="4"/>
  <c r="O60" i="4"/>
  <c r="P60" i="4"/>
  <c r="Q60" i="4"/>
  <c r="R60" i="4"/>
  <c r="S60" i="4"/>
  <c r="T60" i="4"/>
  <c r="U60" i="4"/>
  <c r="V60" i="4"/>
  <c r="W60" i="4"/>
  <c r="X60" i="4"/>
  <c r="Y60" i="4"/>
  <c r="Z60" i="4"/>
  <c r="C33" i="4"/>
  <c r="D33" i="4"/>
  <c r="E33" i="4"/>
  <c r="F33" i="4"/>
  <c r="G33" i="4"/>
  <c r="H33" i="4"/>
  <c r="I33" i="4"/>
  <c r="J33" i="4"/>
  <c r="K33" i="4"/>
  <c r="L33" i="4"/>
  <c r="M33" i="4"/>
  <c r="N33" i="4"/>
  <c r="O33" i="4"/>
  <c r="P33" i="4"/>
  <c r="Q33" i="4"/>
  <c r="R33" i="4"/>
  <c r="S33" i="4"/>
  <c r="T33" i="4"/>
  <c r="U33" i="4"/>
  <c r="V33" i="4"/>
  <c r="W33" i="4"/>
  <c r="X33" i="4"/>
  <c r="Y33" i="4"/>
  <c r="Z33" i="4"/>
  <c r="C67" i="4"/>
  <c r="D67" i="4"/>
  <c r="E67" i="4"/>
  <c r="F67" i="4"/>
  <c r="G67" i="4"/>
  <c r="H67" i="4"/>
  <c r="I67" i="4"/>
  <c r="J67" i="4"/>
  <c r="K67" i="4"/>
  <c r="L67" i="4"/>
  <c r="M67" i="4"/>
  <c r="N67" i="4"/>
  <c r="O67" i="4"/>
  <c r="P67" i="4"/>
  <c r="Q67" i="4"/>
  <c r="R67" i="4"/>
  <c r="S67" i="4"/>
  <c r="T67" i="4"/>
  <c r="U67" i="4"/>
  <c r="V67" i="4"/>
  <c r="W67" i="4"/>
  <c r="X67" i="4"/>
  <c r="Y67" i="4"/>
  <c r="Z67" i="4"/>
  <c r="C226" i="4"/>
  <c r="D226" i="4"/>
  <c r="E226" i="4"/>
  <c r="F226" i="4"/>
  <c r="G226" i="4"/>
  <c r="H226" i="4"/>
  <c r="I226" i="4"/>
  <c r="J226" i="4"/>
  <c r="K226" i="4"/>
  <c r="L226" i="4"/>
  <c r="M226" i="4"/>
  <c r="N226" i="4"/>
  <c r="O226" i="4"/>
  <c r="P226" i="4"/>
  <c r="Q226" i="4"/>
  <c r="R226" i="4"/>
  <c r="S226" i="4"/>
  <c r="T226" i="4"/>
  <c r="U226" i="4"/>
  <c r="V226" i="4"/>
  <c r="W226" i="4"/>
  <c r="X226" i="4"/>
  <c r="Y226" i="4"/>
  <c r="Z226" i="4"/>
  <c r="C126" i="4"/>
  <c r="D126" i="4"/>
  <c r="E126" i="4"/>
  <c r="F126" i="4"/>
  <c r="G126" i="4"/>
  <c r="H126" i="4"/>
  <c r="I126" i="4"/>
  <c r="J126" i="4"/>
  <c r="K126" i="4"/>
  <c r="L126" i="4"/>
  <c r="M126" i="4"/>
  <c r="N126" i="4"/>
  <c r="O126" i="4"/>
  <c r="P126" i="4"/>
  <c r="Q126" i="4"/>
  <c r="R126" i="4"/>
  <c r="S126" i="4"/>
  <c r="T126" i="4"/>
  <c r="U126" i="4"/>
  <c r="V126" i="4"/>
  <c r="W126" i="4"/>
  <c r="X126" i="4"/>
  <c r="Y126" i="4"/>
  <c r="Z126" i="4"/>
  <c r="C115" i="4"/>
  <c r="D115" i="4"/>
  <c r="E115" i="4"/>
  <c r="F115" i="4"/>
  <c r="G115" i="4"/>
  <c r="H115" i="4"/>
  <c r="I115" i="4"/>
  <c r="J115" i="4"/>
  <c r="K115" i="4"/>
  <c r="L115" i="4"/>
  <c r="M115" i="4"/>
  <c r="N115" i="4"/>
  <c r="O115" i="4"/>
  <c r="P115" i="4"/>
  <c r="Q115" i="4"/>
  <c r="R115" i="4"/>
  <c r="S115" i="4"/>
  <c r="T115" i="4"/>
  <c r="U115" i="4"/>
  <c r="V115" i="4"/>
  <c r="W115" i="4"/>
  <c r="X115" i="4"/>
  <c r="Y115" i="4"/>
  <c r="Z115" i="4"/>
  <c r="C228" i="4"/>
  <c r="D228" i="4"/>
  <c r="E228" i="4"/>
  <c r="F228" i="4"/>
  <c r="G228" i="4"/>
  <c r="H228" i="4"/>
  <c r="I228" i="4"/>
  <c r="J228" i="4"/>
  <c r="K228" i="4"/>
  <c r="L228" i="4"/>
  <c r="M228" i="4"/>
  <c r="N228" i="4"/>
  <c r="O228" i="4"/>
  <c r="P228" i="4"/>
  <c r="Q228" i="4"/>
  <c r="R228" i="4"/>
  <c r="S228" i="4"/>
  <c r="T228" i="4"/>
  <c r="U228" i="4"/>
  <c r="V228" i="4"/>
  <c r="W228" i="4"/>
  <c r="X228" i="4"/>
  <c r="Y228" i="4"/>
  <c r="Z228" i="4"/>
  <c r="C74" i="4"/>
  <c r="D74" i="4"/>
  <c r="E74" i="4"/>
  <c r="F74" i="4"/>
  <c r="G74" i="4"/>
  <c r="H74" i="4"/>
  <c r="I74" i="4"/>
  <c r="J74" i="4"/>
  <c r="K74" i="4"/>
  <c r="L74" i="4"/>
  <c r="M74" i="4"/>
  <c r="N74" i="4"/>
  <c r="O74" i="4"/>
  <c r="P74" i="4"/>
  <c r="Q74" i="4"/>
  <c r="R74" i="4"/>
  <c r="S74" i="4"/>
  <c r="T74" i="4"/>
  <c r="U74" i="4"/>
  <c r="V74" i="4"/>
  <c r="W74" i="4"/>
  <c r="X74" i="4"/>
  <c r="Y74" i="4"/>
  <c r="Z74" i="4"/>
  <c r="C223" i="4"/>
  <c r="D223" i="4"/>
  <c r="E223" i="4"/>
  <c r="F223" i="4"/>
  <c r="G223" i="4"/>
  <c r="H223" i="4"/>
  <c r="I223" i="4"/>
  <c r="J223" i="4"/>
  <c r="K223" i="4"/>
  <c r="L223" i="4"/>
  <c r="M223" i="4"/>
  <c r="N223" i="4"/>
  <c r="O223" i="4"/>
  <c r="P223" i="4"/>
  <c r="Q223" i="4"/>
  <c r="R223" i="4"/>
  <c r="S223" i="4"/>
  <c r="T223" i="4"/>
  <c r="U223" i="4"/>
  <c r="V223" i="4"/>
  <c r="W223" i="4"/>
  <c r="X223" i="4"/>
  <c r="Y223" i="4"/>
  <c r="Z223" i="4"/>
  <c r="C133" i="4"/>
  <c r="D133" i="4"/>
  <c r="E133" i="4"/>
  <c r="F133" i="4"/>
  <c r="G133" i="4"/>
  <c r="H133" i="4"/>
  <c r="I133" i="4"/>
  <c r="J133" i="4"/>
  <c r="K133" i="4"/>
  <c r="L133" i="4"/>
  <c r="M133" i="4"/>
  <c r="N133" i="4"/>
  <c r="O133" i="4"/>
  <c r="P133" i="4"/>
  <c r="Q133" i="4"/>
  <c r="R133" i="4"/>
  <c r="S133" i="4"/>
  <c r="T133" i="4"/>
  <c r="U133" i="4"/>
  <c r="V133" i="4"/>
  <c r="W133" i="4"/>
  <c r="X133" i="4"/>
  <c r="Y133" i="4"/>
  <c r="Z133" i="4"/>
  <c r="C309" i="4"/>
  <c r="D309" i="4"/>
  <c r="E309" i="4"/>
  <c r="F309" i="4"/>
  <c r="G309" i="4"/>
  <c r="H309" i="4"/>
  <c r="I309" i="4"/>
  <c r="J309" i="4"/>
  <c r="K309" i="4"/>
  <c r="L309" i="4"/>
  <c r="M309" i="4"/>
  <c r="N309" i="4"/>
  <c r="O309" i="4"/>
  <c r="P309" i="4"/>
  <c r="Q309" i="4"/>
  <c r="R309" i="4"/>
  <c r="S309" i="4"/>
  <c r="T309" i="4"/>
  <c r="U309" i="4"/>
  <c r="V309" i="4"/>
  <c r="W309" i="4"/>
  <c r="X309" i="4"/>
  <c r="Y309" i="4"/>
  <c r="Z309" i="4"/>
  <c r="C100" i="4"/>
  <c r="D100" i="4"/>
  <c r="E100" i="4"/>
  <c r="F100" i="4"/>
  <c r="G100" i="4"/>
  <c r="H100" i="4"/>
  <c r="I100" i="4"/>
  <c r="J100" i="4"/>
  <c r="K100" i="4"/>
  <c r="L100" i="4"/>
  <c r="M100" i="4"/>
  <c r="N100" i="4"/>
  <c r="O100" i="4"/>
  <c r="P100" i="4"/>
  <c r="Q100" i="4"/>
  <c r="R100" i="4"/>
  <c r="S100" i="4"/>
  <c r="T100" i="4"/>
  <c r="U100" i="4"/>
  <c r="V100" i="4"/>
  <c r="W100" i="4"/>
  <c r="X100" i="4"/>
  <c r="Y100" i="4"/>
  <c r="Z100" i="4"/>
  <c r="C113" i="4"/>
  <c r="D113" i="4"/>
  <c r="E113" i="4"/>
  <c r="F113" i="4"/>
  <c r="G113" i="4"/>
  <c r="H113" i="4"/>
  <c r="I113" i="4"/>
  <c r="J113" i="4"/>
  <c r="K113" i="4"/>
  <c r="L113" i="4"/>
  <c r="M113" i="4"/>
  <c r="N113" i="4"/>
  <c r="O113" i="4"/>
  <c r="P113" i="4"/>
  <c r="Q113" i="4"/>
  <c r="R113" i="4"/>
  <c r="S113" i="4"/>
  <c r="T113" i="4"/>
  <c r="U113" i="4"/>
  <c r="V113" i="4"/>
  <c r="W113" i="4"/>
  <c r="X113" i="4"/>
  <c r="Y113" i="4"/>
  <c r="Z113" i="4"/>
  <c r="C181" i="4"/>
  <c r="D181" i="4"/>
  <c r="E181" i="4"/>
  <c r="F181" i="4"/>
  <c r="G181" i="4"/>
  <c r="H181" i="4"/>
  <c r="I181" i="4"/>
  <c r="J181" i="4"/>
  <c r="K181" i="4"/>
  <c r="L181" i="4"/>
  <c r="M181" i="4"/>
  <c r="N181" i="4"/>
  <c r="O181" i="4"/>
  <c r="P181" i="4"/>
  <c r="Q181" i="4"/>
  <c r="R181" i="4"/>
  <c r="S181" i="4"/>
  <c r="T181" i="4"/>
  <c r="U181" i="4"/>
  <c r="V181" i="4"/>
  <c r="W181" i="4"/>
  <c r="X181" i="4"/>
  <c r="Y181" i="4"/>
  <c r="Z181" i="4"/>
  <c r="C169" i="4"/>
  <c r="D169" i="4"/>
  <c r="E169" i="4"/>
  <c r="F169" i="4"/>
  <c r="G169" i="4"/>
  <c r="H169" i="4"/>
  <c r="I169" i="4"/>
  <c r="J169" i="4"/>
  <c r="K169" i="4"/>
  <c r="L169" i="4"/>
  <c r="M169" i="4"/>
  <c r="N169" i="4"/>
  <c r="O169" i="4"/>
  <c r="P169" i="4"/>
  <c r="Q169" i="4"/>
  <c r="R169" i="4"/>
  <c r="S169" i="4"/>
  <c r="T169" i="4"/>
  <c r="U169" i="4"/>
  <c r="V169" i="4"/>
  <c r="W169" i="4"/>
  <c r="X169" i="4"/>
  <c r="Y169" i="4"/>
  <c r="Z169" i="4"/>
  <c r="C178" i="4"/>
  <c r="D178" i="4"/>
  <c r="E178" i="4"/>
  <c r="F178" i="4"/>
  <c r="G178" i="4"/>
  <c r="H178" i="4"/>
  <c r="I178" i="4"/>
  <c r="J178" i="4"/>
  <c r="K178" i="4"/>
  <c r="L178" i="4"/>
  <c r="M178" i="4"/>
  <c r="N178" i="4"/>
  <c r="O178" i="4"/>
  <c r="P178" i="4"/>
  <c r="Q178" i="4"/>
  <c r="R178" i="4"/>
  <c r="S178" i="4"/>
  <c r="T178" i="4"/>
  <c r="U178" i="4"/>
  <c r="V178" i="4"/>
  <c r="W178" i="4"/>
  <c r="X178" i="4"/>
  <c r="Y178" i="4"/>
  <c r="Z178" i="4"/>
  <c r="C591" i="4"/>
  <c r="D591" i="4"/>
  <c r="E591" i="4"/>
  <c r="F591" i="4"/>
  <c r="G591" i="4"/>
  <c r="H591" i="4"/>
  <c r="I591" i="4"/>
  <c r="J591" i="4"/>
  <c r="K591" i="4"/>
  <c r="L591" i="4"/>
  <c r="M591" i="4"/>
  <c r="N591" i="4"/>
  <c r="O591" i="4"/>
  <c r="P591" i="4"/>
  <c r="Q591" i="4"/>
  <c r="R591" i="4"/>
  <c r="S591" i="4"/>
  <c r="T591" i="4"/>
  <c r="U591" i="4"/>
  <c r="V591" i="4"/>
  <c r="W591" i="4"/>
  <c r="X591" i="4"/>
  <c r="Y591" i="4"/>
  <c r="Z591" i="4"/>
  <c r="C330" i="4"/>
  <c r="D330" i="4"/>
  <c r="E330" i="4"/>
  <c r="F330" i="4"/>
  <c r="G330" i="4"/>
  <c r="H330" i="4"/>
  <c r="I330" i="4"/>
  <c r="J330" i="4"/>
  <c r="K330" i="4"/>
  <c r="L330" i="4"/>
  <c r="M330" i="4"/>
  <c r="N330" i="4"/>
  <c r="O330" i="4"/>
  <c r="P330" i="4"/>
  <c r="Q330" i="4"/>
  <c r="R330" i="4"/>
  <c r="S330" i="4"/>
  <c r="T330" i="4"/>
  <c r="U330" i="4"/>
  <c r="V330" i="4"/>
  <c r="W330" i="4"/>
  <c r="X330" i="4"/>
  <c r="Y330" i="4"/>
  <c r="Z330" i="4"/>
  <c r="C487" i="4"/>
  <c r="D487" i="4"/>
  <c r="E487" i="4"/>
  <c r="F487" i="4"/>
  <c r="G487" i="4"/>
  <c r="H487" i="4"/>
  <c r="I487" i="4"/>
  <c r="J487" i="4"/>
  <c r="K487" i="4"/>
  <c r="L487" i="4"/>
  <c r="M487" i="4"/>
  <c r="N487" i="4"/>
  <c r="O487" i="4"/>
  <c r="P487" i="4"/>
  <c r="Q487" i="4"/>
  <c r="R487" i="4"/>
  <c r="S487" i="4"/>
  <c r="T487" i="4"/>
  <c r="U487" i="4"/>
  <c r="V487" i="4"/>
  <c r="W487" i="4"/>
  <c r="X487" i="4"/>
  <c r="Y487" i="4"/>
  <c r="Z487" i="4"/>
  <c r="C428" i="4"/>
  <c r="D428" i="4"/>
  <c r="E428" i="4"/>
  <c r="F428" i="4"/>
  <c r="G428" i="4"/>
  <c r="H428" i="4"/>
  <c r="I428" i="4"/>
  <c r="J428" i="4"/>
  <c r="K428" i="4"/>
  <c r="L428" i="4"/>
  <c r="M428" i="4"/>
  <c r="N428" i="4"/>
  <c r="O428" i="4"/>
  <c r="P428" i="4"/>
  <c r="Q428" i="4"/>
  <c r="R428" i="4"/>
  <c r="S428" i="4"/>
  <c r="T428" i="4"/>
  <c r="U428" i="4"/>
  <c r="V428" i="4"/>
  <c r="W428" i="4"/>
  <c r="X428" i="4"/>
  <c r="Y428" i="4"/>
  <c r="Z428" i="4"/>
  <c r="C544" i="4"/>
  <c r="D544" i="4"/>
  <c r="E544" i="4"/>
  <c r="F544" i="4"/>
  <c r="G544" i="4"/>
  <c r="H544" i="4"/>
  <c r="I544" i="4"/>
  <c r="J544" i="4"/>
  <c r="K544" i="4"/>
  <c r="L544" i="4"/>
  <c r="M544" i="4"/>
  <c r="N544" i="4"/>
  <c r="O544" i="4"/>
  <c r="P544" i="4"/>
  <c r="Q544" i="4"/>
  <c r="R544" i="4"/>
  <c r="S544" i="4"/>
  <c r="T544" i="4"/>
  <c r="U544" i="4"/>
  <c r="V544" i="4"/>
  <c r="W544" i="4"/>
  <c r="X544" i="4"/>
  <c r="Y544" i="4"/>
  <c r="Z544" i="4"/>
  <c r="C403" i="4"/>
  <c r="D403" i="4"/>
  <c r="E403" i="4"/>
  <c r="F403" i="4"/>
  <c r="G403" i="4"/>
  <c r="H403" i="4"/>
  <c r="I403" i="4"/>
  <c r="J403" i="4"/>
  <c r="K403" i="4"/>
  <c r="L403" i="4"/>
  <c r="M403" i="4"/>
  <c r="N403" i="4"/>
  <c r="O403" i="4"/>
  <c r="P403" i="4"/>
  <c r="Q403" i="4"/>
  <c r="R403" i="4"/>
  <c r="S403" i="4"/>
  <c r="T403" i="4"/>
  <c r="U403" i="4"/>
  <c r="V403" i="4"/>
  <c r="W403" i="4"/>
  <c r="X403" i="4"/>
  <c r="Y403" i="4"/>
  <c r="Z403" i="4"/>
  <c r="C285" i="4"/>
  <c r="D285" i="4"/>
  <c r="E285" i="4"/>
  <c r="F285" i="4"/>
  <c r="G285" i="4"/>
  <c r="H285" i="4"/>
  <c r="I285" i="4"/>
  <c r="J285" i="4"/>
  <c r="K285" i="4"/>
  <c r="L285" i="4"/>
  <c r="M285" i="4"/>
  <c r="N285" i="4"/>
  <c r="O285" i="4"/>
  <c r="P285" i="4"/>
  <c r="Q285" i="4"/>
  <c r="R285" i="4"/>
  <c r="S285" i="4"/>
  <c r="T285" i="4"/>
  <c r="U285" i="4"/>
  <c r="V285" i="4"/>
  <c r="W285" i="4"/>
  <c r="X285" i="4"/>
  <c r="Y285" i="4"/>
  <c r="Z285" i="4"/>
  <c r="C116" i="4"/>
  <c r="D116" i="4"/>
  <c r="E116" i="4"/>
  <c r="F116" i="4"/>
  <c r="G116" i="4"/>
  <c r="H116" i="4"/>
  <c r="I116" i="4"/>
  <c r="J116" i="4"/>
  <c r="K116" i="4"/>
  <c r="L116" i="4"/>
  <c r="M116" i="4"/>
  <c r="N116" i="4"/>
  <c r="O116" i="4"/>
  <c r="P116" i="4"/>
  <c r="Q116" i="4"/>
  <c r="R116" i="4"/>
  <c r="S116" i="4"/>
  <c r="T116" i="4"/>
  <c r="U116" i="4"/>
  <c r="V116" i="4"/>
  <c r="W116" i="4"/>
  <c r="X116" i="4"/>
  <c r="Y116" i="4"/>
  <c r="Z116" i="4"/>
  <c r="C283" i="4"/>
  <c r="D283" i="4"/>
  <c r="E283" i="4"/>
  <c r="F283" i="4"/>
  <c r="G283" i="4"/>
  <c r="H283" i="4"/>
  <c r="I283" i="4"/>
  <c r="J283" i="4"/>
  <c r="K283" i="4"/>
  <c r="L283" i="4"/>
  <c r="M283" i="4"/>
  <c r="N283" i="4"/>
  <c r="O283" i="4"/>
  <c r="P283" i="4"/>
  <c r="Q283" i="4"/>
  <c r="R283" i="4"/>
  <c r="S283" i="4"/>
  <c r="T283" i="4"/>
  <c r="U283" i="4"/>
  <c r="V283" i="4"/>
  <c r="W283" i="4"/>
  <c r="X283" i="4"/>
  <c r="Y283" i="4"/>
  <c r="Z283" i="4"/>
  <c r="C371" i="4"/>
  <c r="D371" i="4"/>
  <c r="E371" i="4"/>
  <c r="F371" i="4"/>
  <c r="G371" i="4"/>
  <c r="H371" i="4"/>
  <c r="I371" i="4"/>
  <c r="J371" i="4"/>
  <c r="K371" i="4"/>
  <c r="L371" i="4"/>
  <c r="M371" i="4"/>
  <c r="N371" i="4"/>
  <c r="O371" i="4"/>
  <c r="P371" i="4"/>
  <c r="Q371" i="4"/>
  <c r="R371" i="4"/>
  <c r="S371" i="4"/>
  <c r="T371" i="4"/>
  <c r="U371" i="4"/>
  <c r="V371" i="4"/>
  <c r="W371" i="4"/>
  <c r="X371" i="4"/>
  <c r="Y371" i="4"/>
  <c r="Z371" i="4"/>
  <c r="C560" i="4"/>
  <c r="D560" i="4"/>
  <c r="E560" i="4"/>
  <c r="F560" i="4"/>
  <c r="G560" i="4"/>
  <c r="H560" i="4"/>
  <c r="I560" i="4"/>
  <c r="J560" i="4"/>
  <c r="K560" i="4"/>
  <c r="L560" i="4"/>
  <c r="M560" i="4"/>
  <c r="N560" i="4"/>
  <c r="O560" i="4"/>
  <c r="P560" i="4"/>
  <c r="Q560" i="4"/>
  <c r="R560" i="4"/>
  <c r="S560" i="4"/>
  <c r="T560" i="4"/>
  <c r="U560" i="4"/>
  <c r="V560" i="4"/>
  <c r="W560" i="4"/>
  <c r="X560" i="4"/>
  <c r="Y560" i="4"/>
  <c r="Z560" i="4"/>
  <c r="C355" i="4"/>
  <c r="D355" i="4"/>
  <c r="E355" i="4"/>
  <c r="F355" i="4"/>
  <c r="G355" i="4"/>
  <c r="H355" i="4"/>
  <c r="I355" i="4"/>
  <c r="J355" i="4"/>
  <c r="K355" i="4"/>
  <c r="L355" i="4"/>
  <c r="M355" i="4"/>
  <c r="N355" i="4"/>
  <c r="O355" i="4"/>
  <c r="P355" i="4"/>
  <c r="Q355" i="4"/>
  <c r="R355" i="4"/>
  <c r="S355" i="4"/>
  <c r="T355" i="4"/>
  <c r="U355" i="4"/>
  <c r="V355" i="4"/>
  <c r="W355" i="4"/>
  <c r="X355" i="4"/>
  <c r="Y355" i="4"/>
  <c r="Z355" i="4"/>
  <c r="C521" i="4"/>
  <c r="D521" i="4"/>
  <c r="E521" i="4"/>
  <c r="F521" i="4"/>
  <c r="G521" i="4"/>
  <c r="H521" i="4"/>
  <c r="I521" i="4"/>
  <c r="J521" i="4"/>
  <c r="K521" i="4"/>
  <c r="L521" i="4"/>
  <c r="M521" i="4"/>
  <c r="N521" i="4"/>
  <c r="O521" i="4"/>
  <c r="P521" i="4"/>
  <c r="Q521" i="4"/>
  <c r="R521" i="4"/>
  <c r="S521" i="4"/>
  <c r="T521" i="4"/>
  <c r="U521" i="4"/>
  <c r="V521" i="4"/>
  <c r="W521" i="4"/>
  <c r="X521" i="4"/>
  <c r="Y521" i="4"/>
  <c r="Z521" i="4"/>
  <c r="C422" i="4"/>
  <c r="D422" i="4"/>
  <c r="E422" i="4"/>
  <c r="F422" i="4"/>
  <c r="G422" i="4"/>
  <c r="H422" i="4"/>
  <c r="I422" i="4"/>
  <c r="J422" i="4"/>
  <c r="K422" i="4"/>
  <c r="L422" i="4"/>
  <c r="M422" i="4"/>
  <c r="N422" i="4"/>
  <c r="O422" i="4"/>
  <c r="P422" i="4"/>
  <c r="Q422" i="4"/>
  <c r="R422" i="4"/>
  <c r="S422" i="4"/>
  <c r="T422" i="4"/>
  <c r="U422" i="4"/>
  <c r="V422" i="4"/>
  <c r="W422" i="4"/>
  <c r="X422" i="4"/>
  <c r="Y422" i="4"/>
  <c r="Z422" i="4"/>
  <c r="C539" i="4"/>
  <c r="D539" i="4"/>
  <c r="E539" i="4"/>
  <c r="F539" i="4"/>
  <c r="G539" i="4"/>
  <c r="H539" i="4"/>
  <c r="I539" i="4"/>
  <c r="J539" i="4"/>
  <c r="K539" i="4"/>
  <c r="L539" i="4"/>
  <c r="M539" i="4"/>
  <c r="N539" i="4"/>
  <c r="O539" i="4"/>
  <c r="P539" i="4"/>
  <c r="Q539" i="4"/>
  <c r="R539" i="4"/>
  <c r="S539" i="4"/>
  <c r="T539" i="4"/>
  <c r="U539" i="4"/>
  <c r="V539" i="4"/>
  <c r="W539" i="4"/>
  <c r="X539" i="4"/>
  <c r="Y539" i="4"/>
  <c r="Z539" i="4"/>
  <c r="C613" i="4"/>
  <c r="D613" i="4"/>
  <c r="E613" i="4"/>
  <c r="F613" i="4"/>
  <c r="G613" i="4"/>
  <c r="H613" i="4"/>
  <c r="I613" i="4"/>
  <c r="J613" i="4"/>
  <c r="K613" i="4"/>
  <c r="L613" i="4"/>
  <c r="M613" i="4"/>
  <c r="N613" i="4"/>
  <c r="O613" i="4"/>
  <c r="P613" i="4"/>
  <c r="Q613" i="4"/>
  <c r="R613" i="4"/>
  <c r="S613" i="4"/>
  <c r="T613" i="4"/>
  <c r="U613" i="4"/>
  <c r="V613" i="4"/>
  <c r="W613" i="4"/>
  <c r="X613" i="4"/>
  <c r="Y613" i="4"/>
  <c r="Z613" i="4"/>
  <c r="C156" i="4"/>
  <c r="D156" i="4"/>
  <c r="E156" i="4"/>
  <c r="F156" i="4"/>
  <c r="G156" i="4"/>
  <c r="H156" i="4"/>
  <c r="I156" i="4"/>
  <c r="J156" i="4"/>
  <c r="K156" i="4"/>
  <c r="L156" i="4"/>
  <c r="M156" i="4"/>
  <c r="N156" i="4"/>
  <c r="O156" i="4"/>
  <c r="P156" i="4"/>
  <c r="Q156" i="4"/>
  <c r="R156" i="4"/>
  <c r="S156" i="4"/>
  <c r="T156" i="4"/>
  <c r="U156" i="4"/>
  <c r="V156" i="4"/>
  <c r="W156" i="4"/>
  <c r="X156" i="4"/>
  <c r="Y156" i="4"/>
  <c r="Z156" i="4"/>
  <c r="C557" i="4"/>
  <c r="D557" i="4"/>
  <c r="E557" i="4"/>
  <c r="F557" i="4"/>
  <c r="G557" i="4"/>
  <c r="H557" i="4"/>
  <c r="I557" i="4"/>
  <c r="J557" i="4"/>
  <c r="K557" i="4"/>
  <c r="L557" i="4"/>
  <c r="M557" i="4"/>
  <c r="N557" i="4"/>
  <c r="O557" i="4"/>
  <c r="P557" i="4"/>
  <c r="Q557" i="4"/>
  <c r="R557" i="4"/>
  <c r="S557" i="4"/>
  <c r="T557" i="4"/>
  <c r="U557" i="4"/>
  <c r="V557" i="4"/>
  <c r="W557" i="4"/>
  <c r="X557" i="4"/>
  <c r="Y557" i="4"/>
  <c r="Z557" i="4"/>
  <c r="C3" i="4"/>
  <c r="D3" i="4"/>
  <c r="E3" i="4"/>
  <c r="F3" i="4"/>
  <c r="G3" i="4"/>
  <c r="H3" i="4"/>
  <c r="I3" i="4"/>
  <c r="J3" i="4"/>
  <c r="K3" i="4"/>
  <c r="L3" i="4"/>
  <c r="M3" i="4"/>
  <c r="N3" i="4"/>
  <c r="O3" i="4"/>
  <c r="P3" i="4"/>
  <c r="Q3" i="4"/>
  <c r="R3" i="4"/>
  <c r="S3" i="4"/>
  <c r="T3" i="4"/>
  <c r="U3" i="4"/>
  <c r="V3" i="4"/>
  <c r="W3" i="4"/>
  <c r="X3" i="4"/>
  <c r="Y3" i="4"/>
  <c r="Z3" i="4"/>
  <c r="C276" i="4"/>
  <c r="D276" i="4"/>
  <c r="E276" i="4"/>
  <c r="F276" i="4"/>
  <c r="G276" i="4"/>
  <c r="H276" i="4"/>
  <c r="I276" i="4"/>
  <c r="J276" i="4"/>
  <c r="K276" i="4"/>
  <c r="L276" i="4"/>
  <c r="M276" i="4"/>
  <c r="N276" i="4"/>
  <c r="O276" i="4"/>
  <c r="P276" i="4"/>
  <c r="Q276" i="4"/>
  <c r="R276" i="4"/>
  <c r="S276" i="4"/>
  <c r="T276" i="4"/>
  <c r="U276" i="4"/>
  <c r="V276" i="4"/>
  <c r="W276" i="4"/>
  <c r="X276" i="4"/>
  <c r="Y276" i="4"/>
  <c r="Z276" i="4"/>
  <c r="C438" i="4"/>
  <c r="D438" i="4"/>
  <c r="E438" i="4"/>
  <c r="F438" i="4"/>
  <c r="G438" i="4"/>
  <c r="H438" i="4"/>
  <c r="I438" i="4"/>
  <c r="J438" i="4"/>
  <c r="K438" i="4"/>
  <c r="L438" i="4"/>
  <c r="M438" i="4"/>
  <c r="N438" i="4"/>
  <c r="O438" i="4"/>
  <c r="P438" i="4"/>
  <c r="Q438" i="4"/>
  <c r="R438" i="4"/>
  <c r="S438" i="4"/>
  <c r="T438" i="4"/>
  <c r="U438" i="4"/>
  <c r="V438" i="4"/>
  <c r="W438" i="4"/>
  <c r="X438" i="4"/>
  <c r="Y438" i="4"/>
  <c r="Z438" i="4"/>
  <c r="C617" i="4"/>
  <c r="D617" i="4"/>
  <c r="E617" i="4"/>
  <c r="F617" i="4"/>
  <c r="G617" i="4"/>
  <c r="H617" i="4"/>
  <c r="I617" i="4"/>
  <c r="J617" i="4"/>
  <c r="K617" i="4"/>
  <c r="L617" i="4"/>
  <c r="M617" i="4"/>
  <c r="N617" i="4"/>
  <c r="O617" i="4"/>
  <c r="P617" i="4"/>
  <c r="Q617" i="4"/>
  <c r="R617" i="4"/>
  <c r="S617" i="4"/>
  <c r="T617" i="4"/>
  <c r="U617" i="4"/>
  <c r="V617" i="4"/>
  <c r="W617" i="4"/>
  <c r="X617" i="4"/>
  <c r="Y617" i="4"/>
  <c r="Z617" i="4"/>
  <c r="C435" i="4"/>
  <c r="D435" i="4"/>
  <c r="E435" i="4"/>
  <c r="F435" i="4"/>
  <c r="G435" i="4"/>
  <c r="H435" i="4"/>
  <c r="I435" i="4"/>
  <c r="J435" i="4"/>
  <c r="K435" i="4"/>
  <c r="L435" i="4"/>
  <c r="M435" i="4"/>
  <c r="N435" i="4"/>
  <c r="O435" i="4"/>
  <c r="P435" i="4"/>
  <c r="Q435" i="4"/>
  <c r="R435" i="4"/>
  <c r="S435" i="4"/>
  <c r="T435" i="4"/>
  <c r="U435" i="4"/>
  <c r="V435" i="4"/>
  <c r="W435" i="4"/>
  <c r="X435" i="4"/>
  <c r="Y435" i="4"/>
  <c r="Z435" i="4"/>
  <c r="C467" i="4"/>
  <c r="D467" i="4"/>
  <c r="E467" i="4"/>
  <c r="F467" i="4"/>
  <c r="G467" i="4"/>
  <c r="H467" i="4"/>
  <c r="I467" i="4"/>
  <c r="J467" i="4"/>
  <c r="K467" i="4"/>
  <c r="L467" i="4"/>
  <c r="M467" i="4"/>
  <c r="N467" i="4"/>
  <c r="O467" i="4"/>
  <c r="P467" i="4"/>
  <c r="Q467" i="4"/>
  <c r="R467" i="4"/>
  <c r="S467" i="4"/>
  <c r="T467" i="4"/>
  <c r="U467" i="4"/>
  <c r="V467" i="4"/>
  <c r="W467" i="4"/>
  <c r="X467" i="4"/>
  <c r="Y467" i="4"/>
  <c r="Z467" i="4"/>
  <c r="C290" i="4"/>
  <c r="D290" i="4"/>
  <c r="E290" i="4"/>
  <c r="F290" i="4"/>
  <c r="G290" i="4"/>
  <c r="H290" i="4"/>
  <c r="I290" i="4"/>
  <c r="J290" i="4"/>
  <c r="K290" i="4"/>
  <c r="L290" i="4"/>
  <c r="M290" i="4"/>
  <c r="N290" i="4"/>
  <c r="O290" i="4"/>
  <c r="P290" i="4"/>
  <c r="Q290" i="4"/>
  <c r="R290" i="4"/>
  <c r="S290" i="4"/>
  <c r="T290" i="4"/>
  <c r="U290" i="4"/>
  <c r="V290" i="4"/>
  <c r="W290" i="4"/>
  <c r="X290" i="4"/>
  <c r="Y290" i="4"/>
  <c r="Z290" i="4"/>
  <c r="C482" i="4"/>
  <c r="D482" i="4"/>
  <c r="E482" i="4"/>
  <c r="F482" i="4"/>
  <c r="G482" i="4"/>
  <c r="H482" i="4"/>
  <c r="I482" i="4"/>
  <c r="J482" i="4"/>
  <c r="K482" i="4"/>
  <c r="L482" i="4"/>
  <c r="M482" i="4"/>
  <c r="N482" i="4"/>
  <c r="O482" i="4"/>
  <c r="P482" i="4"/>
  <c r="Q482" i="4"/>
  <c r="R482" i="4"/>
  <c r="S482" i="4"/>
  <c r="T482" i="4"/>
  <c r="U482" i="4"/>
  <c r="V482" i="4"/>
  <c r="W482" i="4"/>
  <c r="X482" i="4"/>
  <c r="Y482" i="4"/>
  <c r="Z482" i="4"/>
  <c r="C516" i="4"/>
  <c r="D516" i="4"/>
  <c r="E516" i="4"/>
  <c r="F516" i="4"/>
  <c r="G516" i="4"/>
  <c r="H516" i="4"/>
  <c r="I516" i="4"/>
  <c r="J516" i="4"/>
  <c r="K516" i="4"/>
  <c r="L516" i="4"/>
  <c r="M516" i="4"/>
  <c r="N516" i="4"/>
  <c r="O516" i="4"/>
  <c r="P516" i="4"/>
  <c r="Q516" i="4"/>
  <c r="R516" i="4"/>
  <c r="S516" i="4"/>
  <c r="T516" i="4"/>
  <c r="U516" i="4"/>
  <c r="V516" i="4"/>
  <c r="W516" i="4"/>
  <c r="X516" i="4"/>
  <c r="Y516" i="4"/>
  <c r="Z516" i="4"/>
  <c r="C421" i="4"/>
  <c r="D421" i="4"/>
  <c r="E421" i="4"/>
  <c r="F421" i="4"/>
  <c r="G421" i="4"/>
  <c r="H421" i="4"/>
  <c r="I421" i="4"/>
  <c r="J421" i="4"/>
  <c r="K421" i="4"/>
  <c r="L421" i="4"/>
  <c r="M421" i="4"/>
  <c r="N421" i="4"/>
  <c r="O421" i="4"/>
  <c r="P421" i="4"/>
  <c r="Q421" i="4"/>
  <c r="R421" i="4"/>
  <c r="S421" i="4"/>
  <c r="T421" i="4"/>
  <c r="U421" i="4"/>
  <c r="V421" i="4"/>
  <c r="W421" i="4"/>
  <c r="X421" i="4"/>
  <c r="Y421" i="4"/>
  <c r="Z421" i="4"/>
  <c r="C270" i="4"/>
  <c r="D270" i="4"/>
  <c r="E270" i="4"/>
  <c r="F270" i="4"/>
  <c r="G270" i="4"/>
  <c r="H270" i="4"/>
  <c r="I270" i="4"/>
  <c r="J270" i="4"/>
  <c r="K270" i="4"/>
  <c r="L270" i="4"/>
  <c r="M270" i="4"/>
  <c r="N270" i="4"/>
  <c r="O270" i="4"/>
  <c r="P270" i="4"/>
  <c r="Q270" i="4"/>
  <c r="R270" i="4"/>
  <c r="S270" i="4"/>
  <c r="T270" i="4"/>
  <c r="U270" i="4"/>
  <c r="V270" i="4"/>
  <c r="W270" i="4"/>
  <c r="X270" i="4"/>
  <c r="Y270" i="4"/>
  <c r="Z270" i="4"/>
  <c r="C338" i="4"/>
  <c r="D338" i="4"/>
  <c r="E338" i="4"/>
  <c r="F338" i="4"/>
  <c r="G338" i="4"/>
  <c r="H338" i="4"/>
  <c r="I338" i="4"/>
  <c r="J338" i="4"/>
  <c r="K338" i="4"/>
  <c r="L338" i="4"/>
  <c r="M338" i="4"/>
  <c r="N338" i="4"/>
  <c r="O338" i="4"/>
  <c r="P338" i="4"/>
  <c r="Q338" i="4"/>
  <c r="R338" i="4"/>
  <c r="S338" i="4"/>
  <c r="T338" i="4"/>
  <c r="U338" i="4"/>
  <c r="V338" i="4"/>
  <c r="W338" i="4"/>
  <c r="X338" i="4"/>
  <c r="Y338" i="4"/>
  <c r="Z338" i="4"/>
  <c r="C215" i="4"/>
  <c r="D215" i="4"/>
  <c r="E215" i="4"/>
  <c r="F215" i="4"/>
  <c r="G215" i="4"/>
  <c r="H215" i="4"/>
  <c r="I215" i="4"/>
  <c r="J215" i="4"/>
  <c r="K215" i="4"/>
  <c r="L215" i="4"/>
  <c r="M215" i="4"/>
  <c r="N215" i="4"/>
  <c r="O215" i="4"/>
  <c r="P215" i="4"/>
  <c r="Q215" i="4"/>
  <c r="R215" i="4"/>
  <c r="S215" i="4"/>
  <c r="T215" i="4"/>
  <c r="U215" i="4"/>
  <c r="V215" i="4"/>
  <c r="W215" i="4"/>
  <c r="X215" i="4"/>
  <c r="Y215" i="4"/>
  <c r="Z215" i="4"/>
  <c r="C622" i="4"/>
  <c r="D622" i="4"/>
  <c r="E622" i="4"/>
  <c r="F622" i="4"/>
  <c r="G622" i="4"/>
  <c r="H622" i="4"/>
  <c r="I622" i="4"/>
  <c r="J622" i="4"/>
  <c r="K622" i="4"/>
  <c r="L622" i="4"/>
  <c r="M622" i="4"/>
  <c r="N622" i="4"/>
  <c r="O622" i="4"/>
  <c r="P622" i="4"/>
  <c r="Q622" i="4"/>
  <c r="R622" i="4"/>
  <c r="S622" i="4"/>
  <c r="T622" i="4"/>
  <c r="U622" i="4"/>
  <c r="V622" i="4"/>
  <c r="W622" i="4"/>
  <c r="X622" i="4"/>
  <c r="Y622" i="4"/>
  <c r="Z622" i="4"/>
  <c r="C569" i="4"/>
  <c r="D569" i="4"/>
  <c r="E569" i="4"/>
  <c r="F569" i="4"/>
  <c r="G569" i="4"/>
  <c r="H569" i="4"/>
  <c r="I569" i="4"/>
  <c r="J569" i="4"/>
  <c r="K569" i="4"/>
  <c r="L569" i="4"/>
  <c r="M569" i="4"/>
  <c r="N569" i="4"/>
  <c r="O569" i="4"/>
  <c r="P569" i="4"/>
  <c r="Q569" i="4"/>
  <c r="R569" i="4"/>
  <c r="S569" i="4"/>
  <c r="T569" i="4"/>
  <c r="U569" i="4"/>
  <c r="V569" i="4"/>
  <c r="W569" i="4"/>
  <c r="X569" i="4"/>
  <c r="Y569" i="4"/>
  <c r="Z569" i="4"/>
  <c r="C528" i="4"/>
  <c r="D528" i="4"/>
  <c r="E528" i="4"/>
  <c r="F528" i="4"/>
  <c r="G528" i="4"/>
  <c r="H528" i="4"/>
  <c r="I528" i="4"/>
  <c r="J528" i="4"/>
  <c r="K528" i="4"/>
  <c r="L528" i="4"/>
  <c r="M528" i="4"/>
  <c r="N528" i="4"/>
  <c r="O528" i="4"/>
  <c r="P528" i="4"/>
  <c r="Q528" i="4"/>
  <c r="R528" i="4"/>
  <c r="S528" i="4"/>
  <c r="T528" i="4"/>
  <c r="U528" i="4"/>
  <c r="V528" i="4"/>
  <c r="W528" i="4"/>
  <c r="X528" i="4"/>
  <c r="Y528" i="4"/>
  <c r="Z528" i="4"/>
  <c r="C561" i="4"/>
  <c r="D561" i="4"/>
  <c r="E561" i="4"/>
  <c r="F561" i="4"/>
  <c r="G561" i="4"/>
  <c r="H561" i="4"/>
  <c r="I561" i="4"/>
  <c r="J561" i="4"/>
  <c r="K561" i="4"/>
  <c r="L561" i="4"/>
  <c r="M561" i="4"/>
  <c r="N561" i="4"/>
  <c r="O561" i="4"/>
  <c r="P561" i="4"/>
  <c r="Q561" i="4"/>
  <c r="R561" i="4"/>
  <c r="S561" i="4"/>
  <c r="T561" i="4"/>
  <c r="U561" i="4"/>
  <c r="V561" i="4"/>
  <c r="W561" i="4"/>
  <c r="X561" i="4"/>
  <c r="Y561" i="4"/>
  <c r="Z561" i="4"/>
  <c r="C23" i="4"/>
  <c r="D23" i="4"/>
  <c r="E23" i="4"/>
  <c r="F23" i="4"/>
  <c r="G23" i="4"/>
  <c r="H23" i="4"/>
  <c r="I23" i="4"/>
  <c r="J23" i="4"/>
  <c r="K23" i="4"/>
  <c r="L23" i="4"/>
  <c r="M23" i="4"/>
  <c r="N23" i="4"/>
  <c r="O23" i="4"/>
  <c r="P23" i="4"/>
  <c r="Q23" i="4"/>
  <c r="R23" i="4"/>
  <c r="S23" i="4"/>
  <c r="T23" i="4"/>
  <c r="U23" i="4"/>
  <c r="V23" i="4"/>
  <c r="W23" i="4"/>
  <c r="X23" i="4"/>
  <c r="Y23" i="4"/>
  <c r="Z23" i="4"/>
  <c r="C600" i="4"/>
  <c r="D600" i="4"/>
  <c r="E600" i="4"/>
  <c r="F600" i="4"/>
  <c r="G600" i="4"/>
  <c r="H600" i="4"/>
  <c r="I600" i="4"/>
  <c r="J600" i="4"/>
  <c r="K600" i="4"/>
  <c r="L600" i="4"/>
  <c r="M600" i="4"/>
  <c r="N600" i="4"/>
  <c r="O600" i="4"/>
  <c r="P600" i="4"/>
  <c r="Q600" i="4"/>
  <c r="R600" i="4"/>
  <c r="S600" i="4"/>
  <c r="T600" i="4"/>
  <c r="U600" i="4"/>
  <c r="V600" i="4"/>
  <c r="W600" i="4"/>
  <c r="X600" i="4"/>
  <c r="Y600" i="4"/>
  <c r="Z600" i="4"/>
  <c r="C65" i="4"/>
  <c r="D65" i="4"/>
  <c r="E65" i="4"/>
  <c r="F65" i="4"/>
  <c r="G65" i="4"/>
  <c r="H65" i="4"/>
  <c r="I65" i="4"/>
  <c r="J65" i="4"/>
  <c r="K65" i="4"/>
  <c r="L65" i="4"/>
  <c r="M65" i="4"/>
  <c r="N65" i="4"/>
  <c r="O65" i="4"/>
  <c r="P65" i="4"/>
  <c r="Q65" i="4"/>
  <c r="R65" i="4"/>
  <c r="S65" i="4"/>
  <c r="T65" i="4"/>
  <c r="U65" i="4"/>
  <c r="V65" i="4"/>
  <c r="W65" i="4"/>
  <c r="X65" i="4"/>
  <c r="Y65" i="4"/>
  <c r="Z65" i="4"/>
  <c r="C47" i="4"/>
  <c r="D47" i="4"/>
  <c r="E47" i="4"/>
  <c r="F47" i="4"/>
  <c r="G47" i="4"/>
  <c r="H47" i="4"/>
  <c r="I47" i="4"/>
  <c r="J47" i="4"/>
  <c r="K47" i="4"/>
  <c r="L47" i="4"/>
  <c r="M47" i="4"/>
  <c r="N47" i="4"/>
  <c r="O47" i="4"/>
  <c r="P47" i="4"/>
  <c r="Q47" i="4"/>
  <c r="R47" i="4"/>
  <c r="S47" i="4"/>
  <c r="T47" i="4"/>
  <c r="U47" i="4"/>
  <c r="V47" i="4"/>
  <c r="W47" i="4"/>
  <c r="X47" i="4"/>
  <c r="Y47" i="4"/>
  <c r="Z47" i="4"/>
  <c r="C72" i="4"/>
  <c r="D72" i="4"/>
  <c r="E72" i="4"/>
  <c r="F72" i="4"/>
  <c r="G72" i="4"/>
  <c r="H72" i="4"/>
  <c r="I72" i="4"/>
  <c r="J72" i="4"/>
  <c r="K72" i="4"/>
  <c r="L72" i="4"/>
  <c r="M72" i="4"/>
  <c r="N72" i="4"/>
  <c r="O72" i="4"/>
  <c r="P72" i="4"/>
  <c r="Q72" i="4"/>
  <c r="R72" i="4"/>
  <c r="S72" i="4"/>
  <c r="T72" i="4"/>
  <c r="U72" i="4"/>
  <c r="V72" i="4"/>
  <c r="W72" i="4"/>
  <c r="X72" i="4"/>
  <c r="Y72" i="4"/>
  <c r="Z72" i="4"/>
  <c r="C212" i="4"/>
  <c r="D212" i="4"/>
  <c r="E212" i="4"/>
  <c r="F212" i="4"/>
  <c r="G212" i="4"/>
  <c r="H212" i="4"/>
  <c r="I212" i="4"/>
  <c r="J212" i="4"/>
  <c r="K212" i="4"/>
  <c r="L212" i="4"/>
  <c r="M212" i="4"/>
  <c r="N212" i="4"/>
  <c r="O212" i="4"/>
  <c r="P212" i="4"/>
  <c r="Q212" i="4"/>
  <c r="R212" i="4"/>
  <c r="S212" i="4"/>
  <c r="T212" i="4"/>
  <c r="U212" i="4"/>
  <c r="V212" i="4"/>
  <c r="W212" i="4"/>
  <c r="X212" i="4"/>
  <c r="Y212" i="4"/>
  <c r="Z212" i="4"/>
  <c r="C31" i="4"/>
  <c r="D31" i="4"/>
  <c r="E31" i="4"/>
  <c r="F31" i="4"/>
  <c r="G31" i="4"/>
  <c r="H31" i="4"/>
  <c r="I31" i="4"/>
  <c r="J31" i="4"/>
  <c r="K31" i="4"/>
  <c r="L31" i="4"/>
  <c r="M31" i="4"/>
  <c r="N31" i="4"/>
  <c r="O31" i="4"/>
  <c r="P31" i="4"/>
  <c r="Q31" i="4"/>
  <c r="R31" i="4"/>
  <c r="S31" i="4"/>
  <c r="T31" i="4"/>
  <c r="U31" i="4"/>
  <c r="V31" i="4"/>
  <c r="W31" i="4"/>
  <c r="X31" i="4"/>
  <c r="Y31" i="4"/>
  <c r="Z31" i="4"/>
  <c r="C130" i="4"/>
  <c r="D130" i="4"/>
  <c r="E130" i="4"/>
  <c r="F130" i="4"/>
  <c r="G130" i="4"/>
  <c r="H130" i="4"/>
  <c r="I130" i="4"/>
  <c r="J130" i="4"/>
  <c r="K130" i="4"/>
  <c r="L130" i="4"/>
  <c r="M130" i="4"/>
  <c r="N130" i="4"/>
  <c r="O130" i="4"/>
  <c r="P130" i="4"/>
  <c r="Q130" i="4"/>
  <c r="R130" i="4"/>
  <c r="S130" i="4"/>
  <c r="T130" i="4"/>
  <c r="U130" i="4"/>
  <c r="V130" i="4"/>
  <c r="W130" i="4"/>
  <c r="X130" i="4"/>
  <c r="Y130" i="4"/>
  <c r="Z130" i="4"/>
  <c r="C576" i="4"/>
  <c r="D576" i="4"/>
  <c r="E576" i="4"/>
  <c r="F576" i="4"/>
  <c r="G576" i="4"/>
  <c r="H576" i="4"/>
  <c r="I576" i="4"/>
  <c r="J576" i="4"/>
  <c r="K576" i="4"/>
  <c r="L576" i="4"/>
  <c r="M576" i="4"/>
  <c r="N576" i="4"/>
  <c r="O576" i="4"/>
  <c r="P576" i="4"/>
  <c r="Q576" i="4"/>
  <c r="R576" i="4"/>
  <c r="S576" i="4"/>
  <c r="T576" i="4"/>
  <c r="U576" i="4"/>
  <c r="V576" i="4"/>
  <c r="W576" i="4"/>
  <c r="X576" i="4"/>
  <c r="Y576" i="4"/>
  <c r="Z576" i="4"/>
  <c r="C512" i="4"/>
  <c r="D512" i="4"/>
  <c r="E512" i="4"/>
  <c r="F512" i="4"/>
  <c r="G512" i="4"/>
  <c r="H512" i="4"/>
  <c r="I512" i="4"/>
  <c r="J512" i="4"/>
  <c r="K512" i="4"/>
  <c r="L512" i="4"/>
  <c r="M512" i="4"/>
  <c r="N512" i="4"/>
  <c r="O512" i="4"/>
  <c r="P512" i="4"/>
  <c r="Q512" i="4"/>
  <c r="R512" i="4"/>
  <c r="S512" i="4"/>
  <c r="T512" i="4"/>
  <c r="U512" i="4"/>
  <c r="V512" i="4"/>
  <c r="W512" i="4"/>
  <c r="X512" i="4"/>
  <c r="Y512" i="4"/>
  <c r="Z512" i="4"/>
  <c r="C498" i="4"/>
  <c r="D498" i="4"/>
  <c r="E498" i="4"/>
  <c r="F498" i="4"/>
  <c r="G498" i="4"/>
  <c r="H498" i="4"/>
  <c r="I498" i="4"/>
  <c r="J498" i="4"/>
  <c r="K498" i="4"/>
  <c r="L498" i="4"/>
  <c r="M498" i="4"/>
  <c r="N498" i="4"/>
  <c r="O498" i="4"/>
  <c r="P498" i="4"/>
  <c r="Q498" i="4"/>
  <c r="R498" i="4"/>
  <c r="S498" i="4"/>
  <c r="T498" i="4"/>
  <c r="U498" i="4"/>
  <c r="V498" i="4"/>
  <c r="W498" i="4"/>
  <c r="X498" i="4"/>
  <c r="Y498" i="4"/>
  <c r="Z498" i="4"/>
  <c r="C632" i="4"/>
  <c r="D632" i="4"/>
  <c r="E632" i="4"/>
  <c r="F632" i="4"/>
  <c r="G632" i="4"/>
  <c r="H632" i="4"/>
  <c r="I632" i="4"/>
  <c r="J632" i="4"/>
  <c r="K632" i="4"/>
  <c r="L632" i="4"/>
  <c r="M632" i="4"/>
  <c r="N632" i="4"/>
  <c r="O632" i="4"/>
  <c r="P632" i="4"/>
  <c r="Q632" i="4"/>
  <c r="R632" i="4"/>
  <c r="S632" i="4"/>
  <c r="T632" i="4"/>
  <c r="U632" i="4"/>
  <c r="V632" i="4"/>
  <c r="W632" i="4"/>
  <c r="X632" i="4"/>
  <c r="Y632" i="4"/>
  <c r="Z632" i="4"/>
  <c r="C489" i="4"/>
  <c r="D489" i="4"/>
  <c r="E489" i="4"/>
  <c r="F489" i="4"/>
  <c r="G489" i="4"/>
  <c r="H489" i="4"/>
  <c r="I489" i="4"/>
  <c r="J489" i="4"/>
  <c r="K489" i="4"/>
  <c r="L489" i="4"/>
  <c r="M489" i="4"/>
  <c r="N489" i="4"/>
  <c r="O489" i="4"/>
  <c r="P489" i="4"/>
  <c r="Q489" i="4"/>
  <c r="R489" i="4"/>
  <c r="S489" i="4"/>
  <c r="T489" i="4"/>
  <c r="U489" i="4"/>
  <c r="V489" i="4"/>
  <c r="W489" i="4"/>
  <c r="X489" i="4"/>
  <c r="Y489" i="4"/>
  <c r="Z489" i="4"/>
  <c r="C389" i="4"/>
  <c r="D389" i="4"/>
  <c r="E389" i="4"/>
  <c r="F389" i="4"/>
  <c r="G389" i="4"/>
  <c r="H389" i="4"/>
  <c r="I389" i="4"/>
  <c r="J389" i="4"/>
  <c r="K389" i="4"/>
  <c r="L389" i="4"/>
  <c r="M389" i="4"/>
  <c r="N389" i="4"/>
  <c r="O389" i="4"/>
  <c r="P389" i="4"/>
  <c r="Q389" i="4"/>
  <c r="R389" i="4"/>
  <c r="S389" i="4"/>
  <c r="T389" i="4"/>
  <c r="U389" i="4"/>
  <c r="V389" i="4"/>
  <c r="W389" i="4"/>
  <c r="X389" i="4"/>
  <c r="Y389" i="4"/>
  <c r="Z389" i="4"/>
  <c r="C575" i="4"/>
  <c r="D575" i="4"/>
  <c r="E575" i="4"/>
  <c r="F575" i="4"/>
  <c r="G575" i="4"/>
  <c r="H575" i="4"/>
  <c r="I575" i="4"/>
  <c r="J575" i="4"/>
  <c r="K575" i="4"/>
  <c r="L575" i="4"/>
  <c r="M575" i="4"/>
  <c r="N575" i="4"/>
  <c r="O575" i="4"/>
  <c r="P575" i="4"/>
  <c r="Q575" i="4"/>
  <c r="R575" i="4"/>
  <c r="S575" i="4"/>
  <c r="T575" i="4"/>
  <c r="U575" i="4"/>
  <c r="V575" i="4"/>
  <c r="W575" i="4"/>
  <c r="X575" i="4"/>
  <c r="Y575" i="4"/>
  <c r="Z575" i="4"/>
  <c r="C616" i="4"/>
  <c r="D616" i="4"/>
  <c r="E616" i="4"/>
  <c r="F616" i="4"/>
  <c r="G616" i="4"/>
  <c r="H616" i="4"/>
  <c r="I616" i="4"/>
  <c r="J616" i="4"/>
  <c r="K616" i="4"/>
  <c r="L616" i="4"/>
  <c r="M616" i="4"/>
  <c r="N616" i="4"/>
  <c r="O616" i="4"/>
  <c r="P616" i="4"/>
  <c r="Q616" i="4"/>
  <c r="R616" i="4"/>
  <c r="S616" i="4"/>
  <c r="T616" i="4"/>
  <c r="U616" i="4"/>
  <c r="V616" i="4"/>
  <c r="W616" i="4"/>
  <c r="X616" i="4"/>
  <c r="Y616" i="4"/>
  <c r="Z616" i="4"/>
  <c r="C460" i="4"/>
  <c r="D460" i="4"/>
  <c r="E460" i="4"/>
  <c r="F460" i="4"/>
  <c r="G460" i="4"/>
  <c r="H460" i="4"/>
  <c r="I460" i="4"/>
  <c r="J460" i="4"/>
  <c r="K460" i="4"/>
  <c r="L460" i="4"/>
  <c r="M460" i="4"/>
  <c r="N460" i="4"/>
  <c r="O460" i="4"/>
  <c r="P460" i="4"/>
  <c r="Q460" i="4"/>
  <c r="R460" i="4"/>
  <c r="S460" i="4"/>
  <c r="T460" i="4"/>
  <c r="U460" i="4"/>
  <c r="V460" i="4"/>
  <c r="W460" i="4"/>
  <c r="X460" i="4"/>
  <c r="Y460" i="4"/>
  <c r="Z460" i="4"/>
  <c r="C411" i="4"/>
  <c r="D411" i="4"/>
  <c r="E411" i="4"/>
  <c r="F411" i="4"/>
  <c r="G411" i="4"/>
  <c r="H411" i="4"/>
  <c r="I411" i="4"/>
  <c r="J411" i="4"/>
  <c r="K411" i="4"/>
  <c r="L411" i="4"/>
  <c r="M411" i="4"/>
  <c r="N411" i="4"/>
  <c r="O411" i="4"/>
  <c r="P411" i="4"/>
  <c r="Q411" i="4"/>
  <c r="R411" i="4"/>
  <c r="S411" i="4"/>
  <c r="T411" i="4"/>
  <c r="U411" i="4"/>
  <c r="V411" i="4"/>
  <c r="W411" i="4"/>
  <c r="X411" i="4"/>
  <c r="Y411" i="4"/>
  <c r="Z411" i="4"/>
  <c r="C567" i="4"/>
  <c r="D567" i="4"/>
  <c r="E567" i="4"/>
  <c r="F567" i="4"/>
  <c r="G567" i="4"/>
  <c r="H567" i="4"/>
  <c r="I567" i="4"/>
  <c r="J567" i="4"/>
  <c r="K567" i="4"/>
  <c r="L567" i="4"/>
  <c r="M567" i="4"/>
  <c r="N567" i="4"/>
  <c r="O567" i="4"/>
  <c r="P567" i="4"/>
  <c r="Q567" i="4"/>
  <c r="R567" i="4"/>
  <c r="S567" i="4"/>
  <c r="T567" i="4"/>
  <c r="U567" i="4"/>
  <c r="V567" i="4"/>
  <c r="W567" i="4"/>
  <c r="X567" i="4"/>
  <c r="Y567" i="4"/>
  <c r="Z567" i="4"/>
  <c r="C462" i="4"/>
  <c r="D462" i="4"/>
  <c r="E462" i="4"/>
  <c r="F462" i="4"/>
  <c r="G462" i="4"/>
  <c r="H462" i="4"/>
  <c r="I462" i="4"/>
  <c r="J462" i="4"/>
  <c r="K462" i="4"/>
  <c r="L462" i="4"/>
  <c r="M462" i="4"/>
  <c r="N462" i="4"/>
  <c r="O462" i="4"/>
  <c r="P462" i="4"/>
  <c r="Q462" i="4"/>
  <c r="R462" i="4"/>
  <c r="S462" i="4"/>
  <c r="T462" i="4"/>
  <c r="U462" i="4"/>
  <c r="V462" i="4"/>
  <c r="W462" i="4"/>
  <c r="X462" i="4"/>
  <c r="Y462" i="4"/>
  <c r="Z462" i="4"/>
  <c r="C452" i="4"/>
  <c r="D452" i="4"/>
  <c r="E452" i="4"/>
  <c r="F452" i="4"/>
  <c r="G452" i="4"/>
  <c r="H452" i="4"/>
  <c r="I452" i="4"/>
  <c r="J452" i="4"/>
  <c r="K452" i="4"/>
  <c r="L452" i="4"/>
  <c r="M452" i="4"/>
  <c r="N452" i="4"/>
  <c r="O452" i="4"/>
  <c r="P452" i="4"/>
  <c r="Q452" i="4"/>
  <c r="R452" i="4"/>
  <c r="S452" i="4"/>
  <c r="T452" i="4"/>
  <c r="U452" i="4"/>
  <c r="V452" i="4"/>
  <c r="W452" i="4"/>
  <c r="X452" i="4"/>
  <c r="Y452" i="4"/>
  <c r="Z452" i="4"/>
  <c r="C524" i="4"/>
  <c r="D524" i="4"/>
  <c r="E524" i="4"/>
  <c r="F524" i="4"/>
  <c r="G524" i="4"/>
  <c r="H524" i="4"/>
  <c r="I524" i="4"/>
  <c r="J524" i="4"/>
  <c r="K524" i="4"/>
  <c r="L524" i="4"/>
  <c r="M524" i="4"/>
  <c r="N524" i="4"/>
  <c r="O524" i="4"/>
  <c r="P524" i="4"/>
  <c r="Q524" i="4"/>
  <c r="R524" i="4"/>
  <c r="S524" i="4"/>
  <c r="T524" i="4"/>
  <c r="U524" i="4"/>
  <c r="V524" i="4"/>
  <c r="W524" i="4"/>
  <c r="X524" i="4"/>
  <c r="Y524" i="4"/>
  <c r="Z524" i="4"/>
  <c r="C504" i="4"/>
  <c r="D504" i="4"/>
  <c r="E504" i="4"/>
  <c r="F504" i="4"/>
  <c r="G504" i="4"/>
  <c r="H504" i="4"/>
  <c r="I504" i="4"/>
  <c r="J504" i="4"/>
  <c r="K504" i="4"/>
  <c r="L504" i="4"/>
  <c r="M504" i="4"/>
  <c r="N504" i="4"/>
  <c r="O504" i="4"/>
  <c r="P504" i="4"/>
  <c r="Q504" i="4"/>
  <c r="R504" i="4"/>
  <c r="S504" i="4"/>
  <c r="T504" i="4"/>
  <c r="U504" i="4"/>
  <c r="V504" i="4"/>
  <c r="W504" i="4"/>
  <c r="X504" i="4"/>
  <c r="Y504" i="4"/>
  <c r="Z504" i="4"/>
  <c r="C641" i="4"/>
  <c r="D641" i="4"/>
  <c r="E641" i="4"/>
  <c r="F641" i="4"/>
  <c r="G641" i="4"/>
  <c r="H641" i="4"/>
  <c r="I641" i="4"/>
  <c r="J641" i="4"/>
  <c r="K641" i="4"/>
  <c r="L641" i="4"/>
  <c r="M641" i="4"/>
  <c r="N641" i="4"/>
  <c r="O641" i="4"/>
  <c r="P641" i="4"/>
  <c r="Q641" i="4"/>
  <c r="R641" i="4"/>
  <c r="S641" i="4"/>
  <c r="T641" i="4"/>
  <c r="U641" i="4"/>
  <c r="V641" i="4"/>
  <c r="W641" i="4"/>
  <c r="X641" i="4"/>
  <c r="Y641" i="4"/>
  <c r="Z641" i="4"/>
  <c r="C534" i="4"/>
  <c r="D534" i="4"/>
  <c r="E534" i="4"/>
  <c r="F534" i="4"/>
  <c r="G534" i="4"/>
  <c r="H534" i="4"/>
  <c r="I534" i="4"/>
  <c r="J534" i="4"/>
  <c r="K534" i="4"/>
  <c r="L534" i="4"/>
  <c r="M534" i="4"/>
  <c r="N534" i="4"/>
  <c r="O534" i="4"/>
  <c r="P534" i="4"/>
  <c r="Q534" i="4"/>
  <c r="R534" i="4"/>
  <c r="S534" i="4"/>
  <c r="T534" i="4"/>
  <c r="U534" i="4"/>
  <c r="V534" i="4"/>
  <c r="W534" i="4"/>
  <c r="X534" i="4"/>
  <c r="Y534" i="4"/>
  <c r="Z534" i="4"/>
  <c r="C612" i="4"/>
  <c r="D612" i="4"/>
  <c r="E612" i="4"/>
  <c r="F612" i="4"/>
  <c r="G612" i="4"/>
  <c r="H612" i="4"/>
  <c r="I612" i="4"/>
  <c r="J612" i="4"/>
  <c r="K612" i="4"/>
  <c r="L612" i="4"/>
  <c r="M612" i="4"/>
  <c r="N612" i="4"/>
  <c r="O612" i="4"/>
  <c r="P612" i="4"/>
  <c r="Q612" i="4"/>
  <c r="R612" i="4"/>
  <c r="S612" i="4"/>
  <c r="T612" i="4"/>
  <c r="U612" i="4"/>
  <c r="V612" i="4"/>
  <c r="W612" i="4"/>
  <c r="X612" i="4"/>
  <c r="Y612" i="4"/>
  <c r="Z612" i="4"/>
  <c r="C424" i="4"/>
  <c r="D424" i="4"/>
  <c r="E424" i="4"/>
  <c r="F424" i="4"/>
  <c r="G424" i="4"/>
  <c r="H424" i="4"/>
  <c r="I424" i="4"/>
  <c r="J424" i="4"/>
  <c r="K424" i="4"/>
  <c r="L424" i="4"/>
  <c r="M424" i="4"/>
  <c r="N424" i="4"/>
  <c r="O424" i="4"/>
  <c r="P424" i="4"/>
  <c r="Q424" i="4"/>
  <c r="R424" i="4"/>
  <c r="S424" i="4"/>
  <c r="T424" i="4"/>
  <c r="U424" i="4"/>
  <c r="V424" i="4"/>
  <c r="W424" i="4"/>
  <c r="X424" i="4"/>
  <c r="Y424" i="4"/>
  <c r="Z424" i="4"/>
  <c r="C500" i="4"/>
  <c r="D500" i="4"/>
  <c r="E500" i="4"/>
  <c r="F500" i="4"/>
  <c r="G500" i="4"/>
  <c r="H500" i="4"/>
  <c r="I500" i="4"/>
  <c r="J500" i="4"/>
  <c r="K500" i="4"/>
  <c r="L500" i="4"/>
  <c r="M500" i="4"/>
  <c r="N500" i="4"/>
  <c r="O500" i="4"/>
  <c r="P500" i="4"/>
  <c r="Q500" i="4"/>
  <c r="R500" i="4"/>
  <c r="S500" i="4"/>
  <c r="T500" i="4"/>
  <c r="U500" i="4"/>
  <c r="V500" i="4"/>
  <c r="W500" i="4"/>
  <c r="X500" i="4"/>
  <c r="Y500" i="4"/>
  <c r="Z500" i="4"/>
  <c r="C631" i="4"/>
  <c r="D631" i="4"/>
  <c r="E631" i="4"/>
  <c r="F631" i="4"/>
  <c r="G631" i="4"/>
  <c r="H631" i="4"/>
  <c r="I631" i="4"/>
  <c r="J631" i="4"/>
  <c r="K631" i="4"/>
  <c r="L631" i="4"/>
  <c r="M631" i="4"/>
  <c r="N631" i="4"/>
  <c r="O631" i="4"/>
  <c r="P631" i="4"/>
  <c r="Q631" i="4"/>
  <c r="R631" i="4"/>
  <c r="S631" i="4"/>
  <c r="T631" i="4"/>
  <c r="U631" i="4"/>
  <c r="V631" i="4"/>
  <c r="W631" i="4"/>
  <c r="X631" i="4"/>
  <c r="Y631" i="4"/>
  <c r="Z631" i="4"/>
  <c r="C548" i="4"/>
  <c r="D548" i="4"/>
  <c r="E548" i="4"/>
  <c r="F548" i="4"/>
  <c r="G548" i="4"/>
  <c r="H548" i="4"/>
  <c r="I548" i="4"/>
  <c r="J548" i="4"/>
  <c r="K548" i="4"/>
  <c r="L548" i="4"/>
  <c r="M548" i="4"/>
  <c r="N548" i="4"/>
  <c r="O548" i="4"/>
  <c r="P548" i="4"/>
  <c r="Q548" i="4"/>
  <c r="R548" i="4"/>
  <c r="S548" i="4"/>
  <c r="T548" i="4"/>
  <c r="U548" i="4"/>
  <c r="V548" i="4"/>
  <c r="W548" i="4"/>
  <c r="X548" i="4"/>
  <c r="Y548" i="4"/>
  <c r="Z548" i="4"/>
  <c r="C564" i="4"/>
  <c r="D564" i="4"/>
  <c r="E564" i="4"/>
  <c r="F564" i="4"/>
  <c r="G564" i="4"/>
  <c r="H564" i="4"/>
  <c r="I564" i="4"/>
  <c r="J564" i="4"/>
  <c r="K564" i="4"/>
  <c r="L564" i="4"/>
  <c r="M564" i="4"/>
  <c r="N564" i="4"/>
  <c r="O564" i="4"/>
  <c r="P564" i="4"/>
  <c r="Q564" i="4"/>
  <c r="R564" i="4"/>
  <c r="S564" i="4"/>
  <c r="T564" i="4"/>
  <c r="U564" i="4"/>
  <c r="V564" i="4"/>
  <c r="W564" i="4"/>
  <c r="X564" i="4"/>
  <c r="Y564" i="4"/>
  <c r="Z564" i="4"/>
  <c r="C337" i="4"/>
  <c r="D337" i="4"/>
  <c r="E337" i="4"/>
  <c r="F337" i="4"/>
  <c r="G337" i="4"/>
  <c r="H337" i="4"/>
  <c r="I337" i="4"/>
  <c r="J337" i="4"/>
  <c r="K337" i="4"/>
  <c r="L337" i="4"/>
  <c r="M337" i="4"/>
  <c r="N337" i="4"/>
  <c r="O337" i="4"/>
  <c r="P337" i="4"/>
  <c r="Q337" i="4"/>
  <c r="R337" i="4"/>
  <c r="S337" i="4"/>
  <c r="T337" i="4"/>
  <c r="U337" i="4"/>
  <c r="V337" i="4"/>
  <c r="W337" i="4"/>
  <c r="X337" i="4"/>
  <c r="Y337" i="4"/>
  <c r="Z337" i="4"/>
  <c r="C589" i="4"/>
  <c r="D589" i="4"/>
  <c r="E589" i="4"/>
  <c r="F589" i="4"/>
  <c r="G589" i="4"/>
  <c r="H589" i="4"/>
  <c r="I589" i="4"/>
  <c r="J589" i="4"/>
  <c r="K589" i="4"/>
  <c r="L589" i="4"/>
  <c r="M589" i="4"/>
  <c r="N589" i="4"/>
  <c r="O589" i="4"/>
  <c r="P589" i="4"/>
  <c r="Q589" i="4"/>
  <c r="R589" i="4"/>
  <c r="S589" i="4"/>
  <c r="T589" i="4"/>
  <c r="U589" i="4"/>
  <c r="V589" i="4"/>
  <c r="W589" i="4"/>
  <c r="X589" i="4"/>
  <c r="Y589" i="4"/>
  <c r="Z589" i="4"/>
  <c r="C586" i="4"/>
  <c r="D586" i="4"/>
  <c r="E586" i="4"/>
  <c r="F586" i="4"/>
  <c r="G586" i="4"/>
  <c r="H586" i="4"/>
  <c r="I586" i="4"/>
  <c r="J586" i="4"/>
  <c r="K586" i="4"/>
  <c r="L586" i="4"/>
  <c r="M586" i="4"/>
  <c r="N586" i="4"/>
  <c r="O586" i="4"/>
  <c r="P586" i="4"/>
  <c r="Q586" i="4"/>
  <c r="R586" i="4"/>
  <c r="S586" i="4"/>
  <c r="T586" i="4"/>
  <c r="U586" i="4"/>
  <c r="V586" i="4"/>
  <c r="W586" i="4"/>
  <c r="X586" i="4"/>
  <c r="Y586" i="4"/>
  <c r="Z586" i="4"/>
  <c r="C496" i="4"/>
  <c r="D496" i="4"/>
  <c r="E496" i="4"/>
  <c r="F496" i="4"/>
  <c r="G496" i="4"/>
  <c r="H496" i="4"/>
  <c r="I496" i="4"/>
  <c r="J496" i="4"/>
  <c r="K496" i="4"/>
  <c r="L496" i="4"/>
  <c r="M496" i="4"/>
  <c r="N496" i="4"/>
  <c r="O496" i="4"/>
  <c r="P496" i="4"/>
  <c r="Q496" i="4"/>
  <c r="R496" i="4"/>
  <c r="S496" i="4"/>
  <c r="T496" i="4"/>
  <c r="U496" i="4"/>
  <c r="V496" i="4"/>
  <c r="W496" i="4"/>
  <c r="X496" i="4"/>
  <c r="Y496" i="4"/>
  <c r="Z496" i="4"/>
  <c r="C420" i="4"/>
  <c r="D420" i="4"/>
  <c r="E420" i="4"/>
  <c r="F420" i="4"/>
  <c r="G420" i="4"/>
  <c r="H420" i="4"/>
  <c r="I420" i="4"/>
  <c r="J420" i="4"/>
  <c r="K420" i="4"/>
  <c r="L420" i="4"/>
  <c r="M420" i="4"/>
  <c r="N420" i="4"/>
  <c r="O420" i="4"/>
  <c r="P420" i="4"/>
  <c r="Q420" i="4"/>
  <c r="R420" i="4"/>
  <c r="S420" i="4"/>
  <c r="T420" i="4"/>
  <c r="U420" i="4"/>
  <c r="V420" i="4"/>
  <c r="W420" i="4"/>
  <c r="X420" i="4"/>
  <c r="Y420" i="4"/>
  <c r="Z420" i="4"/>
  <c r="C517" i="4"/>
  <c r="D517" i="4"/>
  <c r="E517" i="4"/>
  <c r="F517" i="4"/>
  <c r="G517" i="4"/>
  <c r="H517" i="4"/>
  <c r="I517" i="4"/>
  <c r="J517" i="4"/>
  <c r="K517" i="4"/>
  <c r="L517" i="4"/>
  <c r="M517" i="4"/>
  <c r="N517" i="4"/>
  <c r="O517" i="4"/>
  <c r="P517" i="4"/>
  <c r="Q517" i="4"/>
  <c r="R517" i="4"/>
  <c r="S517" i="4"/>
  <c r="T517" i="4"/>
  <c r="U517" i="4"/>
  <c r="V517" i="4"/>
  <c r="W517" i="4"/>
  <c r="X517" i="4"/>
  <c r="Y517" i="4"/>
  <c r="Z517" i="4"/>
  <c r="C509" i="4"/>
  <c r="D509" i="4"/>
  <c r="E509" i="4"/>
  <c r="F509" i="4"/>
  <c r="G509" i="4"/>
  <c r="H509" i="4"/>
  <c r="I509" i="4"/>
  <c r="J509" i="4"/>
  <c r="K509" i="4"/>
  <c r="L509" i="4"/>
  <c r="M509" i="4"/>
  <c r="N509" i="4"/>
  <c r="O509" i="4"/>
  <c r="P509" i="4"/>
  <c r="Q509" i="4"/>
  <c r="R509" i="4"/>
  <c r="S509" i="4"/>
  <c r="T509" i="4"/>
  <c r="U509" i="4"/>
  <c r="V509" i="4"/>
  <c r="W509" i="4"/>
  <c r="X509" i="4"/>
  <c r="Y509" i="4"/>
  <c r="Z509" i="4"/>
  <c r="C526" i="4"/>
  <c r="D526" i="4"/>
  <c r="E526" i="4"/>
  <c r="F526" i="4"/>
  <c r="G526" i="4"/>
  <c r="H526" i="4"/>
  <c r="I526" i="4"/>
  <c r="J526" i="4"/>
  <c r="K526" i="4"/>
  <c r="L526" i="4"/>
  <c r="M526" i="4"/>
  <c r="N526" i="4"/>
  <c r="O526" i="4"/>
  <c r="P526" i="4"/>
  <c r="Q526" i="4"/>
  <c r="R526" i="4"/>
  <c r="S526" i="4"/>
  <c r="T526" i="4"/>
  <c r="U526" i="4"/>
  <c r="V526" i="4"/>
  <c r="W526" i="4"/>
  <c r="X526" i="4"/>
  <c r="Y526" i="4"/>
  <c r="Z526" i="4"/>
  <c r="C98" i="4"/>
  <c r="D98" i="4"/>
  <c r="E98" i="4"/>
  <c r="F98" i="4"/>
  <c r="G98" i="4"/>
  <c r="H98" i="4"/>
  <c r="I98" i="4"/>
  <c r="J98" i="4"/>
  <c r="K98" i="4"/>
  <c r="L98" i="4"/>
  <c r="M98" i="4"/>
  <c r="N98" i="4"/>
  <c r="O98" i="4"/>
  <c r="P98" i="4"/>
  <c r="Q98" i="4"/>
  <c r="R98" i="4"/>
  <c r="S98" i="4"/>
  <c r="T98" i="4"/>
  <c r="U98" i="4"/>
  <c r="V98" i="4"/>
  <c r="W98" i="4"/>
  <c r="X98" i="4"/>
  <c r="Y98" i="4"/>
  <c r="Z98" i="4"/>
  <c r="C515" i="4"/>
  <c r="D515" i="4"/>
  <c r="E515" i="4"/>
  <c r="F515" i="4"/>
  <c r="G515" i="4"/>
  <c r="H515" i="4"/>
  <c r="I515" i="4"/>
  <c r="J515" i="4"/>
  <c r="K515" i="4"/>
  <c r="L515" i="4"/>
  <c r="M515" i="4"/>
  <c r="N515" i="4"/>
  <c r="O515" i="4"/>
  <c r="P515" i="4"/>
  <c r="Q515" i="4"/>
  <c r="R515" i="4"/>
  <c r="S515" i="4"/>
  <c r="T515" i="4"/>
  <c r="U515" i="4"/>
  <c r="V515" i="4"/>
  <c r="W515" i="4"/>
  <c r="X515" i="4"/>
  <c r="Y515" i="4"/>
  <c r="Z515" i="4"/>
  <c r="C637" i="4"/>
  <c r="D637" i="4"/>
  <c r="E637" i="4"/>
  <c r="F637" i="4"/>
  <c r="G637" i="4"/>
  <c r="H637" i="4"/>
  <c r="I637" i="4"/>
  <c r="J637" i="4"/>
  <c r="K637" i="4"/>
  <c r="L637" i="4"/>
  <c r="M637" i="4"/>
  <c r="N637" i="4"/>
  <c r="O637" i="4"/>
  <c r="P637" i="4"/>
  <c r="Q637" i="4"/>
  <c r="R637" i="4"/>
  <c r="S637" i="4"/>
  <c r="T637" i="4"/>
  <c r="U637" i="4"/>
  <c r="V637" i="4"/>
  <c r="W637" i="4"/>
  <c r="X637" i="4"/>
  <c r="Y637" i="4"/>
  <c r="Z637" i="4"/>
  <c r="C4" i="4"/>
  <c r="D4" i="4"/>
  <c r="E4" i="4"/>
  <c r="F4" i="4"/>
  <c r="G4" i="4"/>
  <c r="H4" i="4"/>
  <c r="I4" i="4"/>
  <c r="J4" i="4"/>
  <c r="K4" i="4"/>
  <c r="L4" i="4"/>
  <c r="M4" i="4"/>
  <c r="N4" i="4"/>
  <c r="O4" i="4"/>
  <c r="P4" i="4"/>
  <c r="Q4" i="4"/>
  <c r="R4" i="4"/>
  <c r="S4" i="4"/>
  <c r="T4" i="4"/>
  <c r="U4" i="4"/>
  <c r="V4" i="4"/>
  <c r="W4" i="4"/>
  <c r="X4" i="4"/>
  <c r="Y4" i="4"/>
  <c r="Z4" i="4"/>
  <c r="C582" i="4"/>
  <c r="D582" i="4"/>
  <c r="E582" i="4"/>
  <c r="F582" i="4"/>
  <c r="G582" i="4"/>
  <c r="H582" i="4"/>
  <c r="I582" i="4"/>
  <c r="J582" i="4"/>
  <c r="K582" i="4"/>
  <c r="L582" i="4"/>
  <c r="M582" i="4"/>
  <c r="N582" i="4"/>
  <c r="O582" i="4"/>
  <c r="P582" i="4"/>
  <c r="Q582" i="4"/>
  <c r="R582" i="4"/>
  <c r="S582" i="4"/>
  <c r="T582" i="4"/>
  <c r="U582" i="4"/>
  <c r="V582" i="4"/>
  <c r="W582" i="4"/>
  <c r="X582" i="4"/>
  <c r="Y582" i="4"/>
  <c r="Z582" i="4"/>
  <c r="C523" i="4"/>
  <c r="D523" i="4"/>
  <c r="E523" i="4"/>
  <c r="F523" i="4"/>
  <c r="G523" i="4"/>
  <c r="H523" i="4"/>
  <c r="I523" i="4"/>
  <c r="J523" i="4"/>
  <c r="K523" i="4"/>
  <c r="L523" i="4"/>
  <c r="M523" i="4"/>
  <c r="N523" i="4"/>
  <c r="O523" i="4"/>
  <c r="P523" i="4"/>
  <c r="Q523" i="4"/>
  <c r="R523" i="4"/>
  <c r="S523" i="4"/>
  <c r="T523" i="4"/>
  <c r="U523" i="4"/>
  <c r="V523" i="4"/>
  <c r="W523" i="4"/>
  <c r="X523" i="4"/>
  <c r="Y523" i="4"/>
  <c r="Z523" i="4"/>
  <c r="C454" i="4"/>
  <c r="D454" i="4"/>
  <c r="E454" i="4"/>
  <c r="F454" i="4"/>
  <c r="G454" i="4"/>
  <c r="H454" i="4"/>
  <c r="I454" i="4"/>
  <c r="J454" i="4"/>
  <c r="K454" i="4"/>
  <c r="L454" i="4"/>
  <c r="M454" i="4"/>
  <c r="N454" i="4"/>
  <c r="O454" i="4"/>
  <c r="P454" i="4"/>
  <c r="Q454" i="4"/>
  <c r="R454" i="4"/>
  <c r="S454" i="4"/>
  <c r="T454" i="4"/>
  <c r="U454" i="4"/>
  <c r="V454" i="4"/>
  <c r="W454" i="4"/>
  <c r="X454" i="4"/>
  <c r="Y454" i="4"/>
  <c r="Z454" i="4"/>
  <c r="C578" i="4"/>
  <c r="D578" i="4"/>
  <c r="E578" i="4"/>
  <c r="F578" i="4"/>
  <c r="G578" i="4"/>
  <c r="H578" i="4"/>
  <c r="I578" i="4"/>
  <c r="J578" i="4"/>
  <c r="K578" i="4"/>
  <c r="L578" i="4"/>
  <c r="M578" i="4"/>
  <c r="N578" i="4"/>
  <c r="O578" i="4"/>
  <c r="P578" i="4"/>
  <c r="Q578" i="4"/>
  <c r="R578" i="4"/>
  <c r="S578" i="4"/>
  <c r="T578" i="4"/>
  <c r="U578" i="4"/>
  <c r="V578" i="4"/>
  <c r="W578" i="4"/>
  <c r="X578" i="4"/>
  <c r="Y578" i="4"/>
  <c r="Z578" i="4"/>
  <c r="C5" i="4"/>
  <c r="D5" i="4"/>
  <c r="E5" i="4"/>
  <c r="F5" i="4"/>
  <c r="G5" i="4"/>
  <c r="H5" i="4"/>
  <c r="I5" i="4"/>
  <c r="J5" i="4"/>
  <c r="K5" i="4"/>
  <c r="L5" i="4"/>
  <c r="M5" i="4"/>
  <c r="N5" i="4"/>
  <c r="O5" i="4"/>
  <c r="P5" i="4"/>
  <c r="Q5" i="4"/>
  <c r="R5" i="4"/>
  <c r="S5" i="4"/>
  <c r="T5" i="4"/>
  <c r="U5" i="4"/>
  <c r="V5" i="4"/>
  <c r="W5" i="4"/>
  <c r="X5" i="4"/>
  <c r="Y5" i="4"/>
  <c r="Z5" i="4"/>
  <c r="C558" i="4"/>
  <c r="D558" i="4"/>
  <c r="E558" i="4"/>
  <c r="F558" i="4"/>
  <c r="G558" i="4"/>
  <c r="H558" i="4"/>
  <c r="I558" i="4"/>
  <c r="J558" i="4"/>
  <c r="K558" i="4"/>
  <c r="L558" i="4"/>
  <c r="M558" i="4"/>
  <c r="N558" i="4"/>
  <c r="O558" i="4"/>
  <c r="P558" i="4"/>
  <c r="Q558" i="4"/>
  <c r="R558" i="4"/>
  <c r="S558" i="4"/>
  <c r="T558" i="4"/>
  <c r="U558" i="4"/>
  <c r="V558" i="4"/>
  <c r="W558" i="4"/>
  <c r="X558" i="4"/>
  <c r="Y558" i="4"/>
  <c r="Z558" i="4"/>
  <c r="C486" i="4"/>
  <c r="D486" i="4"/>
  <c r="E486" i="4"/>
  <c r="F486" i="4"/>
  <c r="G486" i="4"/>
  <c r="H486" i="4"/>
  <c r="I486" i="4"/>
  <c r="J486" i="4"/>
  <c r="K486" i="4"/>
  <c r="L486" i="4"/>
  <c r="M486" i="4"/>
  <c r="N486" i="4"/>
  <c r="O486" i="4"/>
  <c r="P486" i="4"/>
  <c r="Q486" i="4"/>
  <c r="R486" i="4"/>
  <c r="S486" i="4"/>
  <c r="T486" i="4"/>
  <c r="U486" i="4"/>
  <c r="V486" i="4"/>
  <c r="W486" i="4"/>
  <c r="X486" i="4"/>
  <c r="Y486" i="4"/>
  <c r="Z486" i="4"/>
  <c r="C599" i="4"/>
  <c r="D599" i="4"/>
  <c r="E599" i="4"/>
  <c r="F599" i="4"/>
  <c r="G599" i="4"/>
  <c r="H599" i="4"/>
  <c r="I599" i="4"/>
  <c r="J599" i="4"/>
  <c r="K599" i="4"/>
  <c r="L599" i="4"/>
  <c r="M599" i="4"/>
  <c r="N599" i="4"/>
  <c r="O599" i="4"/>
  <c r="P599" i="4"/>
  <c r="Q599" i="4"/>
  <c r="R599" i="4"/>
  <c r="S599" i="4"/>
  <c r="T599" i="4"/>
  <c r="U599" i="4"/>
  <c r="V599" i="4"/>
  <c r="W599" i="4"/>
  <c r="X599" i="4"/>
  <c r="Y599" i="4"/>
  <c r="Z599" i="4"/>
  <c r="C628" i="4"/>
  <c r="D628" i="4"/>
  <c r="E628" i="4"/>
  <c r="F628" i="4"/>
  <c r="G628" i="4"/>
  <c r="H628" i="4"/>
  <c r="I628" i="4"/>
  <c r="J628" i="4"/>
  <c r="K628" i="4"/>
  <c r="L628" i="4"/>
  <c r="M628" i="4"/>
  <c r="N628" i="4"/>
  <c r="O628" i="4"/>
  <c r="P628" i="4"/>
  <c r="Q628" i="4"/>
  <c r="R628" i="4"/>
  <c r="S628" i="4"/>
  <c r="T628" i="4"/>
  <c r="U628" i="4"/>
  <c r="V628" i="4"/>
  <c r="W628" i="4"/>
  <c r="X628" i="4"/>
  <c r="Y628" i="4"/>
  <c r="Z628" i="4"/>
  <c r="C630" i="4"/>
  <c r="D630" i="4"/>
  <c r="E630" i="4"/>
  <c r="F630" i="4"/>
  <c r="G630" i="4"/>
  <c r="H630" i="4"/>
  <c r="I630" i="4"/>
  <c r="J630" i="4"/>
  <c r="K630" i="4"/>
  <c r="L630" i="4"/>
  <c r="M630" i="4"/>
  <c r="N630" i="4"/>
  <c r="O630" i="4"/>
  <c r="P630" i="4"/>
  <c r="Q630" i="4"/>
  <c r="R630" i="4"/>
  <c r="S630" i="4"/>
  <c r="T630" i="4"/>
  <c r="U630" i="4"/>
  <c r="V630" i="4"/>
  <c r="W630" i="4"/>
  <c r="X630" i="4"/>
  <c r="Y630" i="4"/>
  <c r="Z630" i="4"/>
  <c r="C541" i="4"/>
  <c r="D541" i="4"/>
  <c r="E541" i="4"/>
  <c r="F541" i="4"/>
  <c r="G541" i="4"/>
  <c r="H541" i="4"/>
  <c r="I541" i="4"/>
  <c r="J541" i="4"/>
  <c r="K541" i="4"/>
  <c r="L541" i="4"/>
  <c r="M541" i="4"/>
  <c r="N541" i="4"/>
  <c r="O541" i="4"/>
  <c r="P541" i="4"/>
  <c r="Q541" i="4"/>
  <c r="R541" i="4"/>
  <c r="S541" i="4"/>
  <c r="T541" i="4"/>
  <c r="U541" i="4"/>
  <c r="V541" i="4"/>
  <c r="W541" i="4"/>
  <c r="X541" i="4"/>
  <c r="Y541" i="4"/>
  <c r="Z541" i="4"/>
  <c r="C568" i="4"/>
  <c r="D568" i="4"/>
  <c r="E568" i="4"/>
  <c r="F568" i="4"/>
  <c r="G568" i="4"/>
  <c r="H568" i="4"/>
  <c r="I568" i="4"/>
  <c r="J568" i="4"/>
  <c r="K568" i="4"/>
  <c r="L568" i="4"/>
  <c r="M568" i="4"/>
  <c r="N568" i="4"/>
  <c r="O568" i="4"/>
  <c r="P568" i="4"/>
  <c r="Q568" i="4"/>
  <c r="R568" i="4"/>
  <c r="S568" i="4"/>
  <c r="T568" i="4"/>
  <c r="U568" i="4"/>
  <c r="V568" i="4"/>
  <c r="W568" i="4"/>
  <c r="X568" i="4"/>
  <c r="Y568" i="4"/>
  <c r="Z568" i="4"/>
  <c r="C525" i="4"/>
  <c r="D525" i="4"/>
  <c r="E525" i="4"/>
  <c r="F525" i="4"/>
  <c r="G525" i="4"/>
  <c r="H525" i="4"/>
  <c r="I525" i="4"/>
  <c r="J525" i="4"/>
  <c r="K525" i="4"/>
  <c r="L525" i="4"/>
  <c r="M525" i="4"/>
  <c r="N525" i="4"/>
  <c r="O525" i="4"/>
  <c r="P525" i="4"/>
  <c r="Q525" i="4"/>
  <c r="R525" i="4"/>
  <c r="S525" i="4"/>
  <c r="T525" i="4"/>
  <c r="U525" i="4"/>
  <c r="V525" i="4"/>
  <c r="W525" i="4"/>
  <c r="X525" i="4"/>
  <c r="Y525" i="4"/>
  <c r="Z525" i="4"/>
  <c r="C580" i="4"/>
  <c r="D580" i="4"/>
  <c r="E580" i="4"/>
  <c r="F580" i="4"/>
  <c r="G580" i="4"/>
  <c r="H580" i="4"/>
  <c r="I580" i="4"/>
  <c r="J580" i="4"/>
  <c r="K580" i="4"/>
  <c r="L580" i="4"/>
  <c r="M580" i="4"/>
  <c r="N580" i="4"/>
  <c r="O580" i="4"/>
  <c r="P580" i="4"/>
  <c r="Q580" i="4"/>
  <c r="R580" i="4"/>
  <c r="S580" i="4"/>
  <c r="T580" i="4"/>
  <c r="U580" i="4"/>
  <c r="V580" i="4"/>
  <c r="W580" i="4"/>
  <c r="X580" i="4"/>
  <c r="Y580" i="4"/>
  <c r="Z580" i="4"/>
  <c r="C510" i="4"/>
  <c r="D510" i="4"/>
  <c r="E510" i="4"/>
  <c r="F510" i="4"/>
  <c r="G510" i="4"/>
  <c r="H510" i="4"/>
  <c r="I510" i="4"/>
  <c r="J510" i="4"/>
  <c r="K510" i="4"/>
  <c r="L510" i="4"/>
  <c r="M510" i="4"/>
  <c r="N510" i="4"/>
  <c r="O510" i="4"/>
  <c r="P510" i="4"/>
  <c r="Q510" i="4"/>
  <c r="R510" i="4"/>
  <c r="S510" i="4"/>
  <c r="T510" i="4"/>
  <c r="U510" i="4"/>
  <c r="V510" i="4"/>
  <c r="W510" i="4"/>
  <c r="X510" i="4"/>
  <c r="Y510" i="4"/>
  <c r="Z510" i="4"/>
  <c r="C536" i="4"/>
  <c r="D536" i="4"/>
  <c r="E536" i="4"/>
  <c r="F536" i="4"/>
  <c r="G536" i="4"/>
  <c r="H536" i="4"/>
  <c r="I536" i="4"/>
  <c r="J536" i="4"/>
  <c r="K536" i="4"/>
  <c r="L536" i="4"/>
  <c r="M536" i="4"/>
  <c r="N536" i="4"/>
  <c r="O536" i="4"/>
  <c r="P536" i="4"/>
  <c r="Q536" i="4"/>
  <c r="R536" i="4"/>
  <c r="S536" i="4"/>
  <c r="T536" i="4"/>
  <c r="U536" i="4"/>
  <c r="V536" i="4"/>
  <c r="W536" i="4"/>
  <c r="X536" i="4"/>
  <c r="Y536" i="4"/>
  <c r="Z536" i="4"/>
  <c r="C633" i="4"/>
  <c r="D633" i="4"/>
  <c r="E633" i="4"/>
  <c r="F633" i="4"/>
  <c r="G633" i="4"/>
  <c r="H633" i="4"/>
  <c r="I633" i="4"/>
  <c r="J633" i="4"/>
  <c r="K633" i="4"/>
  <c r="L633" i="4"/>
  <c r="M633" i="4"/>
  <c r="N633" i="4"/>
  <c r="O633" i="4"/>
  <c r="P633" i="4"/>
  <c r="Q633" i="4"/>
  <c r="R633" i="4"/>
  <c r="S633" i="4"/>
  <c r="T633" i="4"/>
  <c r="U633" i="4"/>
  <c r="V633" i="4"/>
  <c r="W633" i="4"/>
  <c r="X633" i="4"/>
  <c r="Y633" i="4"/>
  <c r="Z633" i="4"/>
  <c r="C383" i="4"/>
  <c r="D383" i="4"/>
  <c r="E383" i="4"/>
  <c r="F383" i="4"/>
  <c r="G383" i="4"/>
  <c r="H383" i="4"/>
  <c r="I383" i="4"/>
  <c r="J383" i="4"/>
  <c r="K383" i="4"/>
  <c r="L383" i="4"/>
  <c r="M383" i="4"/>
  <c r="N383" i="4"/>
  <c r="O383" i="4"/>
  <c r="P383" i="4"/>
  <c r="Q383" i="4"/>
  <c r="R383" i="4"/>
  <c r="S383" i="4"/>
  <c r="T383" i="4"/>
  <c r="U383" i="4"/>
  <c r="V383" i="4"/>
  <c r="W383" i="4"/>
  <c r="X383" i="4"/>
  <c r="Y383" i="4"/>
  <c r="Z383" i="4"/>
  <c r="C559" i="4"/>
  <c r="D559" i="4"/>
  <c r="E559" i="4"/>
  <c r="F559" i="4"/>
  <c r="G559" i="4"/>
  <c r="H559" i="4"/>
  <c r="I559" i="4"/>
  <c r="J559" i="4"/>
  <c r="K559" i="4"/>
  <c r="L559" i="4"/>
  <c r="M559" i="4"/>
  <c r="N559" i="4"/>
  <c r="O559" i="4"/>
  <c r="P559" i="4"/>
  <c r="Q559" i="4"/>
  <c r="R559" i="4"/>
  <c r="S559" i="4"/>
  <c r="T559" i="4"/>
  <c r="U559" i="4"/>
  <c r="V559" i="4"/>
  <c r="W559" i="4"/>
  <c r="X559" i="4"/>
  <c r="Y559" i="4"/>
  <c r="Z559" i="4"/>
  <c r="C262" i="4"/>
  <c r="D262" i="4"/>
  <c r="E262" i="4"/>
  <c r="F262" i="4"/>
  <c r="G262" i="4"/>
  <c r="H262" i="4"/>
  <c r="I262" i="4"/>
  <c r="J262" i="4"/>
  <c r="K262" i="4"/>
  <c r="L262" i="4"/>
  <c r="M262" i="4"/>
  <c r="N262" i="4"/>
  <c r="O262" i="4"/>
  <c r="P262" i="4"/>
  <c r="Q262" i="4"/>
  <c r="R262" i="4"/>
  <c r="S262" i="4"/>
  <c r="T262" i="4"/>
  <c r="U262" i="4"/>
  <c r="V262" i="4"/>
  <c r="W262" i="4"/>
  <c r="X262" i="4"/>
  <c r="Y262" i="4"/>
  <c r="Z262" i="4"/>
  <c r="C477" i="4"/>
  <c r="D477" i="4"/>
  <c r="E477" i="4"/>
  <c r="F477" i="4"/>
  <c r="G477" i="4"/>
  <c r="H477" i="4"/>
  <c r="I477" i="4"/>
  <c r="J477" i="4"/>
  <c r="K477" i="4"/>
  <c r="L477" i="4"/>
  <c r="M477" i="4"/>
  <c r="N477" i="4"/>
  <c r="O477" i="4"/>
  <c r="P477" i="4"/>
  <c r="Q477" i="4"/>
  <c r="R477" i="4"/>
  <c r="S477" i="4"/>
  <c r="T477" i="4"/>
  <c r="U477" i="4"/>
  <c r="V477" i="4"/>
  <c r="W477" i="4"/>
  <c r="X477" i="4"/>
  <c r="Y477" i="4"/>
  <c r="Z477" i="4"/>
  <c r="C243" i="4"/>
  <c r="D243" i="4"/>
  <c r="E243" i="4"/>
  <c r="F243" i="4"/>
  <c r="G243" i="4"/>
  <c r="H243" i="4"/>
  <c r="I243" i="4"/>
  <c r="J243" i="4"/>
  <c r="K243" i="4"/>
  <c r="L243" i="4"/>
  <c r="M243" i="4"/>
  <c r="N243" i="4"/>
  <c r="O243" i="4"/>
  <c r="P243" i="4"/>
  <c r="Q243" i="4"/>
  <c r="R243" i="4"/>
  <c r="S243" i="4"/>
  <c r="T243" i="4"/>
  <c r="U243" i="4"/>
  <c r="V243" i="4"/>
  <c r="W243" i="4"/>
  <c r="X243" i="4"/>
  <c r="Y243" i="4"/>
  <c r="Z243" i="4"/>
  <c r="C471" i="4"/>
  <c r="D471" i="4"/>
  <c r="E471" i="4"/>
  <c r="F471" i="4"/>
  <c r="G471" i="4"/>
  <c r="H471" i="4"/>
  <c r="I471" i="4"/>
  <c r="J471" i="4"/>
  <c r="K471" i="4"/>
  <c r="L471" i="4"/>
  <c r="M471" i="4"/>
  <c r="N471" i="4"/>
  <c r="O471" i="4"/>
  <c r="P471" i="4"/>
  <c r="Q471" i="4"/>
  <c r="R471" i="4"/>
  <c r="S471" i="4"/>
  <c r="T471" i="4"/>
  <c r="U471" i="4"/>
  <c r="V471" i="4"/>
  <c r="W471" i="4"/>
  <c r="X471" i="4"/>
  <c r="Y471" i="4"/>
  <c r="Z471" i="4"/>
  <c r="C491" i="4"/>
  <c r="D491" i="4"/>
  <c r="E491" i="4"/>
  <c r="F491" i="4"/>
  <c r="G491" i="4"/>
  <c r="H491" i="4"/>
  <c r="I491" i="4"/>
  <c r="J491" i="4"/>
  <c r="K491" i="4"/>
  <c r="L491" i="4"/>
  <c r="M491" i="4"/>
  <c r="N491" i="4"/>
  <c r="O491" i="4"/>
  <c r="P491" i="4"/>
  <c r="Q491" i="4"/>
  <c r="R491" i="4"/>
  <c r="S491" i="4"/>
  <c r="T491" i="4"/>
  <c r="U491" i="4"/>
  <c r="V491" i="4"/>
  <c r="W491" i="4"/>
  <c r="X491" i="4"/>
  <c r="Y491" i="4"/>
  <c r="Z491" i="4"/>
  <c r="C492" i="4"/>
  <c r="D492" i="4"/>
  <c r="E492" i="4"/>
  <c r="F492" i="4"/>
  <c r="G492" i="4"/>
  <c r="H492" i="4"/>
  <c r="I492" i="4"/>
  <c r="J492" i="4"/>
  <c r="K492" i="4"/>
  <c r="L492" i="4"/>
  <c r="M492" i="4"/>
  <c r="N492" i="4"/>
  <c r="O492" i="4"/>
  <c r="P492" i="4"/>
  <c r="Q492" i="4"/>
  <c r="R492" i="4"/>
  <c r="S492" i="4"/>
  <c r="T492" i="4"/>
  <c r="U492" i="4"/>
  <c r="V492" i="4"/>
  <c r="W492" i="4"/>
  <c r="X492" i="4"/>
  <c r="Y492" i="4"/>
  <c r="Z492" i="4"/>
  <c r="C364" i="4"/>
  <c r="D364" i="4"/>
  <c r="E364" i="4"/>
  <c r="F364" i="4"/>
  <c r="G364" i="4"/>
  <c r="H364" i="4"/>
  <c r="I364" i="4"/>
  <c r="J364" i="4"/>
  <c r="K364" i="4"/>
  <c r="L364" i="4"/>
  <c r="M364" i="4"/>
  <c r="N364" i="4"/>
  <c r="O364" i="4"/>
  <c r="P364" i="4"/>
  <c r="Q364" i="4"/>
  <c r="R364" i="4"/>
  <c r="S364" i="4"/>
  <c r="T364" i="4"/>
  <c r="U364" i="4"/>
  <c r="V364" i="4"/>
  <c r="W364" i="4"/>
  <c r="X364" i="4"/>
  <c r="Y364" i="4"/>
  <c r="Z364" i="4"/>
  <c r="C565" i="4"/>
  <c r="D565" i="4"/>
  <c r="E565" i="4"/>
  <c r="F565" i="4"/>
  <c r="G565" i="4"/>
  <c r="H565" i="4"/>
  <c r="I565" i="4"/>
  <c r="J565" i="4"/>
  <c r="K565" i="4"/>
  <c r="L565" i="4"/>
  <c r="M565" i="4"/>
  <c r="N565" i="4"/>
  <c r="O565" i="4"/>
  <c r="P565" i="4"/>
  <c r="Q565" i="4"/>
  <c r="R565" i="4"/>
  <c r="S565" i="4"/>
  <c r="T565" i="4"/>
  <c r="U565" i="4"/>
  <c r="V565" i="4"/>
  <c r="W565" i="4"/>
  <c r="X565" i="4"/>
  <c r="Y565" i="4"/>
  <c r="Z565" i="4"/>
  <c r="C362" i="4"/>
  <c r="D362" i="4"/>
  <c r="E362" i="4"/>
  <c r="F362" i="4"/>
  <c r="G362" i="4"/>
  <c r="H362" i="4"/>
  <c r="I362" i="4"/>
  <c r="J362" i="4"/>
  <c r="K362" i="4"/>
  <c r="L362" i="4"/>
  <c r="M362" i="4"/>
  <c r="N362" i="4"/>
  <c r="O362" i="4"/>
  <c r="P362" i="4"/>
  <c r="Q362" i="4"/>
  <c r="R362" i="4"/>
  <c r="S362" i="4"/>
  <c r="T362" i="4"/>
  <c r="U362" i="4"/>
  <c r="V362" i="4"/>
  <c r="W362" i="4"/>
  <c r="X362" i="4"/>
  <c r="Y362" i="4"/>
  <c r="Z362" i="4"/>
  <c r="C556" i="4"/>
  <c r="D556" i="4"/>
  <c r="E556" i="4"/>
  <c r="F556" i="4"/>
  <c r="G556" i="4"/>
  <c r="H556" i="4"/>
  <c r="I556" i="4"/>
  <c r="J556" i="4"/>
  <c r="K556" i="4"/>
  <c r="L556" i="4"/>
  <c r="M556" i="4"/>
  <c r="N556" i="4"/>
  <c r="O556" i="4"/>
  <c r="P556" i="4"/>
  <c r="Q556" i="4"/>
  <c r="R556" i="4"/>
  <c r="S556" i="4"/>
  <c r="T556" i="4"/>
  <c r="U556" i="4"/>
  <c r="V556" i="4"/>
  <c r="W556" i="4"/>
  <c r="X556" i="4"/>
  <c r="Y556" i="4"/>
  <c r="Z556" i="4"/>
  <c r="C506" i="4"/>
  <c r="D506" i="4"/>
  <c r="E506" i="4"/>
  <c r="F506" i="4"/>
  <c r="G506" i="4"/>
  <c r="H506" i="4"/>
  <c r="I506" i="4"/>
  <c r="J506" i="4"/>
  <c r="K506" i="4"/>
  <c r="L506" i="4"/>
  <c r="M506" i="4"/>
  <c r="N506" i="4"/>
  <c r="O506" i="4"/>
  <c r="P506" i="4"/>
  <c r="Q506" i="4"/>
  <c r="R506" i="4"/>
  <c r="S506" i="4"/>
  <c r="T506" i="4"/>
  <c r="U506" i="4"/>
  <c r="V506" i="4"/>
  <c r="W506" i="4"/>
  <c r="X506" i="4"/>
  <c r="Y506" i="4"/>
  <c r="Z506" i="4"/>
  <c r="C466" i="4"/>
  <c r="D466" i="4"/>
  <c r="E466" i="4"/>
  <c r="F466" i="4"/>
  <c r="G466" i="4"/>
  <c r="H466" i="4"/>
  <c r="I466" i="4"/>
  <c r="J466" i="4"/>
  <c r="K466" i="4"/>
  <c r="L466" i="4"/>
  <c r="M466" i="4"/>
  <c r="N466" i="4"/>
  <c r="O466" i="4"/>
  <c r="P466" i="4"/>
  <c r="Q466" i="4"/>
  <c r="R466" i="4"/>
  <c r="S466" i="4"/>
  <c r="T466" i="4"/>
  <c r="U466" i="4"/>
  <c r="V466" i="4"/>
  <c r="W466" i="4"/>
  <c r="X466" i="4"/>
  <c r="Y466" i="4"/>
  <c r="Z466" i="4"/>
  <c r="C332" i="4"/>
  <c r="D332" i="4"/>
  <c r="E332" i="4"/>
  <c r="F332" i="4"/>
  <c r="G332" i="4"/>
  <c r="H332" i="4"/>
  <c r="I332" i="4"/>
  <c r="J332" i="4"/>
  <c r="K332" i="4"/>
  <c r="L332" i="4"/>
  <c r="M332" i="4"/>
  <c r="N332" i="4"/>
  <c r="O332" i="4"/>
  <c r="P332" i="4"/>
  <c r="Q332" i="4"/>
  <c r="R332" i="4"/>
  <c r="S332" i="4"/>
  <c r="T332" i="4"/>
  <c r="U332" i="4"/>
  <c r="V332" i="4"/>
  <c r="W332" i="4"/>
  <c r="X332" i="4"/>
  <c r="Y332" i="4"/>
  <c r="Z332" i="4"/>
  <c r="C429" i="4"/>
  <c r="D429" i="4"/>
  <c r="E429" i="4"/>
  <c r="F429" i="4"/>
  <c r="G429" i="4"/>
  <c r="H429" i="4"/>
  <c r="I429" i="4"/>
  <c r="J429" i="4"/>
  <c r="K429" i="4"/>
  <c r="L429" i="4"/>
  <c r="M429" i="4"/>
  <c r="N429" i="4"/>
  <c r="O429" i="4"/>
  <c r="P429" i="4"/>
  <c r="Q429" i="4"/>
  <c r="R429" i="4"/>
  <c r="S429" i="4"/>
  <c r="T429" i="4"/>
  <c r="U429" i="4"/>
  <c r="V429" i="4"/>
  <c r="W429" i="4"/>
  <c r="X429" i="4"/>
  <c r="Y429" i="4"/>
  <c r="Z429" i="4"/>
  <c r="C625" i="4"/>
  <c r="D625" i="4"/>
  <c r="E625" i="4"/>
  <c r="F625" i="4"/>
  <c r="G625" i="4"/>
  <c r="H625" i="4"/>
  <c r="I625" i="4"/>
  <c r="J625" i="4"/>
  <c r="K625" i="4"/>
  <c r="L625" i="4"/>
  <c r="M625" i="4"/>
  <c r="N625" i="4"/>
  <c r="O625" i="4"/>
  <c r="P625" i="4"/>
  <c r="Q625" i="4"/>
  <c r="R625" i="4"/>
  <c r="S625" i="4"/>
  <c r="T625" i="4"/>
  <c r="U625" i="4"/>
  <c r="V625" i="4"/>
  <c r="W625" i="4"/>
  <c r="X625" i="4"/>
  <c r="Y625" i="4"/>
  <c r="Z625" i="4"/>
  <c r="C642" i="4"/>
  <c r="D642" i="4"/>
  <c r="E642" i="4"/>
  <c r="F642" i="4"/>
  <c r="G642" i="4"/>
  <c r="H642" i="4"/>
  <c r="I642" i="4"/>
  <c r="J642" i="4"/>
  <c r="K642" i="4"/>
  <c r="L642" i="4"/>
  <c r="M642" i="4"/>
  <c r="N642" i="4"/>
  <c r="O642" i="4"/>
  <c r="P642" i="4"/>
  <c r="Q642" i="4"/>
  <c r="R642" i="4"/>
  <c r="S642" i="4"/>
  <c r="T642" i="4"/>
  <c r="U642" i="4"/>
  <c r="V642" i="4"/>
  <c r="W642" i="4"/>
  <c r="X642" i="4"/>
  <c r="Y642" i="4"/>
  <c r="Z642" i="4"/>
  <c r="C602" i="4"/>
  <c r="D602" i="4"/>
  <c r="E602" i="4"/>
  <c r="F602" i="4"/>
  <c r="G602" i="4"/>
  <c r="H602" i="4"/>
  <c r="I602" i="4"/>
  <c r="J602" i="4"/>
  <c r="K602" i="4"/>
  <c r="L602" i="4"/>
  <c r="M602" i="4"/>
  <c r="N602" i="4"/>
  <c r="O602" i="4"/>
  <c r="P602" i="4"/>
  <c r="Q602" i="4"/>
  <c r="R602" i="4"/>
  <c r="S602" i="4"/>
  <c r="T602" i="4"/>
  <c r="U602" i="4"/>
  <c r="V602" i="4"/>
  <c r="W602" i="4"/>
  <c r="X602" i="4"/>
  <c r="Y602" i="4"/>
  <c r="Z602" i="4"/>
  <c r="C614" i="4"/>
  <c r="D614" i="4"/>
  <c r="E614" i="4"/>
  <c r="F614" i="4"/>
  <c r="G614" i="4"/>
  <c r="H614" i="4"/>
  <c r="I614" i="4"/>
  <c r="J614" i="4"/>
  <c r="K614" i="4"/>
  <c r="L614" i="4"/>
  <c r="M614" i="4"/>
  <c r="N614" i="4"/>
  <c r="O614" i="4"/>
  <c r="P614" i="4"/>
  <c r="Q614" i="4"/>
  <c r="R614" i="4"/>
  <c r="S614" i="4"/>
  <c r="T614" i="4"/>
  <c r="U614" i="4"/>
  <c r="V614" i="4"/>
  <c r="W614" i="4"/>
  <c r="X614" i="4"/>
  <c r="Y614" i="4"/>
  <c r="Z614" i="4"/>
  <c r="C415" i="4"/>
  <c r="D415" i="4"/>
  <c r="E415" i="4"/>
  <c r="F415" i="4"/>
  <c r="G415" i="4"/>
  <c r="H415" i="4"/>
  <c r="I415" i="4"/>
  <c r="J415" i="4"/>
  <c r="K415" i="4"/>
  <c r="L415" i="4"/>
  <c r="M415" i="4"/>
  <c r="N415" i="4"/>
  <c r="O415" i="4"/>
  <c r="P415" i="4"/>
  <c r="Q415" i="4"/>
  <c r="R415" i="4"/>
  <c r="S415" i="4"/>
  <c r="T415" i="4"/>
  <c r="U415" i="4"/>
  <c r="V415" i="4"/>
  <c r="W415" i="4"/>
  <c r="X415" i="4"/>
  <c r="Y415" i="4"/>
  <c r="Z415" i="4"/>
  <c r="C346" i="4"/>
  <c r="D346" i="4"/>
  <c r="E346" i="4"/>
  <c r="F346" i="4"/>
  <c r="G346" i="4"/>
  <c r="H346" i="4"/>
  <c r="I346" i="4"/>
  <c r="J346" i="4"/>
  <c r="K346" i="4"/>
  <c r="L346" i="4"/>
  <c r="M346" i="4"/>
  <c r="N346" i="4"/>
  <c r="O346" i="4"/>
  <c r="P346" i="4"/>
  <c r="Q346" i="4"/>
  <c r="R346" i="4"/>
  <c r="S346" i="4"/>
  <c r="T346" i="4"/>
  <c r="U346" i="4"/>
  <c r="V346" i="4"/>
  <c r="W346" i="4"/>
  <c r="X346" i="4"/>
  <c r="Y346" i="4"/>
  <c r="Z346" i="4"/>
  <c r="C419" i="4"/>
  <c r="D419" i="4"/>
  <c r="E419" i="4"/>
  <c r="F419" i="4"/>
  <c r="G419" i="4"/>
  <c r="H419" i="4"/>
  <c r="I419" i="4"/>
  <c r="J419" i="4"/>
  <c r="K419" i="4"/>
  <c r="L419" i="4"/>
  <c r="M419" i="4"/>
  <c r="N419" i="4"/>
  <c r="O419" i="4"/>
  <c r="P419" i="4"/>
  <c r="Q419" i="4"/>
  <c r="R419" i="4"/>
  <c r="S419" i="4"/>
  <c r="T419" i="4"/>
  <c r="U419" i="4"/>
  <c r="V419" i="4"/>
  <c r="W419" i="4"/>
  <c r="X419" i="4"/>
  <c r="Y419" i="4"/>
  <c r="Z419" i="4"/>
  <c r="C532" i="4"/>
  <c r="D532" i="4"/>
  <c r="E532" i="4"/>
  <c r="F532" i="4"/>
  <c r="G532" i="4"/>
  <c r="H532" i="4"/>
  <c r="I532" i="4"/>
  <c r="J532" i="4"/>
  <c r="K532" i="4"/>
  <c r="L532" i="4"/>
  <c r="M532" i="4"/>
  <c r="N532" i="4"/>
  <c r="O532" i="4"/>
  <c r="P532" i="4"/>
  <c r="Q532" i="4"/>
  <c r="R532" i="4"/>
  <c r="S532" i="4"/>
  <c r="T532" i="4"/>
  <c r="U532" i="4"/>
  <c r="V532" i="4"/>
  <c r="W532" i="4"/>
  <c r="X532" i="4"/>
  <c r="Y532" i="4"/>
  <c r="Z532" i="4"/>
  <c r="C513" i="4"/>
  <c r="D513" i="4"/>
  <c r="E513" i="4"/>
  <c r="F513" i="4"/>
  <c r="G513" i="4"/>
  <c r="H513" i="4"/>
  <c r="I513" i="4"/>
  <c r="J513" i="4"/>
  <c r="K513" i="4"/>
  <c r="L513" i="4"/>
  <c r="M513" i="4"/>
  <c r="N513" i="4"/>
  <c r="O513" i="4"/>
  <c r="P513" i="4"/>
  <c r="Q513" i="4"/>
  <c r="R513" i="4"/>
  <c r="S513" i="4"/>
  <c r="T513" i="4"/>
  <c r="U513" i="4"/>
  <c r="V513" i="4"/>
  <c r="W513" i="4"/>
  <c r="X513" i="4"/>
  <c r="Y513" i="4"/>
  <c r="Z513" i="4"/>
  <c r="C619" i="4"/>
  <c r="D619" i="4"/>
  <c r="E619" i="4"/>
  <c r="F619" i="4"/>
  <c r="G619" i="4"/>
  <c r="H619" i="4"/>
  <c r="I619" i="4"/>
  <c r="J619" i="4"/>
  <c r="K619" i="4"/>
  <c r="L619" i="4"/>
  <c r="M619" i="4"/>
  <c r="N619" i="4"/>
  <c r="O619" i="4"/>
  <c r="P619" i="4"/>
  <c r="Q619" i="4"/>
  <c r="R619" i="4"/>
  <c r="S619" i="4"/>
  <c r="T619" i="4"/>
  <c r="U619" i="4"/>
  <c r="V619" i="4"/>
  <c r="W619" i="4"/>
  <c r="X619" i="4"/>
  <c r="Y619" i="4"/>
  <c r="Z619" i="4"/>
  <c r="C590" i="4"/>
  <c r="D590" i="4"/>
  <c r="E590" i="4"/>
  <c r="F590" i="4"/>
  <c r="G590" i="4"/>
  <c r="H590" i="4"/>
  <c r="I590" i="4"/>
  <c r="J590" i="4"/>
  <c r="K590" i="4"/>
  <c r="L590" i="4"/>
  <c r="M590" i="4"/>
  <c r="N590" i="4"/>
  <c r="O590" i="4"/>
  <c r="P590" i="4"/>
  <c r="Q590" i="4"/>
  <c r="R590" i="4"/>
  <c r="S590" i="4"/>
  <c r="T590" i="4"/>
  <c r="U590" i="4"/>
  <c r="V590" i="4"/>
  <c r="W590" i="4"/>
  <c r="X590" i="4"/>
  <c r="Y590" i="4"/>
  <c r="Z590" i="4"/>
  <c r="C624" i="4"/>
  <c r="D624" i="4"/>
  <c r="E624" i="4"/>
  <c r="F624" i="4"/>
  <c r="G624" i="4"/>
  <c r="H624" i="4"/>
  <c r="I624" i="4"/>
  <c r="J624" i="4"/>
  <c r="K624" i="4"/>
  <c r="L624" i="4"/>
  <c r="M624" i="4"/>
  <c r="N624" i="4"/>
  <c r="O624" i="4"/>
  <c r="P624" i="4"/>
  <c r="Q624" i="4"/>
  <c r="R624" i="4"/>
  <c r="S624" i="4"/>
  <c r="T624" i="4"/>
  <c r="U624" i="4"/>
  <c r="V624" i="4"/>
  <c r="W624" i="4"/>
  <c r="X624" i="4"/>
  <c r="Y624" i="4"/>
  <c r="Z624" i="4"/>
  <c r="C615" i="4"/>
  <c r="D615" i="4"/>
  <c r="E615" i="4"/>
  <c r="F615" i="4"/>
  <c r="G615" i="4"/>
  <c r="H615" i="4"/>
  <c r="I615" i="4"/>
  <c r="J615" i="4"/>
  <c r="K615" i="4"/>
  <c r="L615" i="4"/>
  <c r="M615" i="4"/>
  <c r="N615" i="4"/>
  <c r="O615" i="4"/>
  <c r="P615" i="4"/>
  <c r="Q615" i="4"/>
  <c r="R615" i="4"/>
  <c r="S615" i="4"/>
  <c r="T615" i="4"/>
  <c r="U615" i="4"/>
  <c r="V615" i="4"/>
  <c r="W615" i="4"/>
  <c r="X615" i="4"/>
  <c r="Y615" i="4"/>
  <c r="Z615" i="4"/>
  <c r="I620" i="4"/>
  <c r="J620" i="4"/>
  <c r="K620" i="4"/>
  <c r="L620" i="4"/>
  <c r="M620" i="4"/>
  <c r="N620" i="4"/>
  <c r="O620" i="4"/>
  <c r="P620" i="4"/>
  <c r="Q620" i="4"/>
  <c r="R620" i="4"/>
  <c r="S620" i="4"/>
  <c r="T620" i="4"/>
  <c r="U620" i="4"/>
  <c r="V620" i="4"/>
  <c r="W620" i="4"/>
  <c r="X620" i="4"/>
  <c r="Y620" i="4"/>
  <c r="Z620" i="4"/>
  <c r="D620" i="4"/>
  <c r="E620" i="4"/>
  <c r="F620" i="4"/>
  <c r="G620" i="4"/>
  <c r="H620" i="4"/>
  <c r="C620" i="4"/>
  <c r="B1" i="4"/>
  <c r="A1" i="4"/>
  <c r="H42" i="19" l="1"/>
  <c r="F47" i="19"/>
  <c r="G42" i="19"/>
  <c r="G38" i="19"/>
  <c r="F42" i="19"/>
  <c r="F38" i="19"/>
  <c r="E42" i="19"/>
  <c r="E38" i="19"/>
  <c r="P38" i="19"/>
  <c r="E47" i="19"/>
  <c r="P42" i="19"/>
  <c r="O42" i="19"/>
  <c r="N42" i="19"/>
  <c r="O38" i="19"/>
  <c r="N38" i="19"/>
  <c r="M42" i="19"/>
  <c r="I42" i="19"/>
  <c r="M38" i="19"/>
  <c r="H38" i="19"/>
  <c r="D29" i="19"/>
  <c r="M6" i="19"/>
  <c r="L7" i="19" s="1"/>
  <c r="G21" i="19"/>
  <c r="G22" i="19" s="1"/>
  <c r="O13" i="19"/>
  <c r="O14" i="19" s="1"/>
  <c r="P21" i="19"/>
  <c r="P22" i="19" s="1"/>
  <c r="F21" i="19"/>
  <c r="F22" i="19" s="1"/>
  <c r="N13" i="19"/>
  <c r="N14" i="19" s="1"/>
  <c r="F29" i="19"/>
  <c r="F30" i="19" s="1"/>
  <c r="O21" i="19"/>
  <c r="O22" i="19" s="1"/>
  <c r="E21" i="19"/>
  <c r="E22" i="19" s="1"/>
  <c r="M13" i="19"/>
  <c r="M14" i="19" s="1"/>
  <c r="H21" i="19"/>
  <c r="H22" i="19" s="1"/>
  <c r="E29" i="19"/>
  <c r="E30" i="19" s="1"/>
  <c r="N21" i="19"/>
  <c r="N22" i="19" s="1"/>
  <c r="M21" i="19"/>
  <c r="M22" i="19" s="1"/>
  <c r="H13" i="19"/>
  <c r="H14" i="19" s="1"/>
  <c r="G13" i="19"/>
  <c r="G14" i="19" s="1"/>
  <c r="P13" i="19"/>
  <c r="P14" i="19" s="1"/>
  <c r="I21" i="19"/>
  <c r="I22" i="19" s="1"/>
  <c r="F13" i="19"/>
  <c r="F14" i="19" s="1"/>
  <c r="E13" i="19"/>
  <c r="E14" i="19" s="1"/>
  <c r="L21" i="19"/>
  <c r="D42" i="19"/>
  <c r="L13" i="19"/>
  <c r="D21" i="19"/>
  <c r="L38" i="19"/>
  <c r="L42" i="19" s="1"/>
  <c r="H38" i="13"/>
  <c r="H42" i="13"/>
  <c r="M38" i="13"/>
  <c r="I42" i="13"/>
  <c r="N38" i="13"/>
  <c r="M42" i="13"/>
  <c r="O38" i="13"/>
  <c r="N42" i="13"/>
  <c r="P38" i="13"/>
  <c r="O42" i="13"/>
  <c r="E38" i="13"/>
  <c r="E42" i="13"/>
  <c r="P42" i="13"/>
  <c r="F38" i="13"/>
  <c r="F42" i="13"/>
  <c r="E47" i="13"/>
  <c r="G38" i="13"/>
  <c r="G42" i="13"/>
  <c r="L38" i="13"/>
  <c r="L42" i="13" s="1"/>
  <c r="D42" i="13"/>
  <c r="L13" i="13"/>
  <c r="D29" i="13"/>
  <c r="L21" i="13"/>
  <c r="D13" i="13"/>
  <c r="D21" i="13"/>
  <c r="E58" i="5"/>
  <c r="D30" i="5"/>
  <c r="D41" i="5"/>
  <c r="D14" i="5"/>
  <c r="M25" i="5" s="1"/>
  <c r="M26" i="5" s="1"/>
  <c r="E49" i="5"/>
  <c r="G49" i="5"/>
  <c r="H49" i="5"/>
  <c r="F49" i="5"/>
  <c r="V24" i="10"/>
  <c r="G15" i="10"/>
  <c r="G16" i="10" s="1"/>
  <c r="V16" i="10"/>
  <c r="O23" i="10"/>
  <c r="O24" i="10" s="1"/>
  <c r="G23" i="10"/>
  <c r="G24" i="10" s="1"/>
  <c r="O19" i="10"/>
  <c r="O20" i="10" s="1"/>
  <c r="V19" i="10"/>
  <c r="V20" i="10" s="1"/>
  <c r="G19" i="10"/>
  <c r="G20" i="10" s="1"/>
  <c r="G7" i="10"/>
  <c r="L7" i="10" s="1"/>
  <c r="O15" i="10"/>
  <c r="O16" i="10" s="1"/>
  <c r="G18" i="5"/>
  <c r="H18" i="5"/>
  <c r="P29" i="5"/>
  <c r="E29" i="5"/>
  <c r="O29" i="5"/>
  <c r="P18" i="5"/>
  <c r="F18" i="5"/>
  <c r="N29" i="5"/>
  <c r="O18" i="5"/>
  <c r="E18" i="5"/>
  <c r="N18" i="5"/>
  <c r="L7" i="5"/>
  <c r="M29" i="5"/>
  <c r="I29" i="5"/>
  <c r="M18" i="5"/>
  <c r="H29" i="5"/>
  <c r="G29" i="5"/>
  <c r="F29" i="5"/>
  <c r="G53" i="5"/>
  <c r="H53" i="5"/>
  <c r="N53" i="5"/>
  <c r="F53" i="5"/>
  <c r="I53" i="5"/>
  <c r="M53" i="5"/>
  <c r="D53" i="5"/>
  <c r="O53" i="5"/>
  <c r="E53" i="5"/>
  <c r="P53" i="5"/>
  <c r="L49" i="5"/>
  <c r="L53" i="5" s="1"/>
  <c r="M49" i="5"/>
  <c r="N49" i="5"/>
  <c r="O49" i="5"/>
  <c r="P49" i="5"/>
  <c r="I30" i="5"/>
  <c r="H30" i="5"/>
  <c r="G30" i="5"/>
  <c r="F30" i="5"/>
  <c r="E30" i="5"/>
  <c r="L25" i="5"/>
  <c r="L30" i="5"/>
  <c r="D25" i="5"/>
  <c r="D19" i="5"/>
  <c r="L19" i="5"/>
  <c r="L14" i="5"/>
  <c r="E25" i="5" l="1"/>
  <c r="E26" i="5" s="1"/>
  <c r="G25" i="5"/>
  <c r="G26" i="5" s="1"/>
  <c r="O21" i="13"/>
  <c r="O22" i="13" s="1"/>
  <c r="E21" i="13"/>
  <c r="E22" i="13" s="1"/>
  <c r="F13" i="13"/>
  <c r="F14" i="13" s="1"/>
  <c r="N21" i="13"/>
  <c r="N22" i="13" s="1"/>
  <c r="P13" i="13"/>
  <c r="P14" i="13" s="1"/>
  <c r="E13" i="13"/>
  <c r="E14" i="13" s="1"/>
  <c r="I21" i="13"/>
  <c r="I22" i="13" s="1"/>
  <c r="M13" i="13"/>
  <c r="M14" i="13" s="1"/>
  <c r="F29" i="13"/>
  <c r="F30" i="13" s="1"/>
  <c r="M21" i="13"/>
  <c r="M22" i="13" s="1"/>
  <c r="O13" i="13"/>
  <c r="O14" i="13" s="1"/>
  <c r="E29" i="13"/>
  <c r="E30" i="13" s="1"/>
  <c r="N13" i="13"/>
  <c r="N14" i="13" s="1"/>
  <c r="H21" i="13"/>
  <c r="H22" i="13" s="1"/>
  <c r="G21" i="13"/>
  <c r="G22" i="13" s="1"/>
  <c r="H13" i="13"/>
  <c r="H14" i="13" s="1"/>
  <c r="P21" i="13"/>
  <c r="P22" i="13" s="1"/>
  <c r="F21" i="13"/>
  <c r="F22" i="13" s="1"/>
  <c r="G13" i="13"/>
  <c r="G14" i="13" s="1"/>
  <c r="M6" i="13"/>
  <c r="L7" i="13" s="1"/>
  <c r="H14" i="5"/>
  <c r="H15" i="5" s="1"/>
  <c r="O25" i="5"/>
  <c r="O26" i="5" s="1"/>
  <c r="G14" i="5"/>
  <c r="G15" i="5" s="1"/>
  <c r="F14" i="5"/>
  <c r="F15" i="5" s="1"/>
  <c r="P25" i="5"/>
  <c r="P26" i="5" s="1"/>
  <c r="E36" i="5"/>
  <c r="E37" i="5" s="1"/>
  <c r="M6" i="5"/>
  <c r="L8" i="5" s="1"/>
  <c r="M14" i="5"/>
  <c r="M15" i="5" s="1"/>
  <c r="H25" i="5"/>
  <c r="H26" i="5" s="1"/>
  <c r="I25" i="5"/>
  <c r="I26" i="5" s="1"/>
  <c r="E14" i="5"/>
  <c r="E15" i="5" s="1"/>
  <c r="N14" i="5"/>
  <c r="N15" i="5" s="1"/>
  <c r="N25" i="5"/>
  <c r="N26" i="5" s="1"/>
  <c r="O14" i="5"/>
  <c r="O15" i="5" s="1"/>
  <c r="F25" i="5"/>
  <c r="F26" i="5" s="1"/>
  <c r="F36" i="5"/>
  <c r="F37" i="5" s="1"/>
  <c r="P14" i="5"/>
  <c r="P15" i="5" s="1"/>
  <c r="F41" i="5"/>
  <c r="E41" i="5"/>
  <c r="F19" i="5"/>
  <c r="G19" i="5"/>
  <c r="H19" i="5"/>
  <c r="E19" i="5"/>
  <c r="N30" i="5"/>
  <c r="O30" i="5"/>
  <c r="P30" i="5"/>
  <c r="M30" i="5"/>
  <c r="P19" i="5"/>
  <c r="N19" i="5"/>
  <c r="O19" i="5"/>
  <c r="M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McAlpine</author>
  </authors>
  <commentList>
    <comment ref="C5" authorId="0" shapeId="0" xr:uid="{6BE782D6-2455-4568-92BC-CE69E18346C1}">
      <text>
        <r>
          <rPr>
            <sz val="9"/>
            <color indexed="81"/>
            <rFont val="Tahoma"/>
            <family val="2"/>
          </rPr>
          <t xml:space="preserve">Select desired SA2 from the drop-down list </t>
        </r>
      </text>
    </comment>
    <comment ref="N5" authorId="0" shapeId="0" xr:uid="{7CCB4E9C-9663-43FA-80F3-05DB01062FBA}">
      <text>
        <r>
          <rPr>
            <sz val="9"/>
            <color indexed="81"/>
            <rFont val="Tahoma"/>
            <family val="2"/>
          </rPr>
          <t>Estimated Poverty Rates for NSW, Greater Sydney, and Rest of NSW. The relevant Rate is highlighted based on the SA2 selected.</t>
        </r>
      </text>
    </comment>
    <comment ref="I6" authorId="0" shapeId="0" xr:uid="{00F8D2DA-A312-4F7E-A50B-C28B7785B07E}">
      <text>
        <r>
          <rPr>
            <sz val="9"/>
            <color indexed="81"/>
            <rFont val="Tahoma"/>
            <family val="2"/>
          </rPr>
          <t>Estimated Overall Poverty Rate for selected SA2</t>
        </r>
      </text>
    </comment>
    <comment ref="I7" authorId="0" shapeId="0" xr:uid="{CE205500-80C1-4223-99EA-8B09302A3590}">
      <text>
        <r>
          <rPr>
            <sz val="9"/>
            <color indexed="81"/>
            <rFont val="Tahoma"/>
            <family val="2"/>
          </rPr>
          <t>Change in estimated overall poverty rate since 2016 Census, expressed as a percentage</t>
        </r>
      </text>
    </comment>
    <comment ref="I8" authorId="0" shapeId="0" xr:uid="{64DE0507-1EDC-4223-9013-225CD31E08E0}">
      <text>
        <r>
          <rPr>
            <sz val="9"/>
            <color indexed="81"/>
            <rFont val="Tahoma"/>
            <family val="2"/>
          </rPr>
          <t>Difference between the estimated overall poverty rate for selected SA2 and the relevant average of the Region (i.e. Greater Sydney or Rest of NSW)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McAlpine</author>
  </authors>
  <commentList>
    <comment ref="C5" authorId="0" shapeId="0" xr:uid="{B1584F5D-D245-4967-A9FA-EE0B6A1E8EDB}">
      <text>
        <r>
          <rPr>
            <sz val="9"/>
            <color indexed="81"/>
            <rFont val="Tahoma"/>
            <family val="2"/>
          </rPr>
          <t xml:space="preserve">Select desired SA2 from the drop-down list </t>
        </r>
      </text>
    </comment>
    <comment ref="I6" authorId="0" shapeId="0" xr:uid="{D2CBFD2B-5BAE-4B24-9FB8-2CDFD6CB7F80}">
      <text>
        <r>
          <rPr>
            <sz val="9"/>
            <color indexed="81"/>
            <rFont val="Tahoma"/>
            <family val="2"/>
          </rPr>
          <t>Estimated Low Income Rate in SA2</t>
        </r>
      </text>
    </comment>
    <comment ref="I7" authorId="0" shapeId="0" xr:uid="{FB028913-E74B-400D-AB48-78651748B467}">
      <text>
        <r>
          <rPr>
            <sz val="9"/>
            <color indexed="81"/>
            <rFont val="Tahoma"/>
            <family val="2"/>
          </rPr>
          <t>Difference between the estimated Low Income Rate for selected SA2 and the relevant average of the Region (i.e. Greater Sydney or Rest of NSW)</t>
        </r>
      </text>
    </comment>
    <comment ref="G12" authorId="0" shapeId="0" xr:uid="{C2142541-7065-4AE4-80BF-3FBB43790BD6}">
      <text>
        <r>
          <rPr>
            <sz val="9"/>
            <color indexed="81"/>
            <rFont val="Tahoma"/>
            <family val="2"/>
          </rPr>
          <t>If Rate is 0.0, there is no data for this community in this SA2 due to data constraints</t>
        </r>
      </text>
    </comment>
    <comment ref="O12" authorId="0" shapeId="0" xr:uid="{FCE5EB48-AF3E-4A87-A361-DED5EC2FB551}">
      <text>
        <r>
          <rPr>
            <sz val="9"/>
            <color indexed="81"/>
            <rFont val="Tahoma"/>
            <family val="2"/>
          </rPr>
          <t>If Rate is 0.0, there is no data for this community in this SA2 due to data constraints</t>
        </r>
      </text>
    </comment>
    <comment ref="V12" authorId="0" shapeId="0" xr:uid="{F3DABF7E-6BFC-4F4E-B223-DBE8DC755005}">
      <text>
        <r>
          <rPr>
            <sz val="9"/>
            <color indexed="81"/>
            <rFont val="Tahoma"/>
            <family val="2"/>
          </rPr>
          <t xml:space="preserve">If Rate is 0.0, there is no data for this community in this SA2 due to data constraints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 McAlpine</author>
  </authors>
  <commentList>
    <comment ref="C5" authorId="0" shapeId="0" xr:uid="{F75D5BC9-0A8F-48A5-A8E9-0A4F5B07228B}">
      <text>
        <r>
          <rPr>
            <sz val="9"/>
            <color indexed="81"/>
            <rFont val="Tahoma"/>
            <family val="2"/>
          </rPr>
          <t xml:space="preserve">Select desired LGA from the drop-down list </t>
        </r>
      </text>
    </comment>
    <comment ref="N5" authorId="0" shapeId="0" xr:uid="{6611B011-FA8C-4CC1-BD8E-434BB6C64048}">
      <text>
        <r>
          <rPr>
            <sz val="9"/>
            <color indexed="81"/>
            <rFont val="Tahoma"/>
            <family val="2"/>
          </rPr>
          <t>Estimated Poverty Rates for NSW, Greater Sydney, and Rest of NSW.</t>
        </r>
      </text>
    </comment>
    <comment ref="I6" authorId="0" shapeId="0" xr:uid="{1104BCCC-0990-4E46-AB74-07C7677096F9}">
      <text>
        <r>
          <rPr>
            <sz val="9"/>
            <color indexed="81"/>
            <rFont val="Tahoma"/>
            <family val="2"/>
          </rPr>
          <t>Estimated Overall Poverty Rate for selected LGA</t>
        </r>
      </text>
    </comment>
    <comment ref="I7" authorId="0" shapeId="0" xr:uid="{9CEBE25F-18A2-4549-B029-99DFF0432B84}">
      <text>
        <r>
          <rPr>
            <sz val="9"/>
            <color indexed="81"/>
            <rFont val="Tahoma"/>
            <family val="2"/>
          </rPr>
          <t>Difference between the estimated overall poverty rate for selected LGA and the NSW average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 McAlpine</author>
  </authors>
  <commentList>
    <comment ref="C5" authorId="0" shapeId="0" xr:uid="{22609E97-038F-4DC4-A6D4-CFF23F9E50AF}">
      <text>
        <r>
          <rPr>
            <sz val="9"/>
            <color indexed="81"/>
            <rFont val="Tahoma"/>
            <family val="2"/>
          </rPr>
          <t xml:space="preserve">Select desired SA4 from the drop-down list </t>
        </r>
      </text>
    </comment>
    <comment ref="N5" authorId="0" shapeId="0" xr:uid="{76395A13-9D79-415D-8F3B-1F6F7A2F5BFE}">
      <text>
        <r>
          <rPr>
            <sz val="9"/>
            <color indexed="81"/>
            <rFont val="Tahoma"/>
            <family val="2"/>
          </rPr>
          <t>Estimated Poverty Rates for NSW, Greater Sydney, and Rest of NSW. The relevant Rate is highlighted based on the SA4 selected.</t>
        </r>
      </text>
    </comment>
    <comment ref="I6" authorId="0" shapeId="0" xr:uid="{4B8494A5-F1F2-47D2-82B9-C33E062CD2C3}">
      <text>
        <r>
          <rPr>
            <sz val="9"/>
            <color indexed="81"/>
            <rFont val="Tahoma"/>
            <family val="2"/>
          </rPr>
          <t>Estimated Overall Poverty Rate for selected SA4</t>
        </r>
      </text>
    </comment>
    <comment ref="I7" authorId="0" shapeId="0" xr:uid="{B71EBBF9-1CDB-4002-B2F0-57A31CACE2A4}">
      <text>
        <r>
          <rPr>
            <sz val="9"/>
            <color indexed="81"/>
            <rFont val="Tahoma"/>
            <family val="2"/>
          </rPr>
          <t>Difference between the estimated overall poverty rate for selected SA4 and the relevant average of the Region (i.e. Greater Sydney or Rest of NSW)</t>
        </r>
      </text>
    </comment>
  </commentList>
</comments>
</file>

<file path=xl/sharedStrings.xml><?xml version="1.0" encoding="utf-8"?>
<sst xmlns="http://schemas.openxmlformats.org/spreadsheetml/2006/main" count="11098" uniqueCount="1316">
  <si>
    <t>Select SA2:</t>
  </si>
  <si>
    <t>SA4</t>
  </si>
  <si>
    <t>Estimated SA2 Poverty Rate</t>
  </si>
  <si>
    <t>Average Poverty
Rates</t>
  </si>
  <si>
    <t>NSW</t>
  </si>
  <si>
    <t>Blacktown - West</t>
  </si>
  <si>
    <t>Greater Sydney</t>
  </si>
  <si>
    <t>GCCSA</t>
  </si>
  <si>
    <t>% Change since 2016</t>
  </si>
  <si>
    <t>Rest of NSW</t>
  </si>
  <si>
    <t>vs Region Average</t>
  </si>
  <si>
    <t>Poverty by Age</t>
  </si>
  <si>
    <t>Poverty by Household Composition</t>
  </si>
  <si>
    <t>Poverty Rate 2021</t>
  </si>
  <si>
    <t>Children</t>
  </si>
  <si>
    <t>Young People (15-24)</t>
  </si>
  <si>
    <t>Adults (25-64)</t>
  </si>
  <si>
    <t>Older people (65+)</t>
  </si>
  <si>
    <t>Lone person</t>
  </si>
  <si>
    <t>Couple only</t>
  </si>
  <si>
    <t>Couple w/ dep. children</t>
  </si>
  <si>
    <r>
      <t>Single parent</t>
    </r>
    <r>
      <rPr>
        <b/>
        <sz val="8"/>
        <color rgb="FFFF00FF"/>
        <rFont val="Arial"/>
        <family val="2"/>
      </rPr>
      <t> </t>
    </r>
  </si>
  <si>
    <t>Difference %</t>
  </si>
  <si>
    <t>% Change in poverty since 2016</t>
  </si>
  <si>
    <t>Poverty by Employment Status</t>
  </si>
  <si>
    <t>Poverty by Household Ownership</t>
  </si>
  <si>
    <t>Employed full-time</t>
  </si>
  <si>
    <r>
      <t>Employed part-time</t>
    </r>
    <r>
      <rPr>
        <b/>
        <sz val="8"/>
        <color rgb="FFFF00FF"/>
        <rFont val="Arial"/>
        <family val="2"/>
      </rPr>
      <t> </t>
    </r>
  </si>
  <si>
    <r>
      <t>Unemployed</t>
    </r>
    <r>
      <rPr>
        <b/>
        <sz val="8"/>
        <color rgb="FFFF00FF"/>
        <rFont val="Arial"/>
        <family val="2"/>
      </rPr>
      <t> </t>
    </r>
  </si>
  <si>
    <t>Aged 15-64 years not in LF</t>
  </si>
  <si>
    <t>Aged 65+ years not in LF</t>
  </si>
  <si>
    <t>Own home outright</t>
  </si>
  <si>
    <t>Own home with mortg.</t>
  </si>
  <si>
    <r>
      <t>Private rental</t>
    </r>
    <r>
      <rPr>
        <b/>
        <sz val="8"/>
        <color rgb="FFFF00FF"/>
        <rFont val="Arial"/>
        <family val="2"/>
      </rPr>
      <t> </t>
    </r>
  </si>
  <si>
    <t>Public rental</t>
  </si>
  <si>
    <t>Poverty by Sex</t>
  </si>
  <si>
    <t>Men</t>
  </si>
  <si>
    <t>Women</t>
  </si>
  <si>
    <t>Numbers in Poverty</t>
  </si>
  <si>
    <t>Estimated SA2 Low Income Rate</t>
  </si>
  <si>
    <t>Estimated Low Income Rates</t>
  </si>
  <si>
    <t>Albury - East</t>
  </si>
  <si>
    <t>Overall</t>
  </si>
  <si>
    <t>Aboriginal and Torres Strait Islander</t>
  </si>
  <si>
    <t>Culturally and Linguistically Diverse</t>
  </si>
  <si>
    <t>Disability</t>
  </si>
  <si>
    <t>Rate</t>
  </si>
  <si>
    <t>vs all people in this SA2</t>
  </si>
  <si>
    <t>Low-income rate for all in this SA2</t>
  </si>
  <si>
    <t>vs the Region Average</t>
  </si>
  <si>
    <t>Rate for Region Average</t>
  </si>
  <si>
    <t>vs the Region Average for this community</t>
  </si>
  <si>
    <t>Rate for Region Average for this community</t>
  </si>
  <si>
    <t>SA2_CODE_2021</t>
  </si>
  <si>
    <t>SA2_NAME_2021</t>
  </si>
  <si>
    <t>U15</t>
  </si>
  <si>
    <t>65+</t>
  </si>
  <si>
    <t>Male</t>
  </si>
  <si>
    <t>Female</t>
  </si>
  <si>
    <t>Couple with dependent children</t>
  </si>
  <si>
    <t>Lone parent with dependent children</t>
  </si>
  <si>
    <t>Employed part-time</t>
  </si>
  <si>
    <t>Unemployed</t>
  </si>
  <si>
    <t>1564 NILF</t>
  </si>
  <si>
    <t>65+ NILF</t>
  </si>
  <si>
    <t>Owned outright</t>
  </si>
  <si>
    <t>Own with mortgage</t>
  </si>
  <si>
    <t>Private rental</t>
  </si>
  <si>
    <t>li_all</t>
  </si>
  <si>
    <t>li_atsi</t>
  </si>
  <si>
    <t>li_senw</t>
  </si>
  <si>
    <t>li_disa</t>
  </si>
  <si>
    <t>Braidwood</t>
  </si>
  <si>
    <t/>
  </si>
  <si>
    <t>Karabar</t>
  </si>
  <si>
    <t>Queanbeyan</t>
  </si>
  <si>
    <t>Queanbeyan - East</t>
  </si>
  <si>
    <t>Queanbeyan West - Jerrabomberra</t>
  </si>
  <si>
    <t>Googong</t>
  </si>
  <si>
    <t>Queanbeyan Surrounds</t>
  </si>
  <si>
    <t>Bombala</t>
  </si>
  <si>
    <t>Cooma</t>
  </si>
  <si>
    <t>Cooma Surrounds</t>
  </si>
  <si>
    <t>Jindabyne - Berridale</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</si>
  <si>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</si>
  <si>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</si>
  <si>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</si>
  <si>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</si>
  <si>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</si>
  <si>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</si>
  <si>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</si>
  <si>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</si>
  <si>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</si>
  <si>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</si>
  <si>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</si>
  <si>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Goulburn</t>
  </si>
  <si>
    <t>Goulburn Surrounds</t>
  </si>
  <si>
    <t>Yass</t>
  </si>
  <si>
    <t>Yass Surrounds</t>
  </si>
  <si>
    <t>Young</t>
  </si>
  <si>
    <t>Young Surrounds</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</si>
  <si>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</si>
  <si>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</si>
  <si>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</si>
  <si>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</si>
  <si>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</si>
  <si>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</si>
  <si>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</si>
  <si>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</si>
  <si>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</si>
  <si>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</si>
  <si>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</si>
  <si>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</si>
  <si>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</si>
  <si>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</si>
  <si>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</si>
  <si>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</si>
  <si>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</si>
  <si>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</si>
  <si>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</si>
  <si>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</si>
  <si>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</si>
  <si>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</si>
  <si>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</si>
  <si>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</si>
  <si>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</si>
  <si>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</si>
  <si>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</si>
  <si>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</si>
  <si>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</si>
  <si>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Wyong</t>
  </si>
  <si>
    <t>Bathurst - East</t>
  </si>
  <si>
    <t>Bathurst Surrounds</t>
  </si>
  <si>
    <t>Oberon</t>
  </si>
  <si>
    <t>Bathurst - South</t>
  </si>
  <si>
    <t>Bathurst - West</t>
  </si>
  <si>
    <t>Condobolin</t>
  </si>
  <si>
    <t>Cowra</t>
  </si>
  <si>
    <t>Cowra Surrounds</t>
  </si>
  <si>
    <t>Forbes</t>
  </si>
  <si>
    <t>Grenfell</t>
  </si>
  <si>
    <t>Parkes (NSW)</t>
  </si>
  <si>
    <t>Parkes Surrounds</t>
  </si>
  <si>
    <t>West Wyalong</t>
  </si>
  <si>
    <t>Lithgow</t>
  </si>
  <si>
    <t>Lithgow Surrounds</t>
  </si>
  <si>
    <t>Mudgee</t>
  </si>
  <si>
    <t>Mudgee Surrounds - East</t>
  </si>
  <si>
    <t>Mudgee Surrounds - West</t>
  </si>
  <si>
    <t>Wollangambe - Wollemi</t>
  </si>
  <si>
    <t>Blayney</t>
  </si>
  <si>
    <t>Orange</t>
  </si>
  <si>
    <t>Orange - North</t>
  </si>
  <si>
    <t>Orange Surrounds</t>
  </si>
  <si>
    <t>Grafton</t>
  </si>
  <si>
    <t>Grafton Surrounds</t>
  </si>
  <si>
    <t>Maclean - Yamba - Iluka</t>
  </si>
  <si>
    <t>Bellingen</t>
  </si>
  <si>
    <t>Coffs Harbour - North</t>
  </si>
  <si>
    <t>Coffs Harbour - South</t>
  </si>
  <si>
    <t>Coramba - Nana Glen - Bucca</t>
  </si>
  <si>
    <t>Dorrigo</t>
  </si>
  <si>
    <t>Korora - Emerald Beach</t>
  </si>
  <si>
    <t>Sawtell - Boambee</t>
  </si>
  <si>
    <t>Urunga</t>
  </si>
  <si>
    <t>Woolgoolga - Arrawarra</t>
  </si>
  <si>
    <t>Bourke - Brewarrina</t>
  </si>
  <si>
    <t>Cobar</t>
  </si>
  <si>
    <t>Coonamble</t>
  </si>
  <si>
    <t>Nyngan - Warren</t>
  </si>
  <si>
    <t>Walgett - Lightning Ridge</t>
  </si>
  <si>
    <t>Broken Hill</t>
  </si>
  <si>
    <t>Far West</t>
  </si>
  <si>
    <t>Coonabarabran</t>
  </si>
  <si>
    <t>Dubbo - East</t>
  </si>
  <si>
    <t>Dubbo - South</t>
  </si>
  <si>
    <t>Dubbo - West</t>
  </si>
  <si>
    <t>Dubbo Surrounds</t>
  </si>
  <si>
    <t>Gilgandra</t>
  </si>
  <si>
    <t>Narromine</t>
  </si>
  <si>
    <t>Wellington</t>
  </si>
  <si>
    <t>Branxton - Greta - Pokolbin</t>
  </si>
  <si>
    <t>Cessnock</t>
  </si>
  <si>
    <t>Cessnock Surrounds</t>
  </si>
  <si>
    <t>Dungog</t>
  </si>
  <si>
    <t>Kurri Kurri - Abermain</t>
  </si>
  <si>
    <t>Singleton</t>
  </si>
  <si>
    <t>Singleton Surrounds</t>
  </si>
  <si>
    <t>Maitland</t>
  </si>
  <si>
    <t>Maitland - North</t>
  </si>
  <si>
    <t>East Maitland - Metford</t>
  </si>
  <si>
    <t>Rutherford (North) - Aberglasslyn</t>
  </si>
  <si>
    <t>Rutherford (South) - Telarah</t>
  </si>
  <si>
    <t>Tenambit - East Maitland</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</si>
  <si>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</si>
  <si>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</si>
  <si>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</si>
  <si>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</si>
  <si>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</si>
  <si>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</si>
  <si>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</si>
  <si>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</si>
  <si>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</si>
  <si>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Surrounds</t>
  </si>
  <si>
    <t>Scone</t>
  </si>
  <si>
    <t>Scone Surrounds</t>
  </si>
  <si>
    <t>Dapto - Avondale</t>
  </si>
  <si>
    <t>Horsley - Kembla Grange</t>
  </si>
  <si>
    <t>Port Kembla Industrial</t>
  </si>
  <si>
    <t>Unanderra - Mount Kembla</t>
  </si>
  <si>
    <t>Berkeley - Lake Heights - Cringila</t>
  </si>
  <si>
    <t>Port Kembla - Warrawong</t>
  </si>
  <si>
    <t>Windang - Primbee</t>
  </si>
  <si>
    <t>Illawarra Catchment Reserve</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</si>
  <si>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</si>
  <si>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</si>
  <si>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</si>
  <si>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</si>
  <si>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</si>
  <si>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</si>
  <si>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</si>
  <si>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</si>
  <si>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</si>
  <si>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</si>
  <si>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</si>
  <si>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</si>
  <si>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</si>
  <si>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</si>
  <si>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</si>
  <si>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</si>
  <si>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</si>
  <si>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</si>
  <si>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Forster-Tuncurry Surrounds</t>
  </si>
  <si>
    <t>Tuncurry</t>
  </si>
  <si>
    <t>Kempsey</t>
  </si>
  <si>
    <t>Kempsey Surrounds</t>
  </si>
  <si>
    <t>Macksville - Scotts Head</t>
  </si>
  <si>
    <t>Nambucca Heads</t>
  </si>
  <si>
    <t>Nambucca Heads Surrounds</t>
  </si>
  <si>
    <t>South West Rocks</t>
  </si>
  <si>
    <t>Lord Howe Island</t>
  </si>
  <si>
    <t>Laurieton - Bonny Hills</t>
  </si>
  <si>
    <t>Port Macquarie - West</t>
  </si>
  <si>
    <t>Port Macquarie Surrounds</t>
  </si>
  <si>
    <t>Wauchope</t>
  </si>
  <si>
    <t>Port Macquarie - East</t>
  </si>
  <si>
    <t>Port Macquarie - South</t>
  </si>
  <si>
    <t>Gloucester</t>
  </si>
  <si>
    <t>Old Bar - Manning Point - Red Head</t>
  </si>
  <si>
    <t>Taree</t>
  </si>
  <si>
    <t>Taree Surrounds</t>
  </si>
  <si>
    <t>Wingham</t>
  </si>
  <si>
    <t>Albury - North</t>
  </si>
  <si>
    <t>Albury - South</t>
  </si>
  <si>
    <t>Albury Surrounds</t>
  </si>
  <si>
    <t>Lavington</t>
  </si>
  <si>
    <t>Hay</t>
  </si>
  <si>
    <t>Wentworth - Buronga</t>
  </si>
  <si>
    <t>Wentworth-Balranald Region</t>
  </si>
  <si>
    <t>Corowa</t>
  </si>
  <si>
    <t>Corowa Surrounds</t>
  </si>
  <si>
    <t>Deniliquin</t>
  </si>
  <si>
    <t>Deniliquin Surrounds</t>
  </si>
  <si>
    <t>Moama</t>
  </si>
  <si>
    <t>Tocumwal - Finley - Jerilderie</t>
  </si>
  <si>
    <t>Armidale</t>
  </si>
  <si>
    <t>Armidale Surrounds - North</t>
  </si>
  <si>
    <t>Armidale Surrounds - South</t>
  </si>
  <si>
    <t>Walcha</t>
  </si>
  <si>
    <t>Glen Innes</t>
  </si>
  <si>
    <t>Inverell</t>
  </si>
  <si>
    <t>Inverell Surrounds - East</t>
  </si>
  <si>
    <t>Inverell Surrounds - West</t>
  </si>
  <si>
    <t>Tenterfield</t>
  </si>
  <si>
    <t>Moree</t>
  </si>
  <si>
    <t>Moree Surrounds</t>
  </si>
  <si>
    <t>Narrabri</t>
  </si>
  <si>
    <t>Narrabri Surrounds</t>
  </si>
  <si>
    <t>Gunnedah</t>
  </si>
  <si>
    <t>Gunnedah Surrounds</t>
  </si>
  <si>
    <t>Quirindi</t>
  </si>
  <si>
    <t>Tamworth - East</t>
  </si>
  <si>
    <t>Tamworth - North</t>
  </si>
  <si>
    <t>Tamworth - West</t>
  </si>
  <si>
    <t>Tamworth Surrounds</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</si>
  <si>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</si>
  <si>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</si>
  <si>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</si>
  <si>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</si>
  <si>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</si>
  <si>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</si>
  <si>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</si>
  <si>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</si>
  <si>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</si>
  <si>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</si>
  <si>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</si>
  <si>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</si>
  <si>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</si>
  <si>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</si>
  <si>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</si>
  <si>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</si>
  <si>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</si>
  <si>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</si>
  <si>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</si>
  <si>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</si>
  <si>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</si>
  <si>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</si>
  <si>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</si>
  <si>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</si>
  <si>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</si>
  <si>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</si>
  <si>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</si>
  <si>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</si>
  <si>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</si>
  <si>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</si>
  <si>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Ballina</t>
  </si>
  <si>
    <t>Ballina Surrounds</t>
  </si>
  <si>
    <t>Bangalow</t>
  </si>
  <si>
    <t>Brunswick Heads - Ocean Shores</t>
  </si>
  <si>
    <t>Byron Bay</t>
  </si>
  <si>
    <t>Evans Head</t>
  </si>
  <si>
    <t>Lennox Head - Skennars Head</t>
  </si>
  <si>
    <t>Mullumbimby</t>
  </si>
  <si>
    <t>Casino</t>
  </si>
  <si>
    <t>Casino Surrounds</t>
  </si>
  <si>
    <t>Goonellabah</t>
  </si>
  <si>
    <t>Kyogle</t>
  </si>
  <si>
    <t>Lismore</t>
  </si>
  <si>
    <t>Lismore Surrounds</t>
  </si>
  <si>
    <t>Kingscliff - Fingal Head</t>
  </si>
  <si>
    <t>Murwillumbah</t>
  </si>
  <si>
    <t>Murwillumbah Surrounds</t>
  </si>
  <si>
    <t>Pottsville</t>
  </si>
  <si>
    <t>Tweed Heads</t>
  </si>
  <si>
    <t>Banora Point</t>
  </si>
  <si>
    <t>Terranora - North Tumbulgum</t>
  </si>
  <si>
    <t>Tweed Heads South</t>
  </si>
  <si>
    <t>Griffith (NSW)</t>
  </si>
  <si>
    <t>Griffith Surrounds</t>
  </si>
  <si>
    <t>Leeton</t>
  </si>
  <si>
    <t>Narrandera</t>
  </si>
  <si>
    <t>Tumbarumba</t>
  </si>
  <si>
    <t>Tumut</t>
  </si>
  <si>
    <t>Tumut Surrounds</t>
  </si>
  <si>
    <t>Cootamundra</t>
  </si>
  <si>
    <t>Gundagai</t>
  </si>
  <si>
    <t>Junee</t>
  </si>
  <si>
    <t>Temora</t>
  </si>
  <si>
    <t>Wagga Wagga - East</t>
  </si>
  <si>
    <t>Wagga Wagga - North</t>
  </si>
  <si>
    <t>Wagga Wagga - South</t>
  </si>
  <si>
    <t>Wagga Wagga - West</t>
  </si>
  <si>
    <t>Wagga Wagga Surrounds</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</si>
  <si>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</si>
  <si>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</si>
  <si>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</si>
  <si>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</si>
  <si>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</si>
  <si>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</si>
  <si>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</si>
  <si>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</si>
  <si>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</si>
  <si>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</si>
  <si>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</si>
  <si>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Surrounds</t>
  </si>
  <si>
    <t>Bowral</t>
  </si>
  <si>
    <t>Hill Top - Colo Vale</t>
  </si>
  <si>
    <t>Mittagong</t>
  </si>
  <si>
    <t>Moss Vale - Berrima</t>
  </si>
  <si>
    <t>Robertson - Fitzroy Falls</t>
  </si>
  <si>
    <t>Southern Highlands</t>
  </si>
  <si>
    <t>Baulkham Hills - East</t>
  </si>
  <si>
    <t>Baulkham Hills (West) - Bella Vista</t>
  </si>
  <si>
    <t>Glenhaven</t>
  </si>
  <si>
    <t>West Pennant Hills</t>
  </si>
  <si>
    <t>Castle Hill - Central</t>
  </si>
  <si>
    <t>Castle Hill - East</t>
  </si>
  <si>
    <t>Castle Hill - North</t>
  </si>
  <si>
    <t>Castle Hill - South</t>
  </si>
  <si>
    <t>Castle Hill - West</t>
  </si>
  <si>
    <t>Cherrybrook</t>
  </si>
  <si>
    <t>Kellyville - East</t>
  </si>
  <si>
    <t>Kellyville - West</t>
  </si>
  <si>
    <t>Dural - Kenthurst - Wisemans Ferry</t>
  </si>
  <si>
    <t>Galston - Laughtondale</t>
  </si>
  <si>
    <t>Bilpin - Colo - St Albans</t>
  </si>
  <si>
    <t>Kurrajong Heights - Ebenezer</t>
  </si>
  <si>
    <t>Pitt Town - McGraths Hill</t>
  </si>
  <si>
    <t>Box Hill - Nelson</t>
  </si>
  <si>
    <t>North Kellyville</t>
  </si>
  <si>
    <t>Rouse Hill - Beaumont Hills</t>
  </si>
  <si>
    <t>Blacktown (East) - Kings Park</t>
  </si>
  <si>
    <t>Blacktown (North) - Marayong</t>
  </si>
  <si>
    <t>Doonside - Woodcroft</t>
  </si>
  <si>
    <t>Lalor Park - Kings Langley</t>
  </si>
  <si>
    <t>Blacktown - South</t>
  </si>
  <si>
    <t>Seven Hills - Prospect</t>
  </si>
  <si>
    <t>Toongabbie - West</t>
  </si>
  <si>
    <t>Glenwood</t>
  </si>
  <si>
    <t>Acacia Gardens</t>
  </si>
  <si>
    <t>Quakers Hill</t>
  </si>
  <si>
    <t>Kellyville Ridge - The Ponds</t>
  </si>
  <si>
    <t>Marsden Park - Shanes Park</t>
  </si>
  <si>
    <t>Riverstone</t>
  </si>
  <si>
    <t>Schofields (West) - Colebee</t>
  </si>
  <si>
    <t>Schofields - East</t>
  </si>
  <si>
    <t>Stanhope Gardens - Parklea</t>
  </si>
  <si>
    <t>Bidwill - Hebersham - Emerton</t>
  </si>
  <si>
    <t>Glendenning - Dean Park</t>
  </si>
  <si>
    <t>Hassall Grove - Plumpton</t>
  </si>
  <si>
    <t>Lethbridge Park - Tregear</t>
  </si>
  <si>
    <t>Mount Druitt - Whalan</t>
  </si>
  <si>
    <t>Prospect Reservoir</t>
  </si>
  <si>
    <t>Rooty Hill - Minchinbury</t>
  </si>
  <si>
    <t>Banksmeadow</t>
  </si>
  <si>
    <t>Botany</t>
  </si>
  <si>
    <t>Pagewood - Hillsdale - Daceyville</t>
  </si>
  <si>
    <t>Port Botany Industrial</t>
  </si>
  <si>
    <t>Sydney Airport</t>
  </si>
  <si>
    <t>Eastlakes</t>
  </si>
  <si>
    <t>Mascot</t>
  </si>
  <si>
    <t>Petersham - Stanmore</t>
  </si>
  <si>
    <t>Sydenham - Tempe - St Peters</t>
  </si>
  <si>
    <t>Marrickville - North</t>
  </si>
  <si>
    <t>Marrickville - South</t>
  </si>
  <si>
    <t>Darlinghurst</t>
  </si>
  <si>
    <t>Erskineville - Alexandria</t>
  </si>
  <si>
    <t>Glebe - Forest Lodge</t>
  </si>
  <si>
    <t>Potts Point - Woolloomooloo</t>
  </si>
  <si>
    <t>Surry Hills</t>
  </si>
  <si>
    <t>Camperdown - Darlington</t>
  </si>
  <si>
    <t>Chippendale</t>
  </si>
  <si>
    <t>Newtown (NSW)</t>
  </si>
  <si>
    <t>Pyrmont</t>
  </si>
  <si>
    <t>Redfern</t>
  </si>
  <si>
    <t>Rosebery - Beaconsfield</t>
  </si>
  <si>
    <t>Sydney (North) - Millers Point</t>
  </si>
  <si>
    <t>Sydney (South) - Haymarket</t>
  </si>
  <si>
    <t>Ultimo</t>
  </si>
  <si>
    <t>Waterloo</t>
  </si>
  <si>
    <t>Zetland</t>
  </si>
  <si>
    <t>Bondi - Tamarama - Bronte</t>
  </si>
  <si>
    <t>Bondi Beach - North Bondi</t>
  </si>
  <si>
    <t>Bondi Junction - Waverly</t>
  </si>
  <si>
    <t>Centennial Park</t>
  </si>
  <si>
    <t>Dover Heights</t>
  </si>
  <si>
    <t>Paddington - Moore Park</t>
  </si>
  <si>
    <t>Rose Bay - Vaucluse - Watsons Bay</t>
  </si>
  <si>
    <t>Woollahra</t>
  </si>
  <si>
    <t>Bellevue Hill</t>
  </si>
  <si>
    <t>Double Bay - Darling Point</t>
  </si>
  <si>
    <t>Kensington (NSW)</t>
  </si>
  <si>
    <t>Kingsford</t>
  </si>
  <si>
    <t>Maroubra - North</t>
  </si>
  <si>
    <t>Maroubra - South</t>
  </si>
  <si>
    <t>Maroubra - West</t>
  </si>
  <si>
    <t>Randwick - North</t>
  </si>
  <si>
    <t>Randwick - South</t>
  </si>
  <si>
    <t>Coogee - Clovelly</t>
  </si>
  <si>
    <t>Malabar - La Perouse</t>
  </si>
  <si>
    <t>Matraville - Chifley</t>
  </si>
  <si>
    <t>South Coogee</t>
  </si>
  <si>
    <t>Bass Hill - Georges Hall</t>
  </si>
  <si>
    <t>Chullora</t>
  </si>
  <si>
    <t>Condell Park</t>
  </si>
  <si>
    <t>Padstow</t>
  </si>
  <si>
    <t>Revesby</t>
  </si>
  <si>
    <t>Yagoona - Birrong</t>
  </si>
  <si>
    <t>Bankstown - North</t>
  </si>
  <si>
    <t>Bankstown - South</t>
  </si>
  <si>
    <t>Greenacre - North</t>
  </si>
  <si>
    <t>Greenacre - South</t>
  </si>
  <si>
    <t>Panania (North) - Milperra</t>
  </si>
  <si>
    <t>Panania (South) - Picnic Point</t>
  </si>
  <si>
    <t>Belmore - Belfield</t>
  </si>
  <si>
    <t>Punchbowl</t>
  </si>
  <si>
    <t>Roselands</t>
  </si>
  <si>
    <t>Lakemba</t>
  </si>
  <si>
    <t>Wiley Park</t>
  </si>
  <si>
    <t>Campsie - North</t>
  </si>
  <si>
    <t>Campsie - South</t>
  </si>
  <si>
    <t>Canterbury - South</t>
  </si>
  <si>
    <t>Earlwood</t>
  </si>
  <si>
    <t>Kingsgrove - North</t>
  </si>
  <si>
    <t>Narwee - Beverly Hills</t>
  </si>
  <si>
    <t>Oatley - Hurstville Grove</t>
  </si>
  <si>
    <t>Peakhurst - Lugarno</t>
  </si>
  <si>
    <t>Riverwood</t>
  </si>
  <si>
    <t>South Hurstville - Blakehurst</t>
  </si>
  <si>
    <t>Hurstville - Central</t>
  </si>
  <si>
    <t>Hurstville - North</t>
  </si>
  <si>
    <t>Mortdale - Oatley</t>
  </si>
  <si>
    <t>Penshurst</t>
  </si>
  <si>
    <t>Kingsgrove (South) - Bardwell Park</t>
  </si>
  <si>
    <t>Kogarah</t>
  </si>
  <si>
    <t>Kogarah Bay - Carlton - Allawah</t>
  </si>
  <si>
    <t>Monterey - Brighton-le-Sands - Kyeemagh</t>
  </si>
  <si>
    <t>Rockdale - Banksia</t>
  </si>
  <si>
    <t>Sans Souci - Ramsgate</t>
  </si>
  <si>
    <t>Arncliffe - Bardwell Valley</t>
  </si>
  <si>
    <t>Bexley - North</t>
  </si>
  <si>
    <t>Bexley - South</t>
  </si>
  <si>
    <t>Wolli Creek</t>
  </si>
  <si>
    <t>Concord - Mortlake - Cabarita</t>
  </si>
  <si>
    <t>Drummoyne - Rodd Point</t>
  </si>
  <si>
    <t>Five Dock - Abbotsford</t>
  </si>
  <si>
    <t>Concord West - North Strathfield</t>
  </si>
  <si>
    <t>Rhodes</t>
  </si>
  <si>
    <t>Balmain</t>
  </si>
  <si>
    <t>Lilyfield - Rozelle</t>
  </si>
  <si>
    <t>Annandale (NSW)</t>
  </si>
  <si>
    <t>Leichhardt</t>
  </si>
  <si>
    <t>Canterbury (North) - Ashbury</t>
  </si>
  <si>
    <t>Croydon Park - Enfield</t>
  </si>
  <si>
    <t>Dulwich Hill - Lewisham</t>
  </si>
  <si>
    <t>Haberfield - Summer Hill</t>
  </si>
  <si>
    <t>Homebush</t>
  </si>
  <si>
    <t>Strathfield South</t>
  </si>
  <si>
    <t>Ashfield - North</t>
  </si>
  <si>
    <t>Ashfield - South</t>
  </si>
  <si>
    <t>Burwood (NSW)</t>
  </si>
  <si>
    <t>Croydon</t>
  </si>
  <si>
    <t>Strathfield - East</t>
  </si>
  <si>
    <t>Strathfield - West</t>
  </si>
  <si>
    <t>Chatswood (West) - Lane Cove North</t>
  </si>
  <si>
    <t>St Leonards - Naremburn</t>
  </si>
  <si>
    <t>Artarmon</t>
  </si>
  <si>
    <t>Castle Cove - Northbridge</t>
  </si>
  <si>
    <t>Chatswood - East</t>
  </si>
  <si>
    <t>Greenwich - Riverview</t>
  </si>
  <si>
    <t>Lane Cove</t>
  </si>
  <si>
    <t>Willoughby</t>
  </si>
  <si>
    <t>Asquith - Mount Colah</t>
  </si>
  <si>
    <t>Berowra - Brooklyn - Cowan</t>
  </si>
  <si>
    <t>Normanhurst - Thornleigh - Westleigh</t>
  </si>
  <si>
    <t>Hornsby - East</t>
  </si>
  <si>
    <t>Hornsby - West</t>
  </si>
  <si>
    <t>Wahroonga (West) - Waitara</t>
  </si>
  <si>
    <t>Gordon - Killara</t>
  </si>
  <si>
    <t>Lindfield - Roseville</t>
  </si>
  <si>
    <t>Pymble</t>
  </si>
  <si>
    <t>St Ives</t>
  </si>
  <si>
    <t>Turramurra</t>
  </si>
  <si>
    <t>Wahroonga (East) - Warrawee</t>
  </si>
  <si>
    <t>Cremorne - Cammeray</t>
  </si>
  <si>
    <t>Crows Nest - Waverton</t>
  </si>
  <si>
    <t>Neutral Bay - Kirribilli</t>
  </si>
  <si>
    <t>North Sydney - Lavender Bay</t>
  </si>
  <si>
    <t>Mosman - North</t>
  </si>
  <si>
    <t>Mosman - South</t>
  </si>
  <si>
    <t>Balgowlah - Clontarf - Seaforth</t>
  </si>
  <si>
    <t>Manly - Fairlight</t>
  </si>
  <si>
    <t>Avalon - Palm Beach</t>
  </si>
  <si>
    <t>Bayview - Elanora Heights</t>
  </si>
  <si>
    <t>Newport - Bilgola</t>
  </si>
  <si>
    <t>Mona Vale - Warriewood (North)</t>
  </si>
  <si>
    <t>North Narrabeen - Warriewood (South)</t>
  </si>
  <si>
    <t>Beacon Hill - Narraweena</t>
  </si>
  <si>
    <t>Cromer</t>
  </si>
  <si>
    <t>Forestville - Killarney Heights</t>
  </si>
  <si>
    <t>Freshwater - Brookvale</t>
  </si>
  <si>
    <t>Manly Vale - Allambie Heights</t>
  </si>
  <si>
    <t>Terrey Hills - Duffys Forest</t>
  </si>
  <si>
    <t>Belrose</t>
  </si>
  <si>
    <t>Collaroy - Collaroy Plateau</t>
  </si>
  <si>
    <t>Dee Why (South) - North Curl Curl</t>
  </si>
  <si>
    <t>Dee Why - North</t>
  </si>
  <si>
    <t>Frenchs Forest - Oxford Falls</t>
  </si>
  <si>
    <t>Narrabeen - Wheeler Heights</t>
  </si>
  <si>
    <t>Camden - Ellis Lane</t>
  </si>
  <si>
    <t>Currans Hill</t>
  </si>
  <si>
    <t>Elderslie - Narellan</t>
  </si>
  <si>
    <t>Harrington Park</t>
  </si>
  <si>
    <t>Mount Annan</t>
  </si>
  <si>
    <t>Spring Farm</t>
  </si>
  <si>
    <t>Bradbury - Wedderburn</t>
  </si>
  <si>
    <t>Campbelltown - Woodbine</t>
  </si>
  <si>
    <t>Claymore - Eagle Vale - Raby</t>
  </si>
  <si>
    <t>Holsworthy Military Area</t>
  </si>
  <si>
    <t>Leumeah - Minto Heights</t>
  </si>
  <si>
    <t>Minto - St Andrews</t>
  </si>
  <si>
    <t>Rosemeadow - Glen Alpine</t>
  </si>
  <si>
    <t>Denham Court - Bardia</t>
  </si>
  <si>
    <t>Glenfield</t>
  </si>
  <si>
    <t>Ingleburn</t>
  </si>
  <si>
    <t>Macquarie Fields</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</si>
  <si>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</si>
  <si>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</si>
  <si>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</si>
  <si>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</si>
  <si>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</si>
  <si>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</si>
  <si>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</si>
  <si>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</si>
  <si>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</si>
  <si>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</si>
  <si>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</si>
  <si>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</si>
  <si>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</si>
  <si>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</si>
  <si>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</si>
  <si>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</si>
  <si>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</si>
  <si>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</si>
  <si>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Penrith</t>
  </si>
  <si>
    <t>Warragamba - Silverdale</t>
  </si>
  <si>
    <t>Cranebrook - Castlereagh</t>
  </si>
  <si>
    <t>Jordan Springs - Llandilo</t>
  </si>
  <si>
    <t>Richmond - Clarendon</t>
  </si>
  <si>
    <t>Windsor - Bligh Park</t>
  </si>
  <si>
    <t>Yarramundi - Londonderry</t>
  </si>
  <si>
    <t>Erskine Park</t>
  </si>
  <si>
    <t>St Clair</t>
  </si>
  <si>
    <t>Colyton - Oxley Park</t>
  </si>
  <si>
    <t>St Marys - North St Marys</t>
  </si>
  <si>
    <t>Rookwood Cemetery</t>
  </si>
  <si>
    <t>Auburn - Central</t>
  </si>
  <si>
    <t>Auburn - North</t>
  </si>
  <si>
    <t>Auburn - South</t>
  </si>
  <si>
    <t>Berala</t>
  </si>
  <si>
    <t>Lidcombe</t>
  </si>
  <si>
    <t>Regents Park</t>
  </si>
  <si>
    <t>Silverwater - Newington</t>
  </si>
  <si>
    <t>Wentworth Point - Sydney Olympic Park</t>
  </si>
  <si>
    <t>Ermington - Rydalmere</t>
  </si>
  <si>
    <t>Oatlands - Dundas Valley</t>
  </si>
  <si>
    <t>Carlingford - East</t>
  </si>
  <si>
    <t>Carlingford - West</t>
  </si>
  <si>
    <t>Chester Hill - Sefton</t>
  </si>
  <si>
    <t>Fairfield - East</t>
  </si>
  <si>
    <t>Granville - Clyde</t>
  </si>
  <si>
    <t>Guildford - South Granville</t>
  </si>
  <si>
    <t>Guildford West - Merrylands West</t>
  </si>
  <si>
    <t>Smithfield Industrial</t>
  </si>
  <si>
    <t>Yennora Industrial</t>
  </si>
  <si>
    <t>Greystanes - South</t>
  </si>
  <si>
    <t>Merrylands - Holroyd</t>
  </si>
  <si>
    <t>Pemulwuy - Greystanes (North)</t>
  </si>
  <si>
    <t>South Wentworthville</t>
  </si>
  <si>
    <t>North Parramatta</t>
  </si>
  <si>
    <t>North Rocks</t>
  </si>
  <si>
    <t>Northmead</t>
  </si>
  <si>
    <t>Toongabbie - Constitution Hill</t>
  </si>
  <si>
    <t>Winston Hills</t>
  </si>
  <si>
    <t>Pendle Hill - Girraween</t>
  </si>
  <si>
    <t>Wentworthville - Westmead</t>
  </si>
  <si>
    <t>Parramatta - North</t>
  </si>
  <si>
    <t>Parramatta - South</t>
  </si>
  <si>
    <t>Rosehill - Harris Park</t>
  </si>
  <si>
    <t>Pennant Hills - Cheltenham</t>
  </si>
  <si>
    <t>Epping (East) - North Epping</t>
  </si>
  <si>
    <t>Epping (NSW) - West</t>
  </si>
  <si>
    <t>Gladesville - Huntleys Point</t>
  </si>
  <si>
    <t>Hunters Hill - Woolwich</t>
  </si>
  <si>
    <t>Macquarie Park - Marsfield</t>
  </si>
  <si>
    <t>North Ryde - East Ryde</t>
  </si>
  <si>
    <t>West Ryde - Meadowbank</t>
  </si>
  <si>
    <t>Putney</t>
  </si>
  <si>
    <t>Denistone</t>
  </si>
  <si>
    <t>Eastwood</t>
  </si>
  <si>
    <t>Ryde - North</t>
  </si>
  <si>
    <t>Ryde - South</t>
  </si>
  <si>
    <t>Ashcroft - Busby - Miller</t>
  </si>
  <si>
    <t>Austral - Greendale</t>
  </si>
  <si>
    <t>Badgerys Creek</t>
  </si>
  <si>
    <t>Cecil Hills</t>
  </si>
  <si>
    <t>Green Valley</t>
  </si>
  <si>
    <t>Hinchinbrook</t>
  </si>
  <si>
    <t>Hoxton Park - Carnes Hill - Horningsea Park</t>
  </si>
  <si>
    <t>West Hoxton - Middleton Grange</t>
  </si>
  <si>
    <t>Cobbitty - Bringelly</t>
  </si>
  <si>
    <t>Gledswood Hills - Gregory Hills</t>
  </si>
  <si>
    <t>Leppington - Catherine Field</t>
  </si>
  <si>
    <t>Oran Park</t>
  </si>
  <si>
    <t>Bonnyrigg Heights - Bonnyrigg</t>
  </si>
  <si>
    <t>Bossley Park - Abbotsbury</t>
  </si>
  <si>
    <t>Cabramatta - Lansvale</t>
  </si>
  <si>
    <t>Cabramatta West - Mount Pritchard</t>
  </si>
  <si>
    <t>Canley Vale - Canley Heights</t>
  </si>
  <si>
    <t>Edensor Park</t>
  </si>
  <si>
    <t>Fairfield</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</si>
  <si>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</si>
  <si>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</si>
  <si>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</si>
  <si>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</si>
  <si>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</si>
  <si>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</si>
  <si>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</si>
  <si>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</si>
  <si>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</si>
  <si>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</si>
  <si>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</si>
  <si>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Edmondson Park</t>
  </si>
  <si>
    <t>Liverpool - East</t>
  </si>
  <si>
    <t>Liverpool - West</t>
  </si>
  <si>
    <t>Prestons</t>
  </si>
  <si>
    <t>Gymea - Grays Point</t>
  </si>
  <si>
    <t>Miranda - Yowie Bay</t>
  </si>
  <si>
    <t>Sylvania - Taren Point</t>
  </si>
  <si>
    <t>Caringbah</t>
  </si>
  <si>
    <t>Caringbah South</t>
  </si>
  <si>
    <t>Cronulla - Kurnell - Bundeena</t>
  </si>
  <si>
    <t>Lilli Pilli - Port Hacking - Dolans Bay</t>
  </si>
  <si>
    <t>Woolooware - Burraneer</t>
  </si>
  <si>
    <t>Heathcote - Waterfall</t>
  </si>
  <si>
    <t>Illawong - Alfords Point</t>
  </si>
  <si>
    <t>Menai - Lucas Heights - Woronora</t>
  </si>
  <si>
    <t>Oyster Bay - Como - Jannali</t>
  </si>
  <si>
    <t>Royal National Park</t>
  </si>
  <si>
    <t>Sutherland - Kirrawee</t>
  </si>
  <si>
    <t>Engadine</t>
  </si>
  <si>
    <t>Loftus - Yarrawarrah</t>
  </si>
  <si>
    <t>Woronora Heights</t>
  </si>
  <si>
    <t>SA2_status</t>
  </si>
  <si>
    <t>the same SA2 in 2016</t>
  </si>
  <si>
    <t>100% from 22% of Coogee - Clovelly</t>
  </si>
  <si>
    <t>100% from 59% of Macquarie Fields - Glenfield</t>
  </si>
  <si>
    <t>100% from 27% of Cobbitty - Leppington</t>
  </si>
  <si>
    <t>100% from 26% of Kingsgrove (North) - Earlwood</t>
  </si>
  <si>
    <t>100% from 61% of Greystanes - Pemulwuy</t>
  </si>
  <si>
    <t>100% from 41% of Panania - Milperra - Picnic Point</t>
  </si>
  <si>
    <t>99% from 32% of Cobbitty - Leppington</t>
  </si>
  <si>
    <t>100% from 40% of Mascot - Eastlakes</t>
  </si>
  <si>
    <t>100% from 50% of Elderslie - Harrington Park</t>
  </si>
  <si>
    <t>100% from 49% of Liverpool</t>
  </si>
  <si>
    <t>100% from 19% of Mount Annan - Currans Hill</t>
  </si>
  <si>
    <t>100% from 76% of Merrylands - Holroyd</t>
  </si>
  <si>
    <t>100% from 29% of Canterbury (South) - Campsie</t>
  </si>
  <si>
    <t>100% from 67% of Mount Annan - Currans Hill</t>
  </si>
  <si>
    <t>100% from 55% of Burwood - Croydon</t>
  </si>
  <si>
    <t>100% from 41% of Mortdale - Penshurst</t>
  </si>
  <si>
    <t>100% from 15% of Mount Annan - Currans Hill</t>
  </si>
  <si>
    <t>100% from 87% of Prestons - Edmondson Park</t>
  </si>
  <si>
    <t>100% from 47% of Greenacre - Mount Lewis</t>
  </si>
  <si>
    <t>100% from 54% of Malabar - La Perouse - Chifley</t>
  </si>
  <si>
    <t>100% from 71% of Castlereagh - Cranebrook</t>
  </si>
  <si>
    <t>100% from 72% of Eastwood - Denistone</t>
  </si>
  <si>
    <t>100% from 46% of Riverstone - Marsden Park</t>
  </si>
  <si>
    <t>95% from 6% of Rouse Hill - Beaumont Hills</t>
  </si>
  <si>
    <t>100% from 38% of Parramatta - Rosehill</t>
  </si>
  <si>
    <t>100% from 58% of Seven Hills - Toongabbie</t>
  </si>
  <si>
    <t>100% from 59% of Panania - Milperra - Picnic Point</t>
  </si>
  <si>
    <t>100% from 51% of Liverpool</t>
  </si>
  <si>
    <t>100% from 84% of Ingleburn - Denham Court</t>
  </si>
  <si>
    <t>100% from 40% of Pyrmont - Ultimo</t>
  </si>
  <si>
    <t>100% from 42% of Seven Hills - Toongabbie</t>
  </si>
  <si>
    <t>100% from 29% of Castlereagh - Cranebrook</t>
  </si>
  <si>
    <t>100% from 52% of Homebush Bay - Silverwater</t>
  </si>
  <si>
    <t>100% from 33% of Parramatta - Rosehill</t>
  </si>
  <si>
    <t>100% from 21% of Rouse Hill - Beaumont Hills</t>
  </si>
  <si>
    <t>100% from 45% of Bathurst</t>
  </si>
  <si>
    <t>100% from 61% of Epping - North Epping</t>
  </si>
  <si>
    <t>100% from 16% of Ingleburn - Denham Court</t>
  </si>
  <si>
    <t>100% from 45% of Narrabeen - Collaroy</t>
  </si>
  <si>
    <t>100% from 60% of Carlingford</t>
  </si>
  <si>
    <t>100% from 41% of Port Macquarie - East</t>
  </si>
  <si>
    <t>100% from 74% of Ryde</t>
  </si>
  <si>
    <t>100% from 43% of Warriewood - Mona Vale</t>
  </si>
  <si>
    <t>100% from 47% of Ashfield</t>
  </si>
  <si>
    <t>100% from 46% of Malabar - La Perouse - Chifley</t>
  </si>
  <si>
    <t>100% from 39% of Greystanes - Pemulwuy</t>
  </si>
  <si>
    <t>100% from 49% of Concord West - North Strathfield</t>
  </si>
  <si>
    <t>100% from 24% of Kellyville</t>
  </si>
  <si>
    <t>100% from 56% of Marrickville</t>
  </si>
  <si>
    <t>100% from 65% of Dee Why - North Curl Curl</t>
  </si>
  <si>
    <t>100% from 26% of Ryde</t>
  </si>
  <si>
    <t>100% from 40% of Carlingford</t>
  </si>
  <si>
    <t>100% from 51% of Lane Cove - Greenwich</t>
  </si>
  <si>
    <t>100% from 13% of Prestons - Edmondson Park</t>
  </si>
  <si>
    <t>100% from 90% of Queanbeyan Region</t>
  </si>
  <si>
    <t>100% from 37% of Parklea - Kellyville Ridge</t>
  </si>
  <si>
    <t>100% from 53% of Greenacre - Mount Lewis</t>
  </si>
  <si>
    <t>100% from 74% of Kingsgrove (North) - Earlwood</t>
  </si>
  <si>
    <t>100% from 72% of Sydney - Haymarket - The Rocks</t>
  </si>
  <si>
    <t>100% from 30% of Maitland - West</t>
  </si>
  <si>
    <t>100% from 40% of Canterbury (South) - Campsie</t>
  </si>
  <si>
    <t>100% from 57% of Warriewood - Mona Vale</t>
  </si>
  <si>
    <t>100% from 37% of Bexley</t>
  </si>
  <si>
    <t>100% from 76% of Kellyville</t>
  </si>
  <si>
    <t>100% from 59% of Double Bay - Bellevue Hill</t>
  </si>
  <si>
    <t>100% from 24% of Merrylands - Holroyd</t>
  </si>
  <si>
    <t>100% from 48% of Homebush Bay - Silverwater</t>
  </si>
  <si>
    <t>100% from 66% of Frenchs Forest - Belrose</t>
  </si>
  <si>
    <t>100% from 37% of Redfern - Chippendale</t>
  </si>
  <si>
    <t>100% from 10% of Queanbeyan Region</t>
  </si>
  <si>
    <t>100% from 55% of Narrabeen - Collaroy</t>
  </si>
  <si>
    <t>100% from 47% of Hurstville</t>
  </si>
  <si>
    <t>100% from 73% of Rouse Hill - Beaumont Hills</t>
  </si>
  <si>
    <t>100% from 34% of Frenchs Forest - Belrose</t>
  </si>
  <si>
    <t>100% from 66% of Strathfield</t>
  </si>
  <si>
    <t>100% from 63% of Bexley</t>
  </si>
  <si>
    <t>100% from 4% of Riverstone - Marsden Park</t>
  </si>
  <si>
    <t>100% from 48% of Willoughby - Castle Cove - Northbridge</t>
  </si>
  <si>
    <t>100% from 14% of Cobbitty - Leppington</t>
  </si>
  <si>
    <t>100% from 53% of Ashfield</t>
  </si>
  <si>
    <t>100% from 70% of Arncliffe - Bardwell Valley</t>
  </si>
  <si>
    <t>100% from 41% of Double Bay - Bellevue Hill</t>
  </si>
  <si>
    <t>100% from 34% of Maitland - East</t>
  </si>
  <si>
    <t>almost the same SA2 in 2016</t>
  </si>
  <si>
    <t>100% from 59% of Mortdale - Penshurst</t>
  </si>
  <si>
    <t>100% from 63% of Parklea - Kellyville Ridge</t>
  </si>
  <si>
    <t>100% from 59% of Port Macquarie - East</t>
  </si>
  <si>
    <t>100% from 30% of Arncliffe - Bardwell Valley</t>
  </si>
  <si>
    <t>100% from 32% of Riverstone - Marsden Park</t>
  </si>
  <si>
    <t>100% from 45% of Waterloo - Beaconsfield</t>
  </si>
  <si>
    <t>100% from 51% of Mosman</t>
  </si>
  <si>
    <t>100% from 67% of Chatswood (East) - Artarmon</t>
  </si>
  <si>
    <t>100% from 49% of Mosman</t>
  </si>
  <si>
    <t>100% from 18% of Riverstone - Marsden Park</t>
  </si>
  <si>
    <t>100% from 64% of Leichhardt - Annandale</t>
  </si>
  <si>
    <t>100% from 60% of Mascot - Eastlakes</t>
  </si>
  <si>
    <t>100% from 39% of Epping - North Epping</t>
  </si>
  <si>
    <t>100% from 66% of Maitland - East</t>
  </si>
  <si>
    <t>100% from 29% of Parramatta - Rosehill</t>
  </si>
  <si>
    <t>100% from 34% of Strathfield</t>
  </si>
  <si>
    <t>100% from 41% of Macquarie Fields - Glenfield</t>
  </si>
  <si>
    <t>100% from 53% of Hurstville</t>
  </si>
  <si>
    <t>100% from 49% of Lane Cove - Greenwich</t>
  </si>
  <si>
    <t>100% from 52% of Willoughby - Castle Cove - Northbridge</t>
  </si>
  <si>
    <t>100% from 44% of Marrickville</t>
  </si>
  <si>
    <t>100% from 31% of Canterbury (South) - Campsie</t>
  </si>
  <si>
    <t>100% from 36% of Leichhardt - Annandale</t>
  </si>
  <si>
    <t>100% from 33% of Chatswood (East) - Artarmon</t>
  </si>
  <si>
    <t>100% from 35% of Dee Why - North Curl Curl</t>
  </si>
  <si>
    <t>100% from 78% of Coogee - Clovelly</t>
  </si>
  <si>
    <t>100% from 63% of Redfern - Chippendale</t>
  </si>
  <si>
    <t>100% from 45% of Burwood - Croydon</t>
  </si>
  <si>
    <t>100% from 28% of Eastwood - Denistone</t>
  </si>
  <si>
    <t>100% from 55% of Bathurst</t>
  </si>
  <si>
    <t>100% from 51% of Concord West - North Strathfield</t>
  </si>
  <si>
    <t>100% from 70% of Maitland - West</t>
  </si>
  <si>
    <t>100% from 60% of Newtown - Camperdown - Darlington</t>
  </si>
  <si>
    <t>100% from 40% of Newtown - Camperdown - Darlington</t>
  </si>
  <si>
    <t>100% from 30% of Waterloo - Beaconsfield</t>
  </si>
  <si>
    <t>100% from 60% of Pyrmont - Ultimo</t>
  </si>
  <si>
    <t>100% from 28% of Sydney - Haymarket - The Rocks</t>
  </si>
  <si>
    <t>100% from 25% of Waterloo - Beaconsfield</t>
  </si>
  <si>
    <t>VLOOKUP Column Number</t>
  </si>
  <si>
    <t>Poverty estimate 2021</t>
  </si>
  <si>
    <t>Poverty estimate 2016</t>
  </si>
  <si>
    <t xml:space="preserve">Percentage point change </t>
  </si>
  <si>
    <t>% Change</t>
  </si>
  <si>
    <t>GSYD</t>
  </si>
  <si>
    <t>RNSW</t>
  </si>
  <si>
    <r>
      <t>Overall</t>
    </r>
    <r>
      <rPr>
        <sz val="8"/>
        <color rgb="FFFF00FF"/>
        <rFont val="Arial"/>
        <family val="2"/>
      </rPr>
      <t> </t>
    </r>
  </si>
  <si>
    <r>
      <t>Under 15 years</t>
    </r>
    <r>
      <rPr>
        <b/>
        <sz val="8"/>
        <color rgb="FFFF00FF"/>
        <rFont val="Arial"/>
        <family val="2"/>
      </rPr>
      <t> </t>
    </r>
  </si>
  <si>
    <t>15-24 years</t>
  </si>
  <si>
    <t>25-64 years</t>
  </si>
  <si>
    <t>65+ years</t>
  </si>
  <si>
    <t>Men (over 15 years)</t>
  </si>
  <si>
    <t>Women (over 15 years)</t>
  </si>
  <si>
    <t>Other household type</t>
  </si>
  <si>
    <t>Aged 15-64 years not in labour force</t>
  </si>
  <si>
    <t>Aged 65+ years not in labour force</t>
  </si>
  <si>
    <t>Own home with mortgage</t>
  </si>
  <si>
    <t>Other household tenure</t>
  </si>
  <si>
    <t>Poverty Estimate 2021</t>
  </si>
  <si>
    <t>Column Number</t>
  </si>
  <si>
    <t>Poverty Estimate 2016</t>
  </si>
  <si>
    <t xml:space="preserve">% Change </t>
  </si>
  <si>
    <t>Conditional Formatting Boundaries</t>
  </si>
  <si>
    <t>Columns</t>
  </si>
  <si>
    <t>SA3_CODE_2021</t>
  </si>
  <si>
    <t>SA3_NAME_2021</t>
  </si>
  <si>
    <t>SA4_CODE_2021</t>
  </si>
  <si>
    <t>SA4_NAME_2021</t>
  </si>
  <si>
    <t>GCCSA_CODE_2021</t>
  </si>
  <si>
    <t>GCCSA_NAME_2021</t>
  </si>
  <si>
    <t>STATE_CODE_2021</t>
  </si>
  <si>
    <t>STATE_NAME_2021</t>
  </si>
  <si>
    <t>AUS_CODE_2021</t>
  </si>
  <si>
    <t>AUS_NAME_2021</t>
  </si>
  <si>
    <t>Blacktown - North</t>
  </si>
  <si>
    <t>Sydney - Blacktown</t>
  </si>
  <si>
    <t>1GSYD</t>
  </si>
  <si>
    <t>New South Wales</t>
  </si>
  <si>
    <t>AUS</t>
  </si>
  <si>
    <t>Australia</t>
  </si>
  <si>
    <t>Newcastle</t>
  </si>
  <si>
    <t>Newcastle and Lake Macquarie</t>
  </si>
  <si>
    <t>1RNSW</t>
  </si>
  <si>
    <t>Kiama - Shellharbour</t>
  </si>
  <si>
    <t>Illawarra</t>
  </si>
  <si>
    <t>Albury</t>
  </si>
  <si>
    <t>Murray</t>
  </si>
  <si>
    <t>Port Stephens</t>
  </si>
  <si>
    <t>Hunter Valley exc Newcastle</t>
  </si>
  <si>
    <t>Sydney - Inner West</t>
  </si>
  <si>
    <t>New England and North West</t>
  </si>
  <si>
    <t>Kogarah - Rockdale</t>
  </si>
  <si>
    <t>Sydney - Inner South West</t>
  </si>
  <si>
    <t>Chatswood - Lane Cove</t>
  </si>
  <si>
    <t>Sydney - North Sydney and Hornsby</t>
  </si>
  <si>
    <t>Bringelly - Green Valley</t>
  </si>
  <si>
    <t>Sydney - South West</t>
  </si>
  <si>
    <t>Strathfield - Burwood - Ashfield</t>
  </si>
  <si>
    <t>Hornsby</t>
  </si>
  <si>
    <t>Auburn</t>
  </si>
  <si>
    <t>Sydney - Parramatta</t>
  </si>
  <si>
    <t>Pittwater</t>
  </si>
  <si>
    <t>Sydney - Northern Beaches</t>
  </si>
  <si>
    <t>Gosford</t>
  </si>
  <si>
    <t>Central Coast</t>
  </si>
  <si>
    <t>Manly</t>
  </si>
  <si>
    <t>Wollongong</t>
  </si>
  <si>
    <t>Richmond Valley - Coastal</t>
  </si>
  <si>
    <t>Richmond - Tweed</t>
  </si>
  <si>
    <t>Sydney - City and Inner South</t>
  </si>
  <si>
    <t>Bankstown</t>
  </si>
  <si>
    <t>Tweed Valley</t>
  </si>
  <si>
    <t>Wollondilly</t>
  </si>
  <si>
    <t>Sydney - Outer South West</t>
  </si>
  <si>
    <t>South Coast</t>
  </si>
  <si>
    <t>Capital Region</t>
  </si>
  <si>
    <t>Bathurst</t>
  </si>
  <si>
    <t>Central West</t>
  </si>
  <si>
    <t>Baulkham Hills</t>
  </si>
  <si>
    <t>Sydney - Baulkham Hills and Hawkesbury</t>
  </si>
  <si>
    <t>Warringah</t>
  </si>
  <si>
    <t>Eastern Suburbs - North</t>
  </si>
  <si>
    <t>Sydney - Eastern Suburbs</t>
  </si>
  <si>
    <t>Coffs Harbour</t>
  </si>
  <si>
    <t>Coffs Harbour - Grafton</t>
  </si>
  <si>
    <t>Lake Macquarie - East</t>
  </si>
  <si>
    <t>Canterbury</t>
  </si>
  <si>
    <t>Dapto - Port Kembla</t>
  </si>
  <si>
    <t>Shoalhaven</t>
  </si>
  <si>
    <t>Southern Highlands and Shoalhaven</t>
  </si>
  <si>
    <t>Mount Druitt</t>
  </si>
  <si>
    <t>Hawkesbury</t>
  </si>
  <si>
    <t>Blue Mountains</t>
  </si>
  <si>
    <t>Sydney - Outer West and Blue Mountains</t>
  </si>
  <si>
    <t>Blacktown</t>
  </si>
  <si>
    <t>Lake Macquarie - West</t>
  </si>
  <si>
    <t>Snowy Mountains</t>
  </si>
  <si>
    <t>Bourke - Cobar - Coonamble</t>
  </si>
  <si>
    <t>Far West and Orana</t>
  </si>
  <si>
    <t>Rouse Hill - McGraths Hill</t>
  </si>
  <si>
    <t>Campbelltown (NSW)</t>
  </si>
  <si>
    <t>Lower Hunter</t>
  </si>
  <si>
    <t>Broken Hill and Far West</t>
  </si>
  <si>
    <t>Great Lakes</t>
  </si>
  <si>
    <t>Mid North Coast</t>
  </si>
  <si>
    <t>Camden</t>
  </si>
  <si>
    <t>Sydney Inner City</t>
  </si>
  <si>
    <t>Cronulla - Miranda - Caringbah</t>
  </si>
  <si>
    <t>Sydney - Sutherland</t>
  </si>
  <si>
    <t>Carlingford</t>
  </si>
  <si>
    <t>Richmond Valley - Hinterland</t>
  </si>
  <si>
    <t>Liverpool</t>
  </si>
  <si>
    <t>Merrylands - Guildford</t>
  </si>
  <si>
    <t>St Marys</t>
  </si>
  <si>
    <t>Canada Bay</t>
  </si>
  <si>
    <t>Lachlan Valley</t>
  </si>
  <si>
    <t>Eastern Suburbs - South</t>
  </si>
  <si>
    <t>Dubbo</t>
  </si>
  <si>
    <t>Wagga Wagga</t>
  </si>
  <si>
    <t>Riverina</t>
  </si>
  <si>
    <t>Upper Murray exc. Albury</t>
  </si>
  <si>
    <t>North Sydney - Mosman</t>
  </si>
  <si>
    <t>Ryde - Hunters Hill</t>
  </si>
  <si>
    <t>Sydney - Ryde</t>
  </si>
  <si>
    <t>Dural - Wisemans Ferry</t>
  </si>
  <si>
    <t>Sutherland - Menai - Heathcote</t>
  </si>
  <si>
    <t>Pennant Hills - Epping</t>
  </si>
  <si>
    <t>Inverell - Tenterfield</t>
  </si>
  <si>
    <t>Taree - Gloucester</t>
  </si>
  <si>
    <t>Ku-ring-gai</t>
  </si>
  <si>
    <t>Goulburn - Mulwaree</t>
  </si>
  <si>
    <t>Clarence Valley</t>
  </si>
  <si>
    <t>Griffith - Murrumbidgee (West)</t>
  </si>
  <si>
    <t>Tamworth - Gunnedah</t>
  </si>
  <si>
    <t>Lower Murray</t>
  </si>
  <si>
    <t>Hurstville</t>
  </si>
  <si>
    <t>Kempsey - Nambucca</t>
  </si>
  <si>
    <t>Port Macquarie</t>
  </si>
  <si>
    <t>Lithgow - Mudgee</t>
  </si>
  <si>
    <t>Marrickville - Sydenham - Petersham</t>
  </si>
  <si>
    <t>Migratory - Offshore - Shipping (NSW)</t>
  </si>
  <si>
    <t>Moree - Narrabri</t>
  </si>
  <si>
    <t>Upper Hunter</t>
  </si>
  <si>
    <t>No usual address (NSW)</t>
  </si>
  <si>
    <t>Parramatta</t>
  </si>
  <si>
    <t>Richmond - Windsor</t>
  </si>
  <si>
    <t>Tumut - Tumbarumba</t>
  </si>
  <si>
    <t>Young - Yass</t>
  </si>
  <si>
    <t>Variable names</t>
  </si>
  <si>
    <t>Coverage</t>
  </si>
  <si>
    <t>description</t>
  </si>
  <si>
    <t>Economic disadvantage in NSW</t>
  </si>
  <si>
    <t>the estimated overall rates of people living in economic disadvantage</t>
  </si>
  <si>
    <t>the estimated rates of children aged under 15 who are living in economic disadvantage</t>
  </si>
  <si>
    <t>Young People</t>
  </si>
  <si>
    <t>the estimated rates of people aged 15-24 who are living in economic disadvantage</t>
  </si>
  <si>
    <t>People of working age</t>
  </si>
  <si>
    <t>the estimated rates of people aged 25-64 who are living in economic disadvantage</t>
  </si>
  <si>
    <t>Older people</t>
  </si>
  <si>
    <t>the estimated rates of people aged 65 and above who are living in economic disadvantage</t>
  </si>
  <si>
    <t>the estimated rates of men aged 15 and over who are living in economic disadvantage</t>
  </si>
  <si>
    <t>the estimated rates of women aged 15 and over who are living in economic disadvantage</t>
  </si>
  <si>
    <t>Single person households</t>
  </si>
  <si>
    <t>the estimated rates of people in lone person households who are living in economic disadvantage</t>
  </si>
  <si>
    <t>Couple only households</t>
  </si>
  <si>
    <t>the estimated rates of people in couple only households who are living in economic disadvantage</t>
  </si>
  <si>
    <t>Couple with children households</t>
  </si>
  <si>
    <t>the estimated rates of people in couple with children households who are living in economic disadvantage</t>
  </si>
  <si>
    <t>Single parent households</t>
  </si>
  <si>
    <t>the estimated rates of people in single parent households who are living in economic disadvantage</t>
  </si>
  <si>
    <t>People employed full time</t>
  </si>
  <si>
    <t>the estimated rates of people with full time employment who are living in economic disadvantage</t>
  </si>
  <si>
    <t>People employed part time</t>
  </si>
  <si>
    <t>the estimated rates of people with part time employment who are living in economic disadvantage</t>
  </si>
  <si>
    <t>People who are unemployed</t>
  </si>
  <si>
    <t>the estimated rates of people looking for employment who are living in economic disadvantage</t>
  </si>
  <si>
    <t>People aged 15 to 64 not in labour force</t>
  </si>
  <si>
    <t>the estimated rates of people aged 15-64 not actively looking for paid employment (e.g. students, primary carers, retirees, volunteers) who are living in economic disadvantage</t>
  </si>
  <si>
    <t>Older people not in labour force</t>
  </si>
  <si>
    <t>the estimated rates of people aged 65 and over not actively looking for paid employment who are living in economic disadvantage</t>
  </si>
  <si>
    <t>Homeowners</t>
  </si>
  <si>
    <t>the estimated rates of people who live in their own home outright (no mortgage) who are living in economic disadvantage</t>
  </si>
  <si>
    <t>Home purchasers (mortgagors)</t>
  </si>
  <si>
    <t>the estimated rates of people live in home with mortgage who are living in economic disadvantage</t>
  </si>
  <si>
    <t>Private renters</t>
  </si>
  <si>
    <t>the estimated rates of people live in private rental who are living in economic disadvantage</t>
  </si>
  <si>
    <t>Public renters</t>
  </si>
  <si>
    <t>the estimated rates of people live in public rental housing who are living in economic disadvantage</t>
  </si>
  <si>
    <t>Low income households</t>
  </si>
  <si>
    <t>the estimated rates of people who are living in low income households</t>
  </si>
  <si>
    <t>Aboriginal people</t>
  </si>
  <si>
    <t>the estimated rates of Aboriginal and/or Torres Strait people who are living in low income households</t>
  </si>
  <si>
    <t>Culturally &amp; linguistically diverse comm.</t>
  </si>
  <si>
    <t>the estimated rates of people with low English proficiency who are living in low income households</t>
  </si>
  <si>
    <t>People with disability</t>
  </si>
  <si>
    <t>the estimated rates of people aged under 70 with need for assistance for their core activities who are living in low income household</t>
  </si>
  <si>
    <t>d_all</t>
  </si>
  <si>
    <t>the changes in the estimated overall rates of people living in economic disadvantage</t>
  </si>
  <si>
    <t>d_young</t>
  </si>
  <si>
    <t>the changes in the estimated rates of children aged under 15 who are living in economic disadvantage</t>
  </si>
  <si>
    <t>d_workagey</t>
  </si>
  <si>
    <t>the changes in the estimated rates of people aged 15-24 who are living in economic disadvantage</t>
  </si>
  <si>
    <t>d_workageo</t>
  </si>
  <si>
    <t>the changes in the estimated rates of people aged 25-64 who are living in economic disadvantage</t>
  </si>
  <si>
    <t>d_old</t>
  </si>
  <si>
    <t>the changes in the estimated rates of people aged 65 and above who are living in economic disadvantage</t>
  </si>
  <si>
    <t>d_male</t>
  </si>
  <si>
    <t>the changes in the estimated rates of men aged 15 and over who are living in economic disadvantage</t>
  </si>
  <si>
    <t>d_female</t>
  </si>
  <si>
    <t>the changes in the estimated rates of women aged 15 and over who are living in economic disadvantage</t>
  </si>
  <si>
    <t>d_lone_prs</t>
  </si>
  <si>
    <t>the changes in the estimated rates of people in lone person households who are living in economic disadvantage</t>
  </si>
  <si>
    <t>d_coupl_o</t>
  </si>
  <si>
    <t>the changes in the estimated rates of people in couple only households who are living in economic disadvantage</t>
  </si>
  <si>
    <t>d_coupl_wc</t>
  </si>
  <si>
    <t>the changes in the estimated rates of people in couple with children households who are living in economic disadvantage</t>
  </si>
  <si>
    <t>d_singl_prt</t>
  </si>
  <si>
    <t>the changes in the estimated rates of people in single parent households who are living in economic disadvantage</t>
  </si>
  <si>
    <t>d_emp_ft</t>
  </si>
  <si>
    <t>the changes in the estimated rates of people with full time employment who are living in economic disadvantage</t>
  </si>
  <si>
    <t>d_emp_pt</t>
  </si>
  <si>
    <t>the changes in the estimated rates of people with part time employment who are living in economic disadvantage</t>
  </si>
  <si>
    <t>d_unemp</t>
  </si>
  <si>
    <t>the changes in the estimated rates of people looking for employment who are living in economic disadvantage</t>
  </si>
  <si>
    <t>d_nilf_y</t>
  </si>
  <si>
    <t>the changes in the estimated rates of people aged 15-64 not actively looking for paid employment (e.g. students, primary carers, retirees, volunteers) who are living in economic disadvantage</t>
  </si>
  <si>
    <t>d_nilf_o</t>
  </si>
  <si>
    <t>the changes in the estimated rates of people aged 65 and over not actively looking for paid employment who are living in economic disadvantage</t>
  </si>
  <si>
    <t>d_ownoutr</t>
  </si>
  <si>
    <t>the changes in the estimated rates of people who live in their own home outright (no mortgage) who are living in economic disadvantage</t>
  </si>
  <si>
    <t>d_ownmort</t>
  </si>
  <si>
    <t>the changes in the estimated rates of people live in home with mortgage who are living in economic disadvantage</t>
  </si>
  <si>
    <t>d_privrent</t>
  </si>
  <si>
    <t>the changes in the estimated rates of people live in private rental who are living in economic disadvantage</t>
  </si>
  <si>
    <t>d_pubrent</t>
  </si>
  <si>
    <t>the changes in the estimated rates of people live in public rental housing who are living in economic disadvantage</t>
  </si>
  <si>
    <t>d_liall</t>
  </si>
  <si>
    <t>the changes in the estimated rates of people who are living in low income households</t>
  </si>
  <si>
    <t>d_atsi</t>
  </si>
  <si>
    <t>the changes in the estimated rates of Aboriginal and/or Torres Strait people who are living in low income households</t>
  </si>
  <si>
    <t>d_senw</t>
  </si>
  <si>
    <t>the changes in the estimated rates of people with low English proficiency who are living in low income households</t>
  </si>
  <si>
    <t>d_disa</t>
  </si>
  <si>
    <t>the changes in the estimated rates of people aged under 70 with need for assistance for their core activities who are living in low income household</t>
  </si>
  <si>
    <t>Poverty numbers by demographic groups</t>
  </si>
  <si>
    <t>LGA_Code</t>
  </si>
  <si>
    <t>LGA_NAME</t>
  </si>
  <si>
    <t>13310</t>
  </si>
  <si>
    <t>Goulburn Mulwaree</t>
  </si>
  <si>
    <t>16490</t>
  </si>
  <si>
    <t>Queanbeyan-Palerang Regional</t>
  </si>
  <si>
    <t>17040</t>
  </si>
  <si>
    <t>Snowy Monaro Regional</t>
  </si>
  <si>
    <t>12750</t>
  </si>
  <si>
    <t>Eurobodalla</t>
  </si>
  <si>
    <t>10550</t>
  </si>
  <si>
    <t>Bega Valley</t>
  </si>
  <si>
    <t>16950</t>
  </si>
  <si>
    <t>17640</t>
  </si>
  <si>
    <t>Upper Lachlan Shire</t>
  </si>
  <si>
    <t>18350</t>
  </si>
  <si>
    <t>Wingecarribee</t>
  </si>
  <si>
    <t>18710</t>
  </si>
  <si>
    <t>Yass Valley</t>
  </si>
  <si>
    <t>13910</t>
  </si>
  <si>
    <t>Hilltops</t>
  </si>
  <si>
    <t>11650</t>
  </si>
  <si>
    <t>Central Coast (NSW)</t>
  </si>
  <si>
    <t>10470</t>
  </si>
  <si>
    <t>Bathurst Regional</t>
  </si>
  <si>
    <t>14870</t>
  </si>
  <si>
    <t>16100</t>
  </si>
  <si>
    <t>12900</t>
  </si>
  <si>
    <t>14600</t>
  </si>
  <si>
    <t>Lachlan</t>
  </si>
  <si>
    <t>16200</t>
  </si>
  <si>
    <t>Parkes</t>
  </si>
  <si>
    <t>12350</t>
  </si>
  <si>
    <t>11400</t>
  </si>
  <si>
    <t>Cabonne</t>
  </si>
  <si>
    <t>18100</t>
  </si>
  <si>
    <t>Weddin</t>
  </si>
  <si>
    <t>10800</t>
  </si>
  <si>
    <t>Bland</t>
  </si>
  <si>
    <t>15270</t>
  </si>
  <si>
    <t>Mid-Western Regional</t>
  </si>
  <si>
    <t>12390</t>
  </si>
  <si>
    <t>Dubbo Regional</t>
  </si>
  <si>
    <t>17620</t>
  </si>
  <si>
    <t>Upper Hunter Shire</t>
  </si>
  <si>
    <t>18020</t>
  </si>
  <si>
    <t>Warrumbungle Shire</t>
  </si>
  <si>
    <t>10850</t>
  </si>
  <si>
    <t>16150</t>
  </si>
  <si>
    <t>11730</t>
  </si>
  <si>
    <t>10600</t>
  </si>
  <si>
    <t>11800</t>
  </si>
  <si>
    <t>11150</t>
  </si>
  <si>
    <t>Bourke</t>
  </si>
  <si>
    <t>11200</t>
  </si>
  <si>
    <t>Brewarrina</t>
  </si>
  <si>
    <t>10950</t>
  </si>
  <si>
    <t>Bogan</t>
  </si>
  <si>
    <t>11750</t>
  </si>
  <si>
    <t>12150</t>
  </si>
  <si>
    <t>17950</t>
  </si>
  <si>
    <t>Warren</t>
  </si>
  <si>
    <t>17900</t>
  </si>
  <si>
    <t>Walgett</t>
  </si>
  <si>
    <t>11250</t>
  </si>
  <si>
    <t>11700</t>
  </si>
  <si>
    <t>Central Darling</t>
  </si>
  <si>
    <t>19399</t>
  </si>
  <si>
    <t>Unincorporated NSW</t>
  </si>
  <si>
    <t>12950</t>
  </si>
  <si>
    <t>15850</t>
  </si>
  <si>
    <t>11720</t>
  </si>
  <si>
    <t>15050</t>
  </si>
  <si>
    <t>17000</t>
  </si>
  <si>
    <t>12700</t>
  </si>
  <si>
    <t>16400</t>
  </si>
  <si>
    <t>15240</t>
  </si>
  <si>
    <t>Mid-Coast</t>
  </si>
  <si>
    <t>15650</t>
  </si>
  <si>
    <t>18450</t>
  </si>
  <si>
    <t>18400</t>
  </si>
  <si>
    <t>16900</t>
  </si>
  <si>
    <t>Shellharbour</t>
  </si>
  <si>
    <t>14400</t>
  </si>
  <si>
    <t>14350</t>
  </si>
  <si>
    <t>10180</t>
  </si>
  <si>
    <t>Armidale Regional</t>
  </si>
  <si>
    <t>15700</t>
  </si>
  <si>
    <t>Nambucca Valley</t>
  </si>
  <si>
    <t>16380</t>
  </si>
  <si>
    <t>Port Macquarie-Hastings</t>
  </si>
  <si>
    <t>10050</t>
  </si>
  <si>
    <t>13340</t>
  </si>
  <si>
    <t>Greater Hume Shire</t>
  </si>
  <si>
    <t>14950</t>
  </si>
  <si>
    <t>Lockhart</t>
  </si>
  <si>
    <t>11600</t>
  </si>
  <si>
    <t>Carrathool</t>
  </si>
  <si>
    <t>13850</t>
  </si>
  <si>
    <t>18200</t>
  </si>
  <si>
    <t>Wentworth</t>
  </si>
  <si>
    <t>10300</t>
  </si>
  <si>
    <t>Balranald</t>
  </si>
  <si>
    <t>15520</t>
  </si>
  <si>
    <t>Murray River</t>
  </si>
  <si>
    <t>12870</t>
  </si>
  <si>
    <t>Federation</t>
  </si>
  <si>
    <t>12730</t>
  </si>
  <si>
    <t>Edward River</t>
  </si>
  <si>
    <t>10650</t>
  </si>
  <si>
    <t>Berrigan</t>
  </si>
  <si>
    <t>15560</t>
  </si>
  <si>
    <t>Murrumbidgee</t>
  </si>
  <si>
    <t>17650</t>
  </si>
  <si>
    <t>Uralla</t>
  </si>
  <si>
    <t>17310</t>
  </si>
  <si>
    <t>Tamworth Regional</t>
  </si>
  <si>
    <t>17850</t>
  </si>
  <si>
    <t>13010</t>
  </si>
  <si>
    <t>Glen Innes Severn</t>
  </si>
  <si>
    <t>14220</t>
  </si>
  <si>
    <t>13660</t>
  </si>
  <si>
    <t>Gwydir</t>
  </si>
  <si>
    <t>17400</t>
  </si>
  <si>
    <t>15300</t>
  </si>
  <si>
    <t>Moree Plains</t>
  </si>
  <si>
    <t>15750</t>
  </si>
  <si>
    <t>13550</t>
  </si>
  <si>
    <t>14920</t>
  </si>
  <si>
    <t>Liverpool Plains</t>
  </si>
  <si>
    <t>14650</t>
  </si>
  <si>
    <t>Lake Macquarie</t>
  </si>
  <si>
    <t>15900</t>
  </si>
  <si>
    <t>10250</t>
  </si>
  <si>
    <t>11350</t>
  </si>
  <si>
    <t>Byron</t>
  </si>
  <si>
    <t>14850</t>
  </si>
  <si>
    <t>16610</t>
  </si>
  <si>
    <t>Richmond Valley</t>
  </si>
  <si>
    <t>14550</t>
  </si>
  <si>
    <t>17550</t>
  </si>
  <si>
    <t>Tweed</t>
  </si>
  <si>
    <t>13450</t>
  </si>
  <si>
    <t>Griffith</t>
  </si>
  <si>
    <t>14750</t>
  </si>
  <si>
    <t>15800</t>
  </si>
  <si>
    <t>17080</t>
  </si>
  <si>
    <t>Snowy Valleys</t>
  </si>
  <si>
    <t>12160</t>
  </si>
  <si>
    <t>Cootamundra-Gundagai Regional</t>
  </si>
  <si>
    <t>17350</t>
  </si>
  <si>
    <t>14300</t>
  </si>
  <si>
    <t>12000</t>
  </si>
  <si>
    <t>Coolamon</t>
  </si>
  <si>
    <t>17750</t>
  </si>
  <si>
    <t>17420</t>
  </si>
  <si>
    <t>The Hills Shire</t>
  </si>
  <si>
    <t>14000</t>
  </si>
  <si>
    <t>13800</t>
  </si>
  <si>
    <t>10900</t>
  </si>
  <si>
    <t>10750</t>
  </si>
  <si>
    <t>12380</t>
  </si>
  <si>
    <t>Cumberland</t>
  </si>
  <si>
    <t>10500</t>
  </si>
  <si>
    <t>Bayside (NSW)</t>
  </si>
  <si>
    <t>16550</t>
  </si>
  <si>
    <t>Randwick</t>
  </si>
  <si>
    <t>14170</t>
  </si>
  <si>
    <t>Inner West</t>
  </si>
  <si>
    <t>17200</t>
  </si>
  <si>
    <t>Sydney</t>
  </si>
  <si>
    <t>18050</t>
  </si>
  <si>
    <t>Waverley</t>
  </si>
  <si>
    <t>18500</t>
  </si>
  <si>
    <t>11570</t>
  </si>
  <si>
    <t>Canterbury-Bankstown</t>
  </si>
  <si>
    <t>17100</t>
  </si>
  <si>
    <t>Strathfield</t>
  </si>
  <si>
    <t>12930</t>
  </si>
  <si>
    <t>Georges River</t>
  </si>
  <si>
    <t>11520</t>
  </si>
  <si>
    <t>11300</t>
  </si>
  <si>
    <t>Burwood</t>
  </si>
  <si>
    <t>14700</t>
  </si>
  <si>
    <t>16700</t>
  </si>
  <si>
    <t>Ryde</t>
  </si>
  <si>
    <t>18250</t>
  </si>
  <si>
    <t>15950</t>
  </si>
  <si>
    <t>North Sydney</t>
  </si>
  <si>
    <t>14500</t>
  </si>
  <si>
    <t>15350</t>
  </si>
  <si>
    <t>Mosman</t>
  </si>
  <si>
    <t>15990</t>
  </si>
  <si>
    <t>Northern Beaches</t>
  </si>
  <si>
    <t>11450</t>
  </si>
  <si>
    <t>11500</t>
  </si>
  <si>
    <t>14900</t>
  </si>
  <si>
    <t>16350</t>
  </si>
  <si>
    <t>16260</t>
  </si>
  <si>
    <t>12850</t>
  </si>
  <si>
    <t>14100</t>
  </si>
  <si>
    <t>Hunters Hill</t>
  </si>
  <si>
    <t>17150</t>
  </si>
  <si>
    <t>Sutherland Shire</t>
  </si>
  <si>
    <t>Select SA4:</t>
  </si>
  <si>
    <t>Estimated SA4 Poverty Rate</t>
  </si>
  <si>
    <t>Poor Overall</t>
  </si>
  <si>
    <t>Poor U15</t>
  </si>
  <si>
    <t>Poor 1524</t>
  </si>
  <si>
    <t>Poor 2564</t>
  </si>
  <si>
    <t>Poor 65+</t>
  </si>
  <si>
    <t>Poor Male</t>
  </si>
  <si>
    <t>Poor Female</t>
  </si>
  <si>
    <t>Poor Lone person</t>
  </si>
  <si>
    <t>Poor Couple only</t>
  </si>
  <si>
    <t>Poor Couple with dependent children</t>
  </si>
  <si>
    <t>Poor Lone parent with dependent children</t>
  </si>
  <si>
    <t>Poor Employed full-time</t>
  </si>
  <si>
    <t>Poor Employed part-time</t>
  </si>
  <si>
    <t>Poor Unemployed</t>
  </si>
  <si>
    <t>Poor 1564 NILF</t>
  </si>
  <si>
    <t>Poor 65+ NILF</t>
  </si>
  <si>
    <t>Poor Owned outright</t>
  </si>
  <si>
    <t>Poor Own with mortgage</t>
  </si>
  <si>
    <t>Poor Private rental</t>
  </si>
  <si>
    <t>Poor Public rental</t>
  </si>
  <si>
    <t>pli_all</t>
  </si>
  <si>
    <t>pli_atsi</t>
  </si>
  <si>
    <t>pli_senw</t>
  </si>
  <si>
    <t>pli_disa</t>
  </si>
  <si>
    <t>Select LGA:</t>
  </si>
  <si>
    <t>vs NSW Average</t>
  </si>
  <si>
    <r>
      <rPr>
        <b/>
        <sz val="12"/>
        <color theme="1"/>
        <rFont val="Calibri"/>
        <family val="2"/>
        <scheme val="minor"/>
      </rPr>
      <t>Background</t>
    </r>
    <r>
      <rPr>
        <b/>
        <sz val="11"/>
        <color theme="1"/>
        <rFont val="Calibri"/>
        <family val="2"/>
        <scheme val="minor"/>
      </rPr>
      <t xml:space="preserve">
</t>
    </r>
    <r>
      <rPr>
        <sz val="11"/>
        <color theme="1"/>
        <rFont val="Calibri"/>
        <family val="2"/>
        <scheme val="minor"/>
      </rPr>
      <t xml:space="preserve">The 'Mapping Economic Disadvantage in NSW' project was released in April 2023. Produced by the National Centre of Social and Economic Modelling (NATSEM) from the University of Canberra, the research breaks down poverty rates and provides a sophisticated picture of where people living with disadvantage are located and who they are – including their age, sex, employment, family arrangements, and housing tenure.
This set of Dashboards was designed to enable improved access to, and understanding of, the research findings. They allow users to view individual small geographic areas to see poverty rates for different variables, how they compare to NSW averages, and how they have changed since 2016.
</t>
    </r>
    <r>
      <rPr>
        <b/>
        <sz val="12"/>
        <color theme="1"/>
        <rFont val="Calibri"/>
        <family val="2"/>
        <scheme val="minor"/>
      </rPr>
      <t>Overview of Dashboards</t>
    </r>
    <r>
      <rPr>
        <b/>
        <sz val="11"/>
        <color theme="1"/>
        <rFont val="Calibri"/>
        <family val="2"/>
        <scheme val="minor"/>
      </rPr>
      <t xml:space="preserve">
</t>
    </r>
    <r>
      <rPr>
        <sz val="11"/>
        <color theme="1"/>
        <rFont val="Calibri"/>
        <family val="2"/>
        <scheme val="minor"/>
      </rPr>
      <t xml:space="preserve">There are four Dashboards:
a. SA2 Dashboard - Poverty
b. SA2 Dashboard - Low Income
c. LGA Dashboard
d. SA4 Dashboard
Further detail for each of these is provided below.
</t>
    </r>
    <r>
      <rPr>
        <u/>
        <sz val="12"/>
        <color theme="1"/>
        <rFont val="Calibri"/>
        <family val="2"/>
        <scheme val="minor"/>
      </rPr>
      <t>a. SA2 Dashboard - Poverty</t>
    </r>
    <r>
      <rPr>
        <u/>
        <sz val="11"/>
        <color theme="1"/>
        <rFont val="Calibri"/>
        <family val="2"/>
        <scheme val="minor"/>
      </rPr>
      <t xml:space="preserve">
</t>
    </r>
    <r>
      <rPr>
        <sz val="11"/>
        <color theme="1"/>
        <rFont val="Calibri"/>
        <family val="2"/>
        <scheme val="minor"/>
      </rPr>
      <t xml:space="preserve">This dashboard provides the rates of households in poverty for a selected Statistical Areas Level 2 (SA2) (geographical areas built from whole Statistical Areas Level 3 (SA3s)). The rates are provided in the following demographic categories:
- Age: Children, Young People, Adults, Older People
- Household Composition: Lone Person, Couple Only, Couple with Dependent Children, Single Parent
- Employment Status: Employed Full-time, Employed Part-time, Unemployed, Aged 15-64 Years Not In The Labour Force, Aged 65 and Over and Not In The Labour Force
- Household Ownership: Own Home Outright, Own Home with Mortgage, Private Rental, Public Rental
- Sex: Male, Female
For the selected SA2, the dashboard presents:
- The Overall Rate of Poverty for the SA2
- The Change in the Overall Rate of Poverty for the SA2 (i.e. % increase or decrease from 2016)
- The difference between the Overall Rate of Poverty and the average poverty rate for either Greatery Sydney or the Rest of NSW, depending on which one the selected SA2 is located in
It then presents the following for each sub-demography in the selected SA2 (e.g. Children; Private Rental)
- The estimated rate of poverty 
- The estimated rate of poverty for the relevant region (i.e. Greater Sydney or Rest of NSW)
- The difference between these two rates
- The change in the estimated rate of poverty since 2016
- The change in the estimated rate of poverty for the relevant region since 2016
Finally, the dashboard presents the estimated number of people living in poverty for each sub-demography.
</t>
    </r>
    <r>
      <rPr>
        <u/>
        <sz val="12"/>
        <color theme="1"/>
        <rFont val="Calibri"/>
        <family val="2"/>
        <scheme val="minor"/>
      </rPr>
      <t>b. SA2 Dashboard - Low Income</t>
    </r>
    <r>
      <rPr>
        <sz val="11"/>
        <color theme="1"/>
        <rFont val="Calibri"/>
        <family val="2"/>
        <scheme val="minor"/>
      </rPr>
      <t xml:space="preserve">
This dashboard provides the rates of households on low incomes for a selected Statistical Areas Level 2 (SA2) for three specific demographic groups:
- Aboriginal and Torres Strait Islander households
- Households from culturally and linguistically diverse communities
- Households with a person with a disability
For the selected SA2, the dashboard presents:
- The Overall Rate of Poverty for the SA2
- The Change in the Overall Rate of Poverty for the SA2 (i.e. % increase or decrease from 2016)
- The difference between the Overall Rate of Poverty and the average poverty rate for either Greatery Sydney or the Rest of NSW, depending on which one the selected SA2 is located in
It then presents the following for each sub-demography in the selected SA2 (e.g. Children; Private Rental)
- The estimated rate of poverty 
- The estimated rate of poverty for the relevant region (i.e. Greater Sydney or Rest of NSW)
</t>
    </r>
    <r>
      <rPr>
        <u/>
        <sz val="12"/>
        <color theme="1"/>
        <rFont val="Calibri"/>
        <family val="2"/>
        <scheme val="minor"/>
      </rPr>
      <t>c. LGA Dashboard</t>
    </r>
    <r>
      <rPr>
        <sz val="11"/>
        <color theme="1"/>
        <rFont val="Calibri"/>
        <family val="2"/>
        <scheme val="minor"/>
      </rPr>
      <t xml:space="preserve">
This dashboard provides the rates of households in poverty for a selected Local Government Area (LGA). The rates are provided in the following demographic categories:
- Age: Children, Young People, Adults, Older People
- Household Composition: Lone Person, Couple Only, Couple with Dependent Children, Single Parent
- Employment Status: Employed Full-time, Employed Part-time, Unemployed, Aged 15-64 Years Not In The Labour Force, Aged 65 and Over and Not In The Labour Force
- Household Ownership: Own Home Outright, Own Home with Mortgage, Private Rental, Public Rental
- Sex: Male, Female
For the selected LGA, the dashboard presents:
- The Overall Rate of Poverty for the LGA
- The difference between the Overall Rate of Poverty and the average poverty rate for NSW
It then presents the following for each sub-demography in the selected LGA (e.g. Children; Private Rental)
- The estimated rate of poverty 
- The estimated rate of poverty for NSW
- The difference between these two rates
Finally, the dashboard presents the estimated number of people living in poverty for each sub-demography.
</t>
    </r>
    <r>
      <rPr>
        <u/>
        <sz val="12"/>
        <color theme="1"/>
        <rFont val="Calibri"/>
        <family val="2"/>
        <scheme val="minor"/>
      </rPr>
      <t>d. SA4 Dashboard</t>
    </r>
    <r>
      <rPr>
        <sz val="11"/>
        <color theme="1"/>
        <rFont val="Calibri"/>
        <family val="2"/>
        <scheme val="minor"/>
      </rPr>
      <t xml:space="preserve">
This dashboard provides the rates of households in poverty for a selected Statistical Areas Level 4 (SA4) (defined by the ABS as medium-sized general purpose areas built up from whole Statistical Areas Level 1; their purpose is to represent a community that interacts together socially and economically). The rates are provided in the following demographic categories:
- Age: Children, Young People, Adults, Older People
- Household Composition: Lone Person, Couple Only, Couple with Dependent Children, Single Parent
- Employment Status: Employed Full-time, Employed Part-time, Unemployed, Aged 15-64 Years Not In The Labour Force, Aged 65 and Over and Not In The Labour Force
- Household Ownership: Own Home Outright, Own Home with Mortgage, Private Rental, Public Rental
- Sex: Male, Female
For the selected SA4, the dashboard presents:
- The Overall Rate of Poverty for the SA4
- The Change in the Overall Rate of Poverty for the SA4 (i.e. % increase or decrease from 2016)
- The difference between the Overall Rate of Poverty and the average poverty rate for either Greatery Sydney or the Rest of NSW, depending on which one the selected SA4 is located in
It then presents the following for each sub-demography in the selected SA4 (e.g. Children; Private Rental)
- The estimated rate of poverty 
- The estimated rate of poverty for the relevant region (i.e. Greater Sydney or Rest of NSW)
- The difference between these two rates
- The change in the estimated rate of poverty since 2016
- The change in the estimated rate of poverty for the relevant region since 2016
Finally, the dashboard presents the estimated number of people living in poverty for each sub-demography.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</si>
</sst>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color rgb="FF000000"/>
      <name val="Calibri"/>
      <family val="2"/>
      <scheme val="minor"/>
    </font>
    <font>
      <sz val="8"/>
      <color rgb="FFFF00FF"/>
      <name val="Arial"/>
      <family val="2"/>
    </font>
    <font>
      <b/>
      <sz val="11"/>
      <color rgb="FF000000"/>
      <name val="Calibri"/>
      <family val="2"/>
      <scheme val="minor"/>
    </font>
    <font>
      <b/>
      <sz val="8"/>
      <color rgb="FFFF00FF"/>
      <name val="Arial"/>
      <family val="2"/>
    </font>
    <font>
      <b/>
      <sz val="14"/>
      <color theme="1"/>
      <name val="Calibri"/>
      <family val="2"/>
      <scheme val="minor"/>
    </font>
    <font>
      <b/>
      <u/>
      <sz val="14"/>
      <color theme="1"/>
      <name val="Calibri"/>
      <family val="2"/>
      <scheme val="minor"/>
    </font>
    <font>
      <i/>
      <sz val="10"/>
      <color theme="1"/>
      <name val="Calibri"/>
      <family val="2"/>
      <scheme val="minor"/>
    </font>
    <font>
      <i/>
      <sz val="9"/>
      <color theme="1"/>
      <name val="Calibri"/>
      <family val="2"/>
      <scheme val="minor"/>
    </font>
    <font>
      <sz val="9"/>
      <color indexed="81"/>
      <name val="Tahoma"/>
      <family val="2"/>
    </font>
    <font>
      <sz val="14"/>
      <color theme="1"/>
      <name val="Calibri"/>
      <family val="2"/>
      <scheme val="minor"/>
    </font>
    <font>
      <sz val="11"/>
      <name val="Calibri"/>
      <family val="2"/>
      <scheme val="minor"/>
    </font>
    <font>
      <u/>
      <sz val="12"/>
      <color theme="1"/>
      <name val="Calibri"/>
      <family val="2"/>
      <scheme val="minor"/>
    </font>
    <font>
      <i/>
      <sz val="12"/>
      <color theme="1"/>
      <name val="Calibri"/>
      <family val="2"/>
      <scheme val="minor"/>
    </font>
    <font>
      <u/>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2">
    <xf numFmtId="0" fontId="0" fillId="0" borderId="0"/>
    <xf numFmtId="9" fontId="1" fillId="0" borderId="0" applyFont="0" applyFill="0" applyBorder="0" applyAlignment="0" applyProtection="0"/>
  </cellStyleXfs>
  <cellXfs count="167">
    <xf numFmtId="0" fontId="0" fillId="0" borderId="0" xfId="0"/>
    <xf numFmtId="0" fontId="0" fillId="0" borderId="0" xfId="0" applyAlignment="1">
      <alignment horizontal="left"/>
    </xf>
    <xf numFmtId="9" fontId="0" fillId="0" borderId="0" xfId="1" applyFont="1"/>
    <xf numFmtId="0" fontId="3" fillId="0" borderId="0" xfId="0" applyFont="1"/>
    <xf numFmtId="0" fontId="5" fillId="0" borderId="0" xfId="0" applyFont="1"/>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2" borderId="0" xfId="0" applyFont="1" applyFill="1" applyAlignment="1">
      <alignment horizontal="right" vertical="center"/>
    </xf>
    <xf numFmtId="0" fontId="6" fillId="3" borderId="0" xfId="0" applyFont="1" applyFill="1" applyAlignment="1">
      <alignment horizontal="right" vertical="center"/>
    </xf>
    <xf numFmtId="0" fontId="6" fillId="0" borderId="1" xfId="0" applyFont="1" applyBorder="1" applyAlignment="1">
      <alignment horizontal="right" vertical="center"/>
    </xf>
    <xf numFmtId="0" fontId="6" fillId="0" borderId="1" xfId="0" applyFont="1" applyBorder="1" applyAlignment="1">
      <alignment horizontal="right" vertical="center" wrapText="1"/>
    </xf>
    <xf numFmtId="0" fontId="8" fillId="0" borderId="1" xfId="0" applyFont="1" applyBorder="1" applyAlignment="1">
      <alignment vertical="center"/>
    </xf>
    <xf numFmtId="0" fontId="8" fillId="0" borderId="2" xfId="0" applyFont="1" applyBorder="1" applyAlignment="1">
      <alignment vertical="center"/>
    </xf>
    <xf numFmtId="165" fontId="0" fillId="0" borderId="0" xfId="1" applyNumberFormat="1" applyFont="1"/>
    <xf numFmtId="0" fontId="8" fillId="0" borderId="0" xfId="0" applyFont="1" applyAlignment="1">
      <alignment vertical="center"/>
    </xf>
    <xf numFmtId="9" fontId="0" fillId="0" borderId="0" xfId="0" applyNumberFormat="1"/>
    <xf numFmtId="0" fontId="0" fillId="4" borderId="4" xfId="0" applyFill="1" applyBorder="1" applyProtection="1">
      <protection hidden="1"/>
    </xf>
    <xf numFmtId="0" fontId="0" fillId="4" borderId="3" xfId="0" applyFill="1" applyBorder="1" applyProtection="1">
      <protection hidden="1"/>
    </xf>
    <xf numFmtId="0" fontId="0" fillId="4" borderId="5" xfId="0" applyFill="1" applyBorder="1" applyProtection="1">
      <protection hidden="1"/>
    </xf>
    <xf numFmtId="0" fontId="0" fillId="0" borderId="0" xfId="0" applyProtection="1">
      <protection hidden="1"/>
    </xf>
    <xf numFmtId="0" fontId="0" fillId="4" borderId="6" xfId="0" applyFill="1" applyBorder="1" applyProtection="1">
      <protection hidden="1"/>
    </xf>
    <xf numFmtId="0" fontId="0" fillId="4" borderId="7" xfId="0" applyFill="1" applyBorder="1" applyProtection="1">
      <protection hidden="1"/>
    </xf>
    <xf numFmtId="0" fontId="12" fillId="4" borderId="6" xfId="0" applyFont="1" applyFill="1" applyBorder="1" applyProtection="1">
      <protection hidden="1"/>
    </xf>
    <xf numFmtId="0" fontId="0" fillId="4" borderId="12" xfId="0" applyFill="1" applyBorder="1" applyProtection="1">
      <protection hidden="1"/>
    </xf>
    <xf numFmtId="0" fontId="0" fillId="4" borderId="13" xfId="0" applyFill="1" applyBorder="1" applyProtection="1">
      <protection hidden="1"/>
    </xf>
    <xf numFmtId="0" fontId="0" fillId="0" borderId="7" xfId="0" applyBorder="1" applyAlignment="1" applyProtection="1">
      <alignment horizontal="center"/>
      <protection hidden="1"/>
    </xf>
    <xf numFmtId="0" fontId="0" fillId="4" borderId="10" xfId="0" applyFill="1" applyBorder="1" applyProtection="1">
      <protection hidden="1"/>
    </xf>
    <xf numFmtId="0" fontId="0" fillId="4" borderId="15" xfId="0" applyFill="1" applyBorder="1" applyProtection="1">
      <protection hidden="1"/>
    </xf>
    <xf numFmtId="0" fontId="2" fillId="4" borderId="6" xfId="0" applyFont="1" applyFill="1" applyBorder="1" applyProtection="1">
      <protection hidden="1"/>
    </xf>
    <xf numFmtId="9" fontId="0" fillId="4" borderId="21" xfId="1" applyFont="1" applyFill="1" applyBorder="1" applyAlignment="1" applyProtection="1">
      <alignment horizontal="center" vertical="center"/>
      <protection hidden="1"/>
    </xf>
    <xf numFmtId="0" fontId="0" fillId="4" borderId="17" xfId="0" applyFill="1" applyBorder="1" applyAlignment="1" applyProtection="1">
      <alignment vertical="center"/>
      <protection hidden="1"/>
    </xf>
    <xf numFmtId="0" fontId="0" fillId="4" borderId="18" xfId="0" applyFill="1" applyBorder="1" applyProtection="1">
      <protection hidden="1"/>
    </xf>
    <xf numFmtId="0" fontId="0" fillId="4" borderId="1" xfId="0" applyFill="1" applyBorder="1" applyAlignment="1" applyProtection="1">
      <alignment vertical="center" wrapText="1"/>
      <protection hidden="1"/>
    </xf>
    <xf numFmtId="0" fontId="0" fillId="4" borderId="6" xfId="0" applyFill="1" applyBorder="1" applyAlignment="1" applyProtection="1">
      <alignment horizontal="center" wrapText="1"/>
      <protection hidden="1"/>
    </xf>
    <xf numFmtId="0" fontId="0" fillId="4" borderId="7" xfId="0" applyFill="1" applyBorder="1" applyAlignment="1" applyProtection="1">
      <alignment horizontal="center" wrapText="1"/>
      <protection hidden="1"/>
    </xf>
    <xf numFmtId="0" fontId="8" fillId="4" borderId="7" xfId="0" applyFont="1" applyFill="1" applyBorder="1" applyAlignment="1" applyProtection="1">
      <alignment horizontal="center" wrapText="1"/>
      <protection hidden="1"/>
    </xf>
    <xf numFmtId="0" fontId="8" fillId="4" borderId="7" xfId="0" applyFont="1" applyFill="1" applyBorder="1" applyAlignment="1" applyProtection="1">
      <alignment horizontal="center" vertical="center" wrapText="1"/>
      <protection hidden="1"/>
    </xf>
    <xf numFmtId="0" fontId="0" fillId="0" borderId="0" xfId="0" applyAlignment="1" applyProtection="1">
      <alignment horizontal="center" wrapText="1"/>
      <protection hidden="1"/>
    </xf>
    <xf numFmtId="9" fontId="1" fillId="4" borderId="0" xfId="1" applyFont="1" applyFill="1" applyBorder="1" applyProtection="1">
      <protection hidden="1"/>
    </xf>
    <xf numFmtId="0" fontId="0" fillId="4" borderId="8" xfId="0" applyFill="1" applyBorder="1" applyProtection="1">
      <protection hidden="1"/>
    </xf>
    <xf numFmtId="0" fontId="0" fillId="4" borderId="1" xfId="0" applyFill="1" applyBorder="1" applyProtection="1">
      <protection hidden="1"/>
    </xf>
    <xf numFmtId="0" fontId="0" fillId="4" borderId="9" xfId="0" applyFill="1" applyBorder="1" applyProtection="1">
      <protection hidden="1"/>
    </xf>
    <xf numFmtId="0" fontId="8" fillId="4" borderId="6" xfId="0" applyFont="1" applyFill="1" applyBorder="1" applyAlignment="1" applyProtection="1">
      <alignment vertical="center"/>
      <protection hidden="1"/>
    </xf>
    <xf numFmtId="0" fontId="0" fillId="4" borderId="1" xfId="0" applyFill="1" applyBorder="1" applyAlignment="1" applyProtection="1">
      <alignment horizontal="left"/>
      <protection hidden="1"/>
    </xf>
    <xf numFmtId="9" fontId="0" fillId="0" borderId="0" xfId="1" applyFont="1" applyProtection="1">
      <protection hidden="1"/>
    </xf>
    <xf numFmtId="164" fontId="0" fillId="0" borderId="0" xfId="0" applyNumberFormat="1"/>
    <xf numFmtId="2" fontId="0" fillId="0" borderId="0" xfId="0" applyNumberFormat="1"/>
    <xf numFmtId="9" fontId="0" fillId="4" borderId="0" xfId="1" applyFont="1" applyFill="1" applyBorder="1" applyAlignment="1" applyProtection="1">
      <alignment horizontal="center"/>
      <protection hidden="1"/>
    </xf>
    <xf numFmtId="164" fontId="0" fillId="4" borderId="7" xfId="0" applyNumberFormat="1" applyFill="1" applyBorder="1" applyAlignment="1" applyProtection="1">
      <alignment horizontal="center"/>
      <protection hidden="1"/>
    </xf>
    <xf numFmtId="9" fontId="0" fillId="4" borderId="7" xfId="1" applyFont="1" applyFill="1" applyBorder="1" applyAlignment="1" applyProtection="1">
      <alignment horizontal="center"/>
      <protection hidden="1"/>
    </xf>
    <xf numFmtId="0" fontId="0" fillId="4" borderId="7" xfId="0" applyFill="1" applyBorder="1" applyAlignment="1" applyProtection="1">
      <alignment horizontal="center"/>
      <protection hidden="1"/>
    </xf>
    <xf numFmtId="164" fontId="0" fillId="4" borderId="1" xfId="0" applyNumberFormat="1" applyFill="1" applyBorder="1" applyAlignment="1" applyProtection="1">
      <alignment horizontal="center"/>
      <protection hidden="1"/>
    </xf>
    <xf numFmtId="164" fontId="0" fillId="4" borderId="9" xfId="0" applyNumberFormat="1" applyFill="1" applyBorder="1" applyAlignment="1" applyProtection="1">
      <alignment horizontal="center"/>
      <protection hidden="1"/>
    </xf>
    <xf numFmtId="0" fontId="11" fillId="4" borderId="0" xfId="0" applyFont="1" applyFill="1" applyProtection="1">
      <protection hidden="1"/>
    </xf>
    <xf numFmtId="0" fontId="0" fillId="4" borderId="0" xfId="0" applyFill="1" applyProtection="1">
      <protection hidden="1"/>
    </xf>
    <xf numFmtId="0" fontId="3" fillId="4" borderId="0" xfId="0" applyFont="1" applyFill="1" applyAlignment="1" applyProtection="1">
      <alignment horizontal="left" wrapText="1"/>
      <protection hidden="1"/>
    </xf>
    <xf numFmtId="0" fontId="8" fillId="4" borderId="0" xfId="0" applyFont="1" applyFill="1" applyAlignment="1" applyProtection="1">
      <alignment horizontal="center" wrapText="1"/>
      <protection hidden="1"/>
    </xf>
    <xf numFmtId="0" fontId="0" fillId="4" borderId="0" xfId="0" applyFill="1" applyAlignment="1" applyProtection="1">
      <alignment horizontal="left"/>
      <protection hidden="1"/>
    </xf>
    <xf numFmtId="164" fontId="0" fillId="4" borderId="0" xfId="0" applyNumberFormat="1" applyFill="1" applyAlignment="1" applyProtection="1">
      <alignment horizontal="center"/>
      <protection hidden="1"/>
    </xf>
    <xf numFmtId="0" fontId="5" fillId="4" borderId="0" xfId="0" applyFont="1" applyFill="1" applyProtection="1">
      <protection hidden="1"/>
    </xf>
    <xf numFmtId="0" fontId="3" fillId="4" borderId="0" xfId="0" applyFont="1" applyFill="1" applyProtection="1">
      <protection hidden="1"/>
    </xf>
    <xf numFmtId="0" fontId="0" fillId="4" borderId="0" xfId="0" applyFill="1" applyAlignment="1" applyProtection="1">
      <alignment horizontal="center"/>
      <protection hidden="1"/>
    </xf>
    <xf numFmtId="9" fontId="1" fillId="4" borderId="0" xfId="1" applyFont="1" applyFill="1" applyBorder="1" applyAlignment="1" applyProtection="1">
      <alignment horizontal="right"/>
      <protection hidden="1"/>
    </xf>
    <xf numFmtId="9" fontId="1" fillId="4" borderId="1" xfId="1" applyFont="1" applyFill="1" applyBorder="1" applyAlignment="1" applyProtection="1">
      <alignment horizontal="right"/>
      <protection hidden="1"/>
    </xf>
    <xf numFmtId="9" fontId="1" fillId="4" borderId="7" xfId="1" applyFont="1" applyFill="1" applyBorder="1" applyAlignment="1" applyProtection="1">
      <alignment horizontal="right"/>
      <protection hidden="1"/>
    </xf>
    <xf numFmtId="9" fontId="1" fillId="4" borderId="9" xfId="1" applyFont="1" applyFill="1" applyBorder="1" applyAlignment="1" applyProtection="1">
      <alignment horizontal="right"/>
      <protection hidden="1"/>
    </xf>
    <xf numFmtId="9" fontId="0" fillId="4" borderId="30" xfId="1" applyFont="1" applyFill="1" applyBorder="1" applyAlignment="1" applyProtection="1">
      <alignment horizontal="center"/>
      <protection hidden="1"/>
    </xf>
    <xf numFmtId="0" fontId="0" fillId="4" borderId="30" xfId="0" applyFill="1" applyBorder="1" applyAlignment="1" applyProtection="1">
      <alignment horizontal="center"/>
      <protection hidden="1"/>
    </xf>
    <xf numFmtId="0" fontId="0" fillId="4" borderId="31" xfId="0" applyFill="1" applyBorder="1" applyAlignment="1" applyProtection="1">
      <alignment horizontal="center"/>
      <protection hidden="1"/>
    </xf>
    <xf numFmtId="9" fontId="0" fillId="4" borderId="31" xfId="1" applyFont="1" applyFill="1" applyBorder="1" applyAlignment="1" applyProtection="1">
      <alignment horizontal="center"/>
      <protection hidden="1"/>
    </xf>
    <xf numFmtId="0" fontId="0" fillId="0" borderId="4" xfId="0" applyBorder="1" applyProtection="1">
      <protection hidden="1"/>
    </xf>
    <xf numFmtId="0" fontId="0" fillId="0" borderId="6" xfId="0" applyBorder="1" applyProtection="1">
      <protection hidden="1"/>
    </xf>
    <xf numFmtId="0" fontId="13" fillId="4" borderId="0" xfId="0" applyFont="1" applyFill="1" applyAlignment="1" applyProtection="1">
      <alignment vertical="center"/>
      <protection hidden="1"/>
    </xf>
    <xf numFmtId="0" fontId="13" fillId="0" borderId="0" xfId="0" applyFont="1" applyAlignment="1" applyProtection="1">
      <alignment vertical="center"/>
      <protection hidden="1"/>
    </xf>
    <xf numFmtId="0" fontId="4" fillId="4" borderId="0" xfId="0" applyFont="1" applyFill="1" applyAlignment="1" applyProtection="1">
      <alignment horizontal="center"/>
      <protection hidden="1"/>
    </xf>
    <xf numFmtId="0" fontId="4" fillId="4" borderId="0" xfId="0" applyFont="1" applyFill="1" applyProtection="1">
      <protection hidden="1"/>
    </xf>
    <xf numFmtId="0" fontId="0" fillId="4" borderId="0" xfId="0" applyFill="1" applyAlignment="1" applyProtection="1">
      <alignment vertical="center"/>
      <protection hidden="1"/>
    </xf>
    <xf numFmtId="0" fontId="2" fillId="4" borderId="0" xfId="0" applyFont="1" applyFill="1" applyProtection="1">
      <protection hidden="1"/>
    </xf>
    <xf numFmtId="0" fontId="0" fillId="0" borderId="6" xfId="0" applyBorder="1" applyAlignment="1" applyProtection="1">
      <alignment horizontal="center" wrapText="1"/>
      <protection hidden="1"/>
    </xf>
    <xf numFmtId="0" fontId="3" fillId="4" borderId="0" xfId="0" applyFont="1" applyFill="1" applyAlignment="1" applyProtection="1">
      <alignment horizontal="center" wrapText="1"/>
      <protection hidden="1"/>
    </xf>
    <xf numFmtId="0" fontId="0" fillId="4" borderId="0" xfId="0" applyFill="1" applyAlignment="1" applyProtection="1">
      <alignment horizontal="center" wrapText="1"/>
      <protection hidden="1"/>
    </xf>
    <xf numFmtId="0" fontId="8" fillId="4" borderId="0" xfId="0" applyFont="1" applyFill="1" applyAlignment="1" applyProtection="1">
      <alignment vertical="center"/>
      <protection hidden="1"/>
    </xf>
    <xf numFmtId="0" fontId="0" fillId="4" borderId="0" xfId="0" applyFill="1" applyAlignment="1" applyProtection="1">
      <alignment vertical="center" wrapText="1"/>
      <protection hidden="1"/>
    </xf>
    <xf numFmtId="0" fontId="8" fillId="4" borderId="0" xfId="0" applyFont="1" applyFill="1" applyAlignment="1" applyProtection="1">
      <alignment horizontal="center" vertical="center" wrapText="1"/>
      <protection hidden="1"/>
    </xf>
    <xf numFmtId="0" fontId="0" fillId="0" borderId="8" xfId="0" applyBorder="1" applyProtection="1">
      <protection hidden="1"/>
    </xf>
    <xf numFmtId="0" fontId="10" fillId="4" borderId="3" xfId="0" applyFont="1" applyFill="1" applyBorder="1" applyProtection="1">
      <protection hidden="1"/>
    </xf>
    <xf numFmtId="0" fontId="10" fillId="4" borderId="0" xfId="0" applyFont="1" applyFill="1" applyProtection="1">
      <protection hidden="1"/>
    </xf>
    <xf numFmtId="9" fontId="0" fillId="4" borderId="9" xfId="1" applyFont="1" applyFill="1" applyBorder="1" applyAlignment="1" applyProtection="1">
      <alignment horizontal="center"/>
      <protection hidden="1"/>
    </xf>
    <xf numFmtId="164" fontId="0" fillId="4" borderId="6" xfId="0" applyNumberFormat="1" applyFill="1" applyBorder="1" applyAlignment="1" applyProtection="1">
      <alignment horizontal="center"/>
      <protection hidden="1"/>
    </xf>
    <xf numFmtId="0" fontId="11" fillId="4" borderId="6" xfId="0" applyFont="1" applyFill="1" applyBorder="1" applyProtection="1">
      <protection hidden="1"/>
    </xf>
    <xf numFmtId="0" fontId="5" fillId="4" borderId="6" xfId="0" applyFont="1" applyFill="1" applyBorder="1" applyProtection="1">
      <protection hidden="1"/>
    </xf>
    <xf numFmtId="164" fontId="0" fillId="4" borderId="8" xfId="0" applyNumberFormat="1" applyFill="1" applyBorder="1" applyAlignment="1" applyProtection="1">
      <alignment horizontal="center"/>
      <protection hidden="1"/>
    </xf>
    <xf numFmtId="0" fontId="3" fillId="4" borderId="0" xfId="0" applyFont="1" applyFill="1" applyAlignment="1" applyProtection="1">
      <alignment horizontal="right"/>
      <protection hidden="1"/>
    </xf>
    <xf numFmtId="0" fontId="3" fillId="0" borderId="0" xfId="0" applyFont="1" applyAlignment="1">
      <alignment horizontal="right"/>
    </xf>
    <xf numFmtId="0" fontId="3" fillId="4" borderId="2" xfId="0" applyFont="1" applyFill="1" applyBorder="1" applyAlignment="1" applyProtection="1">
      <alignment horizontal="center"/>
      <protection hidden="1"/>
    </xf>
    <xf numFmtId="0" fontId="3" fillId="4" borderId="20" xfId="0" applyFont="1" applyFill="1" applyBorder="1" applyAlignment="1" applyProtection="1">
      <alignment horizontal="center"/>
      <protection hidden="1"/>
    </xf>
    <xf numFmtId="9" fontId="1" fillId="4" borderId="7" xfId="1" applyFont="1" applyFill="1" applyBorder="1" applyProtection="1">
      <protection hidden="1"/>
    </xf>
    <xf numFmtId="0" fontId="5" fillId="4" borderId="1" xfId="0" applyFont="1" applyFill="1" applyBorder="1" applyProtection="1">
      <protection hidden="1"/>
    </xf>
    <xf numFmtId="0" fontId="16" fillId="4" borderId="0" xfId="0" applyFont="1" applyFill="1" applyAlignment="1" applyProtection="1">
      <alignment horizontal="center"/>
      <protection hidden="1"/>
    </xf>
    <xf numFmtId="0" fontId="16" fillId="4" borderId="0" xfId="0" applyFont="1" applyFill="1" applyProtection="1">
      <protection hidden="1"/>
    </xf>
    <xf numFmtId="9" fontId="0" fillId="4" borderId="6" xfId="1" applyFont="1" applyFill="1" applyBorder="1" applyAlignment="1" applyProtection="1">
      <alignment horizontal="center"/>
      <protection hidden="1"/>
    </xf>
    <xf numFmtId="9" fontId="1" fillId="4" borderId="6" xfId="1" applyFont="1" applyFill="1" applyBorder="1" applyProtection="1">
      <protection hidden="1"/>
    </xf>
    <xf numFmtId="164" fontId="0" fillId="4" borderId="0" xfId="0" applyNumberFormat="1" applyFill="1" applyProtection="1">
      <protection hidden="1"/>
    </xf>
    <xf numFmtId="164" fontId="0" fillId="4" borderId="7" xfId="0" applyNumberFormat="1" applyFill="1" applyBorder="1" applyProtection="1">
      <protection hidden="1"/>
    </xf>
    <xf numFmtId="164" fontId="0" fillId="4" borderId="1" xfId="0" applyNumberFormat="1" applyFill="1" applyBorder="1" applyProtection="1">
      <protection hidden="1"/>
    </xf>
    <xf numFmtId="164" fontId="0" fillId="4" borderId="9" xfId="0" applyNumberFormat="1" applyFill="1" applyBorder="1" applyProtection="1">
      <protection hidden="1"/>
    </xf>
    <xf numFmtId="0" fontId="0" fillId="4" borderId="7" xfId="0" applyFill="1" applyBorder="1" applyAlignment="1" applyProtection="1">
      <alignment vertical="center" wrapText="1"/>
      <protection hidden="1"/>
    </xf>
    <xf numFmtId="0" fontId="5" fillId="4" borderId="8" xfId="0" applyFont="1" applyFill="1" applyBorder="1" applyProtection="1">
      <protection hidden="1"/>
    </xf>
    <xf numFmtId="0" fontId="0" fillId="4" borderId="6" xfId="0" applyFill="1" applyBorder="1" applyAlignment="1" applyProtection="1">
      <alignment horizontal="center"/>
      <protection hidden="1"/>
    </xf>
    <xf numFmtId="164" fontId="10" fillId="4" borderId="32" xfId="0" applyNumberFormat="1" applyFont="1" applyFill="1" applyBorder="1" applyAlignment="1">
      <alignment horizontal="center"/>
    </xf>
    <xf numFmtId="0" fontId="5" fillId="4" borderId="0" xfId="0" applyFont="1" applyFill="1" applyAlignment="1" applyProtection="1">
      <alignment horizontal="center"/>
      <protection hidden="1"/>
    </xf>
    <xf numFmtId="0" fontId="17" fillId="4" borderId="0" xfId="0" applyFont="1" applyFill="1" applyProtection="1">
      <protection hidden="1"/>
    </xf>
    <xf numFmtId="0" fontId="3" fillId="4" borderId="7" xfId="0" applyFont="1" applyFill="1" applyBorder="1" applyAlignment="1" applyProtection="1">
      <alignment horizontal="center" wrapText="1"/>
      <protection hidden="1"/>
    </xf>
    <xf numFmtId="0" fontId="0" fillId="4" borderId="33" xfId="0" applyFill="1" applyBorder="1" applyProtection="1">
      <protection hidden="1"/>
    </xf>
    <xf numFmtId="0" fontId="0" fillId="4" borderId="34" xfId="0" applyFill="1" applyBorder="1" applyProtection="1">
      <protection hidden="1"/>
    </xf>
    <xf numFmtId="9" fontId="1" fillId="4" borderId="34" xfId="1" applyFont="1" applyFill="1" applyBorder="1" applyAlignment="1" applyProtection="1">
      <alignment horizontal="right"/>
      <protection hidden="1"/>
    </xf>
    <xf numFmtId="0" fontId="0" fillId="4" borderId="35" xfId="0" applyFill="1" applyBorder="1" applyProtection="1">
      <protection hidden="1"/>
    </xf>
    <xf numFmtId="1" fontId="0" fillId="4" borderId="1" xfId="0" applyNumberFormat="1" applyFill="1" applyBorder="1" applyAlignment="1" applyProtection="1">
      <alignment horizontal="center"/>
      <protection hidden="1"/>
    </xf>
    <xf numFmtId="1" fontId="0" fillId="4" borderId="9" xfId="0" applyNumberFormat="1" applyFill="1" applyBorder="1" applyAlignment="1" applyProtection="1">
      <alignment horizontal="center"/>
      <protection hidden="1"/>
    </xf>
    <xf numFmtId="0" fontId="18" fillId="4" borderId="0" xfId="0" applyFont="1" applyFill="1" applyProtection="1">
      <protection hidden="1"/>
    </xf>
    <xf numFmtId="0" fontId="0" fillId="4" borderId="1" xfId="0" applyFill="1" applyBorder="1" applyAlignment="1" applyProtection="1">
      <alignment horizontal="center"/>
      <protection hidden="1"/>
    </xf>
    <xf numFmtId="9" fontId="0" fillId="4" borderId="1" xfId="1" applyFont="1" applyFill="1" applyBorder="1" applyAlignment="1" applyProtection="1">
      <alignment horizontal="center"/>
      <protection hidden="1"/>
    </xf>
    <xf numFmtId="0" fontId="0" fillId="4" borderId="9" xfId="0" applyFill="1" applyBorder="1" applyAlignment="1" applyProtection="1">
      <alignment horizontal="center"/>
      <protection hidden="1"/>
    </xf>
    <xf numFmtId="166" fontId="0" fillId="4" borderId="0" xfId="1" applyNumberFormat="1" applyFont="1" applyFill="1" applyBorder="1" applyAlignment="1" applyProtection="1">
      <alignment horizontal="center"/>
      <protection hidden="1"/>
    </xf>
    <xf numFmtId="0" fontId="0" fillId="0" borderId="0" xfId="0" applyAlignment="1">
      <alignment vertical="top" wrapText="1"/>
    </xf>
    <xf numFmtId="0" fontId="0" fillId="0" borderId="0" xfId="0" applyAlignment="1">
      <alignment wrapText="1"/>
    </xf>
    <xf numFmtId="0" fontId="0" fillId="0" borderId="0" xfId="0"/>
    <xf numFmtId="0" fontId="3" fillId="4" borderId="28" xfId="0" applyFont="1" applyFill="1" applyBorder="1" applyAlignment="1" applyProtection="1">
      <alignment horizontal="center"/>
      <protection hidden="1"/>
    </xf>
    <xf numFmtId="0" fontId="3" fillId="4" borderId="29" xfId="0" applyFont="1" applyFill="1" applyBorder="1" applyAlignment="1" applyProtection="1">
      <alignment horizontal="center"/>
      <protection hidden="1"/>
    </xf>
    <xf numFmtId="0" fontId="3" fillId="4" borderId="21" xfId="0" applyFont="1" applyFill="1" applyBorder="1" applyAlignment="1" applyProtection="1">
      <alignment horizontal="center"/>
      <protection hidden="1"/>
    </xf>
    <xf numFmtId="0" fontId="3" fillId="4" borderId="25" xfId="0" applyFont="1" applyFill="1" applyBorder="1" applyAlignment="1" applyProtection="1">
      <alignment horizontal="center"/>
      <protection hidden="1"/>
    </xf>
    <xf numFmtId="0" fontId="3" fillId="4" borderId="26" xfId="0" applyFont="1" applyFill="1" applyBorder="1" applyAlignment="1" applyProtection="1">
      <alignment horizontal="center"/>
      <protection hidden="1"/>
    </xf>
    <xf numFmtId="0" fontId="3" fillId="4" borderId="27" xfId="0" applyFont="1" applyFill="1" applyBorder="1" applyAlignment="1" applyProtection="1">
      <alignment horizontal="center"/>
      <protection hidden="1"/>
    </xf>
    <xf numFmtId="0" fontId="3" fillId="4" borderId="19" xfId="0" applyFont="1" applyFill="1" applyBorder="1" applyAlignment="1" applyProtection="1">
      <alignment horizontal="center" vertical="center" wrapText="1"/>
      <protection hidden="1"/>
    </xf>
    <xf numFmtId="0" fontId="3" fillId="4" borderId="2" xfId="0" applyFont="1" applyFill="1" applyBorder="1" applyAlignment="1" applyProtection="1">
      <alignment horizontal="center" vertical="center" wrapText="1"/>
      <protection hidden="1"/>
    </xf>
    <xf numFmtId="0" fontId="3" fillId="4" borderId="20"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hidden="1"/>
    </xf>
    <xf numFmtId="0" fontId="0" fillId="4" borderId="14" xfId="0" applyFill="1" applyBorder="1" applyAlignment="1" applyProtection="1">
      <alignment horizontal="center" vertical="center" wrapText="1"/>
      <protection hidden="1"/>
    </xf>
    <xf numFmtId="0" fontId="0" fillId="4" borderId="16" xfId="0" applyFill="1" applyBorder="1" applyAlignment="1" applyProtection="1">
      <alignment horizontal="center" vertical="center" wrapText="1"/>
      <protection hidden="1"/>
    </xf>
    <xf numFmtId="0" fontId="10" fillId="5" borderId="0" xfId="0" applyFont="1" applyFill="1" applyAlignment="1" applyProtection="1">
      <alignment vertical="center"/>
      <protection locked="0"/>
    </xf>
    <xf numFmtId="0" fontId="0" fillId="5" borderId="0" xfId="0" applyFill="1" applyProtection="1">
      <protection locked="0"/>
    </xf>
    <xf numFmtId="0" fontId="12" fillId="4" borderId="0" xfId="0" applyFont="1" applyFill="1" applyProtection="1">
      <protection hidden="1"/>
    </xf>
    <xf numFmtId="0" fontId="5" fillId="0" borderId="0" xfId="0" applyFont="1" applyProtection="1">
      <protection hidden="1"/>
    </xf>
    <xf numFmtId="0" fontId="3" fillId="4" borderId="22" xfId="0" applyFont="1" applyFill="1" applyBorder="1" applyAlignment="1" applyProtection="1">
      <alignment horizontal="center" vertical="center" wrapText="1"/>
      <protection hidden="1"/>
    </xf>
    <xf numFmtId="0" fontId="3" fillId="4" borderId="23" xfId="0" applyFont="1" applyFill="1" applyBorder="1" applyAlignment="1" applyProtection="1">
      <alignment horizontal="center" vertical="center" wrapText="1"/>
      <protection hidden="1"/>
    </xf>
    <xf numFmtId="0" fontId="3" fillId="4" borderId="24" xfId="0" applyFont="1" applyFill="1" applyBorder="1" applyAlignment="1" applyProtection="1">
      <alignment horizontal="center" vertical="center" wrapText="1"/>
      <protection hidden="1"/>
    </xf>
    <xf numFmtId="0" fontId="10" fillId="4" borderId="19" xfId="0" applyFont="1" applyFill="1" applyBorder="1" applyAlignment="1" applyProtection="1">
      <alignment horizontal="center"/>
      <protection hidden="1"/>
    </xf>
    <xf numFmtId="0" fontId="15" fillId="4" borderId="2" xfId="0" applyFont="1" applyFill="1" applyBorder="1"/>
    <xf numFmtId="0" fontId="0" fillId="0" borderId="2" xfId="0" applyBorder="1" applyAlignment="1">
      <alignment horizontal="center" vertical="center" wrapText="1"/>
    </xf>
    <xf numFmtId="0" fontId="0" fillId="0" borderId="20" xfId="0" applyBorder="1" applyAlignment="1">
      <alignment horizontal="center" vertical="center" wrapText="1"/>
    </xf>
    <xf numFmtId="0" fontId="3" fillId="4" borderId="19" xfId="0" applyFont="1" applyFill="1" applyBorder="1" applyAlignment="1" applyProtection="1">
      <alignment horizontal="right"/>
      <protection hidden="1"/>
    </xf>
    <xf numFmtId="0" fontId="3" fillId="0" borderId="2" xfId="0" applyFont="1" applyBorder="1" applyAlignment="1">
      <alignment horizontal="right"/>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9" xfId="0" applyBorder="1" applyAlignment="1">
      <alignment horizontal="center"/>
    </xf>
    <xf numFmtId="0" fontId="0" fillId="0" borderId="21" xfId="0" applyBorder="1" applyAlignment="1">
      <alignment horizontal="center"/>
    </xf>
    <xf numFmtId="0" fontId="0" fillId="0" borderId="4" xfId="0" applyBorder="1" applyAlignment="1" applyProtection="1">
      <alignment horizontal="center"/>
      <protection hidden="1"/>
    </xf>
    <xf numFmtId="0" fontId="0" fillId="0" borderId="5" xfId="0" applyBorder="1" applyAlignment="1">
      <alignment horizontal="center"/>
    </xf>
    <xf numFmtId="9" fontId="0" fillId="4" borderId="8" xfId="1" applyFont="1" applyFill="1" applyBorder="1" applyAlignment="1" applyProtection="1">
      <alignment horizontal="center" vertical="center"/>
      <protection hidden="1"/>
    </xf>
    <xf numFmtId="0" fontId="0" fillId="0" borderId="9" xfId="0" applyBorder="1" applyAlignment="1">
      <alignment horizontal="center"/>
    </xf>
    <xf numFmtId="0" fontId="3" fillId="4" borderId="6" xfId="0" applyFont="1" applyFill="1" applyBorder="1" applyAlignment="1" applyProtection="1">
      <alignment horizontal="right"/>
      <protection hidden="1"/>
    </xf>
    <xf numFmtId="0" fontId="3" fillId="0" borderId="0" xfId="0" applyFont="1" applyAlignment="1">
      <alignment horizontal="right"/>
    </xf>
    <xf numFmtId="0" fontId="3" fillId="4" borderId="8" xfId="0" applyFont="1" applyFill="1" applyBorder="1" applyAlignment="1" applyProtection="1">
      <alignment horizontal="right"/>
      <protection hidden="1"/>
    </xf>
    <xf numFmtId="0" fontId="3" fillId="0" borderId="1" xfId="0" applyFont="1" applyBorder="1" applyAlignment="1">
      <alignment horizontal="right"/>
    </xf>
    <xf numFmtId="0" fontId="8" fillId="0" borderId="2" xfId="0" applyFont="1" applyBorder="1" applyAlignment="1">
      <alignment horizontal="center" vertical="center"/>
    </xf>
    <xf numFmtId="0" fontId="8" fillId="0" borderId="3" xfId="0" applyFont="1" applyBorder="1" applyAlignment="1">
      <alignment horizontal="center" vertical="center"/>
    </xf>
  </cellXfs>
  <cellStyles count="2">
    <cellStyle name="Normal" xfId="0" builtinId="0"/>
    <cellStyle name="Percent" xfId="1" builtinId="5"/>
  </cellStyles>
  <dxfs count="201">
    <dxf>
      <font>
        <b/>
        <i val="0"/>
        <color auto="1"/>
      </font>
      <fill>
        <patternFill>
          <bgColor rgb="FF92D050"/>
        </patternFill>
      </fill>
    </dxf>
    <dxf>
      <fill>
        <patternFill>
          <bgColor rgb="FFFFC000"/>
        </patternFill>
      </fill>
    </dxf>
    <dxf>
      <fill>
        <patternFill>
          <bgColor theme="7" tint="0.59996337778862885"/>
        </patternFill>
      </fill>
    </dxf>
    <dxf>
      <font>
        <color theme="0"/>
      </font>
      <fill>
        <patternFill>
          <bgColor rgb="FF00B050"/>
        </patternFill>
      </fill>
    </dxf>
    <dxf>
      <font>
        <color theme="0"/>
      </font>
      <fill>
        <patternFill>
          <bgColor rgb="FF002060"/>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ont>
        <color theme="0"/>
      </font>
      <fill>
        <patternFill>
          <bgColor rgb="FF00B050"/>
        </patternFill>
      </fill>
    </dxf>
    <dxf>
      <fill>
        <patternFill>
          <bgColor rgb="FF92D050"/>
        </patternFill>
      </fill>
    </dxf>
    <dxf>
      <font>
        <color rgb="FF006100"/>
      </font>
      <fill>
        <patternFill>
          <bgColor rgb="FFC6EFCE"/>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ont>
        <color rgb="FF9C5700"/>
      </font>
      <fill>
        <patternFill>
          <bgColor rgb="FFFFEB9C"/>
        </patternFill>
      </fill>
    </dxf>
    <dxf>
      <font>
        <color rgb="FF9C5700"/>
      </font>
      <fill>
        <patternFill>
          <bgColor rgb="FFFFEB9C"/>
        </patternFill>
      </fill>
    </dxf>
    <dxf>
      <font>
        <color theme="0"/>
      </font>
      <fill>
        <patternFill>
          <bgColor rgb="FF002060"/>
        </patternFill>
      </fill>
    </dxf>
    <dxf>
      <font>
        <color theme="0"/>
      </font>
      <fill>
        <patternFill>
          <bgColor rgb="FFFF0000"/>
        </patternFill>
      </fill>
    </dxf>
    <dxf>
      <font>
        <color rgb="FF9C0006"/>
      </font>
      <fill>
        <patternFill>
          <bgColor rgb="FFFFC7CE"/>
        </patternFill>
      </fill>
    </dxf>
    <dxf>
      <font>
        <color rgb="FF006100"/>
      </font>
      <fill>
        <patternFill>
          <bgColor rgb="FFC6EFCE"/>
        </patternFill>
      </fill>
    </dxf>
    <dxf>
      <fill>
        <patternFill>
          <bgColor rgb="FF92D050"/>
        </patternFill>
      </fill>
    </dxf>
    <dxf>
      <font>
        <color theme="0"/>
      </font>
      <fill>
        <patternFill>
          <bgColor rgb="FF00B050"/>
        </patternFill>
      </fill>
    </dxf>
    <dxf>
      <fill>
        <patternFill>
          <bgColor rgb="FF92D050"/>
        </patternFill>
      </fill>
    </dxf>
    <dxf>
      <font>
        <color theme="0"/>
      </font>
      <fill>
        <patternFill>
          <bgColor rgb="FF00B050"/>
        </patternFill>
      </fill>
    </dxf>
    <dxf>
      <font>
        <color theme="0"/>
      </font>
      <fill>
        <patternFill>
          <bgColor rgb="FF002060"/>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fill>
        <patternFill>
          <bgColor rgb="FF00B05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ill>
        <patternFill>
          <bgColor rgb="FF92D050"/>
        </patternFill>
      </fill>
    </dxf>
    <dxf>
      <font>
        <color theme="0"/>
      </font>
      <fill>
        <patternFill>
          <bgColor rgb="FF00B050"/>
        </patternFill>
      </fill>
    </dxf>
    <dxf>
      <font>
        <color theme="0"/>
      </font>
      <fill>
        <patternFill>
          <bgColor rgb="FF002060"/>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59996337778862885"/>
        </patternFill>
      </fill>
    </dxf>
    <dxf>
      <font>
        <color theme="0"/>
      </font>
      <fill>
        <patternFill>
          <bgColor rgb="FFFF0000"/>
        </patternFill>
      </fill>
    </dxf>
    <dxf>
      <font>
        <color theme="0"/>
      </font>
      <fill>
        <patternFill>
          <bgColor rgb="FF00B050"/>
        </patternFill>
      </fill>
    </dxf>
    <dxf>
      <font>
        <color theme="0"/>
      </font>
      <fill>
        <patternFill>
          <bgColor rgb="FF00206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ont>
        <color rgb="FF006100"/>
      </font>
      <fill>
        <patternFill>
          <bgColor rgb="FFC6EFCE"/>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ill>
        <patternFill>
          <bgColor rgb="FF92D050"/>
        </patternFill>
      </fill>
    </dxf>
    <dxf>
      <font>
        <color theme="0"/>
      </font>
      <fill>
        <patternFill>
          <bgColor rgb="FF00B050"/>
        </patternFill>
      </fill>
    </dxf>
    <dxf>
      <font>
        <color rgb="FF9C5700"/>
      </font>
      <fill>
        <patternFill>
          <bgColor rgb="FFFFEB9C"/>
        </patternFill>
      </fill>
    </dxf>
    <dxf>
      <font>
        <color theme="0"/>
      </font>
      <fill>
        <patternFill>
          <bgColor rgb="FFFF0000"/>
        </patternFill>
      </fill>
    </dxf>
    <dxf>
      <font>
        <color theme="0"/>
      </font>
      <fill>
        <patternFill>
          <bgColor rgb="FF00206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ont>
        <color theme="0"/>
      </font>
      <fill>
        <patternFill>
          <bgColor rgb="FF00B050"/>
        </patternFill>
      </fill>
    </dxf>
    <dxf>
      <font>
        <color theme="0"/>
      </font>
      <fill>
        <patternFill>
          <bgColor rgb="FF00B05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ill>
        <patternFill>
          <bgColor rgb="FF92D050"/>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ont>
        <color rgb="FF006100"/>
      </font>
      <fill>
        <patternFill>
          <bgColor rgb="FFC6EFCE"/>
        </patternFill>
      </fill>
    </dxf>
    <dxf>
      <font>
        <color theme="0"/>
      </font>
      <fill>
        <patternFill>
          <bgColor rgb="FF00B05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theme="0"/>
      </font>
      <fill>
        <patternFill>
          <bgColor rgb="FFFF0000"/>
        </patternFill>
      </fill>
    </dxf>
    <dxf>
      <font>
        <color rgb="FF9C0006"/>
      </font>
      <fill>
        <patternFill>
          <bgColor rgb="FFFFC7CE"/>
        </patternFill>
      </fill>
    </dxf>
    <dxf>
      <font>
        <color theme="0"/>
      </font>
      <fill>
        <patternFill>
          <bgColor rgb="FF00B050"/>
        </patternFill>
      </fill>
    </dxf>
    <dxf>
      <font>
        <color theme="0"/>
      </font>
      <fill>
        <patternFill>
          <bgColor rgb="FF00206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ont>
        <color theme="0"/>
      </font>
      <fill>
        <patternFill>
          <bgColor rgb="FF00B050"/>
        </patternFill>
      </fill>
    </dxf>
    <dxf>
      <font>
        <color theme="0"/>
      </font>
      <fill>
        <patternFill>
          <bgColor rgb="FF00B050"/>
        </patternFill>
      </fill>
    </dxf>
    <dxf>
      <font>
        <color rgb="FF006100"/>
      </font>
      <fill>
        <patternFill>
          <bgColor rgb="FFC6EFCE"/>
        </patternFill>
      </fill>
    </dxf>
    <dxf>
      <fill>
        <patternFill>
          <bgColor rgb="FF92D050"/>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ont>
        <color theme="0"/>
      </font>
      <fill>
        <patternFill>
          <bgColor rgb="FF00B050"/>
        </patternFill>
      </fill>
    </dxf>
    <dxf>
      <fill>
        <patternFill>
          <bgColor rgb="FF92D050"/>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ont>
        <color rgb="FF006100"/>
      </font>
      <fill>
        <patternFill>
          <bgColor rgb="FFC6EFCE"/>
        </patternFill>
      </fill>
    </dxf>
    <dxf>
      <font>
        <color theme="0"/>
      </font>
      <fill>
        <patternFill>
          <bgColor rgb="FF00B050"/>
        </patternFill>
      </fill>
    </dxf>
    <dxf>
      <font>
        <color theme="0"/>
      </font>
      <fill>
        <patternFill>
          <bgColor rgb="FF002060"/>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ont>
        <color theme="0"/>
      </font>
      <fill>
        <patternFill>
          <bgColor rgb="FF00B050"/>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ont>
        <color theme="0"/>
      </font>
      <fill>
        <patternFill>
          <bgColor rgb="FF00B050"/>
        </patternFill>
      </fill>
    </dxf>
    <dxf>
      <font>
        <color theme="0"/>
      </font>
      <fill>
        <patternFill>
          <bgColor rgb="FF002060"/>
        </patternFill>
      </fill>
    </dxf>
    <dxf>
      <font>
        <color theme="0"/>
      </font>
      <fill>
        <patternFill>
          <bgColor rgb="FF00B05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ill>
        <patternFill>
          <bgColor rgb="FF92D050"/>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theme="0"/>
      </font>
      <fill>
        <patternFill>
          <bgColor rgb="FFFF0000"/>
        </patternFill>
      </fill>
    </dxf>
    <dxf>
      <font>
        <color theme="0"/>
      </font>
      <fill>
        <patternFill>
          <bgColor rgb="FF002060"/>
        </patternFill>
      </fill>
    </dxf>
    <dxf>
      <font>
        <color rgb="FF9C0006"/>
      </font>
      <fill>
        <patternFill>
          <bgColor rgb="FFFFC7CE"/>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2060"/>
        </patternFill>
      </fill>
    </dxf>
    <dxf>
      <fill>
        <patternFill>
          <bgColor theme="7" tint="0.59996337778862885"/>
        </patternFill>
      </fill>
    </dxf>
    <dxf>
      <font>
        <color theme="0"/>
      </font>
      <fill>
        <patternFill>
          <bgColor rgb="FF00B050"/>
        </patternFill>
      </fill>
    </dxf>
    <dxf>
      <font>
        <color theme="0"/>
      </font>
      <fill>
        <patternFill>
          <bgColor rgb="FF00206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B050"/>
        </patternFill>
      </fill>
    </dxf>
    <dxf>
      <fill>
        <patternFill>
          <bgColor rgb="FF92D050"/>
        </patternFill>
      </fill>
    </dxf>
    <dxf>
      <font>
        <color theme="0"/>
      </font>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2060"/>
        </patternFill>
      </fill>
    </dxf>
    <dxf>
      <font>
        <color theme="0"/>
      </font>
      <fill>
        <patternFill>
          <bgColor rgb="FF002060"/>
        </patternFill>
      </fill>
    </dxf>
    <dxf>
      <font>
        <color theme="0"/>
      </font>
      <fill>
        <patternFill>
          <bgColor rgb="FF00B050"/>
        </patternFill>
      </fill>
    </dxf>
    <dxf>
      <font>
        <color theme="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ont>
        <color theme="0"/>
      </font>
      <fill>
        <patternFill>
          <bgColor rgb="FF002060"/>
        </patternFill>
      </fill>
    </dxf>
    <dxf>
      <font>
        <color theme="0"/>
      </font>
      <fill>
        <patternFill>
          <bgColor rgb="FFFF0000"/>
        </patternFill>
      </fill>
    </dxf>
    <dxf>
      <font>
        <color rgb="FF9C5700"/>
      </font>
      <fill>
        <patternFill>
          <bgColor rgb="FFFFEB9C"/>
        </patternFill>
      </fill>
    </dxf>
    <dxf>
      <font>
        <color rgb="FF006100"/>
      </font>
      <fill>
        <patternFill>
          <bgColor rgb="FFC6EFCE"/>
        </patternFill>
      </fill>
    </dxf>
    <dxf>
      <fill>
        <patternFill>
          <bgColor rgb="FF92D050"/>
        </patternFill>
      </fill>
    </dxf>
    <dxf>
      <font>
        <color theme="0"/>
      </font>
      <fill>
        <patternFill>
          <bgColor rgb="FF00B050"/>
        </patternFill>
      </fill>
    </dxf>
    <dxf>
      <font>
        <color rgb="FF9C0006"/>
      </font>
      <fill>
        <patternFill>
          <bgColor rgb="FFFFC7CE"/>
        </patternFill>
      </fill>
    </dxf>
    <dxf>
      <font>
        <color rgb="FF006100"/>
      </font>
      <fill>
        <patternFill>
          <bgColor rgb="FFC6EFCE"/>
        </patternFill>
      </fill>
    </dxf>
    <dxf>
      <fill>
        <patternFill>
          <bgColor rgb="FF92D050"/>
        </patternFill>
      </fill>
    </dxf>
    <dxf>
      <font>
        <color theme="0"/>
      </font>
      <fill>
        <patternFill>
          <bgColor rgb="FF00B050"/>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
      <font>
        <color rgb="FF9C5700"/>
      </font>
      <fill>
        <patternFill>
          <bgColor rgb="FFFFEB9C"/>
        </patternFill>
      </fill>
    </dxf>
    <dxf>
      <fill>
        <patternFill>
          <bgColor rgb="FF92D050"/>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0"/>
      </font>
      <fill>
        <patternFill>
          <bgColor rgb="FF002060"/>
        </patternFill>
      </fill>
    </dxf>
  </dxfs>
  <tableStyles count="0" defaultTableStyle="TableStyleMedium2" defaultPivotStyle="PivotStyleLight16"/>
  <colors>
    <mruColors>
      <color rgb="FFD7A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609599</xdr:colOff>
      <xdr:row>3</xdr:row>
      <xdr:rowOff>0</xdr:rowOff>
    </xdr:to>
    <xdr:pic>
      <xdr:nvPicPr>
        <xdr:cNvPr id="6" name="Picture 5">
          <a:extLst>
            <a:ext uri="{FF2B5EF4-FFF2-40B4-BE49-F238E27FC236}">
              <a16:creationId xmlns:a16="http://schemas.microsoft.com/office/drawing/2014/main" id="{81975B1E-D299-409D-99BE-CC0485A49931}"/>
            </a:ext>
          </a:extLst>
        </xdr:cNvPr>
        <xdr:cNvPicPr>
          <a:picLocks noChangeAspect="1"/>
        </xdr:cNvPicPr>
      </xdr:nvPicPr>
      <xdr:blipFill>
        <a:blip xmlns:r="http://schemas.openxmlformats.org/officeDocument/2006/relationships" r:embed="rId1"/>
        <a:stretch>
          <a:fillRect/>
        </a:stretch>
      </xdr:blipFill>
      <xdr:spPr>
        <a:xfrm>
          <a:off x="0" y="0"/>
          <a:ext cx="12801599" cy="548640"/>
        </a:xfrm>
        <a:prstGeom prst="rect">
          <a:avLst/>
        </a:prstGeom>
      </xdr:spPr>
    </xdr:pic>
    <xdr:clientData/>
  </xdr:twoCellAnchor>
  <xdr:twoCellAnchor>
    <xdr:from>
      <xdr:col>0</xdr:col>
      <xdr:colOff>560072</xdr:colOff>
      <xdr:row>0</xdr:row>
      <xdr:rowOff>0</xdr:rowOff>
    </xdr:from>
    <xdr:to>
      <xdr:col>11</xdr:col>
      <xdr:colOff>399359</xdr:colOff>
      <xdr:row>3</xdr:row>
      <xdr:rowOff>6927</xdr:rowOff>
    </xdr:to>
    <xdr:sp macro="" textlink="">
      <xdr:nvSpPr>
        <xdr:cNvPr id="8" name="Rectangle 7">
          <a:extLst>
            <a:ext uri="{FF2B5EF4-FFF2-40B4-BE49-F238E27FC236}">
              <a16:creationId xmlns:a16="http://schemas.microsoft.com/office/drawing/2014/main" id="{AE69AFE6-5447-4B81-9DD1-BAA675132E49}"/>
            </a:ext>
          </a:extLst>
        </xdr:cNvPr>
        <xdr:cNvSpPr/>
      </xdr:nvSpPr>
      <xdr:spPr>
        <a:xfrm>
          <a:off x="560072" y="0"/>
          <a:ext cx="6544887" cy="555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800" b="1">
              <a:solidFill>
                <a:schemeClr val="bg1"/>
              </a:solidFill>
            </a:rPr>
            <a:t>Mapping Economic Disadvantage in</a:t>
          </a:r>
          <a:r>
            <a:rPr lang="en-AU" sz="1800" b="1" baseline="0">
              <a:solidFill>
                <a:schemeClr val="bg1"/>
              </a:solidFill>
            </a:rPr>
            <a:t> NSW</a:t>
          </a:r>
          <a:r>
            <a:rPr lang="en-AU" sz="1800" b="1">
              <a:solidFill>
                <a:schemeClr val="bg1"/>
              </a:solidFill>
            </a:rPr>
            <a:t> </a:t>
          </a:r>
          <a:r>
            <a:rPr lang="en-AU" sz="1800" b="1" baseline="0">
              <a:solidFill>
                <a:schemeClr val="bg1"/>
              </a:solidFill>
            </a:rPr>
            <a:t>- Dashboards - Guidance</a:t>
          </a:r>
          <a:endParaRPr lang="en-AU" sz="1800" b="1">
            <a:solidFill>
              <a:schemeClr val="bg1"/>
            </a:solidFill>
          </a:endParaRPr>
        </a:p>
      </xdr:txBody>
    </xdr:sp>
    <xdr:clientData/>
  </xdr:twoCellAnchor>
  <xdr:twoCellAnchor>
    <xdr:from>
      <xdr:col>14</xdr:col>
      <xdr:colOff>159296</xdr:colOff>
      <xdr:row>0</xdr:row>
      <xdr:rowOff>0</xdr:rowOff>
    </xdr:from>
    <xdr:to>
      <xdr:col>20</xdr:col>
      <xdr:colOff>564799</xdr:colOff>
      <xdr:row>3</xdr:row>
      <xdr:rowOff>6927</xdr:rowOff>
    </xdr:to>
    <xdr:sp macro="" textlink="">
      <xdr:nvSpPr>
        <xdr:cNvPr id="9" name="Rectangle 8">
          <a:extLst>
            <a:ext uri="{FF2B5EF4-FFF2-40B4-BE49-F238E27FC236}">
              <a16:creationId xmlns:a16="http://schemas.microsoft.com/office/drawing/2014/main" id="{16EAAAB9-9A1F-4FB5-A381-DEF4B4FFB07B}"/>
            </a:ext>
          </a:extLst>
        </xdr:cNvPr>
        <xdr:cNvSpPr/>
      </xdr:nvSpPr>
      <xdr:spPr>
        <a:xfrm>
          <a:off x="8693696" y="0"/>
          <a:ext cx="4063103" cy="555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n-AU" sz="1050" b="1" i="1">
              <a:solidFill>
                <a:schemeClr val="bg1"/>
              </a:solidFill>
            </a:rPr>
            <a:t>Developed in</a:t>
          </a:r>
          <a:r>
            <a:rPr lang="en-AU" sz="1050" b="1" i="1" baseline="0">
              <a:solidFill>
                <a:schemeClr val="bg1"/>
              </a:solidFill>
            </a:rPr>
            <a:t> April 2023 </a:t>
          </a:r>
          <a:r>
            <a:rPr lang="en-AU" sz="1050" b="1" i="1">
              <a:solidFill>
                <a:schemeClr val="bg1"/>
              </a:solidFill>
            </a:rPr>
            <a:t>by NCOSS based on the Mapping Economic Disadvantage Report produced</a:t>
          </a:r>
          <a:r>
            <a:rPr lang="en-AU" sz="1050" b="1" i="1" baseline="0">
              <a:solidFill>
                <a:schemeClr val="bg1"/>
              </a:solidFill>
            </a:rPr>
            <a:t> by NATSEM using ABS data</a:t>
          </a:r>
          <a:endParaRPr lang="en-AU" sz="1050" b="1" i="1">
            <a:solidFill>
              <a:schemeClr val="bg1"/>
            </a:solidFill>
          </a:endParaRPr>
        </a:p>
      </xdr:txBody>
    </xdr:sp>
    <xdr:clientData/>
  </xdr:twoCellAnchor>
  <xdr:twoCellAnchor editAs="oneCell">
    <xdr:from>
      <xdr:col>0</xdr:col>
      <xdr:colOff>1</xdr:colOff>
      <xdr:row>0</xdr:row>
      <xdr:rowOff>0</xdr:rowOff>
    </xdr:from>
    <xdr:to>
      <xdr:col>0</xdr:col>
      <xdr:colOff>548641</xdr:colOff>
      <xdr:row>3</xdr:row>
      <xdr:rowOff>25937</xdr:rowOff>
    </xdr:to>
    <xdr:pic>
      <xdr:nvPicPr>
        <xdr:cNvPr id="7" name="Picture 6">
          <a:extLst>
            <a:ext uri="{FF2B5EF4-FFF2-40B4-BE49-F238E27FC236}">
              <a16:creationId xmlns:a16="http://schemas.microsoft.com/office/drawing/2014/main" id="{13E382F6-09D0-4432-A186-B21FC20821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548640" cy="574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16</xdr:col>
      <xdr:colOff>224416</xdr:colOff>
      <xdr:row>3</xdr:row>
      <xdr:rowOff>0</xdr:rowOff>
    </xdr:to>
    <xdr:pic>
      <xdr:nvPicPr>
        <xdr:cNvPr id="9" name="Picture 8">
          <a:extLst>
            <a:ext uri="{FF2B5EF4-FFF2-40B4-BE49-F238E27FC236}">
              <a16:creationId xmlns:a16="http://schemas.microsoft.com/office/drawing/2014/main" id="{2B79619E-3709-44FC-904C-535CFDA51E63}"/>
            </a:ext>
          </a:extLst>
        </xdr:cNvPr>
        <xdr:cNvPicPr>
          <a:picLocks noChangeAspect="1"/>
        </xdr:cNvPicPr>
      </xdr:nvPicPr>
      <xdr:blipFill>
        <a:blip xmlns:r="http://schemas.openxmlformats.org/officeDocument/2006/relationships" r:embed="rId1"/>
        <a:stretch>
          <a:fillRect/>
        </a:stretch>
      </xdr:blipFill>
      <xdr:spPr>
        <a:xfrm>
          <a:off x="201146" y="0"/>
          <a:ext cx="12991913" cy="537882"/>
        </a:xfrm>
        <a:prstGeom prst="rect">
          <a:avLst/>
        </a:prstGeom>
      </xdr:spPr>
    </xdr:pic>
    <xdr:clientData/>
  </xdr:twoCellAnchor>
  <xdr:twoCellAnchor editAs="oneCell">
    <xdr:from>
      <xdr:col>1</xdr:col>
      <xdr:colOff>18355</xdr:colOff>
      <xdr:row>0</xdr:row>
      <xdr:rowOff>0</xdr:rowOff>
    </xdr:from>
    <xdr:to>
      <xdr:col>3</xdr:col>
      <xdr:colOff>307914</xdr:colOff>
      <xdr:row>3</xdr:row>
      <xdr:rowOff>33916</xdr:rowOff>
    </xdr:to>
    <xdr:pic>
      <xdr:nvPicPr>
        <xdr:cNvPr id="4" name="Picture 3">
          <a:extLst>
            <a:ext uri="{FF2B5EF4-FFF2-40B4-BE49-F238E27FC236}">
              <a16:creationId xmlns:a16="http://schemas.microsoft.com/office/drawing/2014/main" id="{3C67CDC5-C99D-6305-EAFA-0E7FFF34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00" y="0"/>
          <a:ext cx="545870" cy="562813"/>
        </a:xfrm>
        <a:prstGeom prst="rect">
          <a:avLst/>
        </a:prstGeom>
      </xdr:spPr>
    </xdr:pic>
    <xdr:clientData/>
  </xdr:twoCellAnchor>
  <xdr:twoCellAnchor>
    <xdr:from>
      <xdr:col>3</xdr:col>
      <xdr:colOff>311727</xdr:colOff>
      <xdr:row>0</xdr:row>
      <xdr:rowOff>0</xdr:rowOff>
    </xdr:from>
    <xdr:to>
      <xdr:col>10</xdr:col>
      <xdr:colOff>13854</xdr:colOff>
      <xdr:row>3</xdr:row>
      <xdr:rowOff>6927</xdr:rowOff>
    </xdr:to>
    <xdr:sp macro="" textlink="">
      <xdr:nvSpPr>
        <xdr:cNvPr id="10" name="Rectangle 9">
          <a:extLst>
            <a:ext uri="{FF2B5EF4-FFF2-40B4-BE49-F238E27FC236}">
              <a16:creationId xmlns:a16="http://schemas.microsoft.com/office/drawing/2014/main" id="{9A4CE694-0881-C159-1055-0BCA7959DD94}"/>
            </a:ext>
          </a:extLst>
        </xdr:cNvPr>
        <xdr:cNvSpPr/>
      </xdr:nvSpPr>
      <xdr:spPr>
        <a:xfrm>
          <a:off x="706582" y="0"/>
          <a:ext cx="6289963" cy="5472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800" b="1">
              <a:solidFill>
                <a:schemeClr val="bg1"/>
              </a:solidFill>
            </a:rPr>
            <a:t>Mapping Economic Disadvantage 2021 </a:t>
          </a:r>
          <a:r>
            <a:rPr lang="en-AU" sz="1800" b="1" baseline="0">
              <a:solidFill>
                <a:schemeClr val="bg1"/>
              </a:solidFill>
            </a:rPr>
            <a:t>- SA2 Dashboard - Poverty</a:t>
          </a:r>
          <a:endParaRPr lang="en-AU" sz="1800" b="1">
            <a:solidFill>
              <a:schemeClr val="bg1"/>
            </a:solidFill>
          </a:endParaRPr>
        </a:p>
      </xdr:txBody>
    </xdr:sp>
    <xdr:clientData/>
  </xdr:twoCellAnchor>
  <xdr:twoCellAnchor>
    <xdr:from>
      <xdr:col>11</xdr:col>
      <xdr:colOff>1785471</xdr:colOff>
      <xdr:row>0</xdr:row>
      <xdr:rowOff>0</xdr:rowOff>
    </xdr:from>
    <xdr:to>
      <xdr:col>16</xdr:col>
      <xdr:colOff>179294</xdr:colOff>
      <xdr:row>3</xdr:row>
      <xdr:rowOff>6927</xdr:rowOff>
    </xdr:to>
    <xdr:sp macro="" textlink="">
      <xdr:nvSpPr>
        <xdr:cNvPr id="2" name="Rectangle 1">
          <a:extLst>
            <a:ext uri="{FF2B5EF4-FFF2-40B4-BE49-F238E27FC236}">
              <a16:creationId xmlns:a16="http://schemas.microsoft.com/office/drawing/2014/main" id="{74423236-74DA-BBD4-966A-75780326A834}"/>
            </a:ext>
          </a:extLst>
        </xdr:cNvPr>
        <xdr:cNvSpPr/>
      </xdr:nvSpPr>
      <xdr:spPr>
        <a:xfrm>
          <a:off x="9061824" y="0"/>
          <a:ext cx="4049058" cy="5448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n-AU" sz="1050" b="1" i="1">
              <a:solidFill>
                <a:schemeClr val="bg1"/>
              </a:solidFill>
            </a:rPr>
            <a:t>Developed in</a:t>
          </a:r>
          <a:r>
            <a:rPr lang="en-AU" sz="1050" b="1" i="1" baseline="0">
              <a:solidFill>
                <a:schemeClr val="bg1"/>
              </a:solidFill>
            </a:rPr>
            <a:t> April 2023 </a:t>
          </a:r>
          <a:r>
            <a:rPr lang="en-AU" sz="1050" b="1" i="1">
              <a:solidFill>
                <a:schemeClr val="bg1"/>
              </a:solidFill>
            </a:rPr>
            <a:t>by NCOSS based on the Mapping Economic Disadvantage Report produced</a:t>
          </a:r>
          <a:r>
            <a:rPr lang="en-AU" sz="1050" b="1" i="1" baseline="0">
              <a:solidFill>
                <a:schemeClr val="bg1"/>
              </a:solidFill>
            </a:rPr>
            <a:t> by NATSEM using ABS data</a:t>
          </a:r>
          <a:endParaRPr lang="en-AU" sz="1050" b="1" i="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23</xdr:col>
      <xdr:colOff>0</xdr:colOff>
      <xdr:row>3</xdr:row>
      <xdr:rowOff>0</xdr:rowOff>
    </xdr:to>
    <xdr:pic>
      <xdr:nvPicPr>
        <xdr:cNvPr id="2" name="Picture 1">
          <a:extLst>
            <a:ext uri="{FF2B5EF4-FFF2-40B4-BE49-F238E27FC236}">
              <a16:creationId xmlns:a16="http://schemas.microsoft.com/office/drawing/2014/main" id="{08840B69-DCEC-4FE1-8B8F-4B75E44D9873}"/>
            </a:ext>
          </a:extLst>
        </xdr:cNvPr>
        <xdr:cNvPicPr>
          <a:picLocks noChangeAspect="1"/>
        </xdr:cNvPicPr>
      </xdr:nvPicPr>
      <xdr:blipFill>
        <a:blip xmlns:r="http://schemas.openxmlformats.org/officeDocument/2006/relationships" r:embed="rId1"/>
        <a:stretch>
          <a:fillRect/>
        </a:stretch>
      </xdr:blipFill>
      <xdr:spPr>
        <a:xfrm>
          <a:off x="66675" y="0"/>
          <a:ext cx="14088596" cy="537882"/>
        </a:xfrm>
        <a:prstGeom prst="rect">
          <a:avLst/>
        </a:prstGeom>
      </xdr:spPr>
    </xdr:pic>
    <xdr:clientData/>
  </xdr:twoCellAnchor>
  <xdr:twoCellAnchor editAs="oneCell">
    <xdr:from>
      <xdr:col>1</xdr:col>
      <xdr:colOff>18355</xdr:colOff>
      <xdr:row>0</xdr:row>
      <xdr:rowOff>0</xdr:rowOff>
    </xdr:from>
    <xdr:to>
      <xdr:col>3</xdr:col>
      <xdr:colOff>307914</xdr:colOff>
      <xdr:row>3</xdr:row>
      <xdr:rowOff>26296</xdr:rowOff>
    </xdr:to>
    <xdr:pic>
      <xdr:nvPicPr>
        <xdr:cNvPr id="3" name="Picture 2">
          <a:extLst>
            <a:ext uri="{FF2B5EF4-FFF2-40B4-BE49-F238E27FC236}">
              <a16:creationId xmlns:a16="http://schemas.microsoft.com/office/drawing/2014/main" id="{7D8AA5A3-1380-4218-81C5-C04B0A5AAB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55" y="0"/>
          <a:ext cx="556259" cy="567316"/>
        </a:xfrm>
        <a:prstGeom prst="rect">
          <a:avLst/>
        </a:prstGeom>
      </xdr:spPr>
    </xdr:pic>
    <xdr:clientData/>
  </xdr:twoCellAnchor>
  <xdr:twoCellAnchor>
    <xdr:from>
      <xdr:col>3</xdr:col>
      <xdr:colOff>311727</xdr:colOff>
      <xdr:row>0</xdr:row>
      <xdr:rowOff>0</xdr:rowOff>
    </xdr:from>
    <xdr:to>
      <xdr:col>14</xdr:col>
      <xdr:colOff>449580</xdr:colOff>
      <xdr:row>3</xdr:row>
      <xdr:rowOff>6927</xdr:rowOff>
    </xdr:to>
    <xdr:sp macro="" textlink="">
      <xdr:nvSpPr>
        <xdr:cNvPr id="4" name="Rectangle 3">
          <a:extLst>
            <a:ext uri="{FF2B5EF4-FFF2-40B4-BE49-F238E27FC236}">
              <a16:creationId xmlns:a16="http://schemas.microsoft.com/office/drawing/2014/main" id="{39E85E5E-284B-47CE-A343-2D82A5C8AE12}"/>
            </a:ext>
          </a:extLst>
        </xdr:cNvPr>
        <xdr:cNvSpPr/>
      </xdr:nvSpPr>
      <xdr:spPr>
        <a:xfrm>
          <a:off x="578427" y="0"/>
          <a:ext cx="7087293" cy="555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800" b="1">
              <a:solidFill>
                <a:schemeClr val="bg1"/>
              </a:solidFill>
            </a:rPr>
            <a:t>Mapping Economic Disadvantage 2021 </a:t>
          </a:r>
          <a:r>
            <a:rPr lang="en-AU" sz="1800" b="1" baseline="0">
              <a:solidFill>
                <a:schemeClr val="bg1"/>
              </a:solidFill>
            </a:rPr>
            <a:t>- SA2 Dashboard - Low Income</a:t>
          </a:r>
          <a:endParaRPr lang="en-AU" sz="1800" b="1">
            <a:solidFill>
              <a:schemeClr val="bg1"/>
            </a:solidFill>
          </a:endParaRPr>
        </a:p>
      </xdr:txBody>
    </xdr:sp>
    <xdr:clientData/>
  </xdr:twoCellAnchor>
  <xdr:twoCellAnchor>
    <xdr:from>
      <xdr:col>14</xdr:col>
      <xdr:colOff>594362</xdr:colOff>
      <xdr:row>0</xdr:row>
      <xdr:rowOff>0</xdr:rowOff>
    </xdr:from>
    <xdr:to>
      <xdr:col>22</xdr:col>
      <xdr:colOff>295836</xdr:colOff>
      <xdr:row>3</xdr:row>
      <xdr:rowOff>6927</xdr:rowOff>
    </xdr:to>
    <xdr:sp macro="" textlink="">
      <xdr:nvSpPr>
        <xdr:cNvPr id="5" name="Rectangle 4">
          <a:extLst>
            <a:ext uri="{FF2B5EF4-FFF2-40B4-BE49-F238E27FC236}">
              <a16:creationId xmlns:a16="http://schemas.microsoft.com/office/drawing/2014/main" id="{8039C19F-6F7D-4E54-98F3-7F412E04D74B}"/>
            </a:ext>
          </a:extLst>
        </xdr:cNvPr>
        <xdr:cNvSpPr/>
      </xdr:nvSpPr>
      <xdr:spPr>
        <a:xfrm>
          <a:off x="8590880" y="0"/>
          <a:ext cx="5501638" cy="5448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n-AU" sz="1050" b="1" i="1">
              <a:solidFill>
                <a:schemeClr val="bg1"/>
              </a:solidFill>
            </a:rPr>
            <a:t>Developed in</a:t>
          </a:r>
          <a:r>
            <a:rPr lang="en-AU" sz="1050" b="1" i="1" baseline="0">
              <a:solidFill>
                <a:schemeClr val="bg1"/>
              </a:solidFill>
            </a:rPr>
            <a:t> April 2023 </a:t>
          </a:r>
          <a:r>
            <a:rPr lang="en-AU" sz="1050" b="1" i="1">
              <a:solidFill>
                <a:schemeClr val="bg1"/>
              </a:solidFill>
            </a:rPr>
            <a:t>by NCOSS based on the Mapping Economic Disadvantage Report produced</a:t>
          </a:r>
          <a:r>
            <a:rPr lang="en-AU" sz="1050" b="1" i="1" baseline="0">
              <a:solidFill>
                <a:schemeClr val="bg1"/>
              </a:solidFill>
            </a:rPr>
            <a:t> by NATSEM using ABS data</a:t>
          </a:r>
          <a:endParaRPr lang="en-AU" sz="1050" b="1" i="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16</xdr:col>
      <xdr:colOff>177127</xdr:colOff>
      <xdr:row>3</xdr:row>
      <xdr:rowOff>0</xdr:rowOff>
    </xdr:to>
    <xdr:pic>
      <xdr:nvPicPr>
        <xdr:cNvPr id="2" name="Picture 1">
          <a:extLst>
            <a:ext uri="{FF2B5EF4-FFF2-40B4-BE49-F238E27FC236}">
              <a16:creationId xmlns:a16="http://schemas.microsoft.com/office/drawing/2014/main" id="{E4FE22A7-6FB6-44F8-8092-6367EAFE9614}"/>
            </a:ext>
          </a:extLst>
        </xdr:cNvPr>
        <xdr:cNvPicPr>
          <a:picLocks noChangeAspect="1"/>
        </xdr:cNvPicPr>
      </xdr:nvPicPr>
      <xdr:blipFill>
        <a:blip xmlns:r="http://schemas.openxmlformats.org/officeDocument/2006/relationships" r:embed="rId1"/>
        <a:stretch>
          <a:fillRect/>
        </a:stretch>
      </xdr:blipFill>
      <xdr:spPr>
        <a:xfrm>
          <a:off x="66675" y="0"/>
          <a:ext cx="13027921" cy="548640"/>
        </a:xfrm>
        <a:prstGeom prst="rect">
          <a:avLst/>
        </a:prstGeom>
      </xdr:spPr>
    </xdr:pic>
    <xdr:clientData/>
  </xdr:twoCellAnchor>
  <xdr:twoCellAnchor editAs="oneCell">
    <xdr:from>
      <xdr:col>1</xdr:col>
      <xdr:colOff>18355</xdr:colOff>
      <xdr:row>0</xdr:row>
      <xdr:rowOff>0</xdr:rowOff>
    </xdr:from>
    <xdr:to>
      <xdr:col>3</xdr:col>
      <xdr:colOff>307914</xdr:colOff>
      <xdr:row>3</xdr:row>
      <xdr:rowOff>22486</xdr:rowOff>
    </xdr:to>
    <xdr:pic>
      <xdr:nvPicPr>
        <xdr:cNvPr id="3" name="Picture 2">
          <a:extLst>
            <a:ext uri="{FF2B5EF4-FFF2-40B4-BE49-F238E27FC236}">
              <a16:creationId xmlns:a16="http://schemas.microsoft.com/office/drawing/2014/main" id="{25F89496-F919-465F-A854-BB8D1AC8BF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55" y="0"/>
          <a:ext cx="556259" cy="582556"/>
        </a:xfrm>
        <a:prstGeom prst="rect">
          <a:avLst/>
        </a:prstGeom>
      </xdr:spPr>
    </xdr:pic>
    <xdr:clientData/>
  </xdr:twoCellAnchor>
  <xdr:twoCellAnchor>
    <xdr:from>
      <xdr:col>3</xdr:col>
      <xdr:colOff>311727</xdr:colOff>
      <xdr:row>0</xdr:row>
      <xdr:rowOff>0</xdr:rowOff>
    </xdr:from>
    <xdr:to>
      <xdr:col>10</xdr:col>
      <xdr:colOff>13854</xdr:colOff>
      <xdr:row>3</xdr:row>
      <xdr:rowOff>6927</xdr:rowOff>
    </xdr:to>
    <xdr:sp macro="" textlink="">
      <xdr:nvSpPr>
        <xdr:cNvPr id="4" name="Rectangle 3">
          <a:extLst>
            <a:ext uri="{FF2B5EF4-FFF2-40B4-BE49-F238E27FC236}">
              <a16:creationId xmlns:a16="http://schemas.microsoft.com/office/drawing/2014/main" id="{3957A4F7-8BD8-44A1-9CC0-F9CF641CB9CC}"/>
            </a:ext>
          </a:extLst>
        </xdr:cNvPr>
        <xdr:cNvSpPr/>
      </xdr:nvSpPr>
      <xdr:spPr>
        <a:xfrm>
          <a:off x="578427" y="0"/>
          <a:ext cx="6544887" cy="555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800" b="1">
              <a:solidFill>
                <a:schemeClr val="bg1"/>
              </a:solidFill>
            </a:rPr>
            <a:t>Mapping Economic Disadvantage 2021 </a:t>
          </a:r>
          <a:r>
            <a:rPr lang="en-AU" sz="1800" b="1" baseline="0">
              <a:solidFill>
                <a:schemeClr val="bg1"/>
              </a:solidFill>
            </a:rPr>
            <a:t>- LGA Dashboard</a:t>
          </a:r>
          <a:endParaRPr lang="en-AU" sz="1800" b="1">
            <a:solidFill>
              <a:schemeClr val="bg1"/>
            </a:solidFill>
          </a:endParaRPr>
        </a:p>
      </xdr:txBody>
    </xdr:sp>
    <xdr:clientData/>
  </xdr:twoCellAnchor>
  <xdr:twoCellAnchor>
    <xdr:from>
      <xdr:col>11</xdr:col>
      <xdr:colOff>1785471</xdr:colOff>
      <xdr:row>0</xdr:row>
      <xdr:rowOff>0</xdr:rowOff>
    </xdr:from>
    <xdr:to>
      <xdr:col>16</xdr:col>
      <xdr:colOff>179294</xdr:colOff>
      <xdr:row>3</xdr:row>
      <xdr:rowOff>6927</xdr:rowOff>
    </xdr:to>
    <xdr:sp macro="" textlink="">
      <xdr:nvSpPr>
        <xdr:cNvPr id="5" name="Rectangle 4">
          <a:extLst>
            <a:ext uri="{FF2B5EF4-FFF2-40B4-BE49-F238E27FC236}">
              <a16:creationId xmlns:a16="http://schemas.microsoft.com/office/drawing/2014/main" id="{BD8A08D4-4D65-46C0-9DAF-4DD866B2A93E}"/>
            </a:ext>
          </a:extLst>
        </xdr:cNvPr>
        <xdr:cNvSpPr/>
      </xdr:nvSpPr>
      <xdr:spPr>
        <a:xfrm>
          <a:off x="8986371" y="0"/>
          <a:ext cx="4063103" cy="555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n-AU" sz="1050" b="1" i="1">
              <a:solidFill>
                <a:schemeClr val="bg1"/>
              </a:solidFill>
            </a:rPr>
            <a:t>Developed in</a:t>
          </a:r>
          <a:r>
            <a:rPr lang="en-AU" sz="1050" b="1" i="1" baseline="0">
              <a:solidFill>
                <a:schemeClr val="bg1"/>
              </a:solidFill>
            </a:rPr>
            <a:t> April 2023 </a:t>
          </a:r>
          <a:r>
            <a:rPr lang="en-AU" sz="1050" b="1" i="1">
              <a:solidFill>
                <a:schemeClr val="bg1"/>
              </a:solidFill>
            </a:rPr>
            <a:t>by NCOSS based on the Mapping Economic Disadvantage Report produced</a:t>
          </a:r>
          <a:r>
            <a:rPr lang="en-AU" sz="1050" b="1" i="1" baseline="0">
              <a:solidFill>
                <a:schemeClr val="bg1"/>
              </a:solidFill>
            </a:rPr>
            <a:t> by NATSEM using ABS data</a:t>
          </a:r>
          <a:endParaRPr lang="en-AU" sz="1050" b="1" i="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16</xdr:col>
      <xdr:colOff>193712</xdr:colOff>
      <xdr:row>3</xdr:row>
      <xdr:rowOff>0</xdr:rowOff>
    </xdr:to>
    <xdr:pic>
      <xdr:nvPicPr>
        <xdr:cNvPr id="2" name="Picture 1">
          <a:extLst>
            <a:ext uri="{FF2B5EF4-FFF2-40B4-BE49-F238E27FC236}">
              <a16:creationId xmlns:a16="http://schemas.microsoft.com/office/drawing/2014/main" id="{6334EA49-38CC-42D6-B8B9-A1226AB5C9A1}"/>
            </a:ext>
          </a:extLst>
        </xdr:cNvPr>
        <xdr:cNvPicPr>
          <a:picLocks noChangeAspect="1"/>
        </xdr:cNvPicPr>
      </xdr:nvPicPr>
      <xdr:blipFill>
        <a:blip xmlns:r="http://schemas.openxmlformats.org/officeDocument/2006/relationships" r:embed="rId1"/>
        <a:stretch>
          <a:fillRect/>
        </a:stretch>
      </xdr:blipFill>
      <xdr:spPr>
        <a:xfrm>
          <a:off x="66675" y="0"/>
          <a:ext cx="13027921" cy="548640"/>
        </a:xfrm>
        <a:prstGeom prst="rect">
          <a:avLst/>
        </a:prstGeom>
      </xdr:spPr>
    </xdr:pic>
    <xdr:clientData/>
  </xdr:twoCellAnchor>
  <xdr:twoCellAnchor editAs="oneCell">
    <xdr:from>
      <xdr:col>1</xdr:col>
      <xdr:colOff>18355</xdr:colOff>
      <xdr:row>0</xdr:row>
      <xdr:rowOff>0</xdr:rowOff>
    </xdr:from>
    <xdr:to>
      <xdr:col>3</xdr:col>
      <xdr:colOff>307914</xdr:colOff>
      <xdr:row>3</xdr:row>
      <xdr:rowOff>30106</xdr:rowOff>
    </xdr:to>
    <xdr:pic>
      <xdr:nvPicPr>
        <xdr:cNvPr id="3" name="Picture 2">
          <a:extLst>
            <a:ext uri="{FF2B5EF4-FFF2-40B4-BE49-F238E27FC236}">
              <a16:creationId xmlns:a16="http://schemas.microsoft.com/office/drawing/2014/main" id="{5FBA7684-12EA-4720-A17C-CA8CF12EF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55" y="0"/>
          <a:ext cx="556259" cy="582556"/>
        </a:xfrm>
        <a:prstGeom prst="rect">
          <a:avLst/>
        </a:prstGeom>
      </xdr:spPr>
    </xdr:pic>
    <xdr:clientData/>
  </xdr:twoCellAnchor>
  <xdr:twoCellAnchor>
    <xdr:from>
      <xdr:col>3</xdr:col>
      <xdr:colOff>311727</xdr:colOff>
      <xdr:row>0</xdr:row>
      <xdr:rowOff>0</xdr:rowOff>
    </xdr:from>
    <xdr:to>
      <xdr:col>10</xdr:col>
      <xdr:colOff>13854</xdr:colOff>
      <xdr:row>3</xdr:row>
      <xdr:rowOff>6927</xdr:rowOff>
    </xdr:to>
    <xdr:sp macro="" textlink="">
      <xdr:nvSpPr>
        <xdr:cNvPr id="4" name="Rectangle 3">
          <a:extLst>
            <a:ext uri="{FF2B5EF4-FFF2-40B4-BE49-F238E27FC236}">
              <a16:creationId xmlns:a16="http://schemas.microsoft.com/office/drawing/2014/main" id="{7F5380B0-86AB-47A4-A619-2119725616CF}"/>
            </a:ext>
          </a:extLst>
        </xdr:cNvPr>
        <xdr:cNvSpPr/>
      </xdr:nvSpPr>
      <xdr:spPr>
        <a:xfrm>
          <a:off x="578427" y="0"/>
          <a:ext cx="6544887" cy="555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800" b="1">
              <a:solidFill>
                <a:schemeClr val="bg1"/>
              </a:solidFill>
            </a:rPr>
            <a:t>Mapping Economic Disadvantage 2021 </a:t>
          </a:r>
          <a:r>
            <a:rPr lang="en-AU" sz="1800" b="1" baseline="0">
              <a:solidFill>
                <a:schemeClr val="bg1"/>
              </a:solidFill>
            </a:rPr>
            <a:t>- SA4 Dashboard</a:t>
          </a:r>
          <a:endParaRPr lang="en-AU" sz="1800" b="1">
            <a:solidFill>
              <a:schemeClr val="bg1"/>
            </a:solidFill>
          </a:endParaRPr>
        </a:p>
      </xdr:txBody>
    </xdr:sp>
    <xdr:clientData/>
  </xdr:twoCellAnchor>
  <xdr:twoCellAnchor>
    <xdr:from>
      <xdr:col>11</xdr:col>
      <xdr:colOff>1785471</xdr:colOff>
      <xdr:row>0</xdr:row>
      <xdr:rowOff>0</xdr:rowOff>
    </xdr:from>
    <xdr:to>
      <xdr:col>16</xdr:col>
      <xdr:colOff>179294</xdr:colOff>
      <xdr:row>3</xdr:row>
      <xdr:rowOff>6927</xdr:rowOff>
    </xdr:to>
    <xdr:sp macro="" textlink="">
      <xdr:nvSpPr>
        <xdr:cNvPr id="5" name="Rectangle 4">
          <a:extLst>
            <a:ext uri="{FF2B5EF4-FFF2-40B4-BE49-F238E27FC236}">
              <a16:creationId xmlns:a16="http://schemas.microsoft.com/office/drawing/2014/main" id="{420260E8-047D-496B-BE8D-B922ECFEA52A}"/>
            </a:ext>
          </a:extLst>
        </xdr:cNvPr>
        <xdr:cNvSpPr/>
      </xdr:nvSpPr>
      <xdr:spPr>
        <a:xfrm>
          <a:off x="8986371" y="0"/>
          <a:ext cx="4063103" cy="555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n-AU" sz="1050" b="1" i="1">
              <a:solidFill>
                <a:schemeClr val="bg1"/>
              </a:solidFill>
            </a:rPr>
            <a:t>Developed in</a:t>
          </a:r>
          <a:r>
            <a:rPr lang="en-AU" sz="1050" b="1" i="1" baseline="0">
              <a:solidFill>
                <a:schemeClr val="bg1"/>
              </a:solidFill>
            </a:rPr>
            <a:t> April 2023 </a:t>
          </a:r>
          <a:r>
            <a:rPr lang="en-AU" sz="1050" b="1" i="1">
              <a:solidFill>
                <a:schemeClr val="bg1"/>
              </a:solidFill>
            </a:rPr>
            <a:t>by NCOSS based on the Mapping Economic Disadvantage Report produced</a:t>
          </a:r>
          <a:r>
            <a:rPr lang="en-AU" sz="1050" b="1" i="1" baseline="0">
              <a:solidFill>
                <a:schemeClr val="bg1"/>
              </a:solidFill>
            </a:rPr>
            <a:t> by NATSEM using ABS data</a:t>
          </a:r>
          <a:endParaRPr lang="en-AU" sz="1050" b="1" i="1">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185E8-E0B1-4C29-A90B-77B61AD00336}">
  <dimension ref="A4:U101"/>
  <sheetViews>
    <sheetView tabSelected="1" zoomScaleNormal="100" workbookViewId="0"/>
  </sheetViews>
  <sheetFormatPr defaultColWidth="0" defaultRowHeight="14.4" x14ac:dyDescent="0.3"/>
  <cols>
    <col min="1" max="21" width="8.88671875" customWidth="1"/>
    <col min="22" max="16384" width="8.88671875" hidden="1"/>
  </cols>
  <sheetData>
    <row r="4" spans="1:21" x14ac:dyDescent="0.3">
      <c r="A4" s="125" t="s">
        <v>1315</v>
      </c>
      <c r="B4" s="125"/>
      <c r="C4" s="125"/>
      <c r="D4" s="125"/>
      <c r="E4" s="125"/>
      <c r="F4" s="125"/>
      <c r="G4" s="125"/>
      <c r="H4" s="125"/>
      <c r="I4" s="125"/>
      <c r="J4" s="125"/>
      <c r="K4" s="125"/>
      <c r="L4" s="125"/>
      <c r="M4" s="125"/>
      <c r="N4" s="125"/>
      <c r="O4" s="125"/>
      <c r="P4" s="125"/>
      <c r="Q4" s="125"/>
      <c r="R4" s="125"/>
      <c r="S4" s="125"/>
      <c r="T4" s="125"/>
      <c r="U4" s="125"/>
    </row>
    <row r="5" spans="1:21" x14ac:dyDescent="0.3">
      <c r="A5" s="125"/>
      <c r="B5" s="125"/>
      <c r="C5" s="125"/>
      <c r="D5" s="125"/>
      <c r="E5" s="125"/>
      <c r="F5" s="125"/>
      <c r="G5" s="125"/>
      <c r="H5" s="125"/>
      <c r="I5" s="125"/>
      <c r="J5" s="125"/>
      <c r="K5" s="125"/>
      <c r="L5" s="125"/>
      <c r="M5" s="125"/>
      <c r="N5" s="125"/>
      <c r="O5" s="125"/>
      <c r="P5" s="125"/>
      <c r="Q5" s="125"/>
      <c r="R5" s="125"/>
      <c r="S5" s="125"/>
      <c r="T5" s="125"/>
      <c r="U5" s="125"/>
    </row>
    <row r="6" spans="1:21" x14ac:dyDescent="0.3">
      <c r="A6" s="125"/>
      <c r="B6" s="125"/>
      <c r="C6" s="125"/>
      <c r="D6" s="125"/>
      <c r="E6" s="125"/>
      <c r="F6" s="125"/>
      <c r="G6" s="125"/>
      <c r="H6" s="125"/>
      <c r="I6" s="125"/>
      <c r="J6" s="125"/>
      <c r="K6" s="125"/>
      <c r="L6" s="125"/>
      <c r="M6" s="125"/>
      <c r="N6" s="125"/>
      <c r="O6" s="125"/>
      <c r="P6" s="125"/>
      <c r="Q6" s="125"/>
      <c r="R6" s="125"/>
      <c r="S6" s="125"/>
      <c r="T6" s="125"/>
      <c r="U6" s="125"/>
    </row>
    <row r="7" spans="1:21" x14ac:dyDescent="0.3">
      <c r="A7" s="125"/>
      <c r="B7" s="125"/>
      <c r="C7" s="125"/>
      <c r="D7" s="125"/>
      <c r="E7" s="125"/>
      <c r="F7" s="125"/>
      <c r="G7" s="125"/>
      <c r="H7" s="125"/>
      <c r="I7" s="125"/>
      <c r="J7" s="125"/>
      <c r="K7" s="125"/>
      <c r="L7" s="125"/>
      <c r="M7" s="125"/>
      <c r="N7" s="125"/>
      <c r="O7" s="125"/>
      <c r="P7" s="125"/>
      <c r="Q7" s="125"/>
      <c r="R7" s="125"/>
      <c r="S7" s="125"/>
      <c r="T7" s="125"/>
      <c r="U7" s="125"/>
    </row>
    <row r="8" spans="1:21" x14ac:dyDescent="0.3">
      <c r="A8" s="125"/>
      <c r="B8" s="125"/>
      <c r="C8" s="125"/>
      <c r="D8" s="125"/>
      <c r="E8" s="125"/>
      <c r="F8" s="125"/>
      <c r="G8" s="125"/>
      <c r="H8" s="125"/>
      <c r="I8" s="125"/>
      <c r="J8" s="125"/>
      <c r="K8" s="125"/>
      <c r="L8" s="125"/>
      <c r="M8" s="125"/>
      <c r="N8" s="125"/>
      <c r="O8" s="125"/>
      <c r="P8" s="125"/>
      <c r="Q8" s="125"/>
      <c r="R8" s="125"/>
      <c r="S8" s="125"/>
      <c r="T8" s="125"/>
      <c r="U8" s="125"/>
    </row>
    <row r="9" spans="1:21" x14ac:dyDescent="0.3">
      <c r="A9" s="125"/>
      <c r="B9" s="125"/>
      <c r="C9" s="125"/>
      <c r="D9" s="125"/>
      <c r="E9" s="125"/>
      <c r="F9" s="125"/>
      <c r="G9" s="125"/>
      <c r="H9" s="125"/>
      <c r="I9" s="125"/>
      <c r="J9" s="125"/>
      <c r="K9" s="125"/>
      <c r="L9" s="125"/>
      <c r="M9" s="125"/>
      <c r="N9" s="125"/>
      <c r="O9" s="125"/>
      <c r="P9" s="125"/>
      <c r="Q9" s="125"/>
      <c r="R9" s="125"/>
      <c r="S9" s="125"/>
      <c r="T9" s="125"/>
      <c r="U9" s="125"/>
    </row>
    <row r="10" spans="1:21" x14ac:dyDescent="0.3">
      <c r="A10" s="125"/>
      <c r="B10" s="125"/>
      <c r="C10" s="125"/>
      <c r="D10" s="125"/>
      <c r="E10" s="125"/>
      <c r="F10" s="125"/>
      <c r="G10" s="125"/>
      <c r="H10" s="125"/>
      <c r="I10" s="125"/>
      <c r="J10" s="125"/>
      <c r="K10" s="125"/>
      <c r="L10" s="125"/>
      <c r="M10" s="125"/>
      <c r="N10" s="125"/>
      <c r="O10" s="125"/>
      <c r="P10" s="125"/>
      <c r="Q10" s="125"/>
      <c r="R10" s="125"/>
      <c r="S10" s="125"/>
      <c r="T10" s="125"/>
      <c r="U10" s="125"/>
    </row>
    <row r="11" spans="1:21" x14ac:dyDescent="0.3">
      <c r="A11" s="125"/>
      <c r="B11" s="125"/>
      <c r="C11" s="125"/>
      <c r="D11" s="125"/>
      <c r="E11" s="125"/>
      <c r="F11" s="125"/>
      <c r="G11" s="125"/>
      <c r="H11" s="125"/>
      <c r="I11" s="125"/>
      <c r="J11" s="125"/>
      <c r="K11" s="125"/>
      <c r="L11" s="125"/>
      <c r="M11" s="125"/>
      <c r="N11" s="125"/>
      <c r="O11" s="125"/>
      <c r="P11" s="125"/>
      <c r="Q11" s="125"/>
      <c r="R11" s="125"/>
      <c r="S11" s="125"/>
      <c r="T11" s="125"/>
      <c r="U11" s="125"/>
    </row>
    <row r="12" spans="1:21" x14ac:dyDescent="0.3">
      <c r="A12" s="125"/>
      <c r="B12" s="125"/>
      <c r="C12" s="125"/>
      <c r="D12" s="125"/>
      <c r="E12" s="125"/>
      <c r="F12" s="125"/>
      <c r="G12" s="125"/>
      <c r="H12" s="125"/>
      <c r="I12" s="125"/>
      <c r="J12" s="125"/>
      <c r="K12" s="125"/>
      <c r="L12" s="125"/>
      <c r="M12" s="125"/>
      <c r="N12" s="125"/>
      <c r="O12" s="125"/>
      <c r="P12" s="125"/>
      <c r="Q12" s="125"/>
      <c r="R12" s="125"/>
      <c r="S12" s="125"/>
      <c r="T12" s="125"/>
      <c r="U12" s="125"/>
    </row>
    <row r="13" spans="1:21" x14ac:dyDescent="0.3">
      <c r="A13" s="125"/>
      <c r="B13" s="125"/>
      <c r="C13" s="125"/>
      <c r="D13" s="125"/>
      <c r="E13" s="125"/>
      <c r="F13" s="125"/>
      <c r="G13" s="125"/>
      <c r="H13" s="125"/>
      <c r="I13" s="125"/>
      <c r="J13" s="125"/>
      <c r="K13" s="125"/>
      <c r="L13" s="125"/>
      <c r="M13" s="125"/>
      <c r="N13" s="125"/>
      <c r="O13" s="125"/>
      <c r="P13" s="125"/>
      <c r="Q13" s="125"/>
      <c r="R13" s="125"/>
      <c r="S13" s="125"/>
      <c r="T13" s="125"/>
      <c r="U13" s="125"/>
    </row>
    <row r="14" spans="1:21" x14ac:dyDescent="0.3">
      <c r="A14" s="125"/>
      <c r="B14" s="125"/>
      <c r="C14" s="125"/>
      <c r="D14" s="125"/>
      <c r="E14" s="125"/>
      <c r="F14" s="125"/>
      <c r="G14" s="125"/>
      <c r="H14" s="125"/>
      <c r="I14" s="125"/>
      <c r="J14" s="125"/>
      <c r="K14" s="125"/>
      <c r="L14" s="125"/>
      <c r="M14" s="125"/>
      <c r="N14" s="125"/>
      <c r="O14" s="125"/>
      <c r="P14" s="125"/>
      <c r="Q14" s="125"/>
      <c r="R14" s="125"/>
      <c r="S14" s="125"/>
      <c r="T14" s="125"/>
      <c r="U14" s="125"/>
    </row>
    <row r="15" spans="1:21" x14ac:dyDescent="0.3">
      <c r="A15" s="125"/>
      <c r="B15" s="125"/>
      <c r="C15" s="125"/>
      <c r="D15" s="125"/>
      <c r="E15" s="125"/>
      <c r="F15" s="125"/>
      <c r="G15" s="125"/>
      <c r="H15" s="125"/>
      <c r="I15" s="125"/>
      <c r="J15" s="125"/>
      <c r="K15" s="125"/>
      <c r="L15" s="125"/>
      <c r="M15" s="125"/>
      <c r="N15" s="125"/>
      <c r="O15" s="125"/>
      <c r="P15" s="125"/>
      <c r="Q15" s="125"/>
      <c r="R15" s="125"/>
      <c r="S15" s="125"/>
      <c r="T15" s="125"/>
      <c r="U15" s="125"/>
    </row>
    <row r="16" spans="1:21" x14ac:dyDescent="0.3">
      <c r="A16" s="125"/>
      <c r="B16" s="125"/>
      <c r="C16" s="125"/>
      <c r="D16" s="125"/>
      <c r="E16" s="125"/>
      <c r="F16" s="125"/>
      <c r="G16" s="125"/>
      <c r="H16" s="125"/>
      <c r="I16" s="125"/>
      <c r="J16" s="125"/>
      <c r="K16" s="125"/>
      <c r="L16" s="125"/>
      <c r="M16" s="125"/>
      <c r="N16" s="125"/>
      <c r="O16" s="125"/>
      <c r="P16" s="125"/>
      <c r="Q16" s="125"/>
      <c r="R16" s="125"/>
      <c r="S16" s="125"/>
      <c r="T16" s="125"/>
      <c r="U16" s="125"/>
    </row>
    <row r="17" spans="1:21" x14ac:dyDescent="0.3">
      <c r="A17" s="125"/>
      <c r="B17" s="125"/>
      <c r="C17" s="125"/>
      <c r="D17" s="125"/>
      <c r="E17" s="125"/>
      <c r="F17" s="125"/>
      <c r="G17" s="125"/>
      <c r="H17" s="125"/>
      <c r="I17" s="125"/>
      <c r="J17" s="125"/>
      <c r="K17" s="125"/>
      <c r="L17" s="125"/>
      <c r="M17" s="125"/>
      <c r="N17" s="125"/>
      <c r="O17" s="125"/>
      <c r="P17" s="125"/>
      <c r="Q17" s="125"/>
      <c r="R17" s="125"/>
      <c r="S17" s="125"/>
      <c r="T17" s="125"/>
      <c r="U17" s="125"/>
    </row>
    <row r="18" spans="1:21" x14ac:dyDescent="0.3">
      <c r="A18" s="125"/>
      <c r="B18" s="125"/>
      <c r="C18" s="125"/>
      <c r="D18" s="125"/>
      <c r="E18" s="125"/>
      <c r="F18" s="125"/>
      <c r="G18" s="125"/>
      <c r="H18" s="125"/>
      <c r="I18" s="125"/>
      <c r="J18" s="125"/>
      <c r="K18" s="125"/>
      <c r="L18" s="125"/>
      <c r="M18" s="125"/>
      <c r="N18" s="125"/>
      <c r="O18" s="125"/>
      <c r="P18" s="125"/>
      <c r="Q18" s="125"/>
      <c r="R18" s="125"/>
      <c r="S18" s="125"/>
      <c r="T18" s="125"/>
      <c r="U18" s="125"/>
    </row>
    <row r="19" spans="1:21" x14ac:dyDescent="0.3">
      <c r="A19" s="125"/>
      <c r="B19" s="125"/>
      <c r="C19" s="125"/>
      <c r="D19" s="125"/>
      <c r="E19" s="125"/>
      <c r="F19" s="125"/>
      <c r="G19" s="125"/>
      <c r="H19" s="125"/>
      <c r="I19" s="125"/>
      <c r="J19" s="125"/>
      <c r="K19" s="125"/>
      <c r="L19" s="125"/>
      <c r="M19" s="125"/>
      <c r="N19" s="125"/>
      <c r="O19" s="125"/>
      <c r="P19" s="125"/>
      <c r="Q19" s="125"/>
      <c r="R19" s="125"/>
      <c r="S19" s="125"/>
      <c r="T19" s="125"/>
      <c r="U19" s="125"/>
    </row>
    <row r="20" spans="1:21" x14ac:dyDescent="0.3">
      <c r="A20" s="125"/>
      <c r="B20" s="125"/>
      <c r="C20" s="125"/>
      <c r="D20" s="125"/>
      <c r="E20" s="125"/>
      <c r="F20" s="125"/>
      <c r="G20" s="125"/>
      <c r="H20" s="125"/>
      <c r="I20" s="125"/>
      <c r="J20" s="125"/>
      <c r="K20" s="125"/>
      <c r="L20" s="125"/>
      <c r="M20" s="125"/>
      <c r="N20" s="125"/>
      <c r="O20" s="125"/>
      <c r="P20" s="125"/>
      <c r="Q20" s="125"/>
      <c r="R20" s="125"/>
      <c r="S20" s="125"/>
      <c r="T20" s="125"/>
      <c r="U20" s="125"/>
    </row>
    <row r="21" spans="1:21" x14ac:dyDescent="0.3">
      <c r="A21" s="125"/>
      <c r="B21" s="125"/>
      <c r="C21" s="125"/>
      <c r="D21" s="125"/>
      <c r="E21" s="125"/>
      <c r="F21" s="125"/>
      <c r="G21" s="125"/>
      <c r="H21" s="125"/>
      <c r="I21" s="125"/>
      <c r="J21" s="125"/>
      <c r="K21" s="125"/>
      <c r="L21" s="125"/>
      <c r="M21" s="125"/>
      <c r="N21" s="125"/>
      <c r="O21" s="125"/>
      <c r="P21" s="125"/>
      <c r="Q21" s="125"/>
      <c r="R21" s="125"/>
      <c r="S21" s="125"/>
      <c r="T21" s="125"/>
      <c r="U21" s="125"/>
    </row>
    <row r="22" spans="1:21" x14ac:dyDescent="0.3">
      <c r="A22" s="125"/>
      <c r="B22" s="125"/>
      <c r="C22" s="125"/>
      <c r="D22" s="125"/>
      <c r="E22" s="125"/>
      <c r="F22" s="125"/>
      <c r="G22" s="125"/>
      <c r="H22" s="125"/>
      <c r="I22" s="125"/>
      <c r="J22" s="125"/>
      <c r="K22" s="125"/>
      <c r="L22" s="125"/>
      <c r="M22" s="125"/>
      <c r="N22" s="125"/>
      <c r="O22" s="125"/>
      <c r="P22" s="125"/>
      <c r="Q22" s="125"/>
      <c r="R22" s="125"/>
      <c r="S22" s="125"/>
      <c r="T22" s="125"/>
      <c r="U22" s="125"/>
    </row>
    <row r="23" spans="1:21" x14ac:dyDescent="0.3">
      <c r="A23" s="125"/>
      <c r="B23" s="125"/>
      <c r="C23" s="125"/>
      <c r="D23" s="125"/>
      <c r="E23" s="125"/>
      <c r="F23" s="125"/>
      <c r="G23" s="125"/>
      <c r="H23" s="125"/>
      <c r="I23" s="125"/>
      <c r="J23" s="125"/>
      <c r="K23" s="125"/>
      <c r="L23" s="125"/>
      <c r="M23" s="125"/>
      <c r="N23" s="125"/>
      <c r="O23" s="125"/>
      <c r="P23" s="125"/>
      <c r="Q23" s="125"/>
      <c r="R23" s="125"/>
      <c r="S23" s="125"/>
      <c r="T23" s="125"/>
      <c r="U23" s="125"/>
    </row>
    <row r="24" spans="1:21" x14ac:dyDescent="0.3">
      <c r="A24" s="125"/>
      <c r="B24" s="125"/>
      <c r="C24" s="125"/>
      <c r="D24" s="125"/>
      <c r="E24" s="125"/>
      <c r="F24" s="125"/>
      <c r="G24" s="125"/>
      <c r="H24" s="125"/>
      <c r="I24" s="125"/>
      <c r="J24" s="125"/>
      <c r="K24" s="125"/>
      <c r="L24" s="125"/>
      <c r="M24" s="125"/>
      <c r="N24" s="125"/>
      <c r="O24" s="125"/>
      <c r="P24" s="125"/>
      <c r="Q24" s="125"/>
      <c r="R24" s="125"/>
      <c r="S24" s="125"/>
      <c r="T24" s="125"/>
      <c r="U24" s="125"/>
    </row>
    <row r="25" spans="1:21" x14ac:dyDescent="0.3">
      <c r="A25" s="125"/>
      <c r="B25" s="125"/>
      <c r="C25" s="125"/>
      <c r="D25" s="125"/>
      <c r="E25" s="125"/>
      <c r="F25" s="125"/>
      <c r="G25" s="125"/>
      <c r="H25" s="125"/>
      <c r="I25" s="125"/>
      <c r="J25" s="125"/>
      <c r="K25" s="125"/>
      <c r="L25" s="125"/>
      <c r="M25" s="125"/>
      <c r="N25" s="125"/>
      <c r="O25" s="125"/>
      <c r="P25" s="125"/>
      <c r="Q25" s="125"/>
      <c r="R25" s="125"/>
      <c r="S25" s="125"/>
      <c r="T25" s="125"/>
      <c r="U25" s="125"/>
    </row>
    <row r="26" spans="1:21" x14ac:dyDescent="0.3">
      <c r="A26" s="125"/>
      <c r="B26" s="125"/>
      <c r="C26" s="125"/>
      <c r="D26" s="125"/>
      <c r="E26" s="125"/>
      <c r="F26" s="125"/>
      <c r="G26" s="125"/>
      <c r="H26" s="125"/>
      <c r="I26" s="125"/>
      <c r="J26" s="125"/>
      <c r="K26" s="125"/>
      <c r="L26" s="125"/>
      <c r="M26" s="125"/>
      <c r="N26" s="125"/>
      <c r="O26" s="125"/>
      <c r="P26" s="125"/>
      <c r="Q26" s="125"/>
      <c r="R26" s="125"/>
      <c r="S26" s="125"/>
      <c r="T26" s="125"/>
      <c r="U26" s="125"/>
    </row>
    <row r="27" spans="1:21" x14ac:dyDescent="0.3">
      <c r="A27" s="125"/>
      <c r="B27" s="125"/>
      <c r="C27" s="125"/>
      <c r="D27" s="125"/>
      <c r="E27" s="125"/>
      <c r="F27" s="125"/>
      <c r="G27" s="125"/>
      <c r="H27" s="125"/>
      <c r="I27" s="125"/>
      <c r="J27" s="125"/>
      <c r="K27" s="125"/>
      <c r="L27" s="125"/>
      <c r="M27" s="125"/>
      <c r="N27" s="125"/>
      <c r="O27" s="125"/>
      <c r="P27" s="125"/>
      <c r="Q27" s="125"/>
      <c r="R27" s="125"/>
      <c r="S27" s="125"/>
      <c r="T27" s="125"/>
      <c r="U27" s="125"/>
    </row>
    <row r="28" spans="1:21" x14ac:dyDescent="0.3">
      <c r="A28" s="125"/>
      <c r="B28" s="125"/>
      <c r="C28" s="125"/>
      <c r="D28" s="125"/>
      <c r="E28" s="125"/>
      <c r="F28" s="125"/>
      <c r="G28" s="125"/>
      <c r="H28" s="125"/>
      <c r="I28" s="125"/>
      <c r="J28" s="125"/>
      <c r="K28" s="125"/>
      <c r="L28" s="125"/>
      <c r="M28" s="125"/>
      <c r="N28" s="125"/>
      <c r="O28" s="125"/>
      <c r="P28" s="125"/>
      <c r="Q28" s="125"/>
      <c r="R28" s="125"/>
      <c r="S28" s="125"/>
      <c r="T28" s="125"/>
      <c r="U28" s="125"/>
    </row>
    <row r="29" spans="1:21" x14ac:dyDescent="0.3">
      <c r="A29" s="125"/>
      <c r="B29" s="125"/>
      <c r="C29" s="125"/>
      <c r="D29" s="125"/>
      <c r="E29" s="125"/>
      <c r="F29" s="125"/>
      <c r="G29" s="125"/>
      <c r="H29" s="125"/>
      <c r="I29" s="125"/>
      <c r="J29" s="125"/>
      <c r="K29" s="125"/>
      <c r="L29" s="125"/>
      <c r="M29" s="125"/>
      <c r="N29" s="125"/>
      <c r="O29" s="125"/>
      <c r="P29" s="125"/>
      <c r="Q29" s="125"/>
      <c r="R29" s="125"/>
      <c r="S29" s="125"/>
      <c r="T29" s="125"/>
      <c r="U29" s="125"/>
    </row>
    <row r="30" spans="1:21" x14ac:dyDescent="0.3">
      <c r="A30" s="125"/>
      <c r="B30" s="125"/>
      <c r="C30" s="125"/>
      <c r="D30" s="125"/>
      <c r="E30" s="125"/>
      <c r="F30" s="125"/>
      <c r="G30" s="125"/>
      <c r="H30" s="125"/>
      <c r="I30" s="125"/>
      <c r="J30" s="125"/>
      <c r="K30" s="125"/>
      <c r="L30" s="125"/>
      <c r="M30" s="125"/>
      <c r="N30" s="125"/>
      <c r="O30" s="125"/>
      <c r="P30" s="125"/>
      <c r="Q30" s="125"/>
      <c r="R30" s="125"/>
      <c r="S30" s="125"/>
      <c r="T30" s="125"/>
      <c r="U30" s="125"/>
    </row>
    <row r="31" spans="1:21" x14ac:dyDescent="0.3">
      <c r="A31" s="125"/>
      <c r="B31" s="125"/>
      <c r="C31" s="125"/>
      <c r="D31" s="125"/>
      <c r="E31" s="125"/>
      <c r="F31" s="125"/>
      <c r="G31" s="125"/>
      <c r="H31" s="125"/>
      <c r="I31" s="125"/>
      <c r="J31" s="125"/>
      <c r="K31" s="125"/>
      <c r="L31" s="125"/>
      <c r="M31" s="125"/>
      <c r="N31" s="125"/>
      <c r="O31" s="125"/>
      <c r="P31" s="125"/>
      <c r="Q31" s="125"/>
      <c r="R31" s="125"/>
      <c r="S31" s="125"/>
      <c r="T31" s="125"/>
      <c r="U31" s="125"/>
    </row>
    <row r="32" spans="1:21" x14ac:dyDescent="0.3">
      <c r="A32" s="126"/>
      <c r="B32" s="126"/>
      <c r="C32" s="126"/>
      <c r="D32" s="126"/>
      <c r="E32" s="126"/>
      <c r="F32" s="126"/>
      <c r="G32" s="126"/>
      <c r="H32" s="126"/>
      <c r="I32" s="126"/>
      <c r="J32" s="126"/>
      <c r="K32" s="126"/>
      <c r="L32" s="126"/>
      <c r="M32" s="126"/>
      <c r="N32" s="126"/>
      <c r="O32" s="126"/>
      <c r="P32" s="126"/>
      <c r="Q32" s="126"/>
      <c r="R32" s="126"/>
      <c r="S32" s="126"/>
      <c r="T32" s="126"/>
      <c r="U32" s="126"/>
    </row>
    <row r="33" spans="1:21" x14ac:dyDescent="0.3">
      <c r="A33" s="126"/>
      <c r="B33" s="126"/>
      <c r="C33" s="126"/>
      <c r="D33" s="126"/>
      <c r="E33" s="126"/>
      <c r="F33" s="126"/>
      <c r="G33" s="126"/>
      <c r="H33" s="126"/>
      <c r="I33" s="126"/>
      <c r="J33" s="126"/>
      <c r="K33" s="126"/>
      <c r="L33" s="126"/>
      <c r="M33" s="126"/>
      <c r="N33" s="126"/>
      <c r="O33" s="126"/>
      <c r="P33" s="126"/>
      <c r="Q33" s="126"/>
      <c r="R33" s="126"/>
      <c r="S33" s="126"/>
      <c r="T33" s="126"/>
      <c r="U33" s="126"/>
    </row>
    <row r="34" spans="1:21" x14ac:dyDescent="0.3">
      <c r="A34" s="126"/>
      <c r="B34" s="126"/>
      <c r="C34" s="126"/>
      <c r="D34" s="126"/>
      <c r="E34" s="126"/>
      <c r="F34" s="126"/>
      <c r="G34" s="126"/>
      <c r="H34" s="126"/>
      <c r="I34" s="126"/>
      <c r="J34" s="126"/>
      <c r="K34" s="126"/>
      <c r="L34" s="126"/>
      <c r="M34" s="126"/>
      <c r="N34" s="126"/>
      <c r="O34" s="126"/>
      <c r="P34" s="126"/>
      <c r="Q34" s="126"/>
      <c r="R34" s="126"/>
      <c r="S34" s="126"/>
      <c r="T34" s="126"/>
      <c r="U34" s="126"/>
    </row>
    <row r="35" spans="1:21" x14ac:dyDescent="0.3">
      <c r="A35" s="126"/>
      <c r="B35" s="126"/>
      <c r="C35" s="126"/>
      <c r="D35" s="126"/>
      <c r="E35" s="126"/>
      <c r="F35" s="126"/>
      <c r="G35" s="126"/>
      <c r="H35" s="126"/>
      <c r="I35" s="126"/>
      <c r="J35" s="126"/>
      <c r="K35" s="126"/>
      <c r="L35" s="126"/>
      <c r="M35" s="126"/>
      <c r="N35" s="126"/>
      <c r="O35" s="126"/>
      <c r="P35" s="126"/>
      <c r="Q35" s="126"/>
      <c r="R35" s="126"/>
      <c r="S35" s="126"/>
      <c r="T35" s="126"/>
      <c r="U35" s="126"/>
    </row>
    <row r="36" spans="1:21" x14ac:dyDescent="0.3">
      <c r="A36" s="126"/>
      <c r="B36" s="126"/>
      <c r="C36" s="126"/>
      <c r="D36" s="126"/>
      <c r="E36" s="126"/>
      <c r="F36" s="126"/>
      <c r="G36" s="126"/>
      <c r="H36" s="126"/>
      <c r="I36" s="126"/>
      <c r="J36" s="126"/>
      <c r="K36" s="126"/>
      <c r="L36" s="126"/>
      <c r="M36" s="126"/>
      <c r="N36" s="126"/>
      <c r="O36" s="126"/>
      <c r="P36" s="126"/>
      <c r="Q36" s="126"/>
      <c r="R36" s="126"/>
      <c r="S36" s="126"/>
      <c r="T36" s="126"/>
      <c r="U36" s="126"/>
    </row>
    <row r="37" spans="1:21" x14ac:dyDescent="0.3">
      <c r="A37" s="127"/>
      <c r="B37" s="127"/>
      <c r="C37" s="127"/>
      <c r="D37" s="127"/>
      <c r="E37" s="127"/>
      <c r="F37" s="127"/>
      <c r="G37" s="127"/>
      <c r="H37" s="127"/>
      <c r="I37" s="127"/>
      <c r="J37" s="127"/>
      <c r="K37" s="127"/>
      <c r="L37" s="127"/>
      <c r="M37" s="127"/>
      <c r="N37" s="127"/>
      <c r="O37" s="127"/>
      <c r="P37" s="127"/>
      <c r="Q37" s="127"/>
      <c r="R37" s="127"/>
      <c r="S37" s="127"/>
      <c r="T37" s="127"/>
      <c r="U37" s="127"/>
    </row>
    <row r="38" spans="1:21" x14ac:dyDescent="0.3">
      <c r="A38" s="127"/>
      <c r="B38" s="127"/>
      <c r="C38" s="127"/>
      <c r="D38" s="127"/>
      <c r="E38" s="127"/>
      <c r="F38" s="127"/>
      <c r="G38" s="127"/>
      <c r="H38" s="127"/>
      <c r="I38" s="127"/>
      <c r="J38" s="127"/>
      <c r="K38" s="127"/>
      <c r="L38" s="127"/>
      <c r="M38" s="127"/>
      <c r="N38" s="127"/>
      <c r="O38" s="127"/>
      <c r="P38" s="127"/>
      <c r="Q38" s="127"/>
      <c r="R38" s="127"/>
      <c r="S38" s="127"/>
      <c r="T38" s="127"/>
      <c r="U38" s="127"/>
    </row>
    <row r="39" spans="1:21" x14ac:dyDescent="0.3">
      <c r="A39" s="127"/>
      <c r="B39" s="127"/>
      <c r="C39" s="127"/>
      <c r="D39" s="127"/>
      <c r="E39" s="127"/>
      <c r="F39" s="127"/>
      <c r="G39" s="127"/>
      <c r="H39" s="127"/>
      <c r="I39" s="127"/>
      <c r="J39" s="127"/>
      <c r="K39" s="127"/>
      <c r="L39" s="127"/>
      <c r="M39" s="127"/>
      <c r="N39" s="127"/>
      <c r="O39" s="127"/>
      <c r="P39" s="127"/>
      <c r="Q39" s="127"/>
      <c r="R39" s="127"/>
      <c r="S39" s="127"/>
      <c r="T39" s="127"/>
      <c r="U39" s="127"/>
    </row>
    <row r="40" spans="1:21" x14ac:dyDescent="0.3">
      <c r="A40" s="127"/>
      <c r="B40" s="127"/>
      <c r="C40" s="127"/>
      <c r="D40" s="127"/>
      <c r="E40" s="127"/>
      <c r="F40" s="127"/>
      <c r="G40" s="127"/>
      <c r="H40" s="127"/>
      <c r="I40" s="127"/>
      <c r="J40" s="127"/>
      <c r="K40" s="127"/>
      <c r="L40" s="127"/>
      <c r="M40" s="127"/>
      <c r="N40" s="127"/>
      <c r="O40" s="127"/>
      <c r="P40" s="127"/>
      <c r="Q40" s="127"/>
      <c r="R40" s="127"/>
      <c r="S40" s="127"/>
      <c r="T40" s="127"/>
      <c r="U40" s="127"/>
    </row>
    <row r="41" spans="1:21" x14ac:dyDescent="0.3">
      <c r="A41" s="127"/>
      <c r="B41" s="127"/>
      <c r="C41" s="127"/>
      <c r="D41" s="127"/>
      <c r="E41" s="127"/>
      <c r="F41" s="127"/>
      <c r="G41" s="127"/>
      <c r="H41" s="127"/>
      <c r="I41" s="127"/>
      <c r="J41" s="127"/>
      <c r="K41" s="127"/>
      <c r="L41" s="127"/>
      <c r="M41" s="127"/>
      <c r="N41" s="127"/>
      <c r="O41" s="127"/>
      <c r="P41" s="127"/>
      <c r="Q41" s="127"/>
      <c r="R41" s="127"/>
      <c r="S41" s="127"/>
      <c r="T41" s="127"/>
      <c r="U41" s="127"/>
    </row>
    <row r="42" spans="1:21" x14ac:dyDescent="0.3">
      <c r="A42" s="127"/>
      <c r="B42" s="127"/>
      <c r="C42" s="127"/>
      <c r="D42" s="127"/>
      <c r="E42" s="127"/>
      <c r="F42" s="127"/>
      <c r="G42" s="127"/>
      <c r="H42" s="127"/>
      <c r="I42" s="127"/>
      <c r="J42" s="127"/>
      <c r="K42" s="127"/>
      <c r="L42" s="127"/>
      <c r="M42" s="127"/>
      <c r="N42" s="127"/>
      <c r="O42" s="127"/>
      <c r="P42" s="127"/>
      <c r="Q42" s="127"/>
      <c r="R42" s="127"/>
      <c r="S42" s="127"/>
      <c r="T42" s="127"/>
      <c r="U42" s="127"/>
    </row>
    <row r="43" spans="1:21" x14ac:dyDescent="0.3">
      <c r="A43" s="127"/>
      <c r="B43" s="127"/>
      <c r="C43" s="127"/>
      <c r="D43" s="127"/>
      <c r="E43" s="127"/>
      <c r="F43" s="127"/>
      <c r="G43" s="127"/>
      <c r="H43" s="127"/>
      <c r="I43" s="127"/>
      <c r="J43" s="127"/>
      <c r="K43" s="127"/>
      <c r="L43" s="127"/>
      <c r="M43" s="127"/>
      <c r="N43" s="127"/>
      <c r="O43" s="127"/>
      <c r="P43" s="127"/>
      <c r="Q43" s="127"/>
      <c r="R43" s="127"/>
      <c r="S43" s="127"/>
      <c r="T43" s="127"/>
      <c r="U43" s="127"/>
    </row>
    <row r="44" spans="1:21" x14ac:dyDescent="0.3">
      <c r="A44" s="127"/>
      <c r="B44" s="127"/>
      <c r="C44" s="127"/>
      <c r="D44" s="127"/>
      <c r="E44" s="127"/>
      <c r="F44" s="127"/>
      <c r="G44" s="127"/>
      <c r="H44" s="127"/>
      <c r="I44" s="127"/>
      <c r="J44" s="127"/>
      <c r="K44" s="127"/>
      <c r="L44" s="127"/>
      <c r="M44" s="127"/>
      <c r="N44" s="127"/>
      <c r="O44" s="127"/>
      <c r="P44" s="127"/>
      <c r="Q44" s="127"/>
      <c r="R44" s="127"/>
      <c r="S44" s="127"/>
      <c r="T44" s="127"/>
      <c r="U44" s="127"/>
    </row>
    <row r="45" spans="1:21" x14ac:dyDescent="0.3">
      <c r="A45" s="127"/>
      <c r="B45" s="127"/>
      <c r="C45" s="127"/>
      <c r="D45" s="127"/>
      <c r="E45" s="127"/>
      <c r="F45" s="127"/>
      <c r="G45" s="127"/>
      <c r="H45" s="127"/>
      <c r="I45" s="127"/>
      <c r="J45" s="127"/>
      <c r="K45" s="127"/>
      <c r="L45" s="127"/>
      <c r="M45" s="127"/>
      <c r="N45" s="127"/>
      <c r="O45" s="127"/>
      <c r="P45" s="127"/>
      <c r="Q45" s="127"/>
      <c r="R45" s="127"/>
      <c r="S45" s="127"/>
      <c r="T45" s="127"/>
      <c r="U45" s="127"/>
    </row>
    <row r="46" spans="1:21" x14ac:dyDescent="0.3">
      <c r="A46" s="127"/>
      <c r="B46" s="127"/>
      <c r="C46" s="127"/>
      <c r="D46" s="127"/>
      <c r="E46" s="127"/>
      <c r="F46" s="127"/>
      <c r="G46" s="127"/>
      <c r="H46" s="127"/>
      <c r="I46" s="127"/>
      <c r="J46" s="127"/>
      <c r="K46" s="127"/>
      <c r="L46" s="127"/>
      <c r="M46" s="127"/>
      <c r="N46" s="127"/>
      <c r="O46" s="127"/>
      <c r="P46" s="127"/>
      <c r="Q46" s="127"/>
      <c r="R46" s="127"/>
      <c r="S46" s="127"/>
      <c r="T46" s="127"/>
      <c r="U46" s="127"/>
    </row>
    <row r="47" spans="1:21" x14ac:dyDescent="0.3">
      <c r="A47" s="127"/>
      <c r="B47" s="127"/>
      <c r="C47" s="127"/>
      <c r="D47" s="127"/>
      <c r="E47" s="127"/>
      <c r="F47" s="127"/>
      <c r="G47" s="127"/>
      <c r="H47" s="127"/>
      <c r="I47" s="127"/>
      <c r="J47" s="127"/>
      <c r="K47" s="127"/>
      <c r="L47" s="127"/>
      <c r="M47" s="127"/>
      <c r="N47" s="127"/>
      <c r="O47" s="127"/>
      <c r="P47" s="127"/>
      <c r="Q47" s="127"/>
      <c r="R47" s="127"/>
      <c r="S47" s="127"/>
      <c r="T47" s="127"/>
      <c r="U47" s="127"/>
    </row>
    <row r="48" spans="1:21" x14ac:dyDescent="0.3">
      <c r="A48" s="127"/>
      <c r="B48" s="127"/>
      <c r="C48" s="127"/>
      <c r="D48" s="127"/>
      <c r="E48" s="127"/>
      <c r="F48" s="127"/>
      <c r="G48" s="127"/>
      <c r="H48" s="127"/>
      <c r="I48" s="127"/>
      <c r="J48" s="127"/>
      <c r="K48" s="127"/>
      <c r="L48" s="127"/>
      <c r="M48" s="127"/>
      <c r="N48" s="127"/>
      <c r="O48" s="127"/>
      <c r="P48" s="127"/>
      <c r="Q48" s="127"/>
      <c r="R48" s="127"/>
      <c r="S48" s="127"/>
      <c r="T48" s="127"/>
      <c r="U48" s="127"/>
    </row>
    <row r="49" spans="1:21" x14ac:dyDescent="0.3">
      <c r="A49" s="127"/>
      <c r="B49" s="127"/>
      <c r="C49" s="127"/>
      <c r="D49" s="127"/>
      <c r="E49" s="127"/>
      <c r="F49" s="127"/>
      <c r="G49" s="127"/>
      <c r="H49" s="127"/>
      <c r="I49" s="127"/>
      <c r="J49" s="127"/>
      <c r="K49" s="127"/>
      <c r="L49" s="127"/>
      <c r="M49" s="127"/>
      <c r="N49" s="127"/>
      <c r="O49" s="127"/>
      <c r="P49" s="127"/>
      <c r="Q49" s="127"/>
      <c r="R49" s="127"/>
      <c r="S49" s="127"/>
      <c r="T49" s="127"/>
      <c r="U49" s="127"/>
    </row>
    <row r="50" spans="1:21" x14ac:dyDescent="0.3">
      <c r="A50" s="127"/>
      <c r="B50" s="127"/>
      <c r="C50" s="127"/>
      <c r="D50" s="127"/>
      <c r="E50" s="127"/>
      <c r="F50" s="127"/>
      <c r="G50" s="127"/>
      <c r="H50" s="127"/>
      <c r="I50" s="127"/>
      <c r="J50" s="127"/>
      <c r="K50" s="127"/>
      <c r="L50" s="127"/>
      <c r="M50" s="127"/>
      <c r="N50" s="127"/>
      <c r="O50" s="127"/>
      <c r="P50" s="127"/>
      <c r="Q50" s="127"/>
      <c r="R50" s="127"/>
      <c r="S50" s="127"/>
      <c r="T50" s="127"/>
      <c r="U50" s="127"/>
    </row>
    <row r="51" spans="1:21" x14ac:dyDescent="0.3">
      <c r="A51" s="127"/>
      <c r="B51" s="127"/>
      <c r="C51" s="127"/>
      <c r="D51" s="127"/>
      <c r="E51" s="127"/>
      <c r="F51" s="127"/>
      <c r="G51" s="127"/>
      <c r="H51" s="127"/>
      <c r="I51" s="127"/>
      <c r="J51" s="127"/>
      <c r="K51" s="127"/>
      <c r="L51" s="127"/>
      <c r="M51" s="127"/>
      <c r="N51" s="127"/>
      <c r="O51" s="127"/>
      <c r="P51" s="127"/>
      <c r="Q51" s="127"/>
      <c r="R51" s="127"/>
      <c r="S51" s="127"/>
      <c r="T51" s="127"/>
      <c r="U51" s="127"/>
    </row>
    <row r="52" spans="1:21" x14ac:dyDescent="0.3">
      <c r="A52" s="127"/>
      <c r="B52" s="127"/>
      <c r="C52" s="127"/>
      <c r="D52" s="127"/>
      <c r="E52" s="127"/>
      <c r="F52" s="127"/>
      <c r="G52" s="127"/>
      <c r="H52" s="127"/>
      <c r="I52" s="127"/>
      <c r="J52" s="127"/>
      <c r="K52" s="127"/>
      <c r="L52" s="127"/>
      <c r="M52" s="127"/>
      <c r="N52" s="127"/>
      <c r="O52" s="127"/>
      <c r="P52" s="127"/>
      <c r="Q52" s="127"/>
      <c r="R52" s="127"/>
      <c r="S52" s="127"/>
      <c r="T52" s="127"/>
      <c r="U52" s="127"/>
    </row>
    <row r="53" spans="1:21" x14ac:dyDescent="0.3">
      <c r="A53" s="127"/>
      <c r="B53" s="127"/>
      <c r="C53" s="127"/>
      <c r="D53" s="127"/>
      <c r="E53" s="127"/>
      <c r="F53" s="127"/>
      <c r="G53" s="127"/>
      <c r="H53" s="127"/>
      <c r="I53" s="127"/>
      <c r="J53" s="127"/>
      <c r="K53" s="127"/>
      <c r="L53" s="127"/>
      <c r="M53" s="127"/>
      <c r="N53" s="127"/>
      <c r="O53" s="127"/>
      <c r="P53" s="127"/>
      <c r="Q53" s="127"/>
      <c r="R53" s="127"/>
      <c r="S53" s="127"/>
      <c r="T53" s="127"/>
      <c r="U53" s="127"/>
    </row>
    <row r="54" spans="1:21" x14ac:dyDescent="0.3">
      <c r="A54" s="127"/>
      <c r="B54" s="127"/>
      <c r="C54" s="127"/>
      <c r="D54" s="127"/>
      <c r="E54" s="127"/>
      <c r="F54" s="127"/>
      <c r="G54" s="127"/>
      <c r="H54" s="127"/>
      <c r="I54" s="127"/>
      <c r="J54" s="127"/>
      <c r="K54" s="127"/>
      <c r="L54" s="127"/>
      <c r="M54" s="127"/>
      <c r="N54" s="127"/>
      <c r="O54" s="127"/>
      <c r="P54" s="127"/>
      <c r="Q54" s="127"/>
      <c r="R54" s="127"/>
      <c r="S54" s="127"/>
      <c r="T54" s="127"/>
      <c r="U54" s="127"/>
    </row>
    <row r="55" spans="1:21" x14ac:dyDescent="0.3">
      <c r="A55" s="127"/>
      <c r="B55" s="127"/>
      <c r="C55" s="127"/>
      <c r="D55" s="127"/>
      <c r="E55" s="127"/>
      <c r="F55" s="127"/>
      <c r="G55" s="127"/>
      <c r="H55" s="127"/>
      <c r="I55" s="127"/>
      <c r="J55" s="127"/>
      <c r="K55" s="127"/>
      <c r="L55" s="127"/>
      <c r="M55" s="127"/>
      <c r="N55" s="127"/>
      <c r="O55" s="127"/>
      <c r="P55" s="127"/>
      <c r="Q55" s="127"/>
      <c r="R55" s="127"/>
      <c r="S55" s="127"/>
      <c r="T55" s="127"/>
      <c r="U55" s="127"/>
    </row>
    <row r="56" spans="1:21" x14ac:dyDescent="0.3">
      <c r="A56" s="127"/>
      <c r="B56" s="127"/>
      <c r="C56" s="127"/>
      <c r="D56" s="127"/>
      <c r="E56" s="127"/>
      <c r="F56" s="127"/>
      <c r="G56" s="127"/>
      <c r="H56" s="127"/>
      <c r="I56" s="127"/>
      <c r="J56" s="127"/>
      <c r="K56" s="127"/>
      <c r="L56" s="127"/>
      <c r="M56" s="127"/>
      <c r="N56" s="127"/>
      <c r="O56" s="127"/>
      <c r="P56" s="127"/>
      <c r="Q56" s="127"/>
      <c r="R56" s="127"/>
      <c r="S56" s="127"/>
      <c r="T56" s="127"/>
      <c r="U56" s="127"/>
    </row>
    <row r="57" spans="1:21" x14ac:dyDescent="0.3">
      <c r="A57" s="127"/>
      <c r="B57" s="127"/>
      <c r="C57" s="127"/>
      <c r="D57" s="127"/>
      <c r="E57" s="127"/>
      <c r="F57" s="127"/>
      <c r="G57" s="127"/>
      <c r="H57" s="127"/>
      <c r="I57" s="127"/>
      <c r="J57" s="127"/>
      <c r="K57" s="127"/>
      <c r="L57" s="127"/>
      <c r="M57" s="127"/>
      <c r="N57" s="127"/>
      <c r="O57" s="127"/>
      <c r="P57" s="127"/>
      <c r="Q57" s="127"/>
      <c r="R57" s="127"/>
      <c r="S57" s="127"/>
      <c r="T57" s="127"/>
      <c r="U57" s="127"/>
    </row>
    <row r="58" spans="1:21" x14ac:dyDescent="0.3">
      <c r="A58" s="127"/>
      <c r="B58" s="127"/>
      <c r="C58" s="127"/>
      <c r="D58" s="127"/>
      <c r="E58" s="127"/>
      <c r="F58" s="127"/>
      <c r="G58" s="127"/>
      <c r="H58" s="127"/>
      <c r="I58" s="127"/>
      <c r="J58" s="127"/>
      <c r="K58" s="127"/>
      <c r="L58" s="127"/>
      <c r="M58" s="127"/>
      <c r="N58" s="127"/>
      <c r="O58" s="127"/>
      <c r="P58" s="127"/>
      <c r="Q58" s="127"/>
      <c r="R58" s="127"/>
      <c r="S58" s="127"/>
      <c r="T58" s="127"/>
      <c r="U58" s="127"/>
    </row>
    <row r="59" spans="1:21" x14ac:dyDescent="0.3">
      <c r="A59" s="127"/>
      <c r="B59" s="127"/>
      <c r="C59" s="127"/>
      <c r="D59" s="127"/>
      <c r="E59" s="127"/>
      <c r="F59" s="127"/>
      <c r="G59" s="127"/>
      <c r="H59" s="127"/>
      <c r="I59" s="127"/>
      <c r="J59" s="127"/>
      <c r="K59" s="127"/>
      <c r="L59" s="127"/>
      <c r="M59" s="127"/>
      <c r="N59" s="127"/>
      <c r="O59" s="127"/>
      <c r="P59" s="127"/>
      <c r="Q59" s="127"/>
      <c r="R59" s="127"/>
      <c r="S59" s="127"/>
      <c r="T59" s="127"/>
      <c r="U59" s="127"/>
    </row>
    <row r="60" spans="1:21" x14ac:dyDescent="0.3">
      <c r="A60" s="127"/>
      <c r="B60" s="127"/>
      <c r="C60" s="127"/>
      <c r="D60" s="127"/>
      <c r="E60" s="127"/>
      <c r="F60" s="127"/>
      <c r="G60" s="127"/>
      <c r="H60" s="127"/>
      <c r="I60" s="127"/>
      <c r="J60" s="127"/>
      <c r="K60" s="127"/>
      <c r="L60" s="127"/>
      <c r="M60" s="127"/>
      <c r="N60" s="127"/>
      <c r="O60" s="127"/>
      <c r="P60" s="127"/>
      <c r="Q60" s="127"/>
      <c r="R60" s="127"/>
      <c r="S60" s="127"/>
      <c r="T60" s="127"/>
      <c r="U60" s="127"/>
    </row>
    <row r="61" spans="1:21" x14ac:dyDescent="0.3">
      <c r="A61" s="127"/>
      <c r="B61" s="127"/>
      <c r="C61" s="127"/>
      <c r="D61" s="127"/>
      <c r="E61" s="127"/>
      <c r="F61" s="127"/>
      <c r="G61" s="127"/>
      <c r="H61" s="127"/>
      <c r="I61" s="127"/>
      <c r="J61" s="127"/>
      <c r="K61" s="127"/>
      <c r="L61" s="127"/>
      <c r="M61" s="127"/>
      <c r="N61" s="127"/>
      <c r="O61" s="127"/>
      <c r="P61" s="127"/>
      <c r="Q61" s="127"/>
      <c r="R61" s="127"/>
      <c r="S61" s="127"/>
      <c r="T61" s="127"/>
      <c r="U61" s="127"/>
    </row>
    <row r="62" spans="1:21" x14ac:dyDescent="0.3">
      <c r="A62" s="127"/>
      <c r="B62" s="127"/>
      <c r="C62" s="127"/>
      <c r="D62" s="127"/>
      <c r="E62" s="127"/>
      <c r="F62" s="127"/>
      <c r="G62" s="127"/>
      <c r="H62" s="127"/>
      <c r="I62" s="127"/>
      <c r="J62" s="127"/>
      <c r="K62" s="127"/>
      <c r="L62" s="127"/>
      <c r="M62" s="127"/>
      <c r="N62" s="127"/>
      <c r="O62" s="127"/>
      <c r="P62" s="127"/>
      <c r="Q62" s="127"/>
      <c r="R62" s="127"/>
      <c r="S62" s="127"/>
      <c r="T62" s="127"/>
      <c r="U62" s="127"/>
    </row>
    <row r="63" spans="1:21" x14ac:dyDescent="0.3">
      <c r="A63" s="127"/>
      <c r="B63" s="127"/>
      <c r="C63" s="127"/>
      <c r="D63" s="127"/>
      <c r="E63" s="127"/>
      <c r="F63" s="127"/>
      <c r="G63" s="127"/>
      <c r="H63" s="127"/>
      <c r="I63" s="127"/>
      <c r="J63" s="127"/>
      <c r="K63" s="127"/>
      <c r="L63" s="127"/>
      <c r="M63" s="127"/>
      <c r="N63" s="127"/>
      <c r="O63" s="127"/>
      <c r="P63" s="127"/>
      <c r="Q63" s="127"/>
      <c r="R63" s="127"/>
      <c r="S63" s="127"/>
      <c r="T63" s="127"/>
      <c r="U63" s="127"/>
    </row>
    <row r="64" spans="1:21" x14ac:dyDescent="0.3">
      <c r="A64" s="127"/>
      <c r="B64" s="127"/>
      <c r="C64" s="127"/>
      <c r="D64" s="127"/>
      <c r="E64" s="127"/>
      <c r="F64" s="127"/>
      <c r="G64" s="127"/>
      <c r="H64" s="127"/>
      <c r="I64" s="127"/>
      <c r="J64" s="127"/>
      <c r="K64" s="127"/>
      <c r="L64" s="127"/>
      <c r="M64" s="127"/>
      <c r="N64" s="127"/>
      <c r="O64" s="127"/>
      <c r="P64" s="127"/>
      <c r="Q64" s="127"/>
      <c r="R64" s="127"/>
      <c r="S64" s="127"/>
      <c r="T64" s="127"/>
      <c r="U64" s="127"/>
    </row>
    <row r="65" spans="1:21" x14ac:dyDescent="0.3">
      <c r="A65" s="127"/>
      <c r="B65" s="127"/>
      <c r="C65" s="127"/>
      <c r="D65" s="127"/>
      <c r="E65" s="127"/>
      <c r="F65" s="127"/>
      <c r="G65" s="127"/>
      <c r="H65" s="127"/>
      <c r="I65" s="127"/>
      <c r="J65" s="127"/>
      <c r="K65" s="127"/>
      <c r="L65" s="127"/>
      <c r="M65" s="127"/>
      <c r="N65" s="127"/>
      <c r="O65" s="127"/>
      <c r="P65" s="127"/>
      <c r="Q65" s="127"/>
      <c r="R65" s="127"/>
      <c r="S65" s="127"/>
      <c r="T65" s="127"/>
      <c r="U65" s="127"/>
    </row>
    <row r="66" spans="1:21" x14ac:dyDescent="0.3">
      <c r="A66" s="127"/>
      <c r="B66" s="127"/>
      <c r="C66" s="127"/>
      <c r="D66" s="127"/>
      <c r="E66" s="127"/>
      <c r="F66" s="127"/>
      <c r="G66" s="127"/>
      <c r="H66" s="127"/>
      <c r="I66" s="127"/>
      <c r="J66" s="127"/>
      <c r="K66" s="127"/>
      <c r="L66" s="127"/>
      <c r="M66" s="127"/>
      <c r="N66" s="127"/>
      <c r="O66" s="127"/>
      <c r="P66" s="127"/>
      <c r="Q66" s="127"/>
      <c r="R66" s="127"/>
      <c r="S66" s="127"/>
      <c r="T66" s="127"/>
      <c r="U66" s="127"/>
    </row>
    <row r="67" spans="1:21" x14ac:dyDescent="0.3">
      <c r="A67" s="127"/>
      <c r="B67" s="127"/>
      <c r="C67" s="127"/>
      <c r="D67" s="127"/>
      <c r="E67" s="127"/>
      <c r="F67" s="127"/>
      <c r="G67" s="127"/>
      <c r="H67" s="127"/>
      <c r="I67" s="127"/>
      <c r="J67" s="127"/>
      <c r="K67" s="127"/>
      <c r="L67" s="127"/>
      <c r="M67" s="127"/>
      <c r="N67" s="127"/>
      <c r="O67" s="127"/>
      <c r="P67" s="127"/>
      <c r="Q67" s="127"/>
      <c r="R67" s="127"/>
      <c r="S67" s="127"/>
      <c r="T67" s="127"/>
      <c r="U67" s="127"/>
    </row>
    <row r="68" spans="1:21" x14ac:dyDescent="0.3">
      <c r="A68" s="127"/>
      <c r="B68" s="127"/>
      <c r="C68" s="127"/>
      <c r="D68" s="127"/>
      <c r="E68" s="127"/>
      <c r="F68" s="127"/>
      <c r="G68" s="127"/>
      <c r="H68" s="127"/>
      <c r="I68" s="127"/>
      <c r="J68" s="127"/>
      <c r="K68" s="127"/>
      <c r="L68" s="127"/>
      <c r="M68" s="127"/>
      <c r="N68" s="127"/>
      <c r="O68" s="127"/>
      <c r="P68" s="127"/>
      <c r="Q68" s="127"/>
      <c r="R68" s="127"/>
      <c r="S68" s="127"/>
      <c r="T68" s="127"/>
      <c r="U68" s="127"/>
    </row>
    <row r="69" spans="1:21" x14ac:dyDescent="0.3">
      <c r="A69" s="127"/>
      <c r="B69" s="127"/>
      <c r="C69" s="127"/>
      <c r="D69" s="127"/>
      <c r="E69" s="127"/>
      <c r="F69" s="127"/>
      <c r="G69" s="127"/>
      <c r="H69" s="127"/>
      <c r="I69" s="127"/>
      <c r="J69" s="127"/>
      <c r="K69" s="127"/>
      <c r="L69" s="127"/>
      <c r="M69" s="127"/>
      <c r="N69" s="127"/>
      <c r="O69" s="127"/>
      <c r="P69" s="127"/>
      <c r="Q69" s="127"/>
      <c r="R69" s="127"/>
      <c r="S69" s="127"/>
      <c r="T69" s="127"/>
      <c r="U69" s="127"/>
    </row>
    <row r="70" spans="1:21" x14ac:dyDescent="0.3">
      <c r="A70" s="127"/>
      <c r="B70" s="127"/>
      <c r="C70" s="127"/>
      <c r="D70" s="127"/>
      <c r="E70" s="127"/>
      <c r="F70" s="127"/>
      <c r="G70" s="127"/>
      <c r="H70" s="127"/>
      <c r="I70" s="127"/>
      <c r="J70" s="127"/>
      <c r="K70" s="127"/>
      <c r="L70" s="127"/>
      <c r="M70" s="127"/>
      <c r="N70" s="127"/>
      <c r="O70" s="127"/>
      <c r="P70" s="127"/>
      <c r="Q70" s="127"/>
      <c r="R70" s="127"/>
      <c r="S70" s="127"/>
      <c r="T70" s="127"/>
      <c r="U70" s="127"/>
    </row>
    <row r="71" spans="1:21" x14ac:dyDescent="0.3">
      <c r="A71" s="127"/>
      <c r="B71" s="127"/>
      <c r="C71" s="127"/>
      <c r="D71" s="127"/>
      <c r="E71" s="127"/>
      <c r="F71" s="127"/>
      <c r="G71" s="127"/>
      <c r="H71" s="127"/>
      <c r="I71" s="127"/>
      <c r="J71" s="127"/>
      <c r="K71" s="127"/>
      <c r="L71" s="127"/>
      <c r="M71" s="127"/>
      <c r="N71" s="127"/>
      <c r="O71" s="127"/>
      <c r="P71" s="127"/>
      <c r="Q71" s="127"/>
      <c r="R71" s="127"/>
      <c r="S71" s="127"/>
      <c r="T71" s="127"/>
      <c r="U71" s="127"/>
    </row>
    <row r="72" spans="1:21" x14ac:dyDescent="0.3">
      <c r="A72" s="127"/>
      <c r="B72" s="127"/>
      <c r="C72" s="127"/>
      <c r="D72" s="127"/>
      <c r="E72" s="127"/>
      <c r="F72" s="127"/>
      <c r="G72" s="127"/>
      <c r="H72" s="127"/>
      <c r="I72" s="127"/>
      <c r="J72" s="127"/>
      <c r="K72" s="127"/>
      <c r="L72" s="127"/>
      <c r="M72" s="127"/>
      <c r="N72" s="127"/>
      <c r="O72" s="127"/>
      <c r="P72" s="127"/>
      <c r="Q72" s="127"/>
      <c r="R72" s="127"/>
      <c r="S72" s="127"/>
      <c r="T72" s="127"/>
      <c r="U72" s="127"/>
    </row>
    <row r="73" spans="1:21" x14ac:dyDescent="0.3">
      <c r="A73" s="127"/>
      <c r="B73" s="127"/>
      <c r="C73" s="127"/>
      <c r="D73" s="127"/>
      <c r="E73" s="127"/>
      <c r="F73" s="127"/>
      <c r="G73" s="127"/>
      <c r="H73" s="127"/>
      <c r="I73" s="127"/>
      <c r="J73" s="127"/>
      <c r="K73" s="127"/>
      <c r="L73" s="127"/>
      <c r="M73" s="127"/>
      <c r="N73" s="127"/>
      <c r="O73" s="127"/>
      <c r="P73" s="127"/>
      <c r="Q73" s="127"/>
      <c r="R73" s="127"/>
      <c r="S73" s="127"/>
      <c r="T73" s="127"/>
      <c r="U73" s="127"/>
    </row>
    <row r="74" spans="1:21" x14ac:dyDescent="0.3">
      <c r="A74" s="127"/>
      <c r="B74" s="127"/>
      <c r="C74" s="127"/>
      <c r="D74" s="127"/>
      <c r="E74" s="127"/>
      <c r="F74" s="127"/>
      <c r="G74" s="127"/>
      <c r="H74" s="127"/>
      <c r="I74" s="127"/>
      <c r="J74" s="127"/>
      <c r="K74" s="127"/>
      <c r="L74" s="127"/>
      <c r="M74" s="127"/>
      <c r="N74" s="127"/>
      <c r="O74" s="127"/>
      <c r="P74" s="127"/>
      <c r="Q74" s="127"/>
      <c r="R74" s="127"/>
      <c r="S74" s="127"/>
      <c r="T74" s="127"/>
      <c r="U74" s="127"/>
    </row>
    <row r="75" spans="1:21" x14ac:dyDescent="0.3">
      <c r="A75" s="127"/>
      <c r="B75" s="127"/>
      <c r="C75" s="127"/>
      <c r="D75" s="127"/>
      <c r="E75" s="127"/>
      <c r="F75" s="127"/>
      <c r="G75" s="127"/>
      <c r="H75" s="127"/>
      <c r="I75" s="127"/>
      <c r="J75" s="127"/>
      <c r="K75" s="127"/>
      <c r="L75" s="127"/>
      <c r="M75" s="127"/>
      <c r="N75" s="127"/>
      <c r="O75" s="127"/>
      <c r="P75" s="127"/>
      <c r="Q75" s="127"/>
      <c r="R75" s="127"/>
      <c r="S75" s="127"/>
      <c r="T75" s="127"/>
      <c r="U75" s="127"/>
    </row>
    <row r="76" spans="1:21" x14ac:dyDescent="0.3">
      <c r="A76" s="127"/>
      <c r="B76" s="127"/>
      <c r="C76" s="127"/>
      <c r="D76" s="127"/>
      <c r="E76" s="127"/>
      <c r="F76" s="127"/>
      <c r="G76" s="127"/>
      <c r="H76" s="127"/>
      <c r="I76" s="127"/>
      <c r="J76" s="127"/>
      <c r="K76" s="127"/>
      <c r="L76" s="127"/>
      <c r="M76" s="127"/>
      <c r="N76" s="127"/>
      <c r="O76" s="127"/>
      <c r="P76" s="127"/>
      <c r="Q76" s="127"/>
      <c r="R76" s="127"/>
      <c r="S76" s="127"/>
      <c r="T76" s="127"/>
      <c r="U76" s="127"/>
    </row>
    <row r="77" spans="1:21" x14ac:dyDescent="0.3">
      <c r="A77" s="127"/>
      <c r="B77" s="127"/>
      <c r="C77" s="127"/>
      <c r="D77" s="127"/>
      <c r="E77" s="127"/>
      <c r="F77" s="127"/>
      <c r="G77" s="127"/>
      <c r="H77" s="127"/>
      <c r="I77" s="127"/>
      <c r="J77" s="127"/>
      <c r="K77" s="127"/>
      <c r="L77" s="127"/>
      <c r="M77" s="127"/>
      <c r="N77" s="127"/>
      <c r="O77" s="127"/>
      <c r="P77" s="127"/>
      <c r="Q77" s="127"/>
      <c r="R77" s="127"/>
      <c r="S77" s="127"/>
      <c r="T77" s="127"/>
      <c r="U77" s="127"/>
    </row>
    <row r="78" spans="1:21" x14ac:dyDescent="0.3">
      <c r="A78" s="127"/>
      <c r="B78" s="127"/>
      <c r="C78" s="127"/>
      <c r="D78" s="127"/>
      <c r="E78" s="127"/>
      <c r="F78" s="127"/>
      <c r="G78" s="127"/>
      <c r="H78" s="127"/>
      <c r="I78" s="127"/>
      <c r="J78" s="127"/>
      <c r="K78" s="127"/>
      <c r="L78" s="127"/>
      <c r="M78" s="127"/>
      <c r="N78" s="127"/>
      <c r="O78" s="127"/>
      <c r="P78" s="127"/>
      <c r="Q78" s="127"/>
      <c r="R78" s="127"/>
      <c r="S78" s="127"/>
      <c r="T78" s="127"/>
      <c r="U78" s="127"/>
    </row>
    <row r="79" spans="1:21" x14ac:dyDescent="0.3">
      <c r="A79" s="127"/>
      <c r="B79" s="127"/>
      <c r="C79" s="127"/>
      <c r="D79" s="127"/>
      <c r="E79" s="127"/>
      <c r="F79" s="127"/>
      <c r="G79" s="127"/>
      <c r="H79" s="127"/>
      <c r="I79" s="127"/>
      <c r="J79" s="127"/>
      <c r="K79" s="127"/>
      <c r="L79" s="127"/>
      <c r="M79" s="127"/>
      <c r="N79" s="127"/>
      <c r="O79" s="127"/>
      <c r="P79" s="127"/>
      <c r="Q79" s="127"/>
      <c r="R79" s="127"/>
      <c r="S79" s="127"/>
      <c r="T79" s="127"/>
      <c r="U79" s="127"/>
    </row>
    <row r="80" spans="1:21" x14ac:dyDescent="0.3">
      <c r="A80" s="127"/>
      <c r="B80" s="127"/>
      <c r="C80" s="127"/>
      <c r="D80" s="127"/>
      <c r="E80" s="127"/>
      <c r="F80" s="127"/>
      <c r="G80" s="127"/>
      <c r="H80" s="127"/>
      <c r="I80" s="127"/>
      <c r="J80" s="127"/>
      <c r="K80" s="127"/>
      <c r="L80" s="127"/>
      <c r="M80" s="127"/>
      <c r="N80" s="127"/>
      <c r="O80" s="127"/>
      <c r="P80" s="127"/>
      <c r="Q80" s="127"/>
      <c r="R80" s="127"/>
      <c r="S80" s="127"/>
      <c r="T80" s="127"/>
      <c r="U80" s="127"/>
    </row>
    <row r="81" spans="1:21" x14ac:dyDescent="0.3">
      <c r="A81" s="127"/>
      <c r="B81" s="127"/>
      <c r="C81" s="127"/>
      <c r="D81" s="127"/>
      <c r="E81" s="127"/>
      <c r="F81" s="127"/>
      <c r="G81" s="127"/>
      <c r="H81" s="127"/>
      <c r="I81" s="127"/>
      <c r="J81" s="127"/>
      <c r="K81" s="127"/>
      <c r="L81" s="127"/>
      <c r="M81" s="127"/>
      <c r="N81" s="127"/>
      <c r="O81" s="127"/>
      <c r="P81" s="127"/>
      <c r="Q81" s="127"/>
      <c r="R81" s="127"/>
      <c r="S81" s="127"/>
      <c r="T81" s="127"/>
      <c r="U81" s="127"/>
    </row>
    <row r="82" spans="1:21" x14ac:dyDescent="0.3">
      <c r="A82" s="127"/>
      <c r="B82" s="127"/>
      <c r="C82" s="127"/>
      <c r="D82" s="127"/>
      <c r="E82" s="127"/>
      <c r="F82" s="127"/>
      <c r="G82" s="127"/>
      <c r="H82" s="127"/>
      <c r="I82" s="127"/>
      <c r="J82" s="127"/>
      <c r="K82" s="127"/>
      <c r="L82" s="127"/>
      <c r="M82" s="127"/>
      <c r="N82" s="127"/>
      <c r="O82" s="127"/>
      <c r="P82" s="127"/>
      <c r="Q82" s="127"/>
      <c r="R82" s="127"/>
      <c r="S82" s="127"/>
      <c r="T82" s="127"/>
      <c r="U82" s="127"/>
    </row>
    <row r="83" spans="1:21" x14ac:dyDescent="0.3">
      <c r="A83" s="127"/>
      <c r="B83" s="127"/>
      <c r="C83" s="127"/>
      <c r="D83" s="127"/>
      <c r="E83" s="127"/>
      <c r="F83" s="127"/>
      <c r="G83" s="127"/>
      <c r="H83" s="127"/>
      <c r="I83" s="127"/>
      <c r="J83" s="127"/>
      <c r="K83" s="127"/>
      <c r="L83" s="127"/>
      <c r="M83" s="127"/>
      <c r="N83" s="127"/>
      <c r="O83" s="127"/>
      <c r="P83" s="127"/>
      <c r="Q83" s="127"/>
      <c r="R83" s="127"/>
      <c r="S83" s="127"/>
      <c r="T83" s="127"/>
      <c r="U83" s="127"/>
    </row>
    <row r="84" spans="1:21" x14ac:dyDescent="0.3">
      <c r="A84" s="127"/>
      <c r="B84" s="127"/>
      <c r="C84" s="127"/>
      <c r="D84" s="127"/>
      <c r="E84" s="127"/>
      <c r="F84" s="127"/>
      <c r="G84" s="127"/>
      <c r="H84" s="127"/>
      <c r="I84" s="127"/>
      <c r="J84" s="127"/>
      <c r="K84" s="127"/>
      <c r="L84" s="127"/>
      <c r="M84" s="127"/>
      <c r="N84" s="127"/>
      <c r="O84" s="127"/>
      <c r="P84" s="127"/>
      <c r="Q84" s="127"/>
      <c r="R84" s="127"/>
      <c r="S84" s="127"/>
      <c r="T84" s="127"/>
      <c r="U84" s="127"/>
    </row>
    <row r="85" spans="1:21" x14ac:dyDescent="0.3">
      <c r="A85" s="127"/>
      <c r="B85" s="127"/>
      <c r="C85" s="127"/>
      <c r="D85" s="127"/>
      <c r="E85" s="127"/>
      <c r="F85" s="127"/>
      <c r="G85" s="127"/>
      <c r="H85" s="127"/>
      <c r="I85" s="127"/>
      <c r="J85" s="127"/>
      <c r="K85" s="127"/>
      <c r="L85" s="127"/>
      <c r="M85" s="127"/>
      <c r="N85" s="127"/>
      <c r="O85" s="127"/>
      <c r="P85" s="127"/>
      <c r="Q85" s="127"/>
      <c r="R85" s="127"/>
      <c r="S85" s="127"/>
      <c r="T85" s="127"/>
      <c r="U85" s="127"/>
    </row>
    <row r="86" spans="1:21" x14ac:dyDescent="0.3">
      <c r="A86" s="127"/>
      <c r="B86" s="127"/>
      <c r="C86" s="127"/>
      <c r="D86" s="127"/>
      <c r="E86" s="127"/>
      <c r="F86" s="127"/>
      <c r="G86" s="127"/>
      <c r="H86" s="127"/>
      <c r="I86" s="127"/>
      <c r="J86" s="127"/>
      <c r="K86" s="127"/>
      <c r="L86" s="127"/>
      <c r="M86" s="127"/>
      <c r="N86" s="127"/>
      <c r="O86" s="127"/>
      <c r="P86" s="127"/>
      <c r="Q86" s="127"/>
      <c r="R86" s="127"/>
      <c r="S86" s="127"/>
      <c r="T86" s="127"/>
      <c r="U86" s="127"/>
    </row>
    <row r="87" spans="1:21" x14ac:dyDescent="0.3">
      <c r="A87" s="127"/>
      <c r="B87" s="127"/>
      <c r="C87" s="127"/>
      <c r="D87" s="127"/>
      <c r="E87" s="127"/>
      <c r="F87" s="127"/>
      <c r="G87" s="127"/>
      <c r="H87" s="127"/>
      <c r="I87" s="127"/>
      <c r="J87" s="127"/>
      <c r="K87" s="127"/>
      <c r="L87" s="127"/>
      <c r="M87" s="127"/>
      <c r="N87" s="127"/>
      <c r="O87" s="127"/>
      <c r="P87" s="127"/>
      <c r="Q87" s="127"/>
      <c r="R87" s="127"/>
      <c r="S87" s="127"/>
      <c r="T87" s="127"/>
      <c r="U87" s="127"/>
    </row>
    <row r="88" spans="1:21" x14ac:dyDescent="0.3">
      <c r="A88" s="127"/>
      <c r="B88" s="127"/>
      <c r="C88" s="127"/>
      <c r="D88" s="127"/>
      <c r="E88" s="127"/>
      <c r="F88" s="127"/>
      <c r="G88" s="127"/>
      <c r="H88" s="127"/>
      <c r="I88" s="127"/>
      <c r="J88" s="127"/>
      <c r="K88" s="127"/>
      <c r="L88" s="127"/>
      <c r="M88" s="127"/>
      <c r="N88" s="127"/>
      <c r="O88" s="127"/>
      <c r="P88" s="127"/>
      <c r="Q88" s="127"/>
      <c r="R88" s="127"/>
      <c r="S88" s="127"/>
      <c r="T88" s="127"/>
      <c r="U88" s="127"/>
    </row>
    <row r="89" spans="1:21" x14ac:dyDescent="0.3">
      <c r="A89" s="127"/>
      <c r="B89" s="127"/>
      <c r="C89" s="127"/>
      <c r="D89" s="127"/>
      <c r="E89" s="127"/>
      <c r="F89" s="127"/>
      <c r="G89" s="127"/>
      <c r="H89" s="127"/>
      <c r="I89" s="127"/>
      <c r="J89" s="127"/>
      <c r="K89" s="127"/>
      <c r="L89" s="127"/>
      <c r="M89" s="127"/>
      <c r="N89" s="127"/>
      <c r="O89" s="127"/>
      <c r="P89" s="127"/>
      <c r="Q89" s="127"/>
      <c r="R89" s="127"/>
      <c r="S89" s="127"/>
      <c r="T89" s="127"/>
      <c r="U89" s="127"/>
    </row>
    <row r="90" spans="1:21" x14ac:dyDescent="0.3">
      <c r="A90" s="127"/>
      <c r="B90" s="127"/>
      <c r="C90" s="127"/>
      <c r="D90" s="127"/>
      <c r="E90" s="127"/>
      <c r="F90" s="127"/>
      <c r="G90" s="127"/>
      <c r="H90" s="127"/>
      <c r="I90" s="127"/>
      <c r="J90" s="127"/>
      <c r="K90" s="127"/>
      <c r="L90" s="127"/>
      <c r="M90" s="127"/>
      <c r="N90" s="127"/>
      <c r="O90" s="127"/>
      <c r="P90" s="127"/>
      <c r="Q90" s="127"/>
      <c r="R90" s="127"/>
      <c r="S90" s="127"/>
      <c r="T90" s="127"/>
      <c r="U90" s="127"/>
    </row>
    <row r="91" spans="1:21" x14ac:dyDescent="0.3">
      <c r="A91" s="127"/>
      <c r="B91" s="127"/>
      <c r="C91" s="127"/>
      <c r="D91" s="127"/>
      <c r="E91" s="127"/>
      <c r="F91" s="127"/>
      <c r="G91" s="127"/>
      <c r="H91" s="127"/>
      <c r="I91" s="127"/>
      <c r="J91" s="127"/>
      <c r="K91" s="127"/>
      <c r="L91" s="127"/>
      <c r="M91" s="127"/>
      <c r="N91" s="127"/>
      <c r="O91" s="127"/>
      <c r="P91" s="127"/>
      <c r="Q91" s="127"/>
      <c r="R91" s="127"/>
      <c r="S91" s="127"/>
      <c r="T91" s="127"/>
      <c r="U91" s="127"/>
    </row>
    <row r="92" spans="1:21" x14ac:dyDescent="0.3">
      <c r="A92" s="127"/>
      <c r="B92" s="127"/>
      <c r="C92" s="127"/>
      <c r="D92" s="127"/>
      <c r="E92" s="127"/>
      <c r="F92" s="127"/>
      <c r="G92" s="127"/>
      <c r="H92" s="127"/>
      <c r="I92" s="127"/>
      <c r="J92" s="127"/>
      <c r="K92" s="127"/>
      <c r="L92" s="127"/>
      <c r="M92" s="127"/>
      <c r="N92" s="127"/>
      <c r="O92" s="127"/>
      <c r="P92" s="127"/>
      <c r="Q92" s="127"/>
      <c r="R92" s="127"/>
      <c r="S92" s="127"/>
      <c r="T92" s="127"/>
      <c r="U92" s="127"/>
    </row>
    <row r="93" spans="1:21" x14ac:dyDescent="0.3">
      <c r="A93" s="127"/>
      <c r="B93" s="127"/>
      <c r="C93" s="127"/>
      <c r="D93" s="127"/>
      <c r="E93" s="127"/>
      <c r="F93" s="127"/>
      <c r="G93" s="127"/>
      <c r="H93" s="127"/>
      <c r="I93" s="127"/>
      <c r="J93" s="127"/>
      <c r="K93" s="127"/>
      <c r="L93" s="127"/>
      <c r="M93" s="127"/>
      <c r="N93" s="127"/>
      <c r="O93" s="127"/>
      <c r="P93" s="127"/>
      <c r="Q93" s="127"/>
      <c r="R93" s="127"/>
      <c r="S93" s="127"/>
      <c r="T93" s="127"/>
      <c r="U93" s="127"/>
    </row>
    <row r="94" spans="1:21" x14ac:dyDescent="0.3">
      <c r="A94" s="127"/>
      <c r="B94" s="127"/>
      <c r="C94" s="127"/>
      <c r="D94" s="127"/>
      <c r="E94" s="127"/>
      <c r="F94" s="127"/>
      <c r="G94" s="127"/>
      <c r="H94" s="127"/>
      <c r="I94" s="127"/>
      <c r="J94" s="127"/>
      <c r="K94" s="127"/>
      <c r="L94" s="127"/>
      <c r="M94" s="127"/>
      <c r="N94" s="127"/>
      <c r="O94" s="127"/>
      <c r="P94" s="127"/>
      <c r="Q94" s="127"/>
      <c r="R94" s="127"/>
      <c r="S94" s="127"/>
      <c r="T94" s="127"/>
      <c r="U94" s="127"/>
    </row>
    <row r="95" spans="1:21" x14ac:dyDescent="0.3">
      <c r="A95" s="127"/>
      <c r="B95" s="127"/>
      <c r="C95" s="127"/>
      <c r="D95" s="127"/>
      <c r="E95" s="127"/>
      <c r="F95" s="127"/>
      <c r="G95" s="127"/>
      <c r="H95" s="127"/>
      <c r="I95" s="127"/>
      <c r="J95" s="127"/>
      <c r="K95" s="127"/>
      <c r="L95" s="127"/>
      <c r="M95" s="127"/>
      <c r="N95" s="127"/>
      <c r="O95" s="127"/>
      <c r="P95" s="127"/>
      <c r="Q95" s="127"/>
      <c r="R95" s="127"/>
      <c r="S95" s="127"/>
      <c r="T95" s="127"/>
      <c r="U95" s="127"/>
    </row>
    <row r="96" spans="1:21" x14ac:dyDescent="0.3">
      <c r="A96" s="127"/>
      <c r="B96" s="127"/>
      <c r="C96" s="127"/>
      <c r="D96" s="127"/>
      <c r="E96" s="127"/>
      <c r="F96" s="127"/>
      <c r="G96" s="127"/>
      <c r="H96" s="127"/>
      <c r="I96" s="127"/>
      <c r="J96" s="127"/>
      <c r="K96" s="127"/>
      <c r="L96" s="127"/>
      <c r="M96" s="127"/>
      <c r="N96" s="127"/>
      <c r="O96" s="127"/>
      <c r="P96" s="127"/>
      <c r="Q96" s="127"/>
      <c r="R96" s="127"/>
      <c r="S96" s="127"/>
      <c r="T96" s="127"/>
      <c r="U96" s="127"/>
    </row>
    <row r="97" spans="1:21" x14ac:dyDescent="0.3">
      <c r="A97" s="127"/>
      <c r="B97" s="127"/>
      <c r="C97" s="127"/>
      <c r="D97" s="127"/>
      <c r="E97" s="127"/>
      <c r="F97" s="127"/>
      <c r="G97" s="127"/>
      <c r="H97" s="127"/>
      <c r="I97" s="127"/>
      <c r="J97" s="127"/>
      <c r="K97" s="127"/>
      <c r="L97" s="127"/>
      <c r="M97" s="127"/>
      <c r="N97" s="127"/>
      <c r="O97" s="127"/>
      <c r="P97" s="127"/>
      <c r="Q97" s="127"/>
      <c r="R97" s="127"/>
      <c r="S97" s="127"/>
      <c r="T97" s="127"/>
      <c r="U97" s="127"/>
    </row>
    <row r="98" spans="1:21" x14ac:dyDescent="0.3">
      <c r="A98" s="127"/>
      <c r="B98" s="127"/>
      <c r="C98" s="127"/>
      <c r="D98" s="127"/>
      <c r="E98" s="127"/>
      <c r="F98" s="127"/>
      <c r="G98" s="127"/>
      <c r="H98" s="127"/>
      <c r="I98" s="127"/>
      <c r="J98" s="127"/>
      <c r="K98" s="127"/>
      <c r="L98" s="127"/>
      <c r="M98" s="127"/>
      <c r="N98" s="127"/>
      <c r="O98" s="127"/>
      <c r="P98" s="127"/>
      <c r="Q98" s="127"/>
      <c r="R98" s="127"/>
      <c r="S98" s="127"/>
      <c r="T98" s="127"/>
      <c r="U98" s="127"/>
    </row>
    <row r="99" spans="1:21" x14ac:dyDescent="0.3">
      <c r="A99" s="127"/>
      <c r="B99" s="127"/>
      <c r="C99" s="127"/>
      <c r="D99" s="127"/>
      <c r="E99" s="127"/>
      <c r="F99" s="127"/>
      <c r="G99" s="127"/>
      <c r="H99" s="127"/>
      <c r="I99" s="127"/>
      <c r="J99" s="127"/>
      <c r="K99" s="127"/>
      <c r="L99" s="127"/>
      <c r="M99" s="127"/>
      <c r="N99" s="127"/>
      <c r="O99" s="127"/>
      <c r="P99" s="127"/>
      <c r="Q99" s="127"/>
      <c r="R99" s="127"/>
      <c r="S99" s="127"/>
      <c r="T99" s="127"/>
      <c r="U99" s="127"/>
    </row>
    <row r="100" spans="1:21" x14ac:dyDescent="0.3">
      <c r="A100" s="127"/>
      <c r="B100" s="127"/>
      <c r="C100" s="127"/>
      <c r="D100" s="127"/>
      <c r="E100" s="127"/>
      <c r="F100" s="127"/>
      <c r="G100" s="127"/>
      <c r="H100" s="127"/>
      <c r="I100" s="127"/>
      <c r="J100" s="127"/>
      <c r="K100" s="127"/>
      <c r="L100" s="127"/>
      <c r="M100" s="127"/>
      <c r="N100" s="127"/>
      <c r="O100" s="127"/>
      <c r="P100" s="127"/>
      <c r="Q100" s="127"/>
      <c r="R100" s="127"/>
      <c r="S100" s="127"/>
      <c r="T100" s="127"/>
      <c r="U100" s="127"/>
    </row>
    <row r="101" spans="1:21" x14ac:dyDescent="0.3">
      <c r="A101" s="127"/>
      <c r="B101" s="127"/>
      <c r="C101" s="127"/>
      <c r="D101" s="127"/>
      <c r="E101" s="127"/>
      <c r="F101" s="127"/>
      <c r="G101" s="127"/>
      <c r="H101" s="127"/>
      <c r="I101" s="127"/>
      <c r="J101" s="127"/>
      <c r="K101" s="127"/>
      <c r="L101" s="127"/>
      <c r="M101" s="127"/>
      <c r="N101" s="127"/>
      <c r="O101" s="127"/>
      <c r="P101" s="127"/>
      <c r="Q101" s="127"/>
      <c r="R101" s="127"/>
      <c r="S101" s="127"/>
      <c r="T101" s="127"/>
      <c r="U101" s="127"/>
    </row>
  </sheetData>
  <sheetProtection algorithmName="SHA-512" hashValue="nGOjPzyPPK0E9KBXVK6jUF81KPCL7XKAtap5O0kdYEE521aAX4ihsy518Hn+bKbT/n5w4C0QOWhEYqNMhczp2Q==" saltValue="lMGkF9g6YG+1m8wXRipAxg==" spinCount="100000" sheet="1" objects="1" scenarios="1"/>
  <mergeCells count="1">
    <mergeCell ref="A4:U101"/>
  </mergeCells>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ED586-91CD-43BC-9388-42D2BF4CB488}">
  <sheetPr>
    <tabColor theme="7" tint="0.59999389629810485"/>
  </sheetPr>
  <dimension ref="A1:AA643"/>
  <sheetViews>
    <sheetView workbookViewId="0">
      <pane xSplit="2" ySplit="1" topLeftCell="C2" activePane="bottomRight" state="frozen"/>
      <selection activeCell="H330" sqref="H330"/>
      <selection pane="topRight" activeCell="H330" sqref="H330"/>
      <selection pane="bottomLeft" activeCell="H330" sqref="H330"/>
      <selection pane="bottomRight"/>
    </sheetView>
  </sheetViews>
  <sheetFormatPr defaultRowHeight="14.4" x14ac:dyDescent="0.3"/>
  <cols>
    <col min="1" max="1" width="13.6640625" bestFit="1" customWidth="1"/>
    <col min="2" max="2" width="37" bestFit="1" customWidth="1"/>
  </cols>
  <sheetData>
    <row r="1" spans="1:27" x14ac:dyDescent="0.3">
      <c r="A1" t="s">
        <v>53</v>
      </c>
      <c r="B1" t="s">
        <v>54</v>
      </c>
      <c r="C1" t="s">
        <v>42</v>
      </c>
      <c r="D1" t="s">
        <v>55</v>
      </c>
      <c r="E1">
        <v>1524</v>
      </c>
      <c r="F1">
        <v>2564</v>
      </c>
      <c r="G1" t="s">
        <v>56</v>
      </c>
      <c r="H1" t="s">
        <v>57</v>
      </c>
      <c r="I1" t="s">
        <v>58</v>
      </c>
      <c r="J1" t="s">
        <v>18</v>
      </c>
      <c r="K1" t="s">
        <v>19</v>
      </c>
      <c r="L1" t="s">
        <v>59</v>
      </c>
      <c r="M1" t="s">
        <v>60</v>
      </c>
      <c r="N1" t="s">
        <v>26</v>
      </c>
      <c r="O1" t="s">
        <v>61</v>
      </c>
      <c r="P1" t="s">
        <v>62</v>
      </c>
      <c r="Q1" t="s">
        <v>63</v>
      </c>
      <c r="R1" t="s">
        <v>64</v>
      </c>
      <c r="S1" t="s">
        <v>65</v>
      </c>
      <c r="T1" t="s">
        <v>66</v>
      </c>
      <c r="U1" t="s">
        <v>67</v>
      </c>
      <c r="V1" t="s">
        <v>34</v>
      </c>
      <c r="W1" t="s">
        <v>68</v>
      </c>
      <c r="X1" t="s">
        <v>69</v>
      </c>
      <c r="Y1" t="s">
        <v>70</v>
      </c>
      <c r="Z1" t="s">
        <v>71</v>
      </c>
      <c r="AA1" s="46" t="s">
        <v>713</v>
      </c>
    </row>
    <row r="2" spans="1:27" x14ac:dyDescent="0.3">
      <c r="A2">
        <v>111031229</v>
      </c>
      <c r="B2" t="s">
        <v>308</v>
      </c>
      <c r="C2" s="47">
        <v>12.680995986897029</v>
      </c>
      <c r="D2" s="47">
        <v>26.403484995159729</v>
      </c>
      <c r="E2" s="47">
        <v>16.242084690553746</v>
      </c>
      <c r="F2" s="47">
        <v>9.2841712204007276</v>
      </c>
      <c r="G2" s="47">
        <v>7.0560531697341524</v>
      </c>
      <c r="H2" s="47">
        <v>13.748861070201277</v>
      </c>
      <c r="I2" s="47">
        <v>6.7391097056677207</v>
      </c>
      <c r="J2" s="47">
        <v>-4.9961055933089398</v>
      </c>
      <c r="K2" s="47">
        <v>7.7768754660700967</v>
      </c>
      <c r="L2" s="47">
        <v>36.49606425702811</v>
      </c>
      <c r="M2" s="47">
        <v>9.6920689655172403</v>
      </c>
      <c r="N2" s="47">
        <v>6.0629360780065005</v>
      </c>
      <c r="O2" s="47">
        <v>9.2000889382990536</v>
      </c>
      <c r="P2" s="47">
        <v>11.829766536964982</v>
      </c>
      <c r="Q2" s="47">
        <v>36.856763285024151</v>
      </c>
      <c r="R2" s="47">
        <v>11.50221105527638</v>
      </c>
      <c r="S2" s="47">
        <v>1.3498706099815161</v>
      </c>
      <c r="T2" s="47">
        <v>6.2417345597897498</v>
      </c>
      <c r="U2" s="47">
        <v>24.918826653790443</v>
      </c>
      <c r="V2" s="47">
        <v>8.5876306620209064</v>
      </c>
      <c r="W2">
        <v>1.28</v>
      </c>
      <c r="X2">
        <v>0.34</v>
      </c>
      <c r="Y2">
        <v>7.95</v>
      </c>
      <c r="Z2">
        <v>8.5</v>
      </c>
      <c r="AA2" t="s">
        <v>714</v>
      </c>
    </row>
    <row r="3" spans="1:27" x14ac:dyDescent="0.3">
      <c r="A3">
        <v>125011587</v>
      </c>
      <c r="B3" t="s">
        <v>621</v>
      </c>
      <c r="C3" s="47">
        <v>11.361428571428572</v>
      </c>
      <c r="D3" s="47">
        <v>1.3524999999999991</v>
      </c>
      <c r="E3" s="47">
        <v>28.108888888888888</v>
      </c>
      <c r="F3" s="47">
        <v>8.5653968253968245</v>
      </c>
      <c r="G3" s="47">
        <v>4.6934042553191482</v>
      </c>
      <c r="H3" s="47">
        <v>13.198679245283017</v>
      </c>
      <c r="I3" s="47">
        <v>14.011761658031087</v>
      </c>
      <c r="J3" s="47">
        <v>-0.24283828382838379</v>
      </c>
      <c r="K3" s="47">
        <v>2.8263967611336049</v>
      </c>
      <c r="L3" s="47">
        <v>-0.47854691493245838</v>
      </c>
      <c r="M3" s="47">
        <v>-6.394878892733562</v>
      </c>
      <c r="N3" s="47">
        <v>-2.6980392156862738</v>
      </c>
      <c r="O3" s="47">
        <v>4.3417427385892129</v>
      </c>
      <c r="P3" s="47">
        <v>-5.821818181818184</v>
      </c>
      <c r="Q3" s="47">
        <v>25.76034416826004</v>
      </c>
      <c r="R3" s="47">
        <v>5.7674999999999983</v>
      </c>
      <c r="S3" s="47">
        <v>5.8028019323671494</v>
      </c>
      <c r="T3" s="47">
        <v>-5.4918766756032191</v>
      </c>
      <c r="U3" s="47">
        <v>24.240547945205478</v>
      </c>
      <c r="V3" s="47">
        <v>30.896470588235296</v>
      </c>
      <c r="W3">
        <v>2.36</v>
      </c>
      <c r="Y3">
        <v>-2.37</v>
      </c>
      <c r="Z3">
        <v>-6.97</v>
      </c>
      <c r="AA3" t="s">
        <v>714</v>
      </c>
    </row>
    <row r="4" spans="1:27" x14ac:dyDescent="0.3">
      <c r="A4">
        <v>110011189</v>
      </c>
      <c r="B4" t="s">
        <v>268</v>
      </c>
      <c r="C4" s="47">
        <v>8.9573330760324197</v>
      </c>
      <c r="D4" s="47">
        <v>11.973718592964824</v>
      </c>
      <c r="E4" s="47">
        <v>27.879539748953974</v>
      </c>
      <c r="F4" s="47">
        <v>10.841558245083208</v>
      </c>
      <c r="G4" s="47">
        <v>-1.6527848101265832</v>
      </c>
      <c r="H4" s="47">
        <v>13.013516766981944</v>
      </c>
      <c r="I4" s="47">
        <v>4.148640776699029</v>
      </c>
      <c r="J4" s="47">
        <v>2.1513227513227484</v>
      </c>
      <c r="K4" s="47">
        <v>0.9476359338061453</v>
      </c>
      <c r="L4" s="47">
        <v>12.3</v>
      </c>
      <c r="M4" s="47">
        <v>30.889479768786131</v>
      </c>
      <c r="N4" s="47">
        <v>6.2080777537796976</v>
      </c>
      <c r="O4" s="47">
        <v>12.07</v>
      </c>
      <c r="P4" s="47">
        <v>34.86487804878049</v>
      </c>
      <c r="Q4" s="47">
        <v>11.868519637462235</v>
      </c>
      <c r="R4" s="47">
        <v>-7.8873493975903628</v>
      </c>
      <c r="S4" s="47">
        <v>-3.0180493446414793</v>
      </c>
      <c r="T4" s="47">
        <v>28.696393659180977</v>
      </c>
      <c r="U4" s="47">
        <v>10.894736842105264</v>
      </c>
      <c r="V4" s="47"/>
      <c r="W4">
        <v>6.02</v>
      </c>
      <c r="X4">
        <v>-1.82</v>
      </c>
      <c r="Z4">
        <v>26.59</v>
      </c>
      <c r="AA4" t="s">
        <v>714</v>
      </c>
    </row>
    <row r="5" spans="1:27" x14ac:dyDescent="0.3">
      <c r="A5">
        <v>104021087</v>
      </c>
      <c r="B5" t="s">
        <v>161</v>
      </c>
      <c r="C5" s="47">
        <v>8.5240398346486277</v>
      </c>
      <c r="D5" s="47">
        <v>27.569459459459459</v>
      </c>
      <c r="E5" s="47">
        <v>32.784115226337448</v>
      </c>
      <c r="F5" s="47">
        <v>5.1245341159207634</v>
      </c>
      <c r="G5" s="47">
        <v>0.28956204379562145</v>
      </c>
      <c r="H5" s="47">
        <v>9.1447314578005106</v>
      </c>
      <c r="I5" s="47">
        <v>1.8114669051878352</v>
      </c>
      <c r="J5" s="47">
        <v>-3.3583602771362564</v>
      </c>
      <c r="K5" s="47">
        <v>-5.5987755102040815</v>
      </c>
      <c r="L5" s="47">
        <v>20.928180039138944</v>
      </c>
      <c r="M5" s="47">
        <v>35.085161290322574</v>
      </c>
      <c r="N5" s="47">
        <v>6.4189189189189193</v>
      </c>
      <c r="O5" s="47">
        <v>9.4740186915887854</v>
      </c>
      <c r="P5" s="47"/>
      <c r="Q5" s="47">
        <v>12.90816291161179</v>
      </c>
      <c r="R5" s="47">
        <v>-2.0458823529411774</v>
      </c>
      <c r="S5" s="47">
        <v>-2.9287351778656134</v>
      </c>
      <c r="T5" s="47">
        <v>18.555751072961375</v>
      </c>
      <c r="U5" s="47">
        <v>4.4546511627906966</v>
      </c>
      <c r="V5" s="47"/>
      <c r="W5">
        <v>3.75</v>
      </c>
      <c r="X5">
        <v>-12.76</v>
      </c>
      <c r="Z5">
        <v>11.68</v>
      </c>
      <c r="AA5" t="s">
        <v>714</v>
      </c>
    </row>
    <row r="6" spans="1:27" x14ac:dyDescent="0.3">
      <c r="A6">
        <v>118021654</v>
      </c>
      <c r="B6" t="s">
        <v>461</v>
      </c>
      <c r="C6" s="47">
        <v>6.6947014357582653</v>
      </c>
      <c r="D6" s="47">
        <v>1.7098899310090623</v>
      </c>
      <c r="E6" s="47">
        <v>-6.5426382787590889</v>
      </c>
      <c r="F6" s="47">
        <v>9.9675338838392893</v>
      </c>
      <c r="G6" s="47">
        <v>13.008468406969987</v>
      </c>
      <c r="H6" s="47">
        <v>9.6357018393131071</v>
      </c>
      <c r="I6" s="47">
        <v>6.5920156998066659</v>
      </c>
      <c r="J6" s="47">
        <v>37.21869514793346</v>
      </c>
      <c r="K6" s="47">
        <v>6.1360234218077725</v>
      </c>
      <c r="L6" s="47">
        <v>1.6009907235901668</v>
      </c>
      <c r="M6" s="47">
        <v>-1.1081077783432747</v>
      </c>
      <c r="N6" s="47">
        <v>-1.378054479825972</v>
      </c>
      <c r="O6" s="47">
        <v>5.9206871613478418</v>
      </c>
      <c r="P6" s="47">
        <v>-16.901722696331866</v>
      </c>
      <c r="Q6" s="47">
        <v>14.912175176275788</v>
      </c>
      <c r="R6" s="47">
        <v>13.508909855452556</v>
      </c>
      <c r="S6" s="47">
        <v>0.62432597548498592</v>
      </c>
      <c r="T6" s="47">
        <v>1.135428766782443</v>
      </c>
      <c r="U6" s="47">
        <v>-5.3519063590057074</v>
      </c>
      <c r="V6" s="47">
        <v>12.354931330359022</v>
      </c>
      <c r="W6">
        <v>9.2799999999999994</v>
      </c>
      <c r="X6">
        <v>29.28</v>
      </c>
      <c r="Y6">
        <v>17.649999999999999</v>
      </c>
      <c r="Z6">
        <v>26.29</v>
      </c>
      <c r="AA6" t="s">
        <v>715</v>
      </c>
    </row>
    <row r="7" spans="1:27" x14ac:dyDescent="0.3">
      <c r="A7">
        <v>127031599</v>
      </c>
      <c r="B7" t="s">
        <v>690</v>
      </c>
      <c r="C7" s="47">
        <v>5.822659698478116</v>
      </c>
      <c r="D7" s="47">
        <v>1.5370281124498035</v>
      </c>
      <c r="E7" s="47">
        <v>-6.5697404282933185</v>
      </c>
      <c r="F7" s="47">
        <v>7.2657567225116146</v>
      </c>
      <c r="G7" s="47">
        <v>16.780501073729418</v>
      </c>
      <c r="H7" s="47">
        <v>5.1171203155818539</v>
      </c>
      <c r="I7" s="47">
        <v>6.6628223697445179</v>
      </c>
      <c r="J7" s="47">
        <v>15.337358490566039</v>
      </c>
      <c r="K7" s="47">
        <v>12.498780487804877</v>
      </c>
      <c r="L7" s="47">
        <v>5.0673669467787086</v>
      </c>
      <c r="M7" s="47">
        <v>4.0646503884572667</v>
      </c>
      <c r="N7" s="47">
        <v>0.55662420382165578</v>
      </c>
      <c r="O7" s="47">
        <v>11.507372881355932</v>
      </c>
      <c r="P7" s="47">
        <v>-12.023870967741935</v>
      </c>
      <c r="Q7" s="47">
        <v>-8.3367485667485681</v>
      </c>
      <c r="R7" s="47">
        <v>17.676434108527133</v>
      </c>
      <c r="S7" s="47">
        <v>8.564371357202333</v>
      </c>
      <c r="T7" s="47">
        <v>1.7924398852856811</v>
      </c>
      <c r="U7" s="47">
        <v>12.04443339960239</v>
      </c>
      <c r="V7" s="47">
        <v>8.5375310033821918</v>
      </c>
      <c r="W7">
        <v>5.25</v>
      </c>
      <c r="X7">
        <v>9.1</v>
      </c>
      <c r="Y7">
        <v>3.59</v>
      </c>
      <c r="Z7">
        <v>8.9</v>
      </c>
      <c r="AA7" t="s">
        <v>714</v>
      </c>
    </row>
    <row r="8" spans="1:27" x14ac:dyDescent="0.3">
      <c r="A8">
        <v>123021706</v>
      </c>
      <c r="B8" t="s">
        <v>585</v>
      </c>
      <c r="C8" s="47">
        <v>5.7970774604435</v>
      </c>
      <c r="D8" s="47">
        <v>5.1468895598037321</v>
      </c>
      <c r="E8" s="47">
        <v>-5.3799680922572559</v>
      </c>
      <c r="F8" s="47">
        <v>9.3564744175112811</v>
      </c>
      <c r="G8" s="47">
        <v>1.1768014318032698</v>
      </c>
      <c r="H8" s="47">
        <v>3.8029028289577269</v>
      </c>
      <c r="I8" s="47">
        <v>7.2811669796116636</v>
      </c>
      <c r="J8" s="47">
        <v>8.3000587557910173</v>
      </c>
      <c r="K8" s="47">
        <v>7.0415532313227365</v>
      </c>
      <c r="L8" s="47">
        <v>9.8325069704836086</v>
      </c>
      <c r="M8" s="47">
        <v>-0.69831234147806143</v>
      </c>
      <c r="N8" s="47">
        <v>1.2228260278480487</v>
      </c>
      <c r="O8" s="47">
        <v>2.4872101012183876</v>
      </c>
      <c r="P8" s="47">
        <v>-2.7570216376694354</v>
      </c>
      <c r="Q8" s="47">
        <v>9.4856007129354367</v>
      </c>
      <c r="R8" s="47">
        <v>0.84191243738194288</v>
      </c>
      <c r="S8" s="47">
        <v>1.8155647654536144</v>
      </c>
      <c r="T8" s="47">
        <v>2.9928783165192652</v>
      </c>
      <c r="U8" s="47">
        <v>9.2737744297471636</v>
      </c>
      <c r="V8" s="47">
        <v>1.2879727676462949</v>
      </c>
      <c r="W8">
        <v>9.07</v>
      </c>
      <c r="X8">
        <v>14.74</v>
      </c>
      <c r="Y8">
        <v>8.61</v>
      </c>
      <c r="Z8">
        <v>9.1999999999999993</v>
      </c>
      <c r="AA8" t="s">
        <v>716</v>
      </c>
    </row>
    <row r="9" spans="1:27" x14ac:dyDescent="0.3">
      <c r="A9">
        <v>127021519</v>
      </c>
      <c r="B9" t="s">
        <v>684</v>
      </c>
      <c r="C9" s="47">
        <v>5.689182712879763</v>
      </c>
      <c r="D9" s="47">
        <v>4.850066334991709</v>
      </c>
      <c r="E9" s="47">
        <v>0.5978014184397189</v>
      </c>
      <c r="F9" s="47">
        <v>5.632616888470146</v>
      </c>
      <c r="G9" s="47">
        <v>8.4238467462456672</v>
      </c>
      <c r="H9" s="47">
        <v>5.3018282246771449</v>
      </c>
      <c r="I9" s="47">
        <v>5.2800665028191425</v>
      </c>
      <c r="J9" s="47">
        <v>17.497729516288253</v>
      </c>
      <c r="K9" s="47">
        <v>7.4842190669371185</v>
      </c>
      <c r="L9" s="47">
        <v>14.996418305162695</v>
      </c>
      <c r="M9" s="47">
        <v>5.3540974336668121</v>
      </c>
      <c r="N9" s="47">
        <v>-0.45535113304913644</v>
      </c>
      <c r="O9" s="47">
        <v>5.877428847081525</v>
      </c>
      <c r="P9" s="47">
        <v>-13.459357021996617</v>
      </c>
      <c r="Q9" s="47">
        <v>9.717270137270134</v>
      </c>
      <c r="R9" s="47">
        <v>10.037434377646063</v>
      </c>
      <c r="S9" s="47">
        <v>4.474987545506802</v>
      </c>
      <c r="T9" s="47">
        <v>-0.237998970310624</v>
      </c>
      <c r="U9" s="47">
        <v>9.5498131811105331</v>
      </c>
      <c r="V9" s="47">
        <v>15.276666666666664</v>
      </c>
      <c r="W9">
        <v>7.12</v>
      </c>
      <c r="X9">
        <v>1.84</v>
      </c>
      <c r="Y9">
        <v>5.25</v>
      </c>
      <c r="Z9">
        <v>3.74</v>
      </c>
      <c r="AA9" t="s">
        <v>714</v>
      </c>
    </row>
    <row r="10" spans="1:27" x14ac:dyDescent="0.3">
      <c r="A10">
        <v>127021509</v>
      </c>
      <c r="B10" t="s">
        <v>674</v>
      </c>
      <c r="C10" s="47">
        <v>5.5321178031718681</v>
      </c>
      <c r="D10" s="47">
        <v>8.499243998566822</v>
      </c>
      <c r="E10" s="47">
        <v>5.9091056910569097</v>
      </c>
      <c r="F10" s="47">
        <v>4.1316500540410708</v>
      </c>
      <c r="G10" s="47">
        <v>3.2219047619047636</v>
      </c>
      <c r="H10" s="47">
        <v>3.1833549598770716</v>
      </c>
      <c r="I10" s="47">
        <v>5.474772280223938</v>
      </c>
      <c r="J10" s="47">
        <v>-2.9140579710144934</v>
      </c>
      <c r="K10" s="47">
        <v>5.5576470588235285</v>
      </c>
      <c r="L10" s="47">
        <v>16.055572721253583</v>
      </c>
      <c r="M10" s="47">
        <v>8.4187452790600084</v>
      </c>
      <c r="N10" s="47">
        <v>0.35556011864020132</v>
      </c>
      <c r="O10" s="47">
        <v>2.6368707482993203</v>
      </c>
      <c r="P10" s="47">
        <v>-1.5959259259259291</v>
      </c>
      <c r="Q10" s="47">
        <v>7.6780167451596029</v>
      </c>
      <c r="R10" s="47">
        <v>8.4363022508038572</v>
      </c>
      <c r="S10" s="47">
        <v>2.8012073655576479</v>
      </c>
      <c r="T10" s="47">
        <v>2.9176923076923078</v>
      </c>
      <c r="U10" s="47">
        <v>-3.0711753371868937</v>
      </c>
      <c r="V10" s="47">
        <v>32.694842840512223</v>
      </c>
      <c r="W10">
        <v>2.12</v>
      </c>
      <c r="X10">
        <v>8.92</v>
      </c>
      <c r="Y10">
        <v>1.77</v>
      </c>
      <c r="Z10">
        <v>4.45</v>
      </c>
      <c r="AA10" t="s">
        <v>714</v>
      </c>
    </row>
    <row r="11" spans="1:27" x14ac:dyDescent="0.3">
      <c r="A11">
        <v>127021512</v>
      </c>
      <c r="B11" t="s">
        <v>677</v>
      </c>
      <c r="C11" s="47">
        <v>5.5060375109364976</v>
      </c>
      <c r="D11" s="47">
        <v>7.7426805465191926</v>
      </c>
      <c r="E11" s="47">
        <v>-3.5017537022603271</v>
      </c>
      <c r="F11" s="47">
        <v>6.8389403590040523</v>
      </c>
      <c r="G11" s="47">
        <v>5.8694408799266728</v>
      </c>
      <c r="H11" s="47">
        <v>4.6877426992896609</v>
      </c>
      <c r="I11" s="47">
        <v>4.3444721906923931</v>
      </c>
      <c r="J11" s="47">
        <v>10.10098457888493</v>
      </c>
      <c r="K11" s="47">
        <v>4.5550954575378562</v>
      </c>
      <c r="L11" s="47">
        <v>16.563917322834648</v>
      </c>
      <c r="M11" s="47">
        <v>4.1645106696100029</v>
      </c>
      <c r="N11" s="47">
        <v>0.18067311922569296</v>
      </c>
      <c r="O11" s="47">
        <v>6.8753467561521244</v>
      </c>
      <c r="P11" s="47">
        <v>-3.6149350649350644</v>
      </c>
      <c r="Q11" s="47">
        <v>7.4968814968814961</v>
      </c>
      <c r="R11" s="47">
        <v>7.3167741935483868</v>
      </c>
      <c r="S11" s="47">
        <v>4.4352389897724898</v>
      </c>
      <c r="T11" s="47">
        <v>0.66177925647331293</v>
      </c>
      <c r="U11" s="47">
        <v>8.1292307692307695</v>
      </c>
      <c r="V11" s="47">
        <v>4.6496366639141229</v>
      </c>
      <c r="W11">
        <v>2.88</v>
      </c>
      <c r="X11">
        <v>0.21</v>
      </c>
      <c r="Y11">
        <v>6.22</v>
      </c>
      <c r="Z11">
        <v>-3.18</v>
      </c>
      <c r="AA11" t="s">
        <v>714</v>
      </c>
    </row>
    <row r="12" spans="1:27" x14ac:dyDescent="0.3">
      <c r="A12">
        <v>124051580</v>
      </c>
      <c r="B12" t="s">
        <v>613</v>
      </c>
      <c r="C12" s="47">
        <v>5.2520477749951837</v>
      </c>
      <c r="D12" s="47">
        <v>4.4068041725936453</v>
      </c>
      <c r="E12" s="47">
        <v>-1.1525974025974026</v>
      </c>
      <c r="F12" s="47">
        <v>5.3441677395622573</v>
      </c>
      <c r="G12" s="47">
        <v>10.527777777777779</v>
      </c>
      <c r="H12" s="47">
        <v>2.5273267825648773</v>
      </c>
      <c r="I12" s="47">
        <v>7.3458736059479559</v>
      </c>
      <c r="J12" s="47">
        <v>6.0983668005354765</v>
      </c>
      <c r="K12" s="47">
        <v>7.0563017356475299</v>
      </c>
      <c r="L12" s="47">
        <v>9.6559236524074432</v>
      </c>
      <c r="M12" s="47">
        <v>5.8815563298490119</v>
      </c>
      <c r="N12" s="47">
        <v>1.9744985673352438</v>
      </c>
      <c r="O12" s="47">
        <v>4.1589543446244477</v>
      </c>
      <c r="P12" s="47">
        <v>-4.8143209876543196</v>
      </c>
      <c r="Q12" s="47">
        <v>8.1600271886895044</v>
      </c>
      <c r="R12" s="47">
        <v>12.371837425910247</v>
      </c>
      <c r="S12" s="47">
        <v>3.2198217985909654</v>
      </c>
      <c r="T12" s="47">
        <v>4.1622580645161307</v>
      </c>
      <c r="U12" s="47">
        <v>10.063243243243242</v>
      </c>
      <c r="V12" s="47">
        <v>-16.053333333333327</v>
      </c>
      <c r="W12">
        <v>5.05</v>
      </c>
      <c r="X12">
        <v>5.57</v>
      </c>
      <c r="Y12">
        <v>7.29</v>
      </c>
      <c r="Z12">
        <v>3.21</v>
      </c>
      <c r="AA12" t="s">
        <v>714</v>
      </c>
    </row>
    <row r="13" spans="1:27" x14ac:dyDescent="0.3">
      <c r="A13">
        <v>102011043</v>
      </c>
      <c r="B13" t="s">
        <v>116</v>
      </c>
      <c r="C13" s="47">
        <v>5.1860190042561616</v>
      </c>
      <c r="D13" s="47">
        <v>2.6747363134103459</v>
      </c>
      <c r="E13" s="47">
        <v>3.532703368940016</v>
      </c>
      <c r="F13" s="47">
        <v>5.4788752304855564</v>
      </c>
      <c r="G13" s="47">
        <v>7.9154220456802395</v>
      </c>
      <c r="H13" s="47">
        <v>5.1674037166711564</v>
      </c>
      <c r="I13" s="47">
        <v>6.2867969993180264</v>
      </c>
      <c r="J13" s="47">
        <v>4.1610309278350535</v>
      </c>
      <c r="K13" s="47">
        <v>8.811726907630522</v>
      </c>
      <c r="L13" s="47">
        <v>5.0392327257312406</v>
      </c>
      <c r="M13" s="47">
        <v>5.1160815047021941</v>
      </c>
      <c r="N13" s="47">
        <v>1.5471029668411864</v>
      </c>
      <c r="O13" s="47">
        <v>8.7585542168674699</v>
      </c>
      <c r="P13" s="47">
        <v>-8.3750574712643662</v>
      </c>
      <c r="Q13" s="47">
        <v>11.485409252669037</v>
      </c>
      <c r="R13" s="47">
        <v>8.2258233369683733</v>
      </c>
      <c r="S13" s="47">
        <v>5.5383320031923375</v>
      </c>
      <c r="T13" s="47">
        <v>0.96579435313948636</v>
      </c>
      <c r="U13" s="47">
        <v>11.85827711468604</v>
      </c>
      <c r="V13" s="47">
        <v>14.904933920704842</v>
      </c>
      <c r="W13">
        <v>5.47</v>
      </c>
      <c r="X13">
        <v>5.49</v>
      </c>
      <c r="Y13">
        <v>7.31</v>
      </c>
      <c r="Z13">
        <v>10.26</v>
      </c>
      <c r="AA13" t="s">
        <v>714</v>
      </c>
    </row>
    <row r="14" spans="1:27" x14ac:dyDescent="0.3">
      <c r="A14">
        <v>127011504</v>
      </c>
      <c r="B14" t="s">
        <v>662</v>
      </c>
      <c r="C14" s="47">
        <v>5.1315558501781737</v>
      </c>
      <c r="D14" s="47">
        <v>-2.5582573337205972</v>
      </c>
      <c r="E14" s="47">
        <v>-2.748600167644593</v>
      </c>
      <c r="F14" s="47">
        <v>9.6481429316640579</v>
      </c>
      <c r="G14" s="47">
        <v>10.453209549071619</v>
      </c>
      <c r="H14" s="47">
        <v>7.2536754661251628</v>
      </c>
      <c r="I14" s="47">
        <v>7.2476571603802498</v>
      </c>
      <c r="J14" s="47">
        <v>15.059520062942561</v>
      </c>
      <c r="K14" s="47">
        <v>9.8972868217054266</v>
      </c>
      <c r="L14" s="47">
        <v>3.5144880841432524</v>
      </c>
      <c r="M14" s="47">
        <v>-0.70888144480046478</v>
      </c>
      <c r="N14" s="47">
        <v>1.2966223321991954</v>
      </c>
      <c r="O14" s="47">
        <v>2.8251048088779278</v>
      </c>
      <c r="P14" s="47">
        <v>3.2378905206942576</v>
      </c>
      <c r="Q14" s="47">
        <v>9.468377009469279</v>
      </c>
      <c r="R14" s="47">
        <v>11.625730211817167</v>
      </c>
      <c r="S14" s="47">
        <v>6.7680860452289027</v>
      </c>
      <c r="T14" s="47">
        <v>-5.6310624635143007</v>
      </c>
      <c r="U14" s="47">
        <v>13.619845882870987</v>
      </c>
      <c r="V14" s="47">
        <v>13.317079380928604</v>
      </c>
      <c r="W14">
        <v>4.95</v>
      </c>
      <c r="X14">
        <v>7.16</v>
      </c>
      <c r="Y14">
        <v>3.06</v>
      </c>
      <c r="Z14">
        <v>2.64</v>
      </c>
      <c r="AA14" t="s">
        <v>714</v>
      </c>
    </row>
    <row r="15" spans="1:27" x14ac:dyDescent="0.3">
      <c r="A15">
        <v>127011729</v>
      </c>
      <c r="B15" t="s">
        <v>673</v>
      </c>
      <c r="C15" s="47">
        <v>4.8719784969686533</v>
      </c>
      <c r="D15" s="47">
        <v>2.7500914339463574</v>
      </c>
      <c r="E15" s="47">
        <v>0.6670253793779537</v>
      </c>
      <c r="F15" s="47">
        <v>5.5954796599070544</v>
      </c>
      <c r="G15" s="47">
        <v>8.7600520188879472</v>
      </c>
      <c r="H15" s="47">
        <v>4.2768368739356557</v>
      </c>
      <c r="I15" s="47">
        <v>5.9779641990324883</v>
      </c>
      <c r="J15" s="47">
        <v>11.324912280701755</v>
      </c>
      <c r="K15" s="47">
        <v>7.6118839868139307</v>
      </c>
      <c r="L15" s="47">
        <v>5.8619274434715454</v>
      </c>
      <c r="M15" s="47">
        <v>6.9078733723567431</v>
      </c>
      <c r="N15" s="47">
        <v>1.218472343635562</v>
      </c>
      <c r="O15" s="47">
        <v>2.7628927987146463</v>
      </c>
      <c r="P15" s="47">
        <v>-11.317160792768069</v>
      </c>
      <c r="Q15" s="47">
        <v>16.856460790635452</v>
      </c>
      <c r="R15" s="47">
        <v>11.248888586997374</v>
      </c>
      <c r="S15" s="47">
        <v>1.1825933975744722</v>
      </c>
      <c r="T15" s="47">
        <v>3.2400953732051256</v>
      </c>
      <c r="U15" s="47">
        <v>4.0559652565628177</v>
      </c>
      <c r="V15" s="47"/>
      <c r="W15">
        <v>1.69</v>
      </c>
      <c r="X15">
        <v>2.85</v>
      </c>
      <c r="Y15">
        <v>-3.87</v>
      </c>
      <c r="Z15">
        <v>2.56</v>
      </c>
      <c r="AA15" t="s">
        <v>717</v>
      </c>
    </row>
    <row r="16" spans="1:27" x14ac:dyDescent="0.3">
      <c r="A16">
        <v>109021177</v>
      </c>
      <c r="B16" t="s">
        <v>256</v>
      </c>
      <c r="C16" s="47">
        <v>4.8039273927392738</v>
      </c>
      <c r="D16" s="47">
        <v>8.1149790794979086</v>
      </c>
      <c r="E16" s="47">
        <v>19.861263940520445</v>
      </c>
      <c r="F16" s="47">
        <v>3.7990050590219226</v>
      </c>
      <c r="G16" s="47">
        <v>-4.3862729124236264</v>
      </c>
      <c r="H16" s="47">
        <v>7.0699481865284977</v>
      </c>
      <c r="I16" s="47">
        <v>0.93596330275229356</v>
      </c>
      <c r="J16" s="47">
        <v>3.5368508287292819</v>
      </c>
      <c r="K16" s="47">
        <v>-9.0916913946587528</v>
      </c>
      <c r="L16" s="47">
        <v>10.33</v>
      </c>
      <c r="M16" s="47">
        <v>12.982635658914727</v>
      </c>
      <c r="N16" s="47">
        <v>0.98214196762141937</v>
      </c>
      <c r="O16" s="47">
        <v>6.8849875311720705</v>
      </c>
      <c r="P16" s="47"/>
      <c r="Q16" s="47">
        <v>15.617704918032789</v>
      </c>
      <c r="R16" s="47">
        <v>-6.5774160206718335</v>
      </c>
      <c r="S16" s="47">
        <v>-2.8988499025341126</v>
      </c>
      <c r="T16" s="47">
        <v>11.078021978021978</v>
      </c>
      <c r="U16" s="47">
        <v>11.902173913043477</v>
      </c>
      <c r="V16" s="47">
        <v>17.279230769230768</v>
      </c>
      <c r="W16">
        <v>5.24</v>
      </c>
      <c r="X16">
        <v>-1.4</v>
      </c>
      <c r="Z16">
        <v>7.3</v>
      </c>
      <c r="AA16" t="s">
        <v>714</v>
      </c>
    </row>
    <row r="17" spans="1:27" x14ac:dyDescent="0.3">
      <c r="A17">
        <v>123021441</v>
      </c>
      <c r="B17" t="s">
        <v>579</v>
      </c>
      <c r="C17" s="47">
        <v>4.6470477928483103</v>
      </c>
      <c r="D17" s="47">
        <v>4.2136420525657066</v>
      </c>
      <c r="E17" s="47">
        <v>0.66767686904164592</v>
      </c>
      <c r="F17" s="47">
        <v>4.9367248472759009</v>
      </c>
      <c r="G17" s="47">
        <v>7.4274074074074061</v>
      </c>
      <c r="H17" s="47">
        <v>4.3065508857242101</v>
      </c>
      <c r="I17" s="47">
        <v>5.1321945137157119</v>
      </c>
      <c r="J17" s="47">
        <v>12.190818260120587</v>
      </c>
      <c r="K17" s="47">
        <v>4.7212394149345647</v>
      </c>
      <c r="L17" s="47">
        <v>8.0215960912052111</v>
      </c>
      <c r="M17" s="47">
        <v>6.2277777777777779</v>
      </c>
      <c r="N17" s="47">
        <v>0.96986499517839908</v>
      </c>
      <c r="O17" s="47">
        <v>6.8369376693766943</v>
      </c>
      <c r="P17" s="47">
        <v>-9.4774950298210712</v>
      </c>
      <c r="Q17" s="47">
        <v>6.1011047696697922</v>
      </c>
      <c r="R17" s="47">
        <v>8.0043045629466736</v>
      </c>
      <c r="S17" s="47">
        <v>3.7357443646271982</v>
      </c>
      <c r="T17" s="47">
        <v>2.0927393225331361</v>
      </c>
      <c r="U17" s="47">
        <v>6.0798172708517519</v>
      </c>
      <c r="V17" s="47">
        <v>23.524604966139954</v>
      </c>
      <c r="W17">
        <v>4.01</v>
      </c>
      <c r="X17">
        <v>5.79</v>
      </c>
      <c r="Y17">
        <v>-2.67</v>
      </c>
      <c r="Z17">
        <v>8.74</v>
      </c>
      <c r="AA17" t="s">
        <v>714</v>
      </c>
    </row>
    <row r="18" spans="1:27" x14ac:dyDescent="0.3">
      <c r="A18">
        <v>119021663</v>
      </c>
      <c r="B18" t="s">
        <v>483</v>
      </c>
      <c r="C18" s="47">
        <v>4.4634597380753842</v>
      </c>
      <c r="D18" s="47">
        <v>5.5264797668724199</v>
      </c>
      <c r="E18" s="47">
        <v>1.1738515836731587</v>
      </c>
      <c r="F18" s="47">
        <v>4.0419743985466354</v>
      </c>
      <c r="G18" s="47">
        <v>5.5090913231300327</v>
      </c>
      <c r="H18" s="47">
        <v>3.7243986011533181</v>
      </c>
      <c r="I18" s="47">
        <v>4.2559178117243945</v>
      </c>
      <c r="J18" s="47">
        <v>6.8693763099463965</v>
      </c>
      <c r="K18" s="47">
        <v>6.6374382053115744</v>
      </c>
      <c r="L18" s="47">
        <v>6.0099609957540014</v>
      </c>
      <c r="M18" s="47">
        <v>2.089737880562037</v>
      </c>
      <c r="N18" s="47">
        <v>-0.44205377099201026</v>
      </c>
      <c r="O18" s="47">
        <v>6.2585881202901472</v>
      </c>
      <c r="P18" s="47">
        <v>1.4309768176628985</v>
      </c>
      <c r="Q18" s="47">
        <v>4.4120756724122678</v>
      </c>
      <c r="R18" s="47">
        <v>5.9512560960982608</v>
      </c>
      <c r="S18" s="47">
        <v>2.773302294153412</v>
      </c>
      <c r="T18" s="47">
        <v>1.9571983434260787</v>
      </c>
      <c r="U18" s="47">
        <v>11.662392796020397</v>
      </c>
      <c r="V18" s="47">
        <v>-17.915158102209261</v>
      </c>
      <c r="W18">
        <v>6.8</v>
      </c>
      <c r="X18">
        <v>3.34</v>
      </c>
      <c r="Y18">
        <v>13.18</v>
      </c>
      <c r="Z18">
        <v>13.92</v>
      </c>
      <c r="AA18" t="s">
        <v>718</v>
      </c>
    </row>
    <row r="19" spans="1:27" x14ac:dyDescent="0.3">
      <c r="A19">
        <v>119011356</v>
      </c>
      <c r="B19" t="s">
        <v>464</v>
      </c>
      <c r="C19" s="47">
        <v>4.4446084424615115</v>
      </c>
      <c r="D19" s="47">
        <v>3.6832628909551985</v>
      </c>
      <c r="E19" s="47">
        <v>2.5923849643551549</v>
      </c>
      <c r="F19" s="47">
        <v>4.5233123028391198</v>
      </c>
      <c r="G19" s="47">
        <v>6.0596238244514087</v>
      </c>
      <c r="H19" s="47">
        <v>4.7522742917659535</v>
      </c>
      <c r="I19" s="47">
        <v>4.0915556635877515</v>
      </c>
      <c r="J19" s="47">
        <v>-0.15010752688171891</v>
      </c>
      <c r="K19" s="47">
        <v>10.046640926640928</v>
      </c>
      <c r="L19" s="47">
        <v>9.0151315789473685</v>
      </c>
      <c r="M19" s="47">
        <v>6.865946817082996</v>
      </c>
      <c r="N19" s="47">
        <v>-1.0916294160057678</v>
      </c>
      <c r="O19" s="47">
        <v>3.8827081875437361</v>
      </c>
      <c r="P19" s="47">
        <v>-13.738624641833809</v>
      </c>
      <c r="Q19" s="47">
        <v>8.0676300046019342</v>
      </c>
      <c r="R19" s="47">
        <v>8.6184048027444256</v>
      </c>
      <c r="S19" s="47">
        <v>4.6991324350969448</v>
      </c>
      <c r="T19" s="47">
        <v>3.6245669291338594</v>
      </c>
      <c r="U19" s="47">
        <v>4.9534006734006724</v>
      </c>
      <c r="V19" s="47">
        <v>-16.020171821305844</v>
      </c>
      <c r="W19">
        <v>4.8</v>
      </c>
      <c r="X19">
        <v>-11.72</v>
      </c>
      <c r="Y19">
        <v>2.1</v>
      </c>
      <c r="Z19">
        <v>12.85</v>
      </c>
      <c r="AA19" t="s">
        <v>714</v>
      </c>
    </row>
    <row r="20" spans="1:27" x14ac:dyDescent="0.3">
      <c r="A20">
        <v>115031299</v>
      </c>
      <c r="B20" t="s">
        <v>385</v>
      </c>
      <c r="C20" s="47">
        <v>4.3810185351705027</v>
      </c>
      <c r="D20" s="47">
        <v>1.2654107648725219</v>
      </c>
      <c r="E20" s="47">
        <v>-2.7373913043478262</v>
      </c>
      <c r="F20" s="47">
        <v>4.0390598290598305</v>
      </c>
      <c r="G20" s="47">
        <v>9.480484581497798</v>
      </c>
      <c r="H20" s="47">
        <v>3.2364779161947901</v>
      </c>
      <c r="I20" s="47">
        <v>6.7536213991769554</v>
      </c>
      <c r="J20" s="47">
        <v>9.5598373983739826</v>
      </c>
      <c r="K20" s="47">
        <v>10.217495769881555</v>
      </c>
      <c r="L20" s="47">
        <v>4.9992376681614363</v>
      </c>
      <c r="M20" s="47">
        <v>7.2947368421052632</v>
      </c>
      <c r="N20" s="47">
        <v>-0.16778541953232473</v>
      </c>
      <c r="O20" s="47">
        <v>6.1524941724941726</v>
      </c>
      <c r="P20" s="47">
        <v>19.807021276595748</v>
      </c>
      <c r="Q20" s="47">
        <v>10.252026578073089</v>
      </c>
      <c r="R20" s="47">
        <v>8.1828571428571415</v>
      </c>
      <c r="S20" s="47">
        <v>2.4964314247669774</v>
      </c>
      <c r="T20" s="47">
        <v>1.9393150684931513</v>
      </c>
      <c r="U20" s="47">
        <v>36.870694980694978</v>
      </c>
      <c r="V20" s="47"/>
      <c r="W20">
        <v>5.83</v>
      </c>
      <c r="X20">
        <v>-9.81</v>
      </c>
      <c r="Z20">
        <v>18.649999999999999</v>
      </c>
      <c r="AA20" t="s">
        <v>714</v>
      </c>
    </row>
    <row r="21" spans="1:27" x14ac:dyDescent="0.3">
      <c r="A21">
        <v>125031713</v>
      </c>
      <c r="B21" t="s">
        <v>635</v>
      </c>
      <c r="C21" s="47">
        <v>4.3675605546514156</v>
      </c>
      <c r="D21" s="47">
        <v>5.497467816835643</v>
      </c>
      <c r="E21" s="47">
        <v>2.4747724264286965</v>
      </c>
      <c r="F21" s="47">
        <v>4.3403896732805709</v>
      </c>
      <c r="G21" s="47">
        <v>4.2686336826666746</v>
      </c>
      <c r="H21" s="47">
        <v>3.9741569515673874</v>
      </c>
      <c r="I21" s="47">
        <v>4.024467838023579</v>
      </c>
      <c r="J21" s="47">
        <v>4.2508786045313052</v>
      </c>
      <c r="K21" s="47">
        <v>5.1256976442978823</v>
      </c>
      <c r="L21" s="47">
        <v>7.4820003138636046</v>
      </c>
      <c r="M21" s="47">
        <v>6.0556913761369664</v>
      </c>
      <c r="N21" s="47">
        <v>-0.33598830995173312</v>
      </c>
      <c r="O21" s="47">
        <v>4.5400831548599054</v>
      </c>
      <c r="P21" s="47">
        <v>-5.8145464814263832</v>
      </c>
      <c r="Q21" s="47">
        <v>9.7589133158243477</v>
      </c>
      <c r="R21" s="47">
        <v>5.2137574889491169</v>
      </c>
      <c r="S21" s="47">
        <v>3.3906864479547369</v>
      </c>
      <c r="T21" s="47">
        <v>2.1205018774767996</v>
      </c>
      <c r="U21" s="47">
        <v>9.1888250488003536</v>
      </c>
      <c r="V21" s="47">
        <v>21.079550759703878</v>
      </c>
      <c r="W21">
        <v>4.5999999999999996</v>
      </c>
      <c r="X21">
        <v>4.1500000000000004</v>
      </c>
      <c r="Y21">
        <v>5.86</v>
      </c>
      <c r="Z21">
        <v>0.8</v>
      </c>
      <c r="AA21" t="s">
        <v>719</v>
      </c>
    </row>
    <row r="22" spans="1:27" x14ac:dyDescent="0.3">
      <c r="A22">
        <v>102011042</v>
      </c>
      <c r="B22" t="s">
        <v>115</v>
      </c>
      <c r="C22" s="47">
        <v>4.3647612985359636</v>
      </c>
      <c r="D22" s="47">
        <v>0.85944649446494381</v>
      </c>
      <c r="E22" s="47">
        <v>-0.75982171799027576</v>
      </c>
      <c r="F22" s="47">
        <v>4.921630809656758</v>
      </c>
      <c r="G22" s="47">
        <v>7.5777413064673382</v>
      </c>
      <c r="H22" s="47">
        <v>4.4094692144373671</v>
      </c>
      <c r="I22" s="47">
        <v>5.7289455184534255</v>
      </c>
      <c r="J22" s="47">
        <v>9.4449272349272348</v>
      </c>
      <c r="K22" s="47">
        <v>7.8760627674750348</v>
      </c>
      <c r="L22" s="47">
        <v>1.5616264938221587</v>
      </c>
      <c r="M22" s="47">
        <v>-1.1115649050795255</v>
      </c>
      <c r="N22" s="47">
        <v>1.7065217391304346</v>
      </c>
      <c r="O22" s="47">
        <v>8.5569392033542968</v>
      </c>
      <c r="P22" s="47">
        <v>-5.003271028037382</v>
      </c>
      <c r="Q22" s="47">
        <v>8.1831013916501014</v>
      </c>
      <c r="R22" s="47">
        <v>8.1189265536723152</v>
      </c>
      <c r="S22" s="47">
        <v>3.9332098765432102</v>
      </c>
      <c r="T22" s="47">
        <v>2.9625749559082895</v>
      </c>
      <c r="U22" s="47">
        <v>7.9031204552639913</v>
      </c>
      <c r="V22" s="47">
        <v>4.6065024630541842</v>
      </c>
      <c r="W22">
        <v>5.76</v>
      </c>
      <c r="X22">
        <v>5.65</v>
      </c>
      <c r="Y22">
        <v>-7.77</v>
      </c>
      <c r="Z22">
        <v>3.93</v>
      </c>
      <c r="AA22" t="s">
        <v>714</v>
      </c>
    </row>
    <row r="23" spans="1:27" x14ac:dyDescent="0.3">
      <c r="A23">
        <v>122031432</v>
      </c>
      <c r="B23" t="s">
        <v>562</v>
      </c>
      <c r="C23" s="47">
        <v>4.3634254845884968</v>
      </c>
      <c r="D23" s="47">
        <v>6.9991056910569096</v>
      </c>
      <c r="E23" s="47">
        <v>3.8886924939467309</v>
      </c>
      <c r="F23" s="47">
        <v>3.0575487115022</v>
      </c>
      <c r="G23" s="47">
        <v>5.2187878787878788</v>
      </c>
      <c r="H23" s="47">
        <v>1.6410121457489879</v>
      </c>
      <c r="I23" s="47">
        <v>5.7906168080185036</v>
      </c>
      <c r="J23" s="47">
        <v>10.484878048780487</v>
      </c>
      <c r="K23" s="47">
        <v>6.4788235294117644</v>
      </c>
      <c r="L23" s="47">
        <v>1.2130210325047797</v>
      </c>
      <c r="M23" s="47">
        <v>35.837272727272726</v>
      </c>
      <c r="N23" s="47">
        <v>-1.3461165048543684</v>
      </c>
      <c r="O23" s="47">
        <v>2.7053294289897512</v>
      </c>
      <c r="P23" s="47">
        <v>23.643207547169812</v>
      </c>
      <c r="Q23" s="47">
        <v>14.885068493150685</v>
      </c>
      <c r="R23" s="47">
        <v>4.6243391521196999</v>
      </c>
      <c r="S23" s="47">
        <v>3.3100448430493272</v>
      </c>
      <c r="T23" s="47">
        <v>2.2639938080495359</v>
      </c>
      <c r="U23" s="47">
        <v>14.679535452322739</v>
      </c>
      <c r="V23" s="47"/>
      <c r="W23">
        <v>3.05</v>
      </c>
      <c r="AA23" t="s">
        <v>714</v>
      </c>
    </row>
    <row r="24" spans="1:27" x14ac:dyDescent="0.3">
      <c r="A24">
        <v>123021437</v>
      </c>
      <c r="B24" t="s">
        <v>576</v>
      </c>
      <c r="C24" s="47">
        <v>4.3582544378698227</v>
      </c>
      <c r="D24" s="47">
        <v>1.95779452476161</v>
      </c>
      <c r="E24" s="47">
        <v>1.2433333333333341</v>
      </c>
      <c r="F24" s="47">
        <v>5.0853680430879695</v>
      </c>
      <c r="G24" s="47">
        <v>7.9994873881204249</v>
      </c>
      <c r="H24" s="47">
        <v>4.713739837398375</v>
      </c>
      <c r="I24" s="47">
        <v>5.0884786750696183</v>
      </c>
      <c r="J24" s="47">
        <v>9.9185905224787376</v>
      </c>
      <c r="K24" s="47">
        <v>5.7627272727272718</v>
      </c>
      <c r="L24" s="47">
        <v>6.7210538641686188</v>
      </c>
      <c r="M24" s="47">
        <v>-0.60858403176003506</v>
      </c>
      <c r="N24" s="47">
        <v>1.1446478873239441</v>
      </c>
      <c r="O24" s="47">
        <v>10.018117752007136</v>
      </c>
      <c r="P24" s="47">
        <v>-9.9237583892617423</v>
      </c>
      <c r="Q24" s="47">
        <v>6.4371241326137252</v>
      </c>
      <c r="R24" s="47">
        <v>9.1743682310469303</v>
      </c>
      <c r="S24" s="47">
        <v>4.395903614457831</v>
      </c>
      <c r="T24" s="47">
        <v>1.8458823529411763</v>
      </c>
      <c r="U24" s="47">
        <v>5.039773612915198</v>
      </c>
      <c r="V24" s="47">
        <v>13.232976356050074</v>
      </c>
      <c r="W24">
        <v>3.29</v>
      </c>
      <c r="X24">
        <v>5.26</v>
      </c>
      <c r="Y24">
        <v>3.86</v>
      </c>
      <c r="Z24">
        <v>5.53</v>
      </c>
      <c r="AA24" t="s">
        <v>714</v>
      </c>
    </row>
    <row r="25" spans="1:27" x14ac:dyDescent="0.3">
      <c r="A25">
        <v>125031479</v>
      </c>
      <c r="B25" t="s">
        <v>628</v>
      </c>
      <c r="C25" s="47">
        <v>4.3450035148860238</v>
      </c>
      <c r="D25" s="47">
        <v>1.0136028119507898</v>
      </c>
      <c r="E25" s="47">
        <v>3.112484675112384</v>
      </c>
      <c r="F25" s="47">
        <v>5.6751612903225812</v>
      </c>
      <c r="G25" s="47">
        <v>3.0541784495368116</v>
      </c>
      <c r="H25" s="47">
        <v>5.654116865869856</v>
      </c>
      <c r="I25" s="47">
        <v>3.8870100164449113</v>
      </c>
      <c r="J25" s="47">
        <v>12.534942426926481</v>
      </c>
      <c r="K25" s="47">
        <v>7.7344772117962464</v>
      </c>
      <c r="L25" s="47">
        <v>10.429357638888892</v>
      </c>
      <c r="M25" s="47">
        <v>4.3137744429286009</v>
      </c>
      <c r="N25" s="47">
        <v>0.17974910394265198</v>
      </c>
      <c r="O25" s="47">
        <v>3.9676213358962027</v>
      </c>
      <c r="P25" s="47">
        <v>-7.2199999999999989</v>
      </c>
      <c r="Q25" s="47">
        <v>7.8343892339544468</v>
      </c>
      <c r="R25" s="47">
        <v>4.4163899106673661</v>
      </c>
      <c r="S25" s="47">
        <v>1.3013575865128661</v>
      </c>
      <c r="T25" s="47">
        <v>-1.1522356046856963</v>
      </c>
      <c r="U25" s="47">
        <v>7.1299655568312303</v>
      </c>
      <c r="V25" s="47">
        <v>25.626352800953519</v>
      </c>
      <c r="W25">
        <v>2.2200000000000002</v>
      </c>
      <c r="X25">
        <v>9.0299999999999994</v>
      </c>
      <c r="Y25">
        <v>0.65</v>
      </c>
      <c r="Z25">
        <v>8.73</v>
      </c>
      <c r="AA25" t="s">
        <v>714</v>
      </c>
    </row>
    <row r="26" spans="1:27" x14ac:dyDescent="0.3">
      <c r="A26">
        <v>119011657</v>
      </c>
      <c r="B26" t="s">
        <v>472</v>
      </c>
      <c r="C26" s="47">
        <v>4.2900967082321806</v>
      </c>
      <c r="D26" s="47">
        <v>4.4587758032833129</v>
      </c>
      <c r="E26" s="47">
        <v>3.6810438819896323</v>
      </c>
      <c r="F26" s="47">
        <v>3.732293851463627</v>
      </c>
      <c r="G26" s="47">
        <v>6.4115371008617341</v>
      </c>
      <c r="H26" s="47">
        <v>5.1968002643550122</v>
      </c>
      <c r="I26" s="47">
        <v>3.3334603046457936</v>
      </c>
      <c r="J26" s="47">
        <v>11.150593203100506</v>
      </c>
      <c r="K26" s="47">
        <v>5.3094694440723105</v>
      </c>
      <c r="L26" s="47">
        <v>6.0661676034797356</v>
      </c>
      <c r="M26" s="47">
        <v>4.3756672764466487E-2</v>
      </c>
      <c r="N26" s="47">
        <v>0.11083754109732347</v>
      </c>
      <c r="O26" s="47">
        <v>5.754730811494845</v>
      </c>
      <c r="P26" s="47">
        <v>-8.9524924122100273</v>
      </c>
      <c r="Q26" s="47">
        <v>8.5777880723054629</v>
      </c>
      <c r="R26" s="47">
        <v>7.2235944924497133</v>
      </c>
      <c r="S26" s="47">
        <v>4.6293404535066935</v>
      </c>
      <c r="T26" s="47">
        <v>1.8856515432264782</v>
      </c>
      <c r="U26" s="47">
        <v>3.8398017001071807</v>
      </c>
      <c r="V26" s="47">
        <v>28.335475867484028</v>
      </c>
      <c r="W26">
        <v>3.84</v>
      </c>
      <c r="X26">
        <v>6.89</v>
      </c>
      <c r="Y26">
        <v>4.79</v>
      </c>
      <c r="Z26">
        <v>5.7</v>
      </c>
      <c r="AA26" t="s">
        <v>720</v>
      </c>
    </row>
    <row r="27" spans="1:27" x14ac:dyDescent="0.3">
      <c r="A27">
        <v>113031266</v>
      </c>
      <c r="B27" t="s">
        <v>347</v>
      </c>
      <c r="C27" s="47">
        <v>4.1862206697102859</v>
      </c>
      <c r="D27" s="47">
        <v>7.3441486603284361</v>
      </c>
      <c r="E27" s="47">
        <v>6.8999999999999986</v>
      </c>
      <c r="F27" s="47">
        <v>3.884878491113529</v>
      </c>
      <c r="G27" s="47">
        <v>1.2416983894582714</v>
      </c>
      <c r="H27" s="47">
        <v>5.9368465430016872</v>
      </c>
      <c r="I27" s="47">
        <v>1.0273041973171786</v>
      </c>
      <c r="J27" s="47">
        <v>1.6861696658097713</v>
      </c>
      <c r="K27" s="47">
        <v>1.3570983213429262</v>
      </c>
      <c r="L27" s="47">
        <v>5.105350223546945</v>
      </c>
      <c r="M27" s="47">
        <v>5.8713051146384529</v>
      </c>
      <c r="N27" s="47">
        <v>1.6578840222085134</v>
      </c>
      <c r="O27" s="47">
        <v>3.6857894736842098</v>
      </c>
      <c r="P27" s="47">
        <v>3.0133333333333354</v>
      </c>
      <c r="Q27" s="47">
        <v>8.0343189755529671</v>
      </c>
      <c r="R27" s="47">
        <v>1.8042857142857134</v>
      </c>
      <c r="S27" s="47">
        <v>-1.0040126382306482</v>
      </c>
      <c r="T27" s="47">
        <v>5.8869702780441031</v>
      </c>
      <c r="U27" s="47">
        <v>9.2905093046033294</v>
      </c>
      <c r="V27" s="47">
        <v>40.176363636363639</v>
      </c>
      <c r="W27">
        <v>7.33</v>
      </c>
      <c r="X27">
        <v>8.58</v>
      </c>
      <c r="Z27">
        <v>5.12</v>
      </c>
      <c r="AA27" t="s">
        <v>714</v>
      </c>
    </row>
    <row r="28" spans="1:27" x14ac:dyDescent="0.3">
      <c r="A28">
        <v>119011361</v>
      </c>
      <c r="B28" t="s">
        <v>467</v>
      </c>
      <c r="C28" s="47">
        <v>4.0933505687693881</v>
      </c>
      <c r="D28" s="47">
        <v>2.6716859716859744</v>
      </c>
      <c r="E28" s="47">
        <v>3.180538373424973</v>
      </c>
      <c r="F28" s="47">
        <v>4.1524268575036842</v>
      </c>
      <c r="G28" s="47">
        <v>4.3772919307139819</v>
      </c>
      <c r="H28" s="47">
        <v>3.8962790697674414</v>
      </c>
      <c r="I28" s="47">
        <v>4.1219453207150352</v>
      </c>
      <c r="J28" s="47">
        <v>5.7538840070298818</v>
      </c>
      <c r="K28" s="47">
        <v>6.854725738396624</v>
      </c>
      <c r="L28" s="47">
        <v>10.647947782683818</v>
      </c>
      <c r="M28" s="47">
        <v>8.1748742746615051</v>
      </c>
      <c r="N28" s="47">
        <v>-0.29421607105969816</v>
      </c>
      <c r="O28" s="47">
        <v>7.5420542481053037</v>
      </c>
      <c r="P28" s="47">
        <v>-8.8210582010582037</v>
      </c>
      <c r="Q28" s="47">
        <v>5.8319450317124719</v>
      </c>
      <c r="R28" s="47">
        <v>6.2577150916784188</v>
      </c>
      <c r="S28" s="47">
        <v>2.1892475545522947</v>
      </c>
      <c r="T28" s="47">
        <v>-1.0448169838945844</v>
      </c>
      <c r="U28" s="47">
        <v>9.0126240300963971</v>
      </c>
      <c r="V28" s="47">
        <v>11.013915900131401</v>
      </c>
      <c r="W28">
        <v>1.82</v>
      </c>
      <c r="X28">
        <v>8.61</v>
      </c>
      <c r="Y28">
        <v>3.83</v>
      </c>
      <c r="Z28">
        <v>-1.53</v>
      </c>
      <c r="AA28" t="s">
        <v>714</v>
      </c>
    </row>
    <row r="29" spans="1:27" x14ac:dyDescent="0.3">
      <c r="A29">
        <v>123021438</v>
      </c>
      <c r="B29" t="s">
        <v>577</v>
      </c>
      <c r="C29" s="47">
        <v>4.0920671806761195</v>
      </c>
      <c r="D29" s="47">
        <v>1.0508545584384663</v>
      </c>
      <c r="E29" s="47">
        <v>-1.0003281027104141</v>
      </c>
      <c r="F29" s="47">
        <v>5.2687024901703801</v>
      </c>
      <c r="G29" s="47">
        <v>9.1307701786814537</v>
      </c>
      <c r="H29" s="47">
        <v>4.2827338129496404</v>
      </c>
      <c r="I29" s="47">
        <v>5.1705603335939543</v>
      </c>
      <c r="J29" s="47">
        <v>2.2243373493975902</v>
      </c>
      <c r="K29" s="47">
        <v>6.0963241436925655</v>
      </c>
      <c r="L29" s="47">
        <v>10.006993603411514</v>
      </c>
      <c r="M29" s="47">
        <v>3.6281941867656151</v>
      </c>
      <c r="N29" s="47">
        <v>2.5886003110419908</v>
      </c>
      <c r="O29" s="47">
        <v>2.6453996447602135</v>
      </c>
      <c r="P29" s="47">
        <v>-6.1969230769230776</v>
      </c>
      <c r="Q29" s="47">
        <v>6.4131719207019806</v>
      </c>
      <c r="R29" s="47">
        <v>10.685254730713247</v>
      </c>
      <c r="S29" s="47">
        <v>3.6915621156211564</v>
      </c>
      <c r="T29" s="47">
        <v>3.3382411795681932</v>
      </c>
      <c r="U29" s="47">
        <v>4.949103353867212</v>
      </c>
      <c r="V29" s="47">
        <v>11.913561283534982</v>
      </c>
      <c r="W29">
        <v>2.4700000000000002</v>
      </c>
      <c r="X29">
        <v>2.81</v>
      </c>
      <c r="Y29">
        <v>2.37</v>
      </c>
      <c r="Z29">
        <v>2.87</v>
      </c>
      <c r="AA29" t="s">
        <v>714</v>
      </c>
    </row>
    <row r="30" spans="1:27" x14ac:dyDescent="0.3">
      <c r="A30">
        <v>116031319</v>
      </c>
      <c r="B30" t="s">
        <v>413</v>
      </c>
      <c r="C30" s="47">
        <v>4.0841615616239224</v>
      </c>
      <c r="D30" s="47">
        <v>5.4864380858411437</v>
      </c>
      <c r="E30" s="47">
        <v>1.5509700235769621</v>
      </c>
      <c r="F30" s="47">
        <v>4.0709824258138863</v>
      </c>
      <c r="G30" s="47">
        <v>3.472332968236584</v>
      </c>
      <c r="H30" s="47">
        <v>3.3652069716775603</v>
      </c>
      <c r="I30" s="47">
        <v>3.7151983723296045</v>
      </c>
      <c r="J30" s="47">
        <v>5.968045325779034</v>
      </c>
      <c r="K30" s="47">
        <v>3.9660336300692389</v>
      </c>
      <c r="L30" s="47">
        <v>7.2746524245506965</v>
      </c>
      <c r="M30" s="47">
        <v>8.530798376184034</v>
      </c>
      <c r="N30" s="47">
        <v>0.37252472367655631</v>
      </c>
      <c r="O30" s="47">
        <v>5.9481268011527382</v>
      </c>
      <c r="P30" s="47">
        <v>-4.0656484149855885</v>
      </c>
      <c r="Q30" s="47">
        <v>6.6832440657334118</v>
      </c>
      <c r="R30" s="47">
        <v>4.6962944162436546</v>
      </c>
      <c r="S30" s="47">
        <v>1.5384712017065656</v>
      </c>
      <c r="T30" s="47">
        <v>2.3041766697445372</v>
      </c>
      <c r="U30" s="47">
        <v>5.1898075240594927</v>
      </c>
      <c r="V30" s="47">
        <v>42.005575221238942</v>
      </c>
      <c r="W30">
        <v>2.33</v>
      </c>
      <c r="X30">
        <v>0.65</v>
      </c>
      <c r="Y30">
        <v>2.86</v>
      </c>
      <c r="Z30">
        <v>6.44</v>
      </c>
      <c r="AA30" t="s">
        <v>714</v>
      </c>
    </row>
    <row r="31" spans="1:27" x14ac:dyDescent="0.3">
      <c r="A31">
        <v>119011354</v>
      </c>
      <c r="B31" t="s">
        <v>462</v>
      </c>
      <c r="C31" s="47">
        <v>4.0754456673383963</v>
      </c>
      <c r="D31" s="47">
        <v>0.8458176320074422</v>
      </c>
      <c r="E31" s="47">
        <v>-0.30615160349854165</v>
      </c>
      <c r="F31" s="47">
        <v>5.0097883597883595</v>
      </c>
      <c r="G31" s="47">
        <v>7.1984615384615385</v>
      </c>
      <c r="H31" s="47">
        <v>4.5063827386828379</v>
      </c>
      <c r="I31" s="47">
        <v>4.5703227426849189</v>
      </c>
      <c r="J31" s="47">
        <v>6.7324710424710403</v>
      </c>
      <c r="K31" s="47">
        <v>10.563516483516482</v>
      </c>
      <c r="L31" s="47">
        <v>8.5413621111816411</v>
      </c>
      <c r="M31" s="47">
        <v>1.5773170731707324</v>
      </c>
      <c r="N31" s="47">
        <v>-0.29385321100917494</v>
      </c>
      <c r="O31" s="47">
        <v>2.7041071428571417</v>
      </c>
      <c r="P31" s="47">
        <v>-16.504949784791968</v>
      </c>
      <c r="Q31" s="47">
        <v>6.8116245831348223</v>
      </c>
      <c r="R31" s="47">
        <v>8.7100935307872192</v>
      </c>
      <c r="S31" s="47">
        <v>3.8834653988378243</v>
      </c>
      <c r="T31" s="47">
        <v>-0.25395959065862073</v>
      </c>
      <c r="U31" s="47">
        <v>10.972337106148672</v>
      </c>
      <c r="V31" s="47">
        <v>9.6241968911917084</v>
      </c>
      <c r="W31">
        <v>4.26</v>
      </c>
      <c r="X31">
        <v>-2.54</v>
      </c>
      <c r="Y31">
        <v>4.92</v>
      </c>
      <c r="Z31">
        <v>4.13</v>
      </c>
      <c r="AA31" t="s">
        <v>714</v>
      </c>
    </row>
    <row r="32" spans="1:27" x14ac:dyDescent="0.3">
      <c r="A32">
        <v>102021050</v>
      </c>
      <c r="B32" t="s">
        <v>123</v>
      </c>
      <c r="C32" s="47">
        <v>4.0053229762878164</v>
      </c>
      <c r="D32" s="47">
        <v>-2.6669687691365596</v>
      </c>
      <c r="E32" s="47">
        <v>2.2265727699530515</v>
      </c>
      <c r="F32" s="47">
        <v>3.0856943475226792</v>
      </c>
      <c r="G32" s="47">
        <v>9.7067025475421609</v>
      </c>
      <c r="H32" s="47">
        <v>3.6091548920287924</v>
      </c>
      <c r="I32" s="47">
        <v>6.92</v>
      </c>
      <c r="J32" s="47">
        <v>1.063673469387755</v>
      </c>
      <c r="K32" s="47">
        <v>10.696283249460819</v>
      </c>
      <c r="L32" s="47">
        <v>1.0354398382204248</v>
      </c>
      <c r="M32" s="47">
        <v>2.6894728171334421</v>
      </c>
      <c r="N32" s="47">
        <v>0.57800766283524885</v>
      </c>
      <c r="O32" s="47">
        <v>5.2712751677852347</v>
      </c>
      <c r="P32" s="47">
        <v>-3.5996219931271476</v>
      </c>
      <c r="Q32" s="47">
        <v>8.2419870410367153</v>
      </c>
      <c r="R32" s="47">
        <v>9.8768996960486319</v>
      </c>
      <c r="S32" s="47">
        <v>4.2668335419274097</v>
      </c>
      <c r="T32" s="47">
        <v>1.4958598726114651</v>
      </c>
      <c r="U32" s="47">
        <v>2.1772189349112416</v>
      </c>
      <c r="V32" s="47"/>
      <c r="W32">
        <v>8.44</v>
      </c>
      <c r="X32">
        <v>-1.99</v>
      </c>
      <c r="Z32">
        <v>8.19</v>
      </c>
      <c r="AA32" t="s">
        <v>714</v>
      </c>
    </row>
    <row r="33" spans="1:27" x14ac:dyDescent="0.3">
      <c r="A33">
        <v>127011728</v>
      </c>
      <c r="B33" t="s">
        <v>672</v>
      </c>
      <c r="C33" s="47">
        <v>3.9205062434252476</v>
      </c>
      <c r="D33" s="47">
        <v>2.7117980285996222</v>
      </c>
      <c r="E33" s="47">
        <v>5.3263013262063676</v>
      </c>
      <c r="F33" s="47">
        <v>3.6328132045011667</v>
      </c>
      <c r="G33" s="47">
        <v>6.4196795992965638</v>
      </c>
      <c r="H33" s="47">
        <v>4.4324168634895091</v>
      </c>
      <c r="I33" s="47">
        <v>4.0348562777633301</v>
      </c>
      <c r="J33" s="47">
        <v>15.626704735144283</v>
      </c>
      <c r="K33" s="47">
        <v>4.7734424369574944</v>
      </c>
      <c r="L33" s="47">
        <v>5.4377141323403713</v>
      </c>
      <c r="M33" s="47">
        <v>8.476830094628454</v>
      </c>
      <c r="N33" s="47">
        <v>0.32469028940468547</v>
      </c>
      <c r="O33" s="47">
        <v>3.8458138913868591</v>
      </c>
      <c r="P33" s="47">
        <v>-5.4961568922577975</v>
      </c>
      <c r="Q33" s="47">
        <v>11.641101721753099</v>
      </c>
      <c r="R33" s="47">
        <v>7.0261720841757231</v>
      </c>
      <c r="S33" s="47">
        <v>3.7752001634421357</v>
      </c>
      <c r="T33" s="47">
        <v>2.9487980727003489</v>
      </c>
      <c r="U33" s="47">
        <v>6.6772674583799656</v>
      </c>
      <c r="V33" s="47"/>
      <c r="W33">
        <v>3.42</v>
      </c>
      <c r="X33">
        <v>12.39</v>
      </c>
      <c r="Y33">
        <v>1.88</v>
      </c>
      <c r="Z33">
        <v>6.94</v>
      </c>
      <c r="AA33" t="s">
        <v>721</v>
      </c>
    </row>
    <row r="34" spans="1:27" x14ac:dyDescent="0.3">
      <c r="A34">
        <v>127021520</v>
      </c>
      <c r="B34" t="s">
        <v>685</v>
      </c>
      <c r="C34" s="47">
        <v>3.9054779283107326</v>
      </c>
      <c r="D34" s="47">
        <v>3.361791044776119</v>
      </c>
      <c r="E34" s="47">
        <v>1.6000795755968173</v>
      </c>
      <c r="F34" s="47">
        <v>3.9988784884728723</v>
      </c>
      <c r="G34" s="47">
        <v>4.046078431372548</v>
      </c>
      <c r="H34" s="47">
        <v>3.7678752886836016</v>
      </c>
      <c r="I34" s="47">
        <v>3.3073837082332389</v>
      </c>
      <c r="J34" s="47">
        <v>0.35910891089108787</v>
      </c>
      <c r="K34" s="47">
        <v>5.1033333333333326</v>
      </c>
      <c r="L34" s="47">
        <v>14.065061375483438</v>
      </c>
      <c r="M34" s="47">
        <v>10.887195467422096</v>
      </c>
      <c r="N34" s="47">
        <v>2.0461743936137546</v>
      </c>
      <c r="O34" s="47">
        <v>2.708860580325549</v>
      </c>
      <c r="P34" s="47">
        <v>-23.194363143631442</v>
      </c>
      <c r="Q34" s="47">
        <v>12.100344827586206</v>
      </c>
      <c r="R34" s="47">
        <v>5.609207108680792</v>
      </c>
      <c r="S34" s="47">
        <v>4.2227801621363845</v>
      </c>
      <c r="T34" s="47">
        <v>-0.16770905492330535</v>
      </c>
      <c r="U34" s="47">
        <v>16.694677923702315</v>
      </c>
      <c r="V34" s="47">
        <v>10.933636363636367</v>
      </c>
      <c r="W34">
        <v>5.03</v>
      </c>
      <c r="X34">
        <v>20.059999999999999</v>
      </c>
      <c r="Y34">
        <v>9.1</v>
      </c>
      <c r="Z34">
        <v>9.3000000000000007</v>
      </c>
      <c r="AA34" t="s">
        <v>714</v>
      </c>
    </row>
    <row r="35" spans="1:27" x14ac:dyDescent="0.3">
      <c r="A35">
        <v>124031457</v>
      </c>
      <c r="B35" t="s">
        <v>598</v>
      </c>
      <c r="C35" s="47">
        <v>3.9049472674976027</v>
      </c>
      <c r="D35" s="47">
        <v>1.2237712271707792</v>
      </c>
      <c r="E35" s="47">
        <v>-0.36514500537056804</v>
      </c>
      <c r="F35" s="47">
        <v>5.154632624474722</v>
      </c>
      <c r="G35" s="47">
        <v>6.9909852774631949</v>
      </c>
      <c r="H35" s="47">
        <v>3.7443969802982879</v>
      </c>
      <c r="I35" s="47">
        <v>5.3227272727272741</v>
      </c>
      <c r="J35" s="47">
        <v>7.0118855218855209</v>
      </c>
      <c r="K35" s="47">
        <v>5.8648148148148156</v>
      </c>
      <c r="L35" s="47">
        <v>4.7082800689563715</v>
      </c>
      <c r="M35" s="47">
        <v>1.7164166268514087</v>
      </c>
      <c r="N35" s="47">
        <v>1.4005405405405407</v>
      </c>
      <c r="O35" s="47">
        <v>3.0322017109410169</v>
      </c>
      <c r="P35" s="47">
        <v>5.5723809523809535</v>
      </c>
      <c r="Q35" s="47">
        <v>8.9880856423173796</v>
      </c>
      <c r="R35" s="47">
        <v>7.8441388343156513</v>
      </c>
      <c r="S35" s="47">
        <v>2.544447461308716</v>
      </c>
      <c r="T35" s="47">
        <v>3.8741535140968564</v>
      </c>
      <c r="U35" s="47">
        <v>5.0957788944723639</v>
      </c>
      <c r="V35" s="47">
        <v>-3.4410344827586243</v>
      </c>
      <c r="W35">
        <v>3.37</v>
      </c>
      <c r="X35">
        <v>-0.43</v>
      </c>
      <c r="Y35">
        <v>0.24</v>
      </c>
      <c r="Z35">
        <v>5.45</v>
      </c>
      <c r="AA35" t="s">
        <v>714</v>
      </c>
    </row>
    <row r="36" spans="1:27" x14ac:dyDescent="0.3">
      <c r="A36">
        <v>102021054</v>
      </c>
      <c r="B36" t="s">
        <v>127</v>
      </c>
      <c r="C36" s="47">
        <v>3.8768215043621801</v>
      </c>
      <c r="D36" s="47">
        <v>-2.4836233854520735</v>
      </c>
      <c r="E36" s="47">
        <v>-0.11864864864864977</v>
      </c>
      <c r="F36" s="47">
        <v>4.6489446981227829</v>
      </c>
      <c r="G36" s="47">
        <v>8.0474461256304437</v>
      </c>
      <c r="H36" s="47">
        <v>3.5701734820322173</v>
      </c>
      <c r="I36" s="47">
        <v>6.6825852498017451</v>
      </c>
      <c r="J36" s="47">
        <v>12.420989945862338</v>
      </c>
      <c r="K36" s="47">
        <v>7.75</v>
      </c>
      <c r="L36" s="47">
        <v>3.4713935730194088</v>
      </c>
      <c r="M36" s="47">
        <v>-2.6274769012082437</v>
      </c>
      <c r="N36" s="47">
        <v>1.2098150051387462</v>
      </c>
      <c r="O36" s="47">
        <v>8.2309947249434821</v>
      </c>
      <c r="P36" s="47">
        <v>-7.2758823529411742</v>
      </c>
      <c r="Q36" s="47">
        <v>9.7355236728837902</v>
      </c>
      <c r="R36" s="47">
        <v>9.0596911196911218</v>
      </c>
      <c r="S36" s="47">
        <v>3.9835623058336198</v>
      </c>
      <c r="T36" s="47">
        <v>2.093885655597397</v>
      </c>
      <c r="U36" s="47">
        <v>6.0636809544851964</v>
      </c>
      <c r="V36" s="47">
        <v>-6.4645112781954879</v>
      </c>
      <c r="W36">
        <v>5.97</v>
      </c>
      <c r="X36">
        <v>-4.76</v>
      </c>
      <c r="Z36">
        <v>9.6300000000000008</v>
      </c>
      <c r="AA36" t="s">
        <v>714</v>
      </c>
    </row>
    <row r="37" spans="1:27" x14ac:dyDescent="0.3">
      <c r="A37">
        <v>102011040</v>
      </c>
      <c r="B37" t="s">
        <v>113</v>
      </c>
      <c r="C37" s="47">
        <v>3.8155350761707751</v>
      </c>
      <c r="D37" s="47">
        <v>-1.4477589355596123</v>
      </c>
      <c r="E37" s="47">
        <v>2.0518699186991878</v>
      </c>
      <c r="F37" s="47">
        <v>4.1360682754561502</v>
      </c>
      <c r="G37" s="47">
        <v>7.6323300970873795</v>
      </c>
      <c r="H37" s="47">
        <v>3.6139044317900471</v>
      </c>
      <c r="I37" s="47">
        <v>6.1629571443838831</v>
      </c>
      <c r="J37" s="47">
        <v>9.7447058823529424</v>
      </c>
      <c r="K37" s="47">
        <v>6.3542532467532471</v>
      </c>
      <c r="L37" s="47">
        <v>1.3823326959847027</v>
      </c>
      <c r="M37" s="47">
        <v>-1.0766986219292995</v>
      </c>
      <c r="N37" s="47">
        <v>1.2535311572700296</v>
      </c>
      <c r="O37" s="47">
        <v>7.2072886297376089</v>
      </c>
      <c r="P37" s="47">
        <v>-2.0566850068775793</v>
      </c>
      <c r="Q37" s="47">
        <v>10.245974842767296</v>
      </c>
      <c r="R37" s="47">
        <v>8.1589587760305999</v>
      </c>
      <c r="S37" s="47">
        <v>4.7241176470588231</v>
      </c>
      <c r="T37" s="47">
        <v>1.3920157995096698</v>
      </c>
      <c r="U37" s="47">
        <v>6.7063855421686753</v>
      </c>
      <c r="V37" s="47">
        <v>2.170930232558149</v>
      </c>
      <c r="W37">
        <v>4.76</v>
      </c>
      <c r="X37">
        <v>-2.17</v>
      </c>
      <c r="Y37">
        <v>3.92</v>
      </c>
      <c r="Z37">
        <v>7.21</v>
      </c>
      <c r="AA37" t="s">
        <v>714</v>
      </c>
    </row>
    <row r="38" spans="1:27" x14ac:dyDescent="0.3">
      <c r="A38">
        <v>119031373</v>
      </c>
      <c r="B38" t="s">
        <v>487</v>
      </c>
      <c r="C38" s="47">
        <v>3.7988625890163483</v>
      </c>
      <c r="D38" s="47">
        <v>3.6968588878305049</v>
      </c>
      <c r="E38" s="47">
        <v>-2.8162432510300768</v>
      </c>
      <c r="F38" s="47">
        <v>4.9755057340092037</v>
      </c>
      <c r="G38" s="47">
        <v>4.1241803345383943</v>
      </c>
      <c r="H38" s="47">
        <v>4.7383754133037499</v>
      </c>
      <c r="I38" s="47">
        <v>2.6750874750748039</v>
      </c>
      <c r="J38" s="47">
        <v>14.366962415372321</v>
      </c>
      <c r="K38" s="47">
        <v>6.327137024940118</v>
      </c>
      <c r="L38" s="47">
        <v>8.2422087389247451</v>
      </c>
      <c r="M38" s="47">
        <v>-1.8647398597325981</v>
      </c>
      <c r="N38" s="47">
        <v>-0.68342971610078251</v>
      </c>
      <c r="O38" s="47">
        <v>6.2147769191399025</v>
      </c>
      <c r="P38" s="47">
        <v>-6.1860682297953247</v>
      </c>
      <c r="Q38" s="47">
        <v>6.1592849027771948</v>
      </c>
      <c r="R38" s="47">
        <v>4.1628595390788874</v>
      </c>
      <c r="S38" s="47">
        <v>1.283451288588294</v>
      </c>
      <c r="T38" s="47">
        <v>-1.4891633880173369</v>
      </c>
      <c r="U38" s="47">
        <v>2.1750001808391879</v>
      </c>
      <c r="V38" s="47">
        <v>14.194989682360983</v>
      </c>
      <c r="W38">
        <v>2.2400000000000002</v>
      </c>
      <c r="X38">
        <v>5.3</v>
      </c>
      <c r="Y38">
        <v>4.22</v>
      </c>
      <c r="Z38">
        <v>9.0500000000000007</v>
      </c>
      <c r="AA38" t="s">
        <v>714</v>
      </c>
    </row>
    <row r="39" spans="1:27" x14ac:dyDescent="0.3">
      <c r="A39">
        <v>127031522</v>
      </c>
      <c r="B39" t="s">
        <v>687</v>
      </c>
      <c r="C39" s="47">
        <v>3.7800225066816715</v>
      </c>
      <c r="D39" s="47">
        <v>0.79781624069880408</v>
      </c>
      <c r="E39" s="47">
        <v>3.1193487698986999</v>
      </c>
      <c r="F39" s="47">
        <v>4.4542071021957153</v>
      </c>
      <c r="G39" s="47">
        <v>5.713818615751789</v>
      </c>
      <c r="H39" s="47">
        <v>5.3971749298409737</v>
      </c>
      <c r="I39" s="47">
        <v>3.4837945347630566</v>
      </c>
      <c r="J39" s="47">
        <v>17.602921348314606</v>
      </c>
      <c r="K39" s="47">
        <v>6.5282093316519543</v>
      </c>
      <c r="L39" s="47">
        <v>6.6532081911262786</v>
      </c>
      <c r="M39" s="47">
        <v>1.3290588949605358</v>
      </c>
      <c r="N39" s="47">
        <v>-0.20928393383185995</v>
      </c>
      <c r="O39" s="47">
        <v>7.4632327166504373</v>
      </c>
      <c r="P39" s="47">
        <v>-1.3316216216216219</v>
      </c>
      <c r="Q39" s="47">
        <v>6.2247154471544697</v>
      </c>
      <c r="R39" s="47">
        <v>8.0075766016713068</v>
      </c>
      <c r="S39" s="47">
        <v>3.3991489361702127</v>
      </c>
      <c r="T39" s="47">
        <v>-1.1148244796520661</v>
      </c>
      <c r="U39" s="47">
        <v>9.1820049200491987</v>
      </c>
      <c r="V39" s="47">
        <v>23.251115879828326</v>
      </c>
      <c r="W39">
        <v>5.09</v>
      </c>
      <c r="X39">
        <v>15.03</v>
      </c>
      <c r="Y39">
        <v>8.76</v>
      </c>
      <c r="Z39">
        <v>5.82</v>
      </c>
      <c r="AA39" t="s">
        <v>714</v>
      </c>
    </row>
    <row r="40" spans="1:27" x14ac:dyDescent="0.3">
      <c r="A40">
        <v>117011634</v>
      </c>
      <c r="B40" t="s">
        <v>419</v>
      </c>
      <c r="C40" s="47">
        <v>3.7616902581765537</v>
      </c>
      <c r="D40" s="47">
        <v>-1.2737269909587141</v>
      </c>
      <c r="E40" s="47">
        <v>-4.6520457856877133</v>
      </c>
      <c r="F40" s="47">
        <v>6.3577868035419822</v>
      </c>
      <c r="G40" s="47">
        <v>6.8275691130278915</v>
      </c>
      <c r="H40" s="47">
        <v>6.4268615024660853</v>
      </c>
      <c r="I40" s="47">
        <v>3.1949253438207315</v>
      </c>
      <c r="J40" s="47">
        <v>16.675006342625437</v>
      </c>
      <c r="K40" s="47">
        <v>6.3494940121370256</v>
      </c>
      <c r="L40" s="47">
        <v>4.168026151354395</v>
      </c>
      <c r="M40" s="47">
        <v>-11.03960134065133</v>
      </c>
      <c r="N40" s="47">
        <v>-1.377590574802003</v>
      </c>
      <c r="O40" s="47">
        <v>6.1371191512479051</v>
      </c>
      <c r="P40" s="47">
        <v>-6.965716181252688</v>
      </c>
      <c r="Q40" s="47">
        <v>7.3833801094296376</v>
      </c>
      <c r="R40" s="47">
        <v>7.0832533731069525</v>
      </c>
      <c r="S40" s="47">
        <v>0.80960229676614404</v>
      </c>
      <c r="T40" s="47">
        <v>-3.4281657025305208</v>
      </c>
      <c r="U40" s="47">
        <v>6.5599649201184427</v>
      </c>
      <c r="V40" s="47">
        <v>16.743441867645338</v>
      </c>
      <c r="W40">
        <v>7.09</v>
      </c>
      <c r="X40">
        <v>13.45</v>
      </c>
      <c r="Y40">
        <v>15.45</v>
      </c>
      <c r="Z40">
        <v>10.68</v>
      </c>
      <c r="AA40" t="s">
        <v>722</v>
      </c>
    </row>
    <row r="41" spans="1:27" x14ac:dyDescent="0.3">
      <c r="A41">
        <v>123011699</v>
      </c>
      <c r="B41" t="s">
        <v>571</v>
      </c>
      <c r="C41" s="47">
        <v>3.6462750907842842</v>
      </c>
      <c r="D41" s="47">
        <v>2.059708368086886</v>
      </c>
      <c r="E41" s="47">
        <v>2.6456932035571112</v>
      </c>
      <c r="F41" s="47">
        <v>3.9669202925860629</v>
      </c>
      <c r="G41" s="47">
        <v>7.3223202973040946</v>
      </c>
      <c r="H41" s="47">
        <v>4.3664446680712228</v>
      </c>
      <c r="I41" s="47">
        <v>4.163278558040659</v>
      </c>
      <c r="J41" s="47">
        <v>13.015012540450986</v>
      </c>
      <c r="K41" s="47">
        <v>4.8156859795774833</v>
      </c>
      <c r="L41" s="47">
        <v>4.3035115841542879</v>
      </c>
      <c r="M41" s="47">
        <v>-1.7518516773005643</v>
      </c>
      <c r="N41" s="47">
        <v>0.39525437664696383</v>
      </c>
      <c r="O41" s="47">
        <v>3.5099396318511991</v>
      </c>
      <c r="P41" s="47">
        <v>-5.9555548833652807</v>
      </c>
      <c r="Q41" s="47">
        <v>12.415157327347764</v>
      </c>
      <c r="R41" s="47">
        <v>9.2742223581708139</v>
      </c>
      <c r="S41" s="47">
        <v>3.2668614139432264</v>
      </c>
      <c r="T41" s="47">
        <v>2.2583973858069246</v>
      </c>
      <c r="U41" s="47">
        <v>2.3906874645155156</v>
      </c>
      <c r="V41" s="47">
        <v>-2.664862506370298</v>
      </c>
      <c r="W41">
        <v>3.28</v>
      </c>
      <c r="X41">
        <v>3.48</v>
      </c>
      <c r="Y41">
        <v>0.25</v>
      </c>
      <c r="Z41">
        <v>9.11</v>
      </c>
      <c r="AA41" t="s">
        <v>723</v>
      </c>
    </row>
    <row r="42" spans="1:27" x14ac:dyDescent="0.3">
      <c r="A42">
        <v>113031264</v>
      </c>
      <c r="B42" t="s">
        <v>345</v>
      </c>
      <c r="C42" s="47">
        <v>3.644779727502959</v>
      </c>
      <c r="D42" s="47">
        <v>9.4823115577889432</v>
      </c>
      <c r="E42" s="47">
        <v>9.3578056426332292</v>
      </c>
      <c r="F42" s="47">
        <v>4.183898305084746</v>
      </c>
      <c r="G42" s="47">
        <v>-5.8250672645739918</v>
      </c>
      <c r="H42" s="47">
        <v>5.2140638119227525</v>
      </c>
      <c r="I42" s="47">
        <v>-0.9227672955974846</v>
      </c>
      <c r="J42" s="47">
        <v>-2.8172727272727265</v>
      </c>
      <c r="K42" s="47">
        <v>-2.3980568720379143</v>
      </c>
      <c r="L42" s="47">
        <v>10.066400877834674</v>
      </c>
      <c r="M42" s="47">
        <v>15.341694915254237</v>
      </c>
      <c r="N42" s="47">
        <v>0.91987152034261266</v>
      </c>
      <c r="O42" s="47">
        <v>3.1312028725314187</v>
      </c>
      <c r="P42" s="47">
        <v>5.4895652173913021</v>
      </c>
      <c r="Q42" s="47">
        <v>8.3532891246684322</v>
      </c>
      <c r="R42" s="47">
        <v>-6.4570856102003642</v>
      </c>
      <c r="S42" s="47">
        <v>-0.980363349131121</v>
      </c>
      <c r="T42" s="47">
        <v>4.4336866359447011</v>
      </c>
      <c r="U42" s="47">
        <v>10.013298969072164</v>
      </c>
      <c r="V42" s="47">
        <v>35.898181818181811</v>
      </c>
      <c r="W42">
        <v>4.37</v>
      </c>
      <c r="X42">
        <v>-10.050000000000001</v>
      </c>
      <c r="Z42">
        <v>26.98</v>
      </c>
      <c r="AA42" t="s">
        <v>714</v>
      </c>
    </row>
    <row r="43" spans="1:27" x14ac:dyDescent="0.3">
      <c r="A43">
        <v>116011304</v>
      </c>
      <c r="B43" t="s">
        <v>392</v>
      </c>
      <c r="C43" s="47">
        <v>3.5978378715769583</v>
      </c>
      <c r="D43" s="47">
        <v>0.85905179982440671</v>
      </c>
      <c r="E43" s="47">
        <v>1.8805755395683441</v>
      </c>
      <c r="F43" s="47">
        <v>4.2449133468377234</v>
      </c>
      <c r="G43" s="47">
        <v>6.4833962264150937</v>
      </c>
      <c r="H43" s="47">
        <v>4.3440499284464948</v>
      </c>
      <c r="I43" s="47">
        <v>4.0728972770494174</v>
      </c>
      <c r="J43" s="47">
        <v>11.674301675977652</v>
      </c>
      <c r="K43" s="47">
        <v>7.0715384615384611</v>
      </c>
      <c r="L43" s="47">
        <v>6.2537724278900768</v>
      </c>
      <c r="M43" s="47">
        <v>0.26025337147527594</v>
      </c>
      <c r="N43" s="47">
        <v>0.52475243946512418</v>
      </c>
      <c r="O43" s="47">
        <v>8.0900131176213375</v>
      </c>
      <c r="P43" s="47">
        <v>-4.4309170305676879</v>
      </c>
      <c r="Q43" s="47">
        <v>5.1958014731673074</v>
      </c>
      <c r="R43" s="47">
        <v>7.5353714591127723</v>
      </c>
      <c r="S43" s="47">
        <v>4.4910995799357547</v>
      </c>
      <c r="T43" s="47">
        <v>0.5928577655092262</v>
      </c>
      <c r="U43" s="47">
        <v>4.2413253012048209</v>
      </c>
      <c r="V43" s="47">
        <v>15.132413793103446</v>
      </c>
      <c r="W43">
        <v>1.39</v>
      </c>
      <c r="X43">
        <v>4.13</v>
      </c>
      <c r="Y43">
        <v>0.17</v>
      </c>
      <c r="Z43">
        <v>7.38</v>
      </c>
      <c r="AA43" t="s">
        <v>714</v>
      </c>
    </row>
    <row r="44" spans="1:27" x14ac:dyDescent="0.3">
      <c r="A44">
        <v>123021443</v>
      </c>
      <c r="B44" t="s">
        <v>580</v>
      </c>
      <c r="C44" s="47">
        <v>3.575880041477923</v>
      </c>
      <c r="D44" s="47">
        <v>1.5130467012601905</v>
      </c>
      <c r="E44" s="47">
        <v>-1.1022744503411666</v>
      </c>
      <c r="F44" s="47">
        <v>5.0349253731343282</v>
      </c>
      <c r="G44" s="47">
        <v>3.5153148614609577</v>
      </c>
      <c r="H44" s="47">
        <v>4.1291650600622862</v>
      </c>
      <c r="I44" s="47">
        <v>3.6887561396521971</v>
      </c>
      <c r="J44" s="47">
        <v>5.7013278008298727</v>
      </c>
      <c r="K44" s="47">
        <v>3.3818320610687023</v>
      </c>
      <c r="L44" s="47">
        <v>9.1247991582029488</v>
      </c>
      <c r="M44" s="47">
        <v>-0.18455445544554649</v>
      </c>
      <c r="N44" s="47">
        <v>1.2924274406332446</v>
      </c>
      <c r="O44" s="47">
        <v>4.6221844293272873</v>
      </c>
      <c r="P44" s="47">
        <v>-5.2420974289580542</v>
      </c>
      <c r="Q44" s="47">
        <v>6.9021754183496853</v>
      </c>
      <c r="R44" s="47">
        <v>4.1698089639970632</v>
      </c>
      <c r="S44" s="47">
        <v>2.9978422782037244</v>
      </c>
      <c r="T44" s="47">
        <v>2.1970735857082104</v>
      </c>
      <c r="U44" s="47">
        <v>2.8722134387351801</v>
      </c>
      <c r="V44" s="47">
        <v>9.1568057366362439</v>
      </c>
      <c r="W44">
        <v>1.66</v>
      </c>
      <c r="X44">
        <v>-1.44</v>
      </c>
      <c r="Y44">
        <v>0.41</v>
      </c>
      <c r="Z44">
        <v>3.2</v>
      </c>
      <c r="AA44" t="s">
        <v>714</v>
      </c>
    </row>
    <row r="45" spans="1:27" x14ac:dyDescent="0.3">
      <c r="A45">
        <v>123031447</v>
      </c>
      <c r="B45" t="s">
        <v>588</v>
      </c>
      <c r="C45" s="47">
        <v>3.5496180010465714</v>
      </c>
      <c r="D45" s="47">
        <v>2.0850414641120967</v>
      </c>
      <c r="E45" s="47">
        <v>1.321941941941942</v>
      </c>
      <c r="F45" s="47">
        <v>3.5207407407407398</v>
      </c>
      <c r="G45" s="47">
        <v>8.1222597778850787</v>
      </c>
      <c r="H45" s="47">
        <v>2.8116815742397137</v>
      </c>
      <c r="I45" s="47">
        <v>5.1066698919529117</v>
      </c>
      <c r="J45" s="47">
        <v>5.3542884990253405</v>
      </c>
      <c r="K45" s="47">
        <v>5.7022182340272796</v>
      </c>
      <c r="L45" s="47">
        <v>4.8907252039995388</v>
      </c>
      <c r="M45" s="47">
        <v>3.3855742296918763</v>
      </c>
      <c r="N45" s="47">
        <v>1.0945885769603101</v>
      </c>
      <c r="O45" s="47">
        <v>3.8507099391480741</v>
      </c>
      <c r="P45" s="47">
        <v>-1.0790765171503942</v>
      </c>
      <c r="Q45" s="47">
        <v>8.6801322482197349</v>
      </c>
      <c r="R45" s="47">
        <v>9.2886343612334823</v>
      </c>
      <c r="S45" s="47">
        <v>2.7836441586280811</v>
      </c>
      <c r="T45" s="47">
        <v>3.141013215859032</v>
      </c>
      <c r="U45" s="47">
        <v>7.1744492131616582</v>
      </c>
      <c r="V45" s="47">
        <v>-1.9375</v>
      </c>
      <c r="W45">
        <v>2.82</v>
      </c>
      <c r="X45">
        <v>0.86</v>
      </c>
      <c r="Y45">
        <v>-1.1499999999999999</v>
      </c>
      <c r="Z45">
        <v>7.99</v>
      </c>
      <c r="AA45" t="s">
        <v>714</v>
      </c>
    </row>
    <row r="46" spans="1:27" x14ac:dyDescent="0.3">
      <c r="A46">
        <v>127011594</v>
      </c>
      <c r="B46" t="s">
        <v>666</v>
      </c>
      <c r="C46" s="47">
        <v>3.5217962835512751</v>
      </c>
      <c r="D46" s="47">
        <v>5.9472368421052657</v>
      </c>
      <c r="E46" s="47">
        <v>-1.6624581005586592</v>
      </c>
      <c r="F46" s="47">
        <v>5.1473359198189446</v>
      </c>
      <c r="G46" s="47">
        <v>-3.3228351012536166</v>
      </c>
      <c r="H46" s="47">
        <v>2.9082122905027923</v>
      </c>
      <c r="I46" s="47">
        <v>2.2736654653381407</v>
      </c>
      <c r="J46" s="47">
        <v>-5.5466237942122198</v>
      </c>
      <c r="K46" s="47">
        <v>4.456330275229357</v>
      </c>
      <c r="L46" s="47">
        <v>14.228563411896744</v>
      </c>
      <c r="M46" s="47">
        <v>6.1829559748427698</v>
      </c>
      <c r="N46" s="47">
        <v>1.2476730987514184</v>
      </c>
      <c r="O46" s="47">
        <v>2.608933169834458</v>
      </c>
      <c r="P46" s="47">
        <v>-17.19647702407002</v>
      </c>
      <c r="Q46" s="47">
        <v>6.4512433661865032</v>
      </c>
      <c r="R46" s="47">
        <v>-0.21902335456475797</v>
      </c>
      <c r="S46" s="47">
        <v>1.3859752321981418</v>
      </c>
      <c r="T46" s="47">
        <v>1.2457055214723951</v>
      </c>
      <c r="U46" s="47">
        <v>11.940498192044998</v>
      </c>
      <c r="V46" s="47">
        <v>-1.0614814814814792</v>
      </c>
      <c r="W46">
        <v>2.93</v>
      </c>
      <c r="X46">
        <v>2.08</v>
      </c>
      <c r="Y46">
        <v>1.55</v>
      </c>
      <c r="Z46">
        <v>6.9</v>
      </c>
      <c r="AA46" t="s">
        <v>714</v>
      </c>
    </row>
    <row r="47" spans="1:27" x14ac:dyDescent="0.3">
      <c r="A47">
        <v>124041467</v>
      </c>
      <c r="B47" t="s">
        <v>609</v>
      </c>
      <c r="C47" s="47">
        <v>3.5193984013462352</v>
      </c>
      <c r="D47" s="47">
        <v>2.1172496025437191</v>
      </c>
      <c r="E47" s="47">
        <v>1.3344342802118447</v>
      </c>
      <c r="F47" s="47">
        <v>4.1501020002649369</v>
      </c>
      <c r="G47" s="47">
        <v>5.6841180415828294</v>
      </c>
      <c r="H47" s="47">
        <v>2.8015442846328522</v>
      </c>
      <c r="I47" s="47">
        <v>5.0465129435967775</v>
      </c>
      <c r="J47" s="47">
        <v>4.957540983606556</v>
      </c>
      <c r="K47" s="47">
        <v>4.7703249767873723</v>
      </c>
      <c r="L47" s="47">
        <v>6.375121813829038</v>
      </c>
      <c r="M47" s="47">
        <v>0.64565632458234035</v>
      </c>
      <c r="N47" s="47">
        <v>0.62305218563450815</v>
      </c>
      <c r="O47" s="47">
        <v>5.2270818505338079</v>
      </c>
      <c r="P47" s="47">
        <v>-7.5814395886889479</v>
      </c>
      <c r="Q47" s="47">
        <v>8.7639688715953277</v>
      </c>
      <c r="R47" s="47">
        <v>6.6073761169780685</v>
      </c>
      <c r="S47" s="47">
        <v>3.8256627863312058</v>
      </c>
      <c r="T47" s="47">
        <v>2.6670856102003642</v>
      </c>
      <c r="U47" s="47">
        <v>4.0083401044689495</v>
      </c>
      <c r="V47" s="47">
        <v>14.079110723626854</v>
      </c>
      <c r="W47">
        <v>3.15</v>
      </c>
      <c r="X47">
        <v>4.45</v>
      </c>
      <c r="Y47">
        <v>-6.83</v>
      </c>
      <c r="Z47">
        <v>2.64</v>
      </c>
      <c r="AA47" t="s">
        <v>714</v>
      </c>
    </row>
    <row r="48" spans="1:27" x14ac:dyDescent="0.3">
      <c r="A48">
        <v>110011187</v>
      </c>
      <c r="B48" t="s">
        <v>266</v>
      </c>
      <c r="C48" s="47">
        <v>3.5145265348595203</v>
      </c>
      <c r="D48" s="47">
        <v>1.7311450381679379</v>
      </c>
      <c r="E48" s="47">
        <v>5.2617174515235448</v>
      </c>
      <c r="F48" s="47">
        <v>6.776331119059785</v>
      </c>
      <c r="G48" s="47">
        <v>-2.0056756756756755</v>
      </c>
      <c r="H48" s="47">
        <v>6.523141564318033</v>
      </c>
      <c r="I48" s="47">
        <v>1.487193911317009</v>
      </c>
      <c r="J48" s="47">
        <v>1.9917910447761216</v>
      </c>
      <c r="K48" s="47">
        <v>3.0141825095057051</v>
      </c>
      <c r="L48" s="47">
        <v>10.956269592476488</v>
      </c>
      <c r="M48" s="47">
        <v>-20.178345864661654</v>
      </c>
      <c r="N48" s="47">
        <v>2.3171251931993817</v>
      </c>
      <c r="O48" s="47">
        <v>4.6983720930232566</v>
      </c>
      <c r="P48" s="47">
        <v>29.610985915492957</v>
      </c>
      <c r="Q48" s="47">
        <v>4.1252983725135621</v>
      </c>
      <c r="R48" s="47">
        <v>-5.9802020202020216</v>
      </c>
      <c r="S48" s="47">
        <v>-1.1300000000000008</v>
      </c>
      <c r="T48" s="47">
        <v>11.025955487336914</v>
      </c>
      <c r="U48" s="47">
        <v>3.2727060270602735</v>
      </c>
      <c r="V48" s="47">
        <v>17.325094339622638</v>
      </c>
      <c r="W48">
        <v>5.77</v>
      </c>
      <c r="X48">
        <v>22.02</v>
      </c>
      <c r="Z48">
        <v>19.97</v>
      </c>
      <c r="AA48" t="s">
        <v>714</v>
      </c>
    </row>
    <row r="49" spans="1:27" x14ac:dyDescent="0.3">
      <c r="A49">
        <v>105031104</v>
      </c>
      <c r="B49" t="s">
        <v>178</v>
      </c>
      <c r="C49" s="47">
        <v>3.5119983575143721</v>
      </c>
      <c r="D49" s="47">
        <v>2.3114285714285714</v>
      </c>
      <c r="E49" s="47">
        <v>22.887966101694914</v>
      </c>
      <c r="F49" s="47">
        <v>2.8578280542986434</v>
      </c>
      <c r="G49" s="47">
        <v>-1.010770156438026</v>
      </c>
      <c r="H49" s="47">
        <v>6.7148936170212767</v>
      </c>
      <c r="I49" s="47">
        <v>0.98527260179434073</v>
      </c>
      <c r="J49" s="47">
        <v>-0.63262626262626398</v>
      </c>
      <c r="K49" s="47">
        <v>-1.7203013182674205</v>
      </c>
      <c r="L49" s="47">
        <v>11.058017414601473</v>
      </c>
      <c r="M49" s="47">
        <v>-7.0471526195899727</v>
      </c>
      <c r="N49" s="47">
        <v>2.1422222222222222</v>
      </c>
      <c r="O49" s="47">
        <v>7.0518453427065024</v>
      </c>
      <c r="P49" s="47">
        <v>-14.814262295081967</v>
      </c>
      <c r="Q49" s="47">
        <v>9.091353383458646</v>
      </c>
      <c r="R49" s="47">
        <v>-3.0393427230046957</v>
      </c>
      <c r="S49" s="47">
        <v>-3.0970184696569927</v>
      </c>
      <c r="T49" s="47">
        <v>17.501589403973508</v>
      </c>
      <c r="U49" s="47">
        <v>-10.118962536023052</v>
      </c>
      <c r="V49" s="47">
        <v>40.147142857142853</v>
      </c>
      <c r="W49">
        <v>8.91</v>
      </c>
      <c r="X49">
        <v>6.13</v>
      </c>
      <c r="Z49">
        <v>8.59</v>
      </c>
      <c r="AA49" t="s">
        <v>714</v>
      </c>
    </row>
    <row r="50" spans="1:27" x14ac:dyDescent="0.3">
      <c r="A50">
        <v>104021090</v>
      </c>
      <c r="B50" t="s">
        <v>164</v>
      </c>
      <c r="C50" s="47">
        <v>3.4839787601877017</v>
      </c>
      <c r="D50" s="47">
        <v>-2.4628471001757468</v>
      </c>
      <c r="E50" s="47">
        <v>7.650969529085927E-2</v>
      </c>
      <c r="F50" s="47">
        <v>3.5879882237487735</v>
      </c>
      <c r="G50" s="47">
        <v>7.6344033302497687</v>
      </c>
      <c r="H50" s="47">
        <v>5.2802149912841365</v>
      </c>
      <c r="I50" s="47">
        <v>3.7156509380329723</v>
      </c>
      <c r="J50" s="47">
        <v>4.7686486486486501</v>
      </c>
      <c r="K50" s="47">
        <v>7.7972239747634067</v>
      </c>
      <c r="L50" s="47">
        <v>-4.1691156462585042</v>
      </c>
      <c r="M50" s="47">
        <v>10.299999999999997</v>
      </c>
      <c r="N50" s="47">
        <v>1.4250711938663745</v>
      </c>
      <c r="O50" s="47">
        <v>5.3047678795483053</v>
      </c>
      <c r="P50" s="47">
        <v>1.6771428571428544</v>
      </c>
      <c r="Q50" s="47">
        <v>5.6351445086705212</v>
      </c>
      <c r="R50" s="47">
        <v>9.5373084886128385</v>
      </c>
      <c r="S50" s="47">
        <v>3.444696789536267</v>
      </c>
      <c r="T50" s="47">
        <v>12.120956651718984</v>
      </c>
      <c r="U50" s="47">
        <v>-12.226213704994194</v>
      </c>
      <c r="V50" s="47">
        <v>26.186734693877547</v>
      </c>
      <c r="W50">
        <v>7.3</v>
      </c>
      <c r="X50">
        <v>14.63</v>
      </c>
      <c r="Z50">
        <v>8.64</v>
      </c>
      <c r="AA50" t="s">
        <v>714</v>
      </c>
    </row>
    <row r="51" spans="1:27" x14ac:dyDescent="0.3">
      <c r="A51">
        <v>124051470</v>
      </c>
      <c r="B51" t="s">
        <v>612</v>
      </c>
      <c r="C51" s="47">
        <v>3.4566630820518345</v>
      </c>
      <c r="D51" s="47">
        <v>1.5965152662124673</v>
      </c>
      <c r="E51" s="47">
        <v>1.3678587699316633</v>
      </c>
      <c r="F51" s="47">
        <v>4.2726591326185641</v>
      </c>
      <c r="G51" s="47">
        <v>4.7202912621359232</v>
      </c>
      <c r="H51" s="47">
        <v>3.0299221514508146</v>
      </c>
      <c r="I51" s="47">
        <v>4.6906340819022461</v>
      </c>
      <c r="J51" s="47">
        <v>2.5411251758087197</v>
      </c>
      <c r="K51" s="47">
        <v>4.5705189028910294</v>
      </c>
      <c r="L51" s="47">
        <v>6.3897027892089628</v>
      </c>
      <c r="M51" s="47">
        <v>4.6381895093062617</v>
      </c>
      <c r="N51" s="47">
        <v>0.78754082612872223</v>
      </c>
      <c r="O51" s="47">
        <v>3.4559368269921036</v>
      </c>
      <c r="P51" s="47">
        <v>-5.178571428571427</v>
      </c>
      <c r="Q51" s="47">
        <v>9.5676404494382012</v>
      </c>
      <c r="R51" s="47">
        <v>5.3642648134601316</v>
      </c>
      <c r="S51" s="47">
        <v>2.1893045153006634</v>
      </c>
      <c r="T51" s="47">
        <v>3.2387945151425468</v>
      </c>
      <c r="U51" s="47">
        <v>4.6832962010854047</v>
      </c>
      <c r="V51" s="47">
        <v>-11.287446808510637</v>
      </c>
      <c r="W51">
        <v>3.26</v>
      </c>
      <c r="X51">
        <v>3.47</v>
      </c>
      <c r="Y51">
        <v>4.25</v>
      </c>
      <c r="Z51">
        <v>5.36</v>
      </c>
      <c r="AA51" t="s">
        <v>714</v>
      </c>
    </row>
    <row r="52" spans="1:27" x14ac:dyDescent="0.3">
      <c r="A52">
        <v>119011571</v>
      </c>
      <c r="B52" t="s">
        <v>468</v>
      </c>
      <c r="C52" s="47">
        <v>3.4111246943765288</v>
      </c>
      <c r="D52" s="47">
        <v>0.83335877862595709</v>
      </c>
      <c r="E52" s="47">
        <v>-0.51220924057355433</v>
      </c>
      <c r="F52" s="47">
        <v>4.523034767997931</v>
      </c>
      <c r="G52" s="47">
        <v>5.7643661971831008</v>
      </c>
      <c r="H52" s="47">
        <v>3.849325153374231</v>
      </c>
      <c r="I52" s="47">
        <v>3.7755494505494482</v>
      </c>
      <c r="J52" s="47">
        <v>8.3038519924098644</v>
      </c>
      <c r="K52" s="47">
        <v>5.2438834951456297</v>
      </c>
      <c r="L52" s="47">
        <v>7.9829767911200804</v>
      </c>
      <c r="M52" s="47">
        <v>-0.96212366953877648</v>
      </c>
      <c r="N52" s="47">
        <v>1.0776344086021501</v>
      </c>
      <c r="O52" s="47">
        <v>10.063397683397682</v>
      </c>
      <c r="P52" s="47">
        <v>-22.88548725637181</v>
      </c>
      <c r="Q52" s="47">
        <v>5.661046228710461</v>
      </c>
      <c r="R52" s="47">
        <v>7.3953054911059546</v>
      </c>
      <c r="S52" s="47">
        <v>3.4856713211600425</v>
      </c>
      <c r="T52" s="47">
        <v>-3.2139229270404854</v>
      </c>
      <c r="U52" s="47">
        <v>5.6568972158991429</v>
      </c>
      <c r="V52" s="47">
        <v>24.886201873048904</v>
      </c>
      <c r="W52">
        <v>1.03</v>
      </c>
      <c r="X52">
        <v>23.03</v>
      </c>
      <c r="Y52">
        <v>3.48</v>
      </c>
      <c r="Z52">
        <v>4.5199999999999996</v>
      </c>
      <c r="AA52" t="s">
        <v>714</v>
      </c>
    </row>
    <row r="53" spans="1:27" x14ac:dyDescent="0.3">
      <c r="A53">
        <v>102021044</v>
      </c>
      <c r="B53" t="s">
        <v>117</v>
      </c>
      <c r="C53" s="47">
        <v>3.4071354036020676</v>
      </c>
      <c r="D53" s="47">
        <v>-0.43232188740948629</v>
      </c>
      <c r="E53" s="47">
        <v>1.3795558546433373</v>
      </c>
      <c r="F53" s="47">
        <v>4.2322123528196638</v>
      </c>
      <c r="G53" s="47">
        <v>6.5707538091419408</v>
      </c>
      <c r="H53" s="47">
        <v>3.7325122121423586</v>
      </c>
      <c r="I53" s="47">
        <v>5.075768822905621</v>
      </c>
      <c r="J53" s="47">
        <v>6.868375733855185</v>
      </c>
      <c r="K53" s="47">
        <v>7.5969628855201261</v>
      </c>
      <c r="L53" s="47">
        <v>3.9405847204438746</v>
      </c>
      <c r="M53" s="47">
        <v>0.62329330531371951</v>
      </c>
      <c r="N53" s="47">
        <v>1.8023021582733811</v>
      </c>
      <c r="O53" s="47">
        <v>5.5481186685962376</v>
      </c>
      <c r="P53" s="47">
        <v>-7.521608623548925</v>
      </c>
      <c r="Q53" s="47">
        <v>8.2046288542063195</v>
      </c>
      <c r="R53" s="47">
        <v>6.9248693865570878</v>
      </c>
      <c r="S53" s="47">
        <v>3.3533260987520346</v>
      </c>
      <c r="T53" s="47">
        <v>1.5967854443364633</v>
      </c>
      <c r="U53" s="47">
        <v>6.8098300512543837</v>
      </c>
      <c r="V53" s="47">
        <v>9.3564102564102569</v>
      </c>
      <c r="W53">
        <v>3.46</v>
      </c>
      <c r="X53">
        <v>6.46</v>
      </c>
      <c r="Y53">
        <v>-7.89</v>
      </c>
      <c r="Z53">
        <v>5.61</v>
      </c>
      <c r="AA53" t="s">
        <v>714</v>
      </c>
    </row>
    <row r="54" spans="1:27" x14ac:dyDescent="0.3">
      <c r="A54">
        <v>102021053</v>
      </c>
      <c r="B54" t="s">
        <v>126</v>
      </c>
      <c r="C54" s="47">
        <v>3.3884638463846386</v>
      </c>
      <c r="D54" s="47">
        <v>-2.7953467954345932</v>
      </c>
      <c r="E54" s="47">
        <v>-2.1770164917541237</v>
      </c>
      <c r="F54" s="47">
        <v>4.2835439184046269</v>
      </c>
      <c r="G54" s="47">
        <v>8.204078070453825</v>
      </c>
      <c r="H54" s="47">
        <v>2.7064625049077335</v>
      </c>
      <c r="I54" s="47">
        <v>6.4493959731543615</v>
      </c>
      <c r="J54" s="47">
        <v>10.499285408643562</v>
      </c>
      <c r="K54" s="47">
        <v>7.1921263989466748</v>
      </c>
      <c r="L54" s="47">
        <v>1.0233930571108623</v>
      </c>
      <c r="M54" s="47">
        <v>-3.2551620947630937</v>
      </c>
      <c r="N54" s="47">
        <v>1.9659763313609466</v>
      </c>
      <c r="O54" s="47">
        <v>9.3070912375790442</v>
      </c>
      <c r="P54" s="47">
        <v>-7.8832719836400855</v>
      </c>
      <c r="Q54" s="47">
        <v>4.9611215834118738</v>
      </c>
      <c r="R54" s="47">
        <v>8.5236890136890153</v>
      </c>
      <c r="S54" s="47">
        <v>4.8977461706783361</v>
      </c>
      <c r="T54" s="47">
        <v>2.677106652587117</v>
      </c>
      <c r="U54" s="47">
        <v>6.135794392523362</v>
      </c>
      <c r="V54" s="47">
        <v>-7.1414872798434459</v>
      </c>
      <c r="W54">
        <v>4.26</v>
      </c>
      <c r="X54">
        <v>-0.85</v>
      </c>
      <c r="Y54">
        <v>8.36</v>
      </c>
      <c r="Z54">
        <v>8.32</v>
      </c>
      <c r="AA54" t="s">
        <v>714</v>
      </c>
    </row>
    <row r="55" spans="1:27" x14ac:dyDescent="0.3">
      <c r="A55">
        <v>104021091</v>
      </c>
      <c r="B55" t="s">
        <v>165</v>
      </c>
      <c r="C55" s="47">
        <v>3.3735005940956064</v>
      </c>
      <c r="D55" s="47">
        <v>-8.678180909545226</v>
      </c>
      <c r="E55" s="47">
        <v>31.446950354609928</v>
      </c>
      <c r="F55" s="47">
        <v>1.3603948312993559</v>
      </c>
      <c r="G55" s="47">
        <v>-1.4450000000000003</v>
      </c>
      <c r="H55" s="47">
        <v>8.0933105335157318</v>
      </c>
      <c r="I55" s="47">
        <v>4.2310628019323691</v>
      </c>
      <c r="J55" s="47">
        <v>1.2534500875656747</v>
      </c>
      <c r="K55" s="47">
        <v>1.7829527836504564</v>
      </c>
      <c r="L55" s="47">
        <v>0.24840573597638205</v>
      </c>
      <c r="M55" s="47">
        <v>12.968659295093296</v>
      </c>
      <c r="N55" s="47">
        <v>-0.79278195488721792</v>
      </c>
      <c r="O55" s="47">
        <v>11.408733099649476</v>
      </c>
      <c r="P55" s="47">
        <v>-10.022352941176472</v>
      </c>
      <c r="Q55" s="47">
        <v>19.093693212185997</v>
      </c>
      <c r="R55" s="47">
        <v>-0.48432432432432471</v>
      </c>
      <c r="S55" s="47">
        <v>-1.4061269596504768</v>
      </c>
      <c r="T55" s="47">
        <v>18.096785714285716</v>
      </c>
      <c r="U55" s="47">
        <v>-13.844047436878345</v>
      </c>
      <c r="V55" s="47">
        <v>11.566893203883495</v>
      </c>
      <c r="W55">
        <v>2.5499999999999998</v>
      </c>
      <c r="X55">
        <v>-5.99</v>
      </c>
      <c r="Y55">
        <v>6.01</v>
      </c>
      <c r="Z55">
        <v>3.42</v>
      </c>
      <c r="AA55" t="s">
        <v>714</v>
      </c>
    </row>
    <row r="56" spans="1:27" x14ac:dyDescent="0.3">
      <c r="A56">
        <v>102011035</v>
      </c>
      <c r="B56" t="s">
        <v>108</v>
      </c>
      <c r="C56" s="47">
        <v>3.3552898433715486</v>
      </c>
      <c r="D56" s="47">
        <v>1.3918873909595568</v>
      </c>
      <c r="E56" s="47">
        <v>1.2018925831202045</v>
      </c>
      <c r="F56" s="47">
        <v>4.0941684338079369</v>
      </c>
      <c r="G56" s="47">
        <v>4.7027915194346299</v>
      </c>
      <c r="H56" s="47">
        <v>3.3605263157894738</v>
      </c>
      <c r="I56" s="47">
        <v>4.3312066365007542</v>
      </c>
      <c r="J56" s="47">
        <v>3.676435643564357</v>
      </c>
      <c r="K56" s="47">
        <v>3.1213043478260873</v>
      </c>
      <c r="L56" s="47">
        <v>6.7527801332525739</v>
      </c>
      <c r="M56" s="47">
        <v>-1.2300000000000004</v>
      </c>
      <c r="N56" s="47">
        <v>1.7795845697329378</v>
      </c>
      <c r="O56" s="47">
        <v>3.855882352941177</v>
      </c>
      <c r="P56" s="47">
        <v>-7.8703703703703702</v>
      </c>
      <c r="Q56" s="47">
        <v>9.7357715674362098</v>
      </c>
      <c r="R56" s="47">
        <v>4.6904081632653067</v>
      </c>
      <c r="S56" s="47">
        <v>5.5497526501766785</v>
      </c>
      <c r="T56" s="47">
        <v>1.2519324690985831</v>
      </c>
      <c r="U56" s="47">
        <v>8.7802335928809789</v>
      </c>
      <c r="V56" s="47">
        <v>-3.0182700421940964</v>
      </c>
      <c r="W56">
        <v>1.96</v>
      </c>
      <c r="X56">
        <v>4.43</v>
      </c>
      <c r="Y56">
        <v>-1.49</v>
      </c>
      <c r="Z56">
        <v>7.69</v>
      </c>
      <c r="AA56" t="s">
        <v>714</v>
      </c>
    </row>
    <row r="57" spans="1:27" x14ac:dyDescent="0.3">
      <c r="A57">
        <v>127031732</v>
      </c>
      <c r="B57" t="s">
        <v>694</v>
      </c>
      <c r="C57" s="47">
        <v>3.352952311307952</v>
      </c>
      <c r="D57" s="47">
        <v>0.554437202207545</v>
      </c>
      <c r="E57" s="47">
        <v>-1.0050138392744046</v>
      </c>
      <c r="F57" s="47">
        <v>4.1539541566554448</v>
      </c>
      <c r="G57" s="47">
        <v>7.3434787114193831</v>
      </c>
      <c r="H57" s="47">
        <v>4.0635650196172364</v>
      </c>
      <c r="I57" s="47">
        <v>3.465398169606658</v>
      </c>
      <c r="J57" s="47">
        <v>10.399282868156348</v>
      </c>
      <c r="K57" s="47">
        <v>4.2026116397025532</v>
      </c>
      <c r="L57" s="47">
        <v>9.7237876279134525</v>
      </c>
      <c r="M57" s="47">
        <v>0.75902414141695829</v>
      </c>
      <c r="N57" s="47">
        <v>0.58536617699393378</v>
      </c>
      <c r="O57" s="47">
        <v>8.3995912192401434</v>
      </c>
      <c r="P57" s="47">
        <v>-22.221108818535683</v>
      </c>
      <c r="Q57" s="47">
        <v>5.5705057994263498</v>
      </c>
      <c r="R57" s="47">
        <v>8.72790119542125</v>
      </c>
      <c r="S57" s="47">
        <v>4.930204606456452</v>
      </c>
      <c r="T57" s="47">
        <v>-2.5791402295663417</v>
      </c>
      <c r="U57" s="47">
        <v>8.4129374387196023</v>
      </c>
      <c r="V57" s="47">
        <v>10.38150118179518</v>
      </c>
      <c r="W57">
        <v>5.63</v>
      </c>
      <c r="X57">
        <v>8.32</v>
      </c>
      <c r="Y57">
        <v>2.4300000000000002</v>
      </c>
      <c r="Z57">
        <v>8.23</v>
      </c>
      <c r="AA57" t="s">
        <v>724</v>
      </c>
    </row>
    <row r="58" spans="1:27" x14ac:dyDescent="0.3">
      <c r="A58">
        <v>102021052</v>
      </c>
      <c r="B58" t="s">
        <v>125</v>
      </c>
      <c r="C58" s="47">
        <v>3.3363373718546132</v>
      </c>
      <c r="D58" s="47">
        <v>-5.573942751615883</v>
      </c>
      <c r="E58" s="47">
        <v>0.24910569105690961</v>
      </c>
      <c r="F58" s="47">
        <v>3.4686174016686522</v>
      </c>
      <c r="G58" s="47">
        <v>12.834347826086958</v>
      </c>
      <c r="H58" s="47">
        <v>5.6995339613287062</v>
      </c>
      <c r="I58" s="47">
        <v>5.5222737306843275</v>
      </c>
      <c r="J58" s="47">
        <v>12.828482328482327</v>
      </c>
      <c r="K58" s="47">
        <v>11.315562130177515</v>
      </c>
      <c r="L58" s="47">
        <v>2.618282504012841</v>
      </c>
      <c r="M58" s="47">
        <v>-6.5349101796407183</v>
      </c>
      <c r="N58" s="47">
        <v>0.58297239915074295</v>
      </c>
      <c r="O58" s="47">
        <v>5.6819311193111934</v>
      </c>
      <c r="P58" s="47">
        <v>-12.153333333333332</v>
      </c>
      <c r="Q58" s="47">
        <v>11.049999999999997</v>
      </c>
      <c r="R58" s="47">
        <v>13.133159851301116</v>
      </c>
      <c r="S58" s="47">
        <v>5.6273156342182888</v>
      </c>
      <c r="T58" s="47">
        <v>4.5037254901960777</v>
      </c>
      <c r="U58" s="47">
        <v>-1.3445387453874531</v>
      </c>
      <c r="V58" s="47"/>
      <c r="W58">
        <v>4.24</v>
      </c>
      <c r="X58">
        <v>-1.61</v>
      </c>
      <c r="Z58">
        <v>13.29</v>
      </c>
      <c r="AA58" t="s">
        <v>714</v>
      </c>
    </row>
    <row r="59" spans="1:27" x14ac:dyDescent="0.3">
      <c r="A59">
        <v>127011727</v>
      </c>
      <c r="B59" t="s">
        <v>671</v>
      </c>
      <c r="C59" s="47">
        <v>3.29197837381912</v>
      </c>
      <c r="D59" s="47">
        <v>0.97009246055556453</v>
      </c>
      <c r="E59" s="47">
        <v>4.2970253686127844</v>
      </c>
      <c r="F59" s="47">
        <v>3.2554793088234089</v>
      </c>
      <c r="G59" s="47">
        <v>7.4600514252152097</v>
      </c>
      <c r="H59" s="47">
        <v>3.326836907829934</v>
      </c>
      <c r="I59" s="47">
        <v>4.1879636743681594</v>
      </c>
      <c r="J59" s="47">
        <v>5.1049128585208994</v>
      </c>
      <c r="K59" s="47">
        <v>3.6418841125632659</v>
      </c>
      <c r="L59" s="47">
        <v>3.7619269722046376</v>
      </c>
      <c r="M59" s="47">
        <v>6.5478734829948095</v>
      </c>
      <c r="N59" s="47">
        <v>0.36847232409254538</v>
      </c>
      <c r="O59" s="47">
        <v>2.8928923600510803</v>
      </c>
      <c r="P59" s="47">
        <v>-11.747159272818317</v>
      </c>
      <c r="Q59" s="47">
        <v>16.426458700868007</v>
      </c>
      <c r="R59" s="47">
        <v>12.128888537238318</v>
      </c>
      <c r="S59" s="47">
        <v>2.142593366722112</v>
      </c>
      <c r="T59" s="47">
        <v>2.6000955651009487</v>
      </c>
      <c r="U59" s="47">
        <v>4.1659653261958418</v>
      </c>
      <c r="V59" s="47"/>
      <c r="W59">
        <v>0.38</v>
      </c>
      <c r="X59">
        <v>-0.44</v>
      </c>
      <c r="Y59">
        <v>-1.53</v>
      </c>
      <c r="Z59">
        <v>1.97</v>
      </c>
      <c r="AA59" t="s">
        <v>717</v>
      </c>
    </row>
    <row r="60" spans="1:27" x14ac:dyDescent="0.3">
      <c r="A60">
        <v>113011259</v>
      </c>
      <c r="B60" t="s">
        <v>340</v>
      </c>
      <c r="C60" s="47">
        <v>3.2421581851624772</v>
      </c>
      <c r="D60" s="47">
        <v>-5.9675438596491226</v>
      </c>
      <c r="E60" s="47">
        <v>30.745275590551184</v>
      </c>
      <c r="F60" s="47">
        <v>1.1434328358208958</v>
      </c>
      <c r="G60" s="47">
        <v>0.60190386427898268</v>
      </c>
      <c r="H60" s="47">
        <v>3.6300744416873449</v>
      </c>
      <c r="I60" s="47">
        <v>6.9634486266531024</v>
      </c>
      <c r="J60" s="47">
        <v>3.7598730606488004</v>
      </c>
      <c r="K60" s="47">
        <v>4.0412987012987012</v>
      </c>
      <c r="L60" s="47">
        <v>4.8737560038424599</v>
      </c>
      <c r="M60" s="47">
        <v>-12.484527687296413</v>
      </c>
      <c r="N60" s="47">
        <v>1.0094701986754968</v>
      </c>
      <c r="O60" s="47">
        <v>6.4092797783933522</v>
      </c>
      <c r="P60" s="47">
        <v>-0.96086614173228213</v>
      </c>
      <c r="Q60" s="47">
        <v>9.0257530529172314</v>
      </c>
      <c r="R60" s="47">
        <v>1.6017514124293779</v>
      </c>
      <c r="S60" s="47">
        <v>0.32062832800852092</v>
      </c>
      <c r="T60" s="47">
        <v>11.283203559510566</v>
      </c>
      <c r="U60" s="47">
        <v>-4.1415539858728536</v>
      </c>
      <c r="V60" s="47">
        <v>28.644885496183207</v>
      </c>
      <c r="W60">
        <v>6.22</v>
      </c>
      <c r="X60">
        <v>-4.12</v>
      </c>
      <c r="Z60">
        <v>9.85</v>
      </c>
      <c r="AA60" t="s">
        <v>714</v>
      </c>
    </row>
    <row r="61" spans="1:27" x14ac:dyDescent="0.3">
      <c r="A61">
        <v>102011034</v>
      </c>
      <c r="B61" t="s">
        <v>107</v>
      </c>
      <c r="C61" s="47">
        <v>3.2126030869393301</v>
      </c>
      <c r="D61" s="47">
        <v>-3.5786746017973847</v>
      </c>
      <c r="E61" s="47">
        <v>-2.2955325481994961</v>
      </c>
      <c r="F61" s="47">
        <v>4.4028651347552241</v>
      </c>
      <c r="G61" s="47">
        <v>9.2272520690603237</v>
      </c>
      <c r="H61" s="47">
        <v>6.2495763932787218</v>
      </c>
      <c r="I61" s="47">
        <v>3.7829562287464746</v>
      </c>
      <c r="J61" s="47">
        <v>5.5985718395234692</v>
      </c>
      <c r="K61" s="47">
        <v>9.9558546711307638</v>
      </c>
      <c r="L61" s="47">
        <v>2.7135651385830428</v>
      </c>
      <c r="M61" s="47">
        <v>-10.582830819346469</v>
      </c>
      <c r="N61" s="47">
        <v>1.5434832462006907</v>
      </c>
      <c r="O61" s="47">
        <v>3.0542627828767381</v>
      </c>
      <c r="P61" s="47">
        <v>0.5830425502163088</v>
      </c>
      <c r="Q61" s="47">
        <v>5.2867389087213432</v>
      </c>
      <c r="R61" s="47">
        <v>9.9900226426387526</v>
      </c>
      <c r="S61" s="47">
        <v>1.5316610355648601</v>
      </c>
      <c r="T61" s="47">
        <v>-0.20986297847595736</v>
      </c>
      <c r="U61" s="47">
        <v>3.5625688923804191</v>
      </c>
      <c r="V61" s="47">
        <v>5.3820481858349964</v>
      </c>
      <c r="W61">
        <v>5.28</v>
      </c>
      <c r="X61">
        <v>1.57</v>
      </c>
      <c r="Z61">
        <v>11.18</v>
      </c>
      <c r="AA61" t="s">
        <v>714</v>
      </c>
    </row>
    <row r="62" spans="1:27" x14ac:dyDescent="0.3">
      <c r="A62">
        <v>116011306</v>
      </c>
      <c r="B62" t="s">
        <v>393</v>
      </c>
      <c r="C62" s="47">
        <v>3.2069189537238572</v>
      </c>
      <c r="D62" s="47">
        <v>3.2888912085363025</v>
      </c>
      <c r="E62" s="47">
        <v>1.3795507060333758</v>
      </c>
      <c r="F62" s="47">
        <v>3.2828509719222456</v>
      </c>
      <c r="G62" s="47">
        <v>4.0138453963564746</v>
      </c>
      <c r="H62" s="47">
        <v>3.867427075542258</v>
      </c>
      <c r="I62" s="47">
        <v>2.3405747126436776</v>
      </c>
      <c r="J62" s="47">
        <v>11.568588098016335</v>
      </c>
      <c r="K62" s="47">
        <v>6.1146399270738376</v>
      </c>
      <c r="L62" s="47">
        <v>7.5478244090689817</v>
      </c>
      <c r="M62" s="47">
        <v>-0.22848056537102579</v>
      </c>
      <c r="N62" s="47">
        <v>-1.2054635216675811</v>
      </c>
      <c r="O62" s="47">
        <v>5.7451021846370676</v>
      </c>
      <c r="P62" s="47">
        <v>-5.6969696969696955</v>
      </c>
      <c r="Q62" s="47">
        <v>7.5844886787758163</v>
      </c>
      <c r="R62" s="47">
        <v>4.6481464530892449</v>
      </c>
      <c r="S62" s="47">
        <v>3.2772832886505809</v>
      </c>
      <c r="T62" s="47">
        <v>-0.53302825730543013</v>
      </c>
      <c r="U62" s="47">
        <v>4.3316572077185</v>
      </c>
      <c r="V62" s="47">
        <v>15.201779269827945</v>
      </c>
      <c r="W62">
        <v>2.0299999999999998</v>
      </c>
      <c r="X62">
        <v>2.38</v>
      </c>
      <c r="Y62">
        <v>1.68</v>
      </c>
      <c r="Z62">
        <v>1.78</v>
      </c>
      <c r="AA62" t="s">
        <v>714</v>
      </c>
    </row>
    <row r="63" spans="1:27" x14ac:dyDescent="0.3">
      <c r="A63">
        <v>109031181</v>
      </c>
      <c r="B63" t="s">
        <v>260</v>
      </c>
      <c r="C63" s="47">
        <v>3.1896667825396037</v>
      </c>
      <c r="D63" s="47">
        <v>-1.3000000000000007</v>
      </c>
      <c r="E63" s="47">
        <v>6.9960535117056857</v>
      </c>
      <c r="F63" s="47">
        <v>3.9227344309234073</v>
      </c>
      <c r="G63" s="47">
        <v>3.4251771117166196</v>
      </c>
      <c r="H63" s="47">
        <v>6.759504132231406</v>
      </c>
      <c r="I63" s="47">
        <v>1.7470258090946338</v>
      </c>
      <c r="J63" s="47">
        <v>0.44615384615384812</v>
      </c>
      <c r="K63" s="47">
        <v>4.1843107221006566</v>
      </c>
      <c r="L63" s="47">
        <v>1.7460762742940963</v>
      </c>
      <c r="M63" s="47">
        <v>8.3672583826429978</v>
      </c>
      <c r="N63" s="47">
        <v>-0.21597352454495322</v>
      </c>
      <c r="O63" s="47">
        <v>5.1740247678018569</v>
      </c>
      <c r="P63" s="47">
        <v>10.475217391304344</v>
      </c>
      <c r="Q63" s="47">
        <v>7.9377777777777752</v>
      </c>
      <c r="R63" s="47">
        <v>3.9674658085277574</v>
      </c>
      <c r="S63" s="47">
        <v>3.046053438458169</v>
      </c>
      <c r="T63" s="47">
        <v>5.9224437299035371</v>
      </c>
      <c r="U63" s="47">
        <v>-4.8873794358507716</v>
      </c>
      <c r="V63" s="47"/>
      <c r="W63">
        <v>6.54</v>
      </c>
      <c r="X63">
        <v>-10.62</v>
      </c>
      <c r="Z63">
        <v>5</v>
      </c>
      <c r="AA63" t="s">
        <v>714</v>
      </c>
    </row>
    <row r="64" spans="1:27" x14ac:dyDescent="0.3">
      <c r="A64">
        <v>123011698</v>
      </c>
      <c r="B64" t="s">
        <v>570</v>
      </c>
      <c r="C64" s="47">
        <v>3.1570142058212856</v>
      </c>
      <c r="D64" s="47">
        <v>0.94054642875647509</v>
      </c>
      <c r="E64" s="47">
        <v>0.85713380696216213</v>
      </c>
      <c r="F64" s="47">
        <v>4.3850534978530291</v>
      </c>
      <c r="G64" s="47">
        <v>7.294383098716791</v>
      </c>
      <c r="H64" s="47">
        <v>3.9371075148337988</v>
      </c>
      <c r="I64" s="47">
        <v>4.0789080722760591</v>
      </c>
      <c r="J64" s="47">
        <v>3.4436027905683684</v>
      </c>
      <c r="K64" s="47">
        <v>5.6319026623739958</v>
      </c>
      <c r="L64" s="47">
        <v>5.550462331732632</v>
      </c>
      <c r="M64" s="47">
        <v>-2.2589024219858764</v>
      </c>
      <c r="N64" s="47">
        <v>1.7724739842721391</v>
      </c>
      <c r="O64" s="47">
        <v>2.6677167794330083</v>
      </c>
      <c r="P64" s="47">
        <v>-10.558571845893018</v>
      </c>
      <c r="Q64" s="47">
        <v>9.0640459412658423</v>
      </c>
      <c r="R64" s="47">
        <v>9.3098532778510439</v>
      </c>
      <c r="S64" s="47">
        <v>1.2012453902265818</v>
      </c>
      <c r="T64" s="47">
        <v>4.0913151974412356</v>
      </c>
      <c r="U64" s="47">
        <v>0.21438626183979181</v>
      </c>
      <c r="V64" s="47">
        <v>-37.850907119265827</v>
      </c>
      <c r="W64">
        <v>2.2200000000000002</v>
      </c>
      <c r="X64">
        <v>-2.91</v>
      </c>
      <c r="Y64">
        <v>14.07</v>
      </c>
      <c r="Z64">
        <v>6.33</v>
      </c>
      <c r="AA64" t="s">
        <v>725</v>
      </c>
    </row>
    <row r="65" spans="1:27" x14ac:dyDescent="0.3">
      <c r="A65">
        <v>102011031</v>
      </c>
      <c r="B65" t="s">
        <v>104</v>
      </c>
      <c r="C65" s="47">
        <v>3.1416240357287863</v>
      </c>
      <c r="D65" s="47">
        <v>0.358799454297408</v>
      </c>
      <c r="E65" s="47">
        <v>-0.17042081101759798</v>
      </c>
      <c r="F65" s="47">
        <v>2.7810496352962106</v>
      </c>
      <c r="G65" s="47">
        <v>7.1736511919698867</v>
      </c>
      <c r="H65" s="47">
        <v>3.0038230884557722</v>
      </c>
      <c r="I65" s="47">
        <v>4.436660547090141</v>
      </c>
      <c r="J65" s="47">
        <v>5.6421682847896442</v>
      </c>
      <c r="K65" s="47">
        <v>7.8956478167501789</v>
      </c>
      <c r="L65" s="47">
        <v>0.73845032668788768</v>
      </c>
      <c r="M65" s="47">
        <v>1.4353035143769972</v>
      </c>
      <c r="N65" s="47">
        <v>1.3296703296703516E-2</v>
      </c>
      <c r="O65" s="47">
        <v>3.5536342909256726</v>
      </c>
      <c r="P65" s="47">
        <v>1.3193548387096747</v>
      </c>
      <c r="Q65" s="47">
        <v>6.0147954393024818</v>
      </c>
      <c r="R65" s="47">
        <v>7.600246784845325</v>
      </c>
      <c r="S65" s="47">
        <v>4.084420600858369</v>
      </c>
      <c r="T65" s="47">
        <v>0.14861423220973791</v>
      </c>
      <c r="U65" s="47">
        <v>5.8275808538163005</v>
      </c>
      <c r="V65" s="47">
        <v>11.602542372881359</v>
      </c>
      <c r="W65">
        <v>4.9000000000000004</v>
      </c>
      <c r="X65">
        <v>-3.1</v>
      </c>
      <c r="Y65">
        <v>-14.47</v>
      </c>
      <c r="Z65">
        <v>3.21</v>
      </c>
      <c r="AA65" t="s">
        <v>714</v>
      </c>
    </row>
    <row r="66" spans="1:27" x14ac:dyDescent="0.3">
      <c r="A66">
        <v>127011597</v>
      </c>
      <c r="B66" t="s">
        <v>669</v>
      </c>
      <c r="C66" s="47">
        <v>3.1330900676397295</v>
      </c>
      <c r="D66" s="47">
        <v>4.3938987688098479</v>
      </c>
      <c r="E66" s="47">
        <v>-1.2920772946859902</v>
      </c>
      <c r="F66" s="47">
        <v>3.8360061097091247</v>
      </c>
      <c r="G66" s="47">
        <v>1.7541972187104928</v>
      </c>
      <c r="H66" s="47">
        <v>3.0134244435767279</v>
      </c>
      <c r="I66" s="47">
        <v>2.2850721336370547</v>
      </c>
      <c r="J66" s="47">
        <v>10.913122676579924</v>
      </c>
      <c r="K66" s="47">
        <v>5.697011494252874</v>
      </c>
      <c r="L66" s="47">
        <v>6.1377064220183488</v>
      </c>
      <c r="M66" s="47">
        <v>8.1165205843293471</v>
      </c>
      <c r="N66" s="47">
        <v>-0.27601275917065404</v>
      </c>
      <c r="O66" s="47">
        <v>0.7129411764705873</v>
      </c>
      <c r="P66" s="47">
        <v>-1.6338967136150231</v>
      </c>
      <c r="Q66" s="47">
        <v>7.5470492544057812</v>
      </c>
      <c r="R66" s="47">
        <v>5.213093525179854</v>
      </c>
      <c r="S66" s="47">
        <v>3.9470177031320923</v>
      </c>
      <c r="T66" s="47">
        <v>3.6074455178611551</v>
      </c>
      <c r="U66" s="47">
        <v>3.1871188967573616</v>
      </c>
      <c r="V66" s="47"/>
      <c r="W66">
        <v>2.12</v>
      </c>
      <c r="X66">
        <v>2</v>
      </c>
      <c r="Y66">
        <v>7.42</v>
      </c>
      <c r="Z66">
        <v>0.74</v>
      </c>
      <c r="AA66" t="s">
        <v>714</v>
      </c>
    </row>
    <row r="67" spans="1:27" x14ac:dyDescent="0.3">
      <c r="A67">
        <v>102021056</v>
      </c>
      <c r="B67" t="s">
        <v>129</v>
      </c>
      <c r="C67" s="47">
        <v>3.1304008214715662</v>
      </c>
      <c r="D67" s="47">
        <v>0.87771071800208134</v>
      </c>
      <c r="E67" s="47">
        <v>2.0331843575418986</v>
      </c>
      <c r="F67" s="47">
        <v>3.3573649754500821</v>
      </c>
      <c r="G67" s="47">
        <v>9.0213590033975084</v>
      </c>
      <c r="H67" s="47">
        <v>3.6632582461786001</v>
      </c>
      <c r="I67" s="47">
        <v>4.3580301602262015</v>
      </c>
      <c r="J67" s="47">
        <v>0.46101978691019596</v>
      </c>
      <c r="K67" s="47">
        <v>5.9124909747292422</v>
      </c>
      <c r="L67" s="47">
        <v>3.3626138279932558</v>
      </c>
      <c r="M67" s="47">
        <v>-1.1000884955752213</v>
      </c>
      <c r="N67" s="47">
        <v>0.36440121865479291</v>
      </c>
      <c r="O67" s="47">
        <v>3.5696428571428571</v>
      </c>
      <c r="P67" s="47">
        <v>-12.120535279805353</v>
      </c>
      <c r="Q67" s="47">
        <v>12.71600894354388</v>
      </c>
      <c r="R67" s="47">
        <v>10.892738853503184</v>
      </c>
      <c r="S67" s="47">
        <v>4.4232960477255769</v>
      </c>
      <c r="T67" s="47">
        <v>2.18052347850759</v>
      </c>
      <c r="U67" s="47">
        <v>3.458925184404638</v>
      </c>
      <c r="V67" s="47">
        <v>-15.486363636363635</v>
      </c>
      <c r="W67">
        <v>1.97</v>
      </c>
      <c r="X67">
        <v>-2.04</v>
      </c>
      <c r="Y67">
        <v>6.8</v>
      </c>
      <c r="Z67">
        <v>3.98</v>
      </c>
      <c r="AA67" t="s">
        <v>714</v>
      </c>
    </row>
    <row r="68" spans="1:27" x14ac:dyDescent="0.3">
      <c r="A68">
        <v>125031483</v>
      </c>
      <c r="B68" t="s">
        <v>631</v>
      </c>
      <c r="C68" s="47">
        <v>3.1273161315778601</v>
      </c>
      <c r="D68" s="47">
        <v>-2.0859247495724418</v>
      </c>
      <c r="E68" s="47">
        <v>-1.7143105950653137</v>
      </c>
      <c r="F68" s="47">
        <v>3.6540603700097378</v>
      </c>
      <c r="G68" s="47">
        <v>15.349173553719009</v>
      </c>
      <c r="H68" s="47">
        <v>2.8005930953083507</v>
      </c>
      <c r="I68" s="47">
        <v>5.3373270923571319</v>
      </c>
      <c r="J68" s="47">
        <v>15.737067603160668</v>
      </c>
      <c r="K68" s="47">
        <v>8.8003160270880372</v>
      </c>
      <c r="L68" s="47">
        <v>7.2517422748191933</v>
      </c>
      <c r="M68" s="47">
        <v>13.642054154995336</v>
      </c>
      <c r="N68" s="47">
        <v>1.0128268991282692</v>
      </c>
      <c r="O68" s="47">
        <v>7.8007638888888877</v>
      </c>
      <c r="P68" s="47">
        <v>-12.030505836575873</v>
      </c>
      <c r="Q68" s="47">
        <v>0.68714285714285239</v>
      </c>
      <c r="R68" s="47">
        <v>18.310747922437677</v>
      </c>
      <c r="S68" s="47">
        <v>1.9332092426187417</v>
      </c>
      <c r="T68" s="47">
        <v>-1.5191594990191639</v>
      </c>
      <c r="U68" s="47">
        <v>12.127821229050276</v>
      </c>
      <c r="V68" s="47">
        <v>5.468896306186025</v>
      </c>
      <c r="W68">
        <v>3.93</v>
      </c>
      <c r="X68">
        <v>-3.48</v>
      </c>
      <c r="Y68">
        <v>4.3099999999999996</v>
      </c>
      <c r="Z68">
        <v>5.07</v>
      </c>
      <c r="AA68" t="s">
        <v>714</v>
      </c>
    </row>
    <row r="69" spans="1:27" x14ac:dyDescent="0.3">
      <c r="A69">
        <v>109021179</v>
      </c>
      <c r="B69" t="s">
        <v>258</v>
      </c>
      <c r="C69" s="47">
        <v>3.1230385164051349</v>
      </c>
      <c r="D69" s="47">
        <v>2.4067041198501862</v>
      </c>
      <c r="E69" s="47">
        <v>17.117931034482758</v>
      </c>
      <c r="F69" s="47">
        <v>2.0682617316589553</v>
      </c>
      <c r="G69" s="47">
        <v>0.61856531049250485</v>
      </c>
      <c r="H69" s="47">
        <v>6.7404233700254004</v>
      </c>
      <c r="I69" s="47">
        <v>8.7823691460055642E-2</v>
      </c>
      <c r="J69" s="47">
        <v>-4.208781163434903</v>
      </c>
      <c r="K69" s="47">
        <v>3.2712500000000002</v>
      </c>
      <c r="L69" s="47">
        <v>4.0704477611940302</v>
      </c>
      <c r="M69" s="47">
        <v>17.648620689655171</v>
      </c>
      <c r="N69" s="47">
        <v>0.66301633045148911</v>
      </c>
      <c r="O69" s="47">
        <v>1.201353711790393</v>
      </c>
      <c r="P69" s="47">
        <v>8.5225352112676056</v>
      </c>
      <c r="Q69" s="47">
        <v>2.7420930232558121</v>
      </c>
      <c r="R69" s="47">
        <v>-0.29943820224718998</v>
      </c>
      <c r="S69" s="47">
        <v>-1.4396103896103902</v>
      </c>
      <c r="T69" s="47">
        <v>10.0078125</v>
      </c>
      <c r="U69" s="47">
        <v>-4.0464986737400537</v>
      </c>
      <c r="V69" s="47">
        <v>34.153636363636366</v>
      </c>
      <c r="W69">
        <v>5.69</v>
      </c>
      <c r="X69">
        <v>10.69</v>
      </c>
      <c r="Z69">
        <v>29.02</v>
      </c>
      <c r="AA69" t="s">
        <v>714</v>
      </c>
    </row>
    <row r="70" spans="1:27" x14ac:dyDescent="0.3">
      <c r="A70">
        <v>127021517</v>
      </c>
      <c r="B70" t="s">
        <v>682</v>
      </c>
      <c r="C70" s="47">
        <v>3.1110772833723637</v>
      </c>
      <c r="D70" s="47">
        <v>-1.0974082073434097</v>
      </c>
      <c r="E70" s="47">
        <v>-0.48865864939870463</v>
      </c>
      <c r="F70" s="47">
        <v>5.087957149975086</v>
      </c>
      <c r="G70" s="47">
        <v>3.0823294509151413</v>
      </c>
      <c r="H70" s="47">
        <v>3.1741192411924111</v>
      </c>
      <c r="I70" s="47">
        <v>4.1189686098654708</v>
      </c>
      <c r="J70" s="47">
        <v>6.8684745762711863</v>
      </c>
      <c r="K70" s="47">
        <v>9.7951131221719461</v>
      </c>
      <c r="L70" s="47">
        <v>14.555617879053464</v>
      </c>
      <c r="M70" s="47">
        <v>-5.1278238341968922</v>
      </c>
      <c r="N70" s="47">
        <v>-0.41055800293685696</v>
      </c>
      <c r="O70" s="47">
        <v>2.7299032882011609</v>
      </c>
      <c r="P70" s="47">
        <v>-8.3732319391634995</v>
      </c>
      <c r="Q70" s="47">
        <v>7.702208987547376</v>
      </c>
      <c r="R70" s="47">
        <v>5.8204504504504495</v>
      </c>
      <c r="S70" s="47">
        <v>2.3422727272727277</v>
      </c>
      <c r="T70" s="47">
        <v>-0.84386445096122564</v>
      </c>
      <c r="U70" s="47">
        <v>9.5759180576631309</v>
      </c>
      <c r="V70" s="47">
        <v>-3.9486396181384293</v>
      </c>
      <c r="W70">
        <v>6.24</v>
      </c>
      <c r="X70">
        <v>-12.22</v>
      </c>
      <c r="Y70">
        <v>6.99</v>
      </c>
      <c r="Z70">
        <v>3.74</v>
      </c>
      <c r="AA70" t="s">
        <v>714</v>
      </c>
    </row>
    <row r="71" spans="1:27" x14ac:dyDescent="0.3">
      <c r="A71">
        <v>113021262</v>
      </c>
      <c r="B71" t="s">
        <v>343</v>
      </c>
      <c r="C71" s="47">
        <v>3.1060531744441899</v>
      </c>
      <c r="D71" s="47">
        <v>4.3352173913043472</v>
      </c>
      <c r="E71" s="47">
        <v>3.3707294832826742</v>
      </c>
      <c r="F71" s="47">
        <v>5.2878484107579471</v>
      </c>
      <c r="G71" s="47">
        <v>-2.0454901960784309</v>
      </c>
      <c r="H71" s="47">
        <v>3.4062785114045635</v>
      </c>
      <c r="I71" s="47">
        <v>2.3038868388683884</v>
      </c>
      <c r="J71" s="47">
        <v>-7.8477215189873419</v>
      </c>
      <c r="K71" s="47">
        <v>6.2193388429752066</v>
      </c>
      <c r="L71" s="47">
        <v>2.3382644628099172</v>
      </c>
      <c r="M71" s="47">
        <v>5.6751125401929272</v>
      </c>
      <c r="N71" s="47">
        <v>2.7547561890472618</v>
      </c>
      <c r="O71" s="47">
        <v>3.4937245696400625</v>
      </c>
      <c r="P71" s="47">
        <v>7.4600000000000009</v>
      </c>
      <c r="Q71" s="47">
        <v>6.3055575868372955</v>
      </c>
      <c r="R71" s="47">
        <v>-3.6513043478260858</v>
      </c>
      <c r="S71" s="47">
        <v>-1.6706224310041105</v>
      </c>
      <c r="T71" s="47">
        <v>5.9880195599022006</v>
      </c>
      <c r="U71" s="47">
        <v>6.2306368330464323E-2</v>
      </c>
      <c r="V71" s="47"/>
      <c r="W71">
        <v>3.78</v>
      </c>
      <c r="X71">
        <v>-14.5</v>
      </c>
      <c r="Y71">
        <v>2.4</v>
      </c>
      <c r="Z71">
        <v>-2.09</v>
      </c>
      <c r="AA71" t="s">
        <v>714</v>
      </c>
    </row>
    <row r="72" spans="1:27" x14ac:dyDescent="0.3">
      <c r="A72">
        <v>114011280</v>
      </c>
      <c r="B72" t="s">
        <v>361</v>
      </c>
      <c r="C72" s="47">
        <v>3.1013398163155035</v>
      </c>
      <c r="D72" s="47">
        <v>-5.8353246753246744</v>
      </c>
      <c r="E72" s="47">
        <v>11.481435406698564</v>
      </c>
      <c r="F72" s="47">
        <v>1.5847504737839557</v>
      </c>
      <c r="G72" s="47">
        <v>6.5530386740331483</v>
      </c>
      <c r="H72" s="47">
        <v>6.9403863204559855</v>
      </c>
      <c r="I72" s="47">
        <v>2.0912823600240831</v>
      </c>
      <c r="J72" s="47">
        <v>2.7382716049382729</v>
      </c>
      <c r="K72" s="47">
        <v>4.7782517482517477</v>
      </c>
      <c r="L72" s="47">
        <v>3.8425654923215902</v>
      </c>
      <c r="M72" s="47">
        <v>-5.9524731182795705</v>
      </c>
      <c r="N72" s="47">
        <v>1.9990410958904112</v>
      </c>
      <c r="O72" s="47">
        <v>-0.60749536178107633</v>
      </c>
      <c r="P72" s="47">
        <v>-21.67</v>
      </c>
      <c r="Q72" s="47">
        <v>14.669822747415065</v>
      </c>
      <c r="R72" s="47">
        <v>8.3438989169675075</v>
      </c>
      <c r="S72" s="47">
        <v>4.4999439633214458</v>
      </c>
      <c r="T72" s="47">
        <v>4.9460171919770772</v>
      </c>
      <c r="U72" s="47">
        <v>-10.648275862068967</v>
      </c>
      <c r="V72" s="47"/>
      <c r="W72">
        <v>8.85</v>
      </c>
      <c r="X72">
        <v>8.98</v>
      </c>
      <c r="Z72">
        <v>20.54</v>
      </c>
      <c r="AA72" t="s">
        <v>714</v>
      </c>
    </row>
    <row r="73" spans="1:27" x14ac:dyDescent="0.3">
      <c r="A73">
        <v>103041079</v>
      </c>
      <c r="B73" t="s">
        <v>153</v>
      </c>
      <c r="C73" s="47">
        <v>3.097159201085903</v>
      </c>
      <c r="D73" s="47">
        <v>1.1663157894736855</v>
      </c>
      <c r="E73" s="47">
        <v>12.520235934664246</v>
      </c>
      <c r="F73" s="47">
        <v>2.65067446935132</v>
      </c>
      <c r="G73" s="47">
        <v>1.0742840713053479</v>
      </c>
      <c r="H73" s="47">
        <v>4.8638268506900877</v>
      </c>
      <c r="I73" s="47">
        <v>2.4460892994611232</v>
      </c>
      <c r="J73" s="47">
        <v>-1.601664548919949</v>
      </c>
      <c r="K73" s="47">
        <v>3.2567312348668285</v>
      </c>
      <c r="L73" s="47">
        <v>2.6309271523178808</v>
      </c>
      <c r="M73" s="47">
        <v>3.4647445255474452</v>
      </c>
      <c r="N73" s="47">
        <v>1.1526032469381944</v>
      </c>
      <c r="O73" s="47">
        <v>6.1920835718374363</v>
      </c>
      <c r="P73" s="47">
        <v>31.689999999999998</v>
      </c>
      <c r="Q73" s="47">
        <v>4.906343042071196</v>
      </c>
      <c r="R73" s="47">
        <v>1.3550488599349819E-2</v>
      </c>
      <c r="S73" s="47">
        <v>0.12266628766344567</v>
      </c>
      <c r="T73" s="47">
        <v>7.7509547738693474</v>
      </c>
      <c r="U73" s="47">
        <v>-5.4176558603491287</v>
      </c>
      <c r="V73" s="47"/>
      <c r="W73">
        <v>3.49</v>
      </c>
      <c r="X73">
        <v>4.8600000000000003</v>
      </c>
      <c r="Z73">
        <v>-2.42</v>
      </c>
      <c r="AA73" t="s">
        <v>714</v>
      </c>
    </row>
    <row r="74" spans="1:27" x14ac:dyDescent="0.3">
      <c r="A74">
        <v>109031183</v>
      </c>
      <c r="B74" t="s">
        <v>262</v>
      </c>
      <c r="C74" s="47">
        <v>3.0407969843834142</v>
      </c>
      <c r="D74" s="47">
        <v>5.7176676986584098</v>
      </c>
      <c r="E74" s="47">
        <v>2.2831416837782346</v>
      </c>
      <c r="F74" s="47">
        <v>4.7733321714883239</v>
      </c>
      <c r="G74" s="47">
        <v>-1.9998073836276085</v>
      </c>
      <c r="H74" s="47">
        <v>3.4394623655913978</v>
      </c>
      <c r="I74" s="47">
        <v>1.6020816864295124</v>
      </c>
      <c r="J74" s="47">
        <v>9.3835356200527702</v>
      </c>
      <c r="K74" s="47">
        <v>-0.53352941176470736</v>
      </c>
      <c r="L74" s="47">
        <v>3.3707054603427657</v>
      </c>
      <c r="M74" s="47">
        <v>11.923535353535353</v>
      </c>
      <c r="N74" s="47">
        <v>-0.53220674879485808</v>
      </c>
      <c r="O74" s="47">
        <v>3.5983418107833165</v>
      </c>
      <c r="P74" s="47">
        <v>-12.418571428571429</v>
      </c>
      <c r="Q74" s="47">
        <v>13.06010695187166</v>
      </c>
      <c r="R74" s="47">
        <v>-3.3563291139240494</v>
      </c>
      <c r="S74" s="47">
        <v>-1.8543500194024052</v>
      </c>
      <c r="T74" s="47">
        <v>2.6769450101832994</v>
      </c>
      <c r="U74" s="47">
        <v>14.678131241084166</v>
      </c>
      <c r="V74" s="47"/>
      <c r="W74">
        <v>3.7</v>
      </c>
      <c r="X74">
        <v>0.28000000000000003</v>
      </c>
      <c r="Z74">
        <v>0.78</v>
      </c>
      <c r="AA74" t="s">
        <v>714</v>
      </c>
    </row>
    <row r="75" spans="1:27" x14ac:dyDescent="0.3">
      <c r="A75">
        <v>125031714</v>
      </c>
      <c r="B75" t="s">
        <v>636</v>
      </c>
      <c r="C75" s="47">
        <v>3.0375049058905859</v>
      </c>
      <c r="D75" s="47">
        <v>0.20813706397416709</v>
      </c>
      <c r="E75" s="47">
        <v>2.4489965516563785</v>
      </c>
      <c r="F75" s="47">
        <v>3.7081265281024471</v>
      </c>
      <c r="G75" s="47">
        <v>4.4617691371197932</v>
      </c>
      <c r="H75" s="47">
        <v>4.7622964773807546</v>
      </c>
      <c r="I75" s="47">
        <v>2.4957275738735945</v>
      </c>
      <c r="J75" s="47">
        <v>13.441062047116635</v>
      </c>
      <c r="K75" s="47">
        <v>2.9252184432264094</v>
      </c>
      <c r="L75" s="47">
        <v>8.8700941026301052</v>
      </c>
      <c r="M75" s="47">
        <v>-1.7318655351169028</v>
      </c>
      <c r="N75" s="47">
        <v>-0.27799178489560106</v>
      </c>
      <c r="O75" s="47">
        <v>8.1481593368732046</v>
      </c>
      <c r="P75" s="47">
        <v>-11.303801207351434</v>
      </c>
      <c r="Q75" s="47">
        <v>4.8291445013988437</v>
      </c>
      <c r="R75" s="47">
        <v>6.5189028950622294</v>
      </c>
      <c r="S75" s="47">
        <v>1.4096668252097118</v>
      </c>
      <c r="T75" s="47">
        <v>-1.9714025893288287</v>
      </c>
      <c r="U75" s="47">
        <v>5.4943327057306952</v>
      </c>
      <c r="V75" s="47">
        <v>17.214071028243644</v>
      </c>
      <c r="W75">
        <v>2.66</v>
      </c>
      <c r="X75">
        <v>-3.97</v>
      </c>
      <c r="Y75">
        <v>3.45</v>
      </c>
      <c r="Z75">
        <v>3.73</v>
      </c>
      <c r="AA75" t="s">
        <v>726</v>
      </c>
    </row>
    <row r="76" spans="1:27" x14ac:dyDescent="0.3">
      <c r="A76">
        <v>103021063</v>
      </c>
      <c r="B76" t="s">
        <v>137</v>
      </c>
      <c r="C76" s="47">
        <v>3.0155748233782909</v>
      </c>
      <c r="D76" s="47">
        <v>0.47314197051978368</v>
      </c>
      <c r="E76" s="47">
        <v>7.1123449830890628</v>
      </c>
      <c r="F76" s="47">
        <v>2.3491327913279143</v>
      </c>
      <c r="G76" s="47">
        <v>4.468160500260554</v>
      </c>
      <c r="H76" s="47">
        <v>5.8179211579919929</v>
      </c>
      <c r="I76" s="47">
        <v>1.6045429362880892</v>
      </c>
      <c r="J76" s="47">
        <v>1.9115038893690581</v>
      </c>
      <c r="K76" s="47">
        <v>3.6535527589545023</v>
      </c>
      <c r="L76" s="47">
        <v>6.7705293936595883</v>
      </c>
      <c r="M76" s="47">
        <v>-7.3266700924974302</v>
      </c>
      <c r="N76" s="47">
        <v>5.3961789844143127E-2</v>
      </c>
      <c r="O76" s="47">
        <v>3.011523656776264</v>
      </c>
      <c r="P76" s="47">
        <v>1.4699999999999989</v>
      </c>
      <c r="Q76" s="47">
        <v>9.5799089529590304</v>
      </c>
      <c r="R76" s="47">
        <v>6.124586288416074</v>
      </c>
      <c r="S76" s="47">
        <v>-3.0782108183079053</v>
      </c>
      <c r="T76" s="47">
        <v>8.6751254480286732</v>
      </c>
      <c r="U76" s="47">
        <v>-7.4494382022471939E-2</v>
      </c>
      <c r="V76" s="47">
        <v>14.490314960629917</v>
      </c>
      <c r="W76">
        <v>6.95</v>
      </c>
      <c r="X76">
        <v>0.64</v>
      </c>
      <c r="Z76">
        <v>10.89</v>
      </c>
      <c r="AA76" t="s">
        <v>714</v>
      </c>
    </row>
    <row r="77" spans="1:27" x14ac:dyDescent="0.3">
      <c r="A77">
        <v>102011032</v>
      </c>
      <c r="B77" t="s">
        <v>105</v>
      </c>
      <c r="C77" s="47">
        <v>3.0065624259654111</v>
      </c>
      <c r="D77" s="47">
        <v>0.6933845661223188</v>
      </c>
      <c r="E77" s="47">
        <v>-1.0184290985766999</v>
      </c>
      <c r="F77" s="47">
        <v>3.451131447587354</v>
      </c>
      <c r="G77" s="47">
        <v>7.5021867321867326</v>
      </c>
      <c r="H77" s="47">
        <v>2.5938313935199773</v>
      </c>
      <c r="I77" s="47">
        <v>4.4024449547480771</v>
      </c>
      <c r="J77" s="47">
        <v>8.5112641993404168</v>
      </c>
      <c r="K77" s="47">
        <v>5.10644833427442</v>
      </c>
      <c r="L77" s="47">
        <v>1.7733412745681942</v>
      </c>
      <c r="M77" s="47">
        <v>-4.1797639055622255</v>
      </c>
      <c r="N77" s="47">
        <v>0.98508570352232061</v>
      </c>
      <c r="O77" s="47">
        <v>8.4110540915395298</v>
      </c>
      <c r="P77" s="47">
        <v>-9.5358466453674104</v>
      </c>
      <c r="Q77" s="47">
        <v>5.5377634754625902</v>
      </c>
      <c r="R77" s="47">
        <v>7.3641693811074909</v>
      </c>
      <c r="S77" s="47">
        <v>3.1590537760799293</v>
      </c>
      <c r="T77" s="47">
        <v>0.97201113430758479</v>
      </c>
      <c r="U77" s="47">
        <v>4.6408757703535493</v>
      </c>
      <c r="V77" s="47">
        <v>7.0981395348837211</v>
      </c>
      <c r="W77">
        <v>2.1</v>
      </c>
      <c r="X77">
        <v>2.27</v>
      </c>
      <c r="Y77">
        <v>7.85</v>
      </c>
      <c r="Z77">
        <v>8.0500000000000007</v>
      </c>
      <c r="AA77" t="s">
        <v>714</v>
      </c>
    </row>
    <row r="78" spans="1:27" x14ac:dyDescent="0.3">
      <c r="A78">
        <v>127021513</v>
      </c>
      <c r="B78" t="s">
        <v>678</v>
      </c>
      <c r="C78" s="47">
        <v>2.9556105078097126</v>
      </c>
      <c r="D78" s="47">
        <v>6.3161881188118834</v>
      </c>
      <c r="E78" s="47">
        <v>0.86593142103527754</v>
      </c>
      <c r="F78" s="47">
        <v>1.1397006163780468</v>
      </c>
      <c r="G78" s="47">
        <v>4.7828971157985354</v>
      </c>
      <c r="H78" s="47">
        <v>1.9844031655308854</v>
      </c>
      <c r="I78" s="47">
        <v>0.64394537177541622</v>
      </c>
      <c r="J78" s="47">
        <v>2.8995986622073602</v>
      </c>
      <c r="K78" s="47">
        <v>2.5498800959232621</v>
      </c>
      <c r="L78" s="47">
        <v>13.407590361445781</v>
      </c>
      <c r="M78" s="47">
        <v>2.6693440189967319</v>
      </c>
      <c r="N78" s="47">
        <v>-1.8589068124250101</v>
      </c>
      <c r="O78" s="47">
        <v>10.28295812941816</v>
      </c>
      <c r="P78" s="47">
        <v>-24.03880445795339</v>
      </c>
      <c r="Q78" s="47">
        <v>-3.4565484077794366</v>
      </c>
      <c r="R78" s="47">
        <v>5.2152267414679745</v>
      </c>
      <c r="S78" s="47">
        <v>0.61241158085211467</v>
      </c>
      <c r="T78" s="47">
        <v>-0.65901701323251416</v>
      </c>
      <c r="U78" s="47">
        <v>4.4807429655390436</v>
      </c>
      <c r="V78" s="47">
        <v>14.470686204431743</v>
      </c>
      <c r="W78">
        <v>0.73</v>
      </c>
      <c r="X78">
        <v>-7.69</v>
      </c>
      <c r="Y78">
        <v>0.4</v>
      </c>
      <c r="Z78">
        <v>1.7</v>
      </c>
      <c r="AA78" t="s">
        <v>714</v>
      </c>
    </row>
    <row r="79" spans="1:27" x14ac:dyDescent="0.3">
      <c r="A79">
        <v>104021085</v>
      </c>
      <c r="B79" t="s">
        <v>159</v>
      </c>
      <c r="C79" s="47">
        <v>2.9409145248057378</v>
      </c>
      <c r="D79" s="47">
        <v>-2.9338192419825084</v>
      </c>
      <c r="E79" s="47">
        <v>8.5408866995073893</v>
      </c>
      <c r="F79" s="47">
        <v>1.9162284588872467</v>
      </c>
      <c r="G79" s="47">
        <v>6.4807515657620041</v>
      </c>
      <c r="H79" s="47">
        <v>5.6243241661790506</v>
      </c>
      <c r="I79" s="47">
        <v>2.7660839160839181</v>
      </c>
      <c r="J79" s="47">
        <v>1.9981968444778389</v>
      </c>
      <c r="K79" s="47">
        <v>4.919190809190809</v>
      </c>
      <c r="L79" s="47">
        <v>8.6797689345314524</v>
      </c>
      <c r="M79" s="47">
        <v>-5.3283870967741933</v>
      </c>
      <c r="N79" s="47">
        <v>1.8570275314978995</v>
      </c>
      <c r="O79" s="47">
        <v>4.7211195928753185</v>
      </c>
      <c r="P79" s="47">
        <v>6.0269731800766309</v>
      </c>
      <c r="Q79" s="47">
        <v>2.4980030721966244</v>
      </c>
      <c r="R79" s="47">
        <v>9.9838483965014557</v>
      </c>
      <c r="S79" s="47">
        <v>-5.4760931753170539E-3</v>
      </c>
      <c r="T79" s="47">
        <v>5.2330688935281842</v>
      </c>
      <c r="U79" s="47">
        <v>0.55457242582896882</v>
      </c>
      <c r="V79" s="47">
        <v>13.907204502814253</v>
      </c>
      <c r="W79">
        <v>5.36</v>
      </c>
      <c r="X79">
        <v>-0.23</v>
      </c>
      <c r="Y79">
        <v>7.75</v>
      </c>
      <c r="Z79">
        <v>11.53</v>
      </c>
      <c r="AA79" t="s">
        <v>714</v>
      </c>
    </row>
    <row r="80" spans="1:27" x14ac:dyDescent="0.3">
      <c r="A80">
        <v>119021660</v>
      </c>
      <c r="B80" t="s">
        <v>480</v>
      </c>
      <c r="C80" s="47">
        <v>2.9017559657226073</v>
      </c>
      <c r="D80" s="47">
        <v>5.0895011151485825</v>
      </c>
      <c r="E80" s="47">
        <v>-3.3428054197039572</v>
      </c>
      <c r="F80" s="47">
        <v>3.2296983744021688</v>
      </c>
      <c r="G80" s="47">
        <v>6.3016618975927408</v>
      </c>
      <c r="H80" s="47">
        <v>2.2476654038774875</v>
      </c>
      <c r="I80" s="47">
        <v>3.0437118892756061</v>
      </c>
      <c r="J80" s="47">
        <v>15.291429733621126</v>
      </c>
      <c r="K80" s="47">
        <v>0.13212289164569313</v>
      </c>
      <c r="L80" s="47">
        <v>9.3219207681798295</v>
      </c>
      <c r="M80" s="47">
        <v>-4.9191049099402306</v>
      </c>
      <c r="N80" s="47">
        <v>-0.72929658594082625</v>
      </c>
      <c r="O80" s="47">
        <v>7.8910415414742179</v>
      </c>
      <c r="P80" s="47">
        <v>-16.477773360450346</v>
      </c>
      <c r="Q80" s="47">
        <v>0.13049745054497919</v>
      </c>
      <c r="R80" s="47">
        <v>7.741267834061043</v>
      </c>
      <c r="S80" s="47">
        <v>4.6219604691595002</v>
      </c>
      <c r="T80" s="47">
        <v>-1.2537335373694418</v>
      </c>
      <c r="U80" s="47">
        <v>2.256172650889372</v>
      </c>
      <c r="V80" s="47">
        <v>-2.9968110746289938</v>
      </c>
      <c r="W80">
        <v>2.31</v>
      </c>
      <c r="X80">
        <v>8.9</v>
      </c>
      <c r="Y80">
        <v>-0.49</v>
      </c>
      <c r="Z80">
        <v>14.01</v>
      </c>
      <c r="AA80" t="s">
        <v>727</v>
      </c>
    </row>
    <row r="81" spans="1:27" x14ac:dyDescent="0.3">
      <c r="A81">
        <v>113031263</v>
      </c>
      <c r="B81" t="s">
        <v>344</v>
      </c>
      <c r="C81" s="47">
        <v>2.8910787803745546</v>
      </c>
      <c r="D81" s="47">
        <v>1.9211383537653237</v>
      </c>
      <c r="E81" s="47">
        <v>10.80257731958763</v>
      </c>
      <c r="F81" s="47">
        <v>-0.13808074123097391</v>
      </c>
      <c r="G81" s="47">
        <v>6.049446064139941</v>
      </c>
      <c r="H81" s="47">
        <v>6.2095728737354801</v>
      </c>
      <c r="I81" s="47">
        <v>0.1328301886792449</v>
      </c>
      <c r="J81" s="47">
        <v>-5.6001159114857728</v>
      </c>
      <c r="K81" s="47">
        <v>3.8327290448343092</v>
      </c>
      <c r="L81" s="47">
        <v>7.6567005076142145</v>
      </c>
      <c r="M81" s="47">
        <v>-3.2786066763425268</v>
      </c>
      <c r="N81" s="47">
        <v>-0.32556886227544912</v>
      </c>
      <c r="O81" s="47">
        <v>3.5481970649895169</v>
      </c>
      <c r="P81" s="47">
        <v>9.1129629629629605</v>
      </c>
      <c r="Q81" s="47">
        <v>4.04364717542121</v>
      </c>
      <c r="R81" s="47">
        <v>7.3928083989501303</v>
      </c>
      <c r="S81" s="47">
        <v>1.1445341614906841</v>
      </c>
      <c r="T81" s="47">
        <v>1.8315374841168994</v>
      </c>
      <c r="U81" s="47">
        <v>10.071254612546124</v>
      </c>
      <c r="V81" s="47">
        <v>21.843249211356472</v>
      </c>
      <c r="W81">
        <v>9.7200000000000006</v>
      </c>
      <c r="X81">
        <v>5.42</v>
      </c>
      <c r="Z81">
        <v>10.01</v>
      </c>
      <c r="AA81" t="s">
        <v>714</v>
      </c>
    </row>
    <row r="82" spans="1:27" x14ac:dyDescent="0.3">
      <c r="A82">
        <v>113021260</v>
      </c>
      <c r="B82" t="s">
        <v>341</v>
      </c>
      <c r="C82" s="47">
        <v>2.886201607012417</v>
      </c>
      <c r="D82" s="47">
        <v>-3.9905128205128211</v>
      </c>
      <c r="E82" s="47">
        <v>7.7650847457627128</v>
      </c>
      <c r="F82" s="47">
        <v>6.6190751445086695</v>
      </c>
      <c r="G82" s="47">
        <v>-1.2361538461538473</v>
      </c>
      <c r="H82" s="47">
        <v>5.9708510638297865</v>
      </c>
      <c r="I82" s="47">
        <v>2.8896347031963465</v>
      </c>
      <c r="J82" s="47">
        <v>5.1779005524861859</v>
      </c>
      <c r="K82" s="47">
        <v>1.5293617021276589</v>
      </c>
      <c r="L82" s="47">
        <v>7.2884210526315787</v>
      </c>
      <c r="M82" s="47">
        <v>-19.523333333333337</v>
      </c>
      <c r="N82" s="47">
        <v>2.673677130044843</v>
      </c>
      <c r="O82" s="47">
        <v>2.1079953379953373</v>
      </c>
      <c r="P82" s="47">
        <v>19.387755102040817</v>
      </c>
      <c r="Q82" s="47">
        <v>16.862758620689657</v>
      </c>
      <c r="R82" s="47">
        <v>-3.371052631578948</v>
      </c>
      <c r="S82" s="47">
        <v>-0.18703862660944104</v>
      </c>
      <c r="T82" s="47">
        <v>9.114107883817427</v>
      </c>
      <c r="U82" s="47">
        <v>-1.2334502923976594</v>
      </c>
      <c r="V82" s="47"/>
      <c r="W82">
        <v>6.06</v>
      </c>
      <c r="X82">
        <v>-13.3</v>
      </c>
      <c r="Z82">
        <v>20.09</v>
      </c>
      <c r="AA82" t="s">
        <v>714</v>
      </c>
    </row>
    <row r="83" spans="1:27" x14ac:dyDescent="0.3">
      <c r="A83">
        <v>124031461</v>
      </c>
      <c r="B83" t="s">
        <v>601</v>
      </c>
      <c r="C83" s="47">
        <v>2.8697614713451767</v>
      </c>
      <c r="D83" s="47">
        <v>4.7092031755365582E-2</v>
      </c>
      <c r="E83" s="47">
        <v>0.92361018826135144</v>
      </c>
      <c r="F83" s="47">
        <v>3.6446589415840407</v>
      </c>
      <c r="G83" s="47">
        <v>5.6601827454313645</v>
      </c>
      <c r="H83" s="47">
        <v>3.0859768352921133</v>
      </c>
      <c r="I83" s="47">
        <v>4.1192926865895778</v>
      </c>
      <c r="J83" s="47">
        <v>2.7700585223116327</v>
      </c>
      <c r="K83" s="47">
        <v>5.5757152361942781</v>
      </c>
      <c r="L83" s="47">
        <v>3.4891832619107639</v>
      </c>
      <c r="M83" s="47">
        <v>-1.3691559000861346</v>
      </c>
      <c r="N83" s="47">
        <v>1.2463495419309374</v>
      </c>
      <c r="O83" s="47">
        <v>5.2263746747614919</v>
      </c>
      <c r="P83" s="47">
        <v>-4.8966666666666683</v>
      </c>
      <c r="Q83" s="47">
        <v>4.9424817518248183</v>
      </c>
      <c r="R83" s="47">
        <v>5.9471281296023566</v>
      </c>
      <c r="S83" s="47">
        <v>1.9247437425506559</v>
      </c>
      <c r="T83" s="47">
        <v>3.5081041988484758</v>
      </c>
      <c r="U83" s="47">
        <v>2.8370455658990714</v>
      </c>
      <c r="V83" s="47">
        <v>-2.3657736720554254</v>
      </c>
      <c r="W83">
        <v>2.4</v>
      </c>
      <c r="X83">
        <v>-3.9</v>
      </c>
      <c r="Y83">
        <v>8.1199999999999992</v>
      </c>
      <c r="Z83">
        <v>3.32</v>
      </c>
      <c r="AA83" t="s">
        <v>714</v>
      </c>
    </row>
    <row r="84" spans="1:27" x14ac:dyDescent="0.3">
      <c r="A84">
        <v>127021510</v>
      </c>
      <c r="B84" t="s">
        <v>675</v>
      </c>
      <c r="C84" s="47">
        <v>2.862673827343885</v>
      </c>
      <c r="D84" s="47">
        <v>0.8136526181353787</v>
      </c>
      <c r="E84" s="47">
        <v>4.0509947643979061</v>
      </c>
      <c r="F84" s="47">
        <v>3.2106380250080164</v>
      </c>
      <c r="G84" s="47">
        <v>2.1652991452991444</v>
      </c>
      <c r="H84" s="47">
        <v>2.9382937303177794</v>
      </c>
      <c r="I84" s="47">
        <v>3.2027758970886939</v>
      </c>
      <c r="J84" s="47">
        <v>6.4943859649122793</v>
      </c>
      <c r="K84" s="47">
        <v>4.3633333333333324</v>
      </c>
      <c r="L84" s="47">
        <v>11.066739983572145</v>
      </c>
      <c r="M84" s="47">
        <v>6.5582644628099196</v>
      </c>
      <c r="N84" s="47">
        <v>-0.83243688254665127</v>
      </c>
      <c r="O84" s="47">
        <v>4.730376535869997</v>
      </c>
      <c r="P84" s="47">
        <v>-9.3037051039697545</v>
      </c>
      <c r="Q84" s="47">
        <v>7.2015287295730097</v>
      </c>
      <c r="R84" s="47">
        <v>3.5980378824672155</v>
      </c>
      <c r="S84" s="47">
        <v>1.8805501106544424</v>
      </c>
      <c r="T84" s="47">
        <v>-1.3700028019052954</v>
      </c>
      <c r="U84" s="47">
        <v>7.8716537467700292</v>
      </c>
      <c r="V84" s="47">
        <v>-1.0821390374331585</v>
      </c>
      <c r="W84">
        <v>4.6500000000000004</v>
      </c>
      <c r="X84">
        <v>9.08</v>
      </c>
      <c r="Y84">
        <v>4.7</v>
      </c>
      <c r="Z84">
        <v>4.0599999999999996</v>
      </c>
      <c r="AA84" t="s">
        <v>714</v>
      </c>
    </row>
    <row r="85" spans="1:27" x14ac:dyDescent="0.3">
      <c r="A85">
        <v>127021518</v>
      </c>
      <c r="B85" t="s">
        <v>683</v>
      </c>
      <c r="C85" s="47">
        <v>2.8524653948972585</v>
      </c>
      <c r="D85" s="47">
        <v>-3.2735042735042725</v>
      </c>
      <c r="E85" s="47">
        <v>-1.0401842546063653</v>
      </c>
      <c r="F85" s="47">
        <v>2.5340220241216578</v>
      </c>
      <c r="G85" s="47">
        <v>11.488345864661653</v>
      </c>
      <c r="H85" s="47">
        <v>3.4081770145310442</v>
      </c>
      <c r="I85" s="47">
        <v>4.4388955944477964</v>
      </c>
      <c r="J85" s="47">
        <v>4.9699999999999989</v>
      </c>
      <c r="K85" s="47">
        <v>9.1432653061224496</v>
      </c>
      <c r="L85" s="47">
        <v>1.8848201438848928</v>
      </c>
      <c r="M85" s="47">
        <v>8.1705325443787</v>
      </c>
      <c r="N85" s="47">
        <v>-1.0683211678832123</v>
      </c>
      <c r="O85" s="47">
        <v>1.126765163297045</v>
      </c>
      <c r="P85" s="47"/>
      <c r="Q85" s="47">
        <v>7.0146880570409991</v>
      </c>
      <c r="R85" s="47">
        <v>13.840726256983238</v>
      </c>
      <c r="S85" s="47">
        <v>3.8832692307692307</v>
      </c>
      <c r="T85" s="47">
        <v>4.9190185312285521</v>
      </c>
      <c r="U85" s="47">
        <v>-3.0362477558348324</v>
      </c>
      <c r="V85" s="47"/>
      <c r="W85">
        <v>3.53</v>
      </c>
      <c r="X85">
        <v>-8.1</v>
      </c>
      <c r="Y85">
        <v>0.61</v>
      </c>
      <c r="Z85">
        <v>-1.46</v>
      </c>
      <c r="AA85" t="s">
        <v>714</v>
      </c>
    </row>
    <row r="86" spans="1:27" x14ac:dyDescent="0.3">
      <c r="A86">
        <v>127031523</v>
      </c>
      <c r="B86" t="s">
        <v>688</v>
      </c>
      <c r="C86" s="47">
        <v>2.83378812199037</v>
      </c>
      <c r="D86" s="47">
        <v>2.8141114721319695</v>
      </c>
      <c r="E86" s="47">
        <v>2.7449031296572279</v>
      </c>
      <c r="F86" s="47">
        <v>2.5360489510489526</v>
      </c>
      <c r="G86" s="47">
        <v>3.348498683055313</v>
      </c>
      <c r="H86" s="47">
        <v>2.4425868725868725</v>
      </c>
      <c r="I86" s="47">
        <v>2.9509414466130881</v>
      </c>
      <c r="J86" s="47">
        <v>1.4871132764920816</v>
      </c>
      <c r="K86" s="47">
        <v>4.3787713841368578</v>
      </c>
      <c r="L86" s="47">
        <v>5.2294258016405681</v>
      </c>
      <c r="M86" s="47">
        <v>3.5525136612021875</v>
      </c>
      <c r="N86" s="47">
        <v>-0.68577393573642187</v>
      </c>
      <c r="O86" s="47">
        <v>2.6825806451612895</v>
      </c>
      <c r="P86" s="47">
        <v>-5.626763285024154</v>
      </c>
      <c r="Q86" s="47">
        <v>8.5147862564922114</v>
      </c>
      <c r="R86" s="47">
        <v>4.1603916449086169</v>
      </c>
      <c r="S86" s="47">
        <v>0.76120270808442836</v>
      </c>
      <c r="T86" s="47">
        <v>0.83501392757660042</v>
      </c>
      <c r="U86" s="47">
        <v>7.8611367380560147</v>
      </c>
      <c r="V86" s="47">
        <v>-12.509795918367349</v>
      </c>
      <c r="W86">
        <v>3.37</v>
      </c>
      <c r="X86">
        <v>2.2400000000000002</v>
      </c>
      <c r="Y86">
        <v>7.73</v>
      </c>
      <c r="Z86">
        <v>4.43</v>
      </c>
      <c r="AA86" t="s">
        <v>714</v>
      </c>
    </row>
    <row r="87" spans="1:27" x14ac:dyDescent="0.3">
      <c r="A87">
        <v>127011595</v>
      </c>
      <c r="B87" t="s">
        <v>667</v>
      </c>
      <c r="C87" s="47">
        <v>2.8209497206703915</v>
      </c>
      <c r="D87" s="47">
        <v>2.8891269199676657</v>
      </c>
      <c r="E87" s="47">
        <v>2.768336798336799</v>
      </c>
      <c r="F87" s="47">
        <v>4.2589142306456793</v>
      </c>
      <c r="G87" s="47">
        <v>-8.1003846153846162</v>
      </c>
      <c r="H87" s="47">
        <v>2.1078753151501264</v>
      </c>
      <c r="I87" s="47">
        <v>2.9873847153063444</v>
      </c>
      <c r="J87" s="47">
        <v>-0.97666666666666835</v>
      </c>
      <c r="K87" s="47">
        <v>3.6495348837209303</v>
      </c>
      <c r="L87" s="47">
        <v>9.0733333333333306</v>
      </c>
      <c r="M87" s="47">
        <v>7.2696006144393266</v>
      </c>
      <c r="N87" s="47">
        <v>0.76705637828007234</v>
      </c>
      <c r="O87" s="47">
        <v>2.550917874396136</v>
      </c>
      <c r="P87" s="47">
        <v>-13.794559819413092</v>
      </c>
      <c r="Q87" s="47">
        <v>9.3320689655172409</v>
      </c>
      <c r="R87" s="47">
        <v>-7.1575070028011218</v>
      </c>
      <c r="S87" s="47">
        <v>0.5609433962264152</v>
      </c>
      <c r="T87" s="47">
        <v>2.6954214647627808</v>
      </c>
      <c r="U87" s="47">
        <v>7.7131315430132013</v>
      </c>
      <c r="V87" s="47">
        <v>-54.249579831932763</v>
      </c>
      <c r="W87">
        <v>3.1</v>
      </c>
      <c r="X87">
        <v>3.46</v>
      </c>
      <c r="Y87">
        <v>6.28</v>
      </c>
      <c r="Z87">
        <v>-0.42</v>
      </c>
      <c r="AA87" t="s">
        <v>714</v>
      </c>
    </row>
    <row r="88" spans="1:27" x14ac:dyDescent="0.3">
      <c r="A88">
        <v>119031372</v>
      </c>
      <c r="B88" t="s">
        <v>486</v>
      </c>
      <c r="C88" s="47">
        <v>2.7986467029289575</v>
      </c>
      <c r="D88" s="47">
        <v>1.9493363777565378</v>
      </c>
      <c r="E88" s="47">
        <v>1.1390707889000637</v>
      </c>
      <c r="F88" s="47">
        <v>2.6863543521666688</v>
      </c>
      <c r="G88" s="47">
        <v>5.1705800311297594</v>
      </c>
      <c r="H88" s="47">
        <v>3.5288923764868834</v>
      </c>
      <c r="I88" s="47">
        <v>2.5420493712212089</v>
      </c>
      <c r="J88" s="47">
        <v>8.2960860079532885</v>
      </c>
      <c r="K88" s="47">
        <v>5.7633446654079687</v>
      </c>
      <c r="L88" s="47">
        <v>2.9668811153335266</v>
      </c>
      <c r="M88" s="47">
        <v>6.3567151109246822E-2</v>
      </c>
      <c r="N88" s="47">
        <v>-0.87409161565833138</v>
      </c>
      <c r="O88" s="47">
        <v>4.4498018109650292</v>
      </c>
      <c r="P88" s="47">
        <v>-6.7060845216651934</v>
      </c>
      <c r="Q88" s="47">
        <v>7.382672076529591</v>
      </c>
      <c r="R88" s="47">
        <v>5.8546317927967486</v>
      </c>
      <c r="S88" s="47">
        <v>2.871948595213234</v>
      </c>
      <c r="T88" s="47">
        <v>0.28734113179090492</v>
      </c>
      <c r="U88" s="47">
        <v>2.8093355133436155</v>
      </c>
      <c r="V88" s="47">
        <v>24.868718555601632</v>
      </c>
      <c r="W88">
        <v>2.71</v>
      </c>
      <c r="X88">
        <v>-0.08</v>
      </c>
      <c r="Y88">
        <v>2.17</v>
      </c>
      <c r="Z88">
        <v>-3.6</v>
      </c>
      <c r="AA88" t="s">
        <v>714</v>
      </c>
    </row>
    <row r="89" spans="1:27" x14ac:dyDescent="0.3">
      <c r="A89">
        <v>127011505</v>
      </c>
      <c r="B89" t="s">
        <v>663</v>
      </c>
      <c r="C89" s="47">
        <v>2.789600532623167</v>
      </c>
      <c r="D89" s="47">
        <v>-5.3432436472346794</v>
      </c>
      <c r="E89" s="47">
        <v>2.7658921161825738</v>
      </c>
      <c r="F89" s="47">
        <v>3.514805467928495</v>
      </c>
      <c r="G89" s="47">
        <v>6.0390369733447988</v>
      </c>
      <c r="H89" s="47">
        <v>3.6282122530967538</v>
      </c>
      <c r="I89" s="47">
        <v>4.4262794348508656</v>
      </c>
      <c r="J89" s="47">
        <v>9.356766917293232</v>
      </c>
      <c r="K89" s="47">
        <v>5.5519771863117873</v>
      </c>
      <c r="L89" s="47">
        <v>4.2600403512936147</v>
      </c>
      <c r="M89" s="47">
        <v>7.9086369593709023</v>
      </c>
      <c r="N89" s="47">
        <v>-1.2592270724869845</v>
      </c>
      <c r="O89" s="47">
        <v>5.0084466019417464</v>
      </c>
      <c r="P89" s="47">
        <v>-7.9433333333333351</v>
      </c>
      <c r="Q89" s="47">
        <v>11.40492492492492</v>
      </c>
      <c r="R89" s="47">
        <v>7.886772823779193</v>
      </c>
      <c r="S89" s="47">
        <v>2.8636164565361648</v>
      </c>
      <c r="T89" s="47">
        <v>-3.3203085299455548</v>
      </c>
      <c r="U89" s="47">
        <v>5.7887612719506407</v>
      </c>
      <c r="V89" s="47"/>
      <c r="W89">
        <v>-0.43</v>
      </c>
      <c r="X89">
        <v>-9.64</v>
      </c>
      <c r="Y89">
        <v>3.6</v>
      </c>
      <c r="Z89">
        <v>8.3800000000000008</v>
      </c>
      <c r="AA89" t="s">
        <v>714</v>
      </c>
    </row>
    <row r="90" spans="1:27" x14ac:dyDescent="0.3">
      <c r="A90">
        <v>123011701</v>
      </c>
      <c r="B90" t="s">
        <v>573</v>
      </c>
      <c r="C90" s="47">
        <v>2.7670142037208389</v>
      </c>
      <c r="D90" s="47">
        <v>2.1605461106885713</v>
      </c>
      <c r="E90" s="47">
        <v>1.9771329009173169</v>
      </c>
      <c r="F90" s="47">
        <v>3.4450538439420431</v>
      </c>
      <c r="G90" s="47">
        <v>3.2243831204962934</v>
      </c>
      <c r="H90" s="47">
        <v>2.8871075870662732</v>
      </c>
      <c r="I90" s="47">
        <v>3.4089084163646577</v>
      </c>
      <c r="J90" s="47">
        <v>4.2036026349115989</v>
      </c>
      <c r="K90" s="47">
        <v>3.6919026520710982</v>
      </c>
      <c r="L90" s="47">
        <v>4.4704623213844368</v>
      </c>
      <c r="M90" s="47">
        <v>-0.218902710699588</v>
      </c>
      <c r="N90" s="47">
        <v>1.0724738228709452</v>
      </c>
      <c r="O90" s="47">
        <v>2.0677166667612692</v>
      </c>
      <c r="P90" s="47">
        <v>-10.948571894911282</v>
      </c>
      <c r="Q90" s="47">
        <v>9.6140458680516119</v>
      </c>
      <c r="R90" s="47">
        <v>4.7798529857902503</v>
      </c>
      <c r="S90" s="47">
        <v>2.4512454167534612</v>
      </c>
      <c r="T90" s="47">
        <v>2.8013153762557277</v>
      </c>
      <c r="U90" s="47">
        <v>3.9843861359013353</v>
      </c>
      <c r="V90" s="47">
        <v>22.559092419877828</v>
      </c>
      <c r="W90">
        <v>2.21</v>
      </c>
      <c r="X90">
        <v>0.48</v>
      </c>
      <c r="Y90">
        <v>6.46</v>
      </c>
      <c r="Z90">
        <v>1.78</v>
      </c>
      <c r="AA90" t="s">
        <v>728</v>
      </c>
    </row>
    <row r="91" spans="1:27" x14ac:dyDescent="0.3">
      <c r="A91">
        <v>114021285</v>
      </c>
      <c r="B91" t="s">
        <v>366</v>
      </c>
      <c r="C91" s="47">
        <v>2.7639019188187426</v>
      </c>
      <c r="D91" s="47">
        <v>-6.3108128262490677</v>
      </c>
      <c r="E91" s="47">
        <v>10.475471167369902</v>
      </c>
      <c r="F91" s="47">
        <v>3.9498901098901094</v>
      </c>
      <c r="G91" s="47">
        <v>6.6000000000000005</v>
      </c>
      <c r="H91" s="47">
        <v>7.8947482014388486</v>
      </c>
      <c r="I91" s="47">
        <v>2.9942857142857129</v>
      </c>
      <c r="J91" s="47">
        <v>17.873389355742294</v>
      </c>
      <c r="K91" s="47">
        <v>5.522413793103448</v>
      </c>
      <c r="L91" s="47">
        <v>-0.36402285027059555</v>
      </c>
      <c r="M91" s="47">
        <v>-6.0309448818897629</v>
      </c>
      <c r="N91" s="47">
        <v>1.7120458177943525</v>
      </c>
      <c r="O91" s="47">
        <v>9.5645933014354068</v>
      </c>
      <c r="P91" s="47">
        <v>50.801282051282051</v>
      </c>
      <c r="Q91" s="47">
        <v>4.1174226804123677</v>
      </c>
      <c r="R91" s="47">
        <v>6.9385053929121723</v>
      </c>
      <c r="S91" s="47">
        <v>-1.2779389312977107</v>
      </c>
      <c r="T91" s="47">
        <v>8.1224788885862171</v>
      </c>
      <c r="U91" s="47">
        <v>-21.078748335552596</v>
      </c>
      <c r="V91" s="47"/>
      <c r="W91">
        <v>1.27</v>
      </c>
      <c r="X91">
        <v>2.5</v>
      </c>
      <c r="Z91">
        <v>2.73</v>
      </c>
      <c r="AA91" t="s">
        <v>714</v>
      </c>
    </row>
    <row r="92" spans="1:27" x14ac:dyDescent="0.3">
      <c r="A92">
        <v>102011038</v>
      </c>
      <c r="B92" t="s">
        <v>111</v>
      </c>
      <c r="C92" s="47">
        <v>2.7605001543686321</v>
      </c>
      <c r="D92" s="47">
        <v>2.2002830856333588E-2</v>
      </c>
      <c r="E92" s="47">
        <v>0.43393939393939363</v>
      </c>
      <c r="F92" s="47">
        <v>2.899463477698772</v>
      </c>
      <c r="G92" s="47">
        <v>6.4599008390541579</v>
      </c>
      <c r="H92" s="47">
        <v>3.078716852010265</v>
      </c>
      <c r="I92" s="47">
        <v>3.9326035936927033</v>
      </c>
      <c r="J92" s="47">
        <v>3.0983333333333345</v>
      </c>
      <c r="K92" s="47">
        <v>3.8065703022339035</v>
      </c>
      <c r="L92" s="47">
        <v>1.1374429771908767</v>
      </c>
      <c r="M92" s="47">
        <v>0.99769230769230965</v>
      </c>
      <c r="N92" s="47">
        <v>0.91829059829059867</v>
      </c>
      <c r="O92" s="47">
        <v>2.5792561983471076</v>
      </c>
      <c r="P92" s="47">
        <v>-12.387383177570092</v>
      </c>
      <c r="Q92" s="47">
        <v>9.9915362731152229</v>
      </c>
      <c r="R92" s="47">
        <v>6.6321142369991479</v>
      </c>
      <c r="S92" s="47">
        <v>3.6267782426778234</v>
      </c>
      <c r="T92" s="47">
        <v>2.3226909518213859</v>
      </c>
      <c r="U92" s="47">
        <v>2.1810867293625904</v>
      </c>
      <c r="V92" s="47"/>
      <c r="W92">
        <v>2.52</v>
      </c>
      <c r="X92">
        <v>-4.01</v>
      </c>
      <c r="Z92">
        <v>9.4</v>
      </c>
      <c r="AA92" t="s">
        <v>714</v>
      </c>
    </row>
    <row r="93" spans="1:27" x14ac:dyDescent="0.3">
      <c r="A93">
        <v>120031678</v>
      </c>
      <c r="B93" t="s">
        <v>520</v>
      </c>
      <c r="C93" s="47">
        <v>2.7601331849886037</v>
      </c>
      <c r="D93" s="47">
        <v>2.9282062551208732</v>
      </c>
      <c r="E93" s="47">
        <v>1.1568154794932362</v>
      </c>
      <c r="F93" s="47">
        <v>3.0925688227213826</v>
      </c>
      <c r="G93" s="47">
        <v>4.029827672019147</v>
      </c>
      <c r="H93" s="47">
        <v>5.2050354835556121</v>
      </c>
      <c r="I93" s="47">
        <v>0.5079156598730421</v>
      </c>
      <c r="J93" s="47">
        <v>3.7731598201772734</v>
      </c>
      <c r="K93" s="47">
        <v>3.4971754813124676</v>
      </c>
      <c r="L93" s="47">
        <v>3.3627080863782233</v>
      </c>
      <c r="M93" s="47">
        <v>-14.98837993545153</v>
      </c>
      <c r="N93" s="47">
        <v>-2.1240240374678834</v>
      </c>
      <c r="O93" s="47">
        <v>2.68912890083128</v>
      </c>
      <c r="P93" s="47">
        <v>-16.500561849087958</v>
      </c>
      <c r="Q93" s="47">
        <v>12.103817560312887</v>
      </c>
      <c r="R93" s="47">
        <v>4.5053291430312168</v>
      </c>
      <c r="S93" s="47">
        <v>-1.9595508064174911</v>
      </c>
      <c r="T93" s="47">
        <v>1.2858558271877882</v>
      </c>
      <c r="U93" s="47">
        <v>3.2781893156269817</v>
      </c>
      <c r="V93" s="47">
        <v>7.2086045360494637</v>
      </c>
      <c r="W93">
        <v>0.24</v>
      </c>
      <c r="Y93">
        <v>0.56999999999999995</v>
      </c>
      <c r="Z93">
        <v>1.6</v>
      </c>
      <c r="AA93" t="s">
        <v>729</v>
      </c>
    </row>
    <row r="94" spans="1:27" x14ac:dyDescent="0.3">
      <c r="A94">
        <v>106011113</v>
      </c>
      <c r="B94" t="s">
        <v>187</v>
      </c>
      <c r="C94" s="47">
        <v>2.7536058173100644</v>
      </c>
      <c r="D94" s="47">
        <v>-1.1446397694524499</v>
      </c>
      <c r="E94" s="47">
        <v>15.372542372881355</v>
      </c>
      <c r="F94" s="47">
        <v>2.9157208142916486</v>
      </c>
      <c r="G94" s="47">
        <v>-2.1831531531531532</v>
      </c>
      <c r="H94" s="47">
        <v>4.1440646651270203</v>
      </c>
      <c r="I94" s="47">
        <v>3.510446796002352</v>
      </c>
      <c r="J94" s="47">
        <v>-6.225799256505578</v>
      </c>
      <c r="K94" s="47">
        <v>4.504990215264189</v>
      </c>
      <c r="L94" s="47">
        <v>-1.419937522969497</v>
      </c>
      <c r="M94" s="47">
        <v>17.667358490566038</v>
      </c>
      <c r="N94" s="47">
        <v>0.94039973351099271</v>
      </c>
      <c r="O94" s="47">
        <v>9.241604938271605</v>
      </c>
      <c r="P94" s="47">
        <v>12.178717948717946</v>
      </c>
      <c r="Q94" s="47">
        <v>9.9663046757164402</v>
      </c>
      <c r="R94" s="47">
        <v>-6.0311488250652765</v>
      </c>
      <c r="S94" s="47">
        <v>1.8020923520923517</v>
      </c>
      <c r="T94" s="47">
        <v>6.1688166214995483</v>
      </c>
      <c r="U94" s="47">
        <v>-8.972572944297081</v>
      </c>
      <c r="V94" s="47"/>
      <c r="W94">
        <v>1.81</v>
      </c>
      <c r="X94">
        <v>-0.4</v>
      </c>
      <c r="Z94">
        <v>8.17</v>
      </c>
      <c r="AA94" t="s">
        <v>714</v>
      </c>
    </row>
    <row r="95" spans="1:27" x14ac:dyDescent="0.3">
      <c r="A95">
        <v>108051171</v>
      </c>
      <c r="B95" t="s">
        <v>251</v>
      </c>
      <c r="C95" s="47">
        <v>2.750174710635509</v>
      </c>
      <c r="D95" s="47">
        <v>-3.3447360912981452</v>
      </c>
      <c r="E95" s="47">
        <v>20.555046728971963</v>
      </c>
      <c r="F95" s="47">
        <v>1.1771119133574004</v>
      </c>
      <c r="G95" s="47">
        <v>2.7421118012422365</v>
      </c>
      <c r="H95" s="47">
        <v>4.7127840327533264</v>
      </c>
      <c r="I95" s="47">
        <v>3.1172349272349287</v>
      </c>
      <c r="J95" s="47">
        <v>3.3298734177215188</v>
      </c>
      <c r="K95" s="47">
        <v>4.1372744014732961</v>
      </c>
      <c r="L95" s="47">
        <v>1.5490737833594981</v>
      </c>
      <c r="M95" s="47">
        <v>5.455588633288226</v>
      </c>
      <c r="N95" s="47">
        <v>-0.33350993377483418</v>
      </c>
      <c r="O95" s="47">
        <v>6.2282758620689656</v>
      </c>
      <c r="P95" s="47">
        <v>5.3631284916201096</v>
      </c>
      <c r="Q95" s="47">
        <v>16.847341040462425</v>
      </c>
      <c r="R95" s="47">
        <v>4.3883269961977192</v>
      </c>
      <c r="S95" s="47">
        <v>-0.99392609699769174</v>
      </c>
      <c r="T95" s="47">
        <v>9.0696810296586463</v>
      </c>
      <c r="U95" s="47">
        <v>-7.2510169491525396</v>
      </c>
      <c r="V95" s="47">
        <v>46.576521739130442</v>
      </c>
      <c r="W95">
        <v>4.99</v>
      </c>
      <c r="X95">
        <v>-0.68</v>
      </c>
      <c r="Z95">
        <v>-4.62</v>
      </c>
      <c r="AA95" t="s">
        <v>714</v>
      </c>
    </row>
    <row r="96" spans="1:27" x14ac:dyDescent="0.3">
      <c r="A96">
        <v>102021048</v>
      </c>
      <c r="B96" t="s">
        <v>121</v>
      </c>
      <c r="C96" s="47">
        <v>2.7461953204476082</v>
      </c>
      <c r="D96" s="47">
        <v>-2.4512244897959192</v>
      </c>
      <c r="E96" s="47">
        <v>-1.3137242215932066</v>
      </c>
      <c r="F96" s="47">
        <v>3.3589667420083966</v>
      </c>
      <c r="G96" s="47">
        <v>8.7923340040241449</v>
      </c>
      <c r="H96" s="47">
        <v>2.9437665198237877</v>
      </c>
      <c r="I96" s="47">
        <v>5.0346436998584245</v>
      </c>
      <c r="J96" s="47">
        <v>5.712635163899531</v>
      </c>
      <c r="K96" s="47">
        <v>9.1004720369420209</v>
      </c>
      <c r="L96" s="47">
        <v>0.98914271914996377</v>
      </c>
      <c r="M96" s="47">
        <v>-0.32111617312072838</v>
      </c>
      <c r="N96" s="47">
        <v>2.0686739780658026</v>
      </c>
      <c r="O96" s="47">
        <v>6.5339986626546303</v>
      </c>
      <c r="P96" s="47">
        <v>-9.0068965517241359</v>
      </c>
      <c r="Q96" s="47">
        <v>3.709585870889164</v>
      </c>
      <c r="R96" s="47">
        <v>9.3384848484848462</v>
      </c>
      <c r="S96" s="47">
        <v>3.9170546671625148</v>
      </c>
      <c r="T96" s="47">
        <v>3.6638671632526378</v>
      </c>
      <c r="U96" s="47">
        <v>2.3153262896208808</v>
      </c>
      <c r="V96" s="47">
        <v>-10.325813953488371</v>
      </c>
      <c r="W96">
        <v>4.6399999999999997</v>
      </c>
      <c r="X96">
        <v>-5.09</v>
      </c>
      <c r="Y96">
        <v>11.87</v>
      </c>
      <c r="Z96">
        <v>1.78</v>
      </c>
      <c r="AA96" t="s">
        <v>714</v>
      </c>
    </row>
    <row r="97" spans="1:27" x14ac:dyDescent="0.3">
      <c r="A97">
        <v>119031667</v>
      </c>
      <c r="B97" t="s">
        <v>492</v>
      </c>
      <c r="C97" s="47">
        <v>2.7243945908671989</v>
      </c>
      <c r="D97" s="47">
        <v>2.6794052383502169</v>
      </c>
      <c r="E97" s="47">
        <v>-7.3905280165050158E-2</v>
      </c>
      <c r="F97" s="47">
        <v>2.597926307682128</v>
      </c>
      <c r="G97" s="47">
        <v>6.3171932932959898</v>
      </c>
      <c r="H97" s="47">
        <v>2.3352952605092643</v>
      </c>
      <c r="I97" s="47">
        <v>3.3439731454118551</v>
      </c>
      <c r="J97" s="47">
        <v>4.4248081313491987</v>
      </c>
      <c r="K97" s="47">
        <v>5.0936833332885936</v>
      </c>
      <c r="L97" s="47">
        <v>4.7164621708881143</v>
      </c>
      <c r="M97" s="47">
        <v>-3.3332385114340504</v>
      </c>
      <c r="N97" s="47">
        <v>-0.34979990958403828</v>
      </c>
      <c r="O97" s="47">
        <v>4.9371038228920705</v>
      </c>
      <c r="P97" s="47">
        <v>-7.7504681167363607</v>
      </c>
      <c r="Q97" s="47">
        <v>4.9946388600749643</v>
      </c>
      <c r="R97" s="47">
        <v>6.0724772703349164</v>
      </c>
      <c r="S97" s="47">
        <v>3.6689999341040309</v>
      </c>
      <c r="T97" s="47">
        <v>1.712880803499754</v>
      </c>
      <c r="U97" s="47">
        <v>1.986311699712914</v>
      </c>
      <c r="V97" s="47">
        <v>-35.887325229984263</v>
      </c>
      <c r="W97">
        <v>4.2</v>
      </c>
      <c r="X97">
        <v>-4.8899999999999997</v>
      </c>
      <c r="Y97">
        <v>6.91</v>
      </c>
      <c r="Z97">
        <v>6.41</v>
      </c>
      <c r="AA97" t="s">
        <v>730</v>
      </c>
    </row>
    <row r="98" spans="1:27" x14ac:dyDescent="0.3">
      <c r="A98">
        <v>108021160</v>
      </c>
      <c r="B98" t="s">
        <v>239</v>
      </c>
      <c r="C98" s="47">
        <v>2.7181535038932143</v>
      </c>
      <c r="D98" s="47">
        <v>-10.55</v>
      </c>
      <c r="E98" s="47">
        <v>12.340289017341041</v>
      </c>
      <c r="F98" s="47">
        <v>2.2113706853426685</v>
      </c>
      <c r="G98" s="47">
        <v>6.9463934426229503</v>
      </c>
      <c r="H98" s="47">
        <v>7.149237288135593</v>
      </c>
      <c r="I98" s="47">
        <v>2.7628557013118069</v>
      </c>
      <c r="J98" s="47">
        <v>3.2960451977401135</v>
      </c>
      <c r="K98" s="47">
        <v>7.7572563176895315</v>
      </c>
      <c r="L98" s="47">
        <v>-3.5737812911725939</v>
      </c>
      <c r="M98" s="47">
        <v>-0.28036093418258901</v>
      </c>
      <c r="N98" s="47">
        <v>-0.55793103448275883</v>
      </c>
      <c r="O98" s="47">
        <v>-0.11917304747320046</v>
      </c>
      <c r="P98" s="47">
        <v>8.8569230769230813</v>
      </c>
      <c r="Q98" s="47">
        <v>17.344999999999999</v>
      </c>
      <c r="R98" s="47">
        <v>8.997990297990297</v>
      </c>
      <c r="S98" s="47">
        <v>6.5332524964336667</v>
      </c>
      <c r="T98" s="47">
        <v>5.1222632423756007</v>
      </c>
      <c r="U98" s="47">
        <v>-9.9100183318056843</v>
      </c>
      <c r="V98" s="47"/>
      <c r="W98">
        <v>10.33</v>
      </c>
      <c r="X98">
        <v>-1.1200000000000001</v>
      </c>
      <c r="Z98">
        <v>22.5</v>
      </c>
      <c r="AA98" t="s">
        <v>714</v>
      </c>
    </row>
    <row r="99" spans="1:27" x14ac:dyDescent="0.3">
      <c r="A99">
        <v>102021049</v>
      </c>
      <c r="B99" t="s">
        <v>122</v>
      </c>
      <c r="C99" s="47">
        <v>2.6975487575281356</v>
      </c>
      <c r="D99" s="47">
        <v>8.9143761638733707</v>
      </c>
      <c r="E99" s="47">
        <v>-1.0081163434903044</v>
      </c>
      <c r="F99" s="47">
        <v>2.9318181818181817</v>
      </c>
      <c r="G99" s="47">
        <v>-1.7966942148760339</v>
      </c>
      <c r="H99" s="47">
        <v>-0.7105272895467154</v>
      </c>
      <c r="I99" s="47">
        <v>3.311284868977177</v>
      </c>
      <c r="J99" s="47">
        <v>7.6069536423841058</v>
      </c>
      <c r="K99" s="47">
        <v>1.6242857142857146</v>
      </c>
      <c r="L99" s="47">
        <v>3.017961630695444</v>
      </c>
      <c r="M99" s="47">
        <v>22.957058823529412</v>
      </c>
      <c r="N99" s="47">
        <v>2.2027377220480671</v>
      </c>
      <c r="O99" s="47">
        <v>-0.72885993485341949</v>
      </c>
      <c r="P99" s="47">
        <v>-10.102121212121212</v>
      </c>
      <c r="Q99" s="47">
        <v>4.2774005305039786</v>
      </c>
      <c r="R99" s="47">
        <v>-3.5242756183745581</v>
      </c>
      <c r="S99" s="47">
        <v>-0.37711711711711704</v>
      </c>
      <c r="T99" s="47">
        <v>5.1963197026022314</v>
      </c>
      <c r="U99" s="47">
        <v>3.8814285714285717</v>
      </c>
      <c r="V99" s="47"/>
      <c r="W99">
        <v>2.54</v>
      </c>
      <c r="X99">
        <v>-7.76</v>
      </c>
      <c r="Z99">
        <v>12.95</v>
      </c>
      <c r="AA99" t="s">
        <v>714</v>
      </c>
    </row>
    <row r="100" spans="1:27" x14ac:dyDescent="0.3">
      <c r="A100">
        <v>123031446</v>
      </c>
      <c r="B100" t="s">
        <v>587</v>
      </c>
      <c r="C100" s="47">
        <v>2.6883578708946763</v>
      </c>
      <c r="D100" s="47">
        <v>2.5574296094459594</v>
      </c>
      <c r="E100" s="47">
        <v>2.3732783705140639</v>
      </c>
      <c r="F100" s="47">
        <v>2.2566550522648079</v>
      </c>
      <c r="G100" s="47">
        <v>4.9033333333333333</v>
      </c>
      <c r="H100" s="47">
        <v>2.3861404599129896</v>
      </c>
      <c r="I100" s="47">
        <v>3.1709677419354847</v>
      </c>
      <c r="J100" s="47">
        <v>1.785830903790087</v>
      </c>
      <c r="K100" s="47">
        <v>3.836443618339529</v>
      </c>
      <c r="L100" s="47">
        <v>2.8765560764514957</v>
      </c>
      <c r="M100" s="47">
        <v>9.4760067681895084</v>
      </c>
      <c r="N100" s="47">
        <v>0.58024125452352227</v>
      </c>
      <c r="O100" s="47">
        <v>6.7953615279672697E-2</v>
      </c>
      <c r="P100" s="47">
        <v>-8.15</v>
      </c>
      <c r="Q100" s="47">
        <v>10.575968289920727</v>
      </c>
      <c r="R100" s="47">
        <v>5.9387589498806674</v>
      </c>
      <c r="S100" s="47">
        <v>2.9935076353540024</v>
      </c>
      <c r="T100" s="47">
        <v>2.6142186055113736</v>
      </c>
      <c r="U100" s="47">
        <v>4.666434108527131</v>
      </c>
      <c r="V100" s="47"/>
      <c r="W100">
        <v>1.33</v>
      </c>
      <c r="X100">
        <v>-5.03</v>
      </c>
      <c r="Y100">
        <v>4.99</v>
      </c>
      <c r="Z100">
        <v>0.05</v>
      </c>
      <c r="AA100" t="s">
        <v>714</v>
      </c>
    </row>
    <row r="101" spans="1:27" x14ac:dyDescent="0.3">
      <c r="A101">
        <v>110021193</v>
      </c>
      <c r="B101" t="s">
        <v>272</v>
      </c>
      <c r="C101" s="47">
        <v>2.6749838405671422</v>
      </c>
      <c r="D101" s="47">
        <v>3.2169642857142868</v>
      </c>
      <c r="E101" s="47">
        <v>22.035728155339804</v>
      </c>
      <c r="F101" s="47">
        <v>2.1756448202959842</v>
      </c>
      <c r="G101" s="47">
        <v>-3.0847435897435886</v>
      </c>
      <c r="H101" s="47">
        <v>3.2494488188976369</v>
      </c>
      <c r="I101" s="47">
        <v>2.0701254390366284</v>
      </c>
      <c r="J101" s="47">
        <v>-3.5159493670886093</v>
      </c>
      <c r="K101" s="47">
        <v>-9.2795698924732051E-2</v>
      </c>
      <c r="L101" s="47">
        <v>4.732849289967934</v>
      </c>
      <c r="M101" s="47">
        <v>-2.2598795180722888</v>
      </c>
      <c r="N101" s="47">
        <v>3.2175740868366645</v>
      </c>
      <c r="O101" s="47">
        <v>4.9509917355371904</v>
      </c>
      <c r="P101" s="47">
        <v>58.044561403508766</v>
      </c>
      <c r="Q101" s="47">
        <v>0.18246278755074741</v>
      </c>
      <c r="R101" s="47">
        <v>-5.2515075376884433</v>
      </c>
      <c r="S101" s="47">
        <v>-4.8687665198237884</v>
      </c>
      <c r="T101" s="47">
        <v>9.1292012779552714</v>
      </c>
      <c r="U101" s="47">
        <v>11.559273153575614</v>
      </c>
      <c r="V101" s="47"/>
      <c r="W101">
        <v>5.57</v>
      </c>
      <c r="X101">
        <v>4.43</v>
      </c>
      <c r="Z101">
        <v>7.7</v>
      </c>
      <c r="AA101" t="s">
        <v>714</v>
      </c>
    </row>
    <row r="102" spans="1:27" x14ac:dyDescent="0.3">
      <c r="A102">
        <v>123021436</v>
      </c>
      <c r="B102" t="s">
        <v>575</v>
      </c>
      <c r="C102" s="47">
        <v>2.6633518390006934</v>
      </c>
      <c r="D102" s="47">
        <v>-0.8898842815814838</v>
      </c>
      <c r="E102" s="47">
        <v>-3.1068939088342074</v>
      </c>
      <c r="F102" s="47">
        <v>4.1887315428438558</v>
      </c>
      <c r="G102" s="47">
        <v>8.7158914728682149</v>
      </c>
      <c r="H102" s="47">
        <v>3.1199999999999992</v>
      </c>
      <c r="I102" s="47">
        <v>4.0865397536394177</v>
      </c>
      <c r="J102" s="47">
        <v>4.9336898395721924</v>
      </c>
      <c r="K102" s="47">
        <v>6.4145788156797332</v>
      </c>
      <c r="L102" s="47">
        <v>10.008445061942805</v>
      </c>
      <c r="M102" s="47">
        <v>-4.2963421418637004</v>
      </c>
      <c r="N102" s="47">
        <v>1.5981573896353165</v>
      </c>
      <c r="O102" s="47">
        <v>3.6153672316384187</v>
      </c>
      <c r="P102" s="47">
        <v>-8.6204719764011806</v>
      </c>
      <c r="Q102" s="47">
        <v>3.7650936210726798</v>
      </c>
      <c r="R102" s="47">
        <v>9.6720399113082038</v>
      </c>
      <c r="S102" s="47">
        <v>0.79758700696055662</v>
      </c>
      <c r="T102" s="47">
        <v>1.9296079978952907</v>
      </c>
      <c r="U102" s="47">
        <v>4.2757664233576662</v>
      </c>
      <c r="V102" s="47">
        <v>8.7823529411764696</v>
      </c>
      <c r="W102">
        <v>1.9</v>
      </c>
      <c r="X102">
        <v>-2.62</v>
      </c>
      <c r="Y102">
        <v>-2.93</v>
      </c>
      <c r="Z102">
        <v>10.35</v>
      </c>
      <c r="AA102" t="s">
        <v>714</v>
      </c>
    </row>
    <row r="103" spans="1:27" x14ac:dyDescent="0.3">
      <c r="A103">
        <v>123011433</v>
      </c>
      <c r="B103" t="s">
        <v>569</v>
      </c>
      <c r="C103" s="47">
        <v>2.6355506079808189</v>
      </c>
      <c r="D103" s="47">
        <v>-0.22879746835443093</v>
      </c>
      <c r="E103" s="47">
        <v>0.39726190476190482</v>
      </c>
      <c r="F103" s="47">
        <v>3.2772508591065295</v>
      </c>
      <c r="G103" s="47">
        <v>5.8946626384692857</v>
      </c>
      <c r="H103" s="47">
        <v>3.2301484574344705</v>
      </c>
      <c r="I103" s="47">
        <v>3.587063442860094</v>
      </c>
      <c r="J103" s="47">
        <v>8.0494818652849762</v>
      </c>
      <c r="K103" s="47">
        <v>6.5897209720972105</v>
      </c>
      <c r="L103" s="47">
        <v>1.8507678410117441</v>
      </c>
      <c r="M103" s="47">
        <v>0.11393154486586354</v>
      </c>
      <c r="N103" s="47">
        <v>0.43941204935881917</v>
      </c>
      <c r="O103" s="47">
        <v>3.3754332313965341</v>
      </c>
      <c r="P103" s="47">
        <v>-0.7094179894179895</v>
      </c>
      <c r="Q103" s="47">
        <v>7.9933333333333323</v>
      </c>
      <c r="R103" s="47">
        <v>6.3217751479289941</v>
      </c>
      <c r="S103" s="47">
        <v>3.9790277777777776</v>
      </c>
      <c r="T103" s="47">
        <v>1.6732986389111284</v>
      </c>
      <c r="U103" s="47">
        <v>3.490802825947334</v>
      </c>
      <c r="V103" s="47">
        <v>19.512124352331604</v>
      </c>
      <c r="W103">
        <v>3.58</v>
      </c>
      <c r="X103">
        <v>-2.0499999999999998</v>
      </c>
      <c r="Y103">
        <v>2.29</v>
      </c>
      <c r="Z103">
        <v>9.8000000000000007</v>
      </c>
      <c r="AA103" t="s">
        <v>714</v>
      </c>
    </row>
    <row r="104" spans="1:27" x14ac:dyDescent="0.3">
      <c r="A104">
        <v>124031462</v>
      </c>
      <c r="B104" t="s">
        <v>602</v>
      </c>
      <c r="C104" s="47">
        <v>2.6286881512270117</v>
      </c>
      <c r="D104" s="47">
        <v>-0.5098006806028188</v>
      </c>
      <c r="E104" s="47">
        <v>2.4612692967409959</v>
      </c>
      <c r="F104" s="47">
        <v>3.1948529255601557</v>
      </c>
      <c r="G104" s="47">
        <v>7.0888235294117656</v>
      </c>
      <c r="H104" s="47">
        <v>3.6935508155583445</v>
      </c>
      <c r="I104" s="47">
        <v>3.417268485791034</v>
      </c>
      <c r="J104" s="47">
        <v>6.5099270072992717</v>
      </c>
      <c r="K104" s="47">
        <v>4.6924803767660901</v>
      </c>
      <c r="L104" s="47">
        <v>3.7685611510791368</v>
      </c>
      <c r="M104" s="47">
        <v>-2.3437321241716091</v>
      </c>
      <c r="N104" s="47">
        <v>1.0956003889158969</v>
      </c>
      <c r="O104" s="47">
        <v>10.0675884244373</v>
      </c>
      <c r="P104" s="47">
        <v>-8.1690797546012313</v>
      </c>
      <c r="Q104" s="47">
        <v>2.5845889387144965</v>
      </c>
      <c r="R104" s="47">
        <v>7.5165116279069757</v>
      </c>
      <c r="S104" s="47">
        <v>1.9380058651026388</v>
      </c>
      <c r="T104" s="47">
        <v>1.7692020592020601</v>
      </c>
      <c r="U104" s="47">
        <v>4.1955202312138731</v>
      </c>
      <c r="V104" s="47">
        <v>14.278498168498167</v>
      </c>
      <c r="W104">
        <v>1.96</v>
      </c>
      <c r="X104">
        <v>4.95</v>
      </c>
      <c r="Y104">
        <v>-1.56</v>
      </c>
      <c r="Z104">
        <v>5.5</v>
      </c>
      <c r="AA104" t="s">
        <v>714</v>
      </c>
    </row>
    <row r="105" spans="1:27" x14ac:dyDescent="0.3">
      <c r="A105">
        <v>116011307</v>
      </c>
      <c r="B105" t="s">
        <v>394</v>
      </c>
      <c r="C105" s="47">
        <v>2.6254875576831846</v>
      </c>
      <c r="D105" s="47">
        <v>0.86003271314659457</v>
      </c>
      <c r="E105" s="47">
        <v>1.4127479559189471</v>
      </c>
      <c r="F105" s="47">
        <v>3.1455575107982732</v>
      </c>
      <c r="G105" s="47">
        <v>4.3452666890305256</v>
      </c>
      <c r="H105" s="47">
        <v>3.0663615295480877</v>
      </c>
      <c r="I105" s="47">
        <v>3.155170701427684</v>
      </c>
      <c r="J105" s="47">
        <v>9.5785163204747761</v>
      </c>
      <c r="K105" s="47">
        <v>4.4435801041064202</v>
      </c>
      <c r="L105" s="47">
        <v>4.0244219161120576</v>
      </c>
      <c r="M105" s="47">
        <v>-2.2421385648639109</v>
      </c>
      <c r="N105" s="47">
        <v>-0.36999999999999966</v>
      </c>
      <c r="O105" s="47">
        <v>6.4447823563551951</v>
      </c>
      <c r="P105" s="47">
        <v>-6.7378021978021962</v>
      </c>
      <c r="Q105" s="47">
        <v>5.9134755919321833</v>
      </c>
      <c r="R105" s="47">
        <v>4.4691925465838516</v>
      </c>
      <c r="S105" s="47">
        <v>2.5868379446640319</v>
      </c>
      <c r="T105" s="47">
        <v>0.42137962128043238</v>
      </c>
      <c r="U105" s="47">
        <v>4.133247133447183</v>
      </c>
      <c r="V105" s="47">
        <v>18.932328931572627</v>
      </c>
      <c r="W105">
        <v>2.38</v>
      </c>
      <c r="X105">
        <v>-2.11</v>
      </c>
      <c r="Y105">
        <v>7.82</v>
      </c>
      <c r="Z105">
        <v>2.33</v>
      </c>
      <c r="AA105" t="s">
        <v>714</v>
      </c>
    </row>
    <row r="106" spans="1:27" x14ac:dyDescent="0.3">
      <c r="A106">
        <v>123011702</v>
      </c>
      <c r="B106" t="s">
        <v>574</v>
      </c>
      <c r="C106" s="47">
        <v>2.5870134764173098</v>
      </c>
      <c r="D106" s="47">
        <v>-1.0294543992477951</v>
      </c>
      <c r="E106" s="47">
        <v>3.1571331155469053</v>
      </c>
      <c r="F106" s="47">
        <v>3.0750540327596738</v>
      </c>
      <c r="G106" s="47">
        <v>15.824383842300211</v>
      </c>
      <c r="H106" s="47">
        <v>3.4571072672254903</v>
      </c>
      <c r="I106" s="47">
        <v>4.2089086179469231</v>
      </c>
      <c r="J106" s="47">
        <v>3.9436039309176323</v>
      </c>
      <c r="K106" s="47">
        <v>4.2019026580712797</v>
      </c>
      <c r="L106" s="47">
        <v>3.8704614562313093</v>
      </c>
      <c r="M106" s="47">
        <v>-5.8889040755373614</v>
      </c>
      <c r="N106" s="47">
        <v>2.0624739516049719</v>
      </c>
      <c r="O106" s="47">
        <v>2.0277168933393517</v>
      </c>
      <c r="P106" s="47">
        <v>-12.788570894208451</v>
      </c>
      <c r="Q106" s="47">
        <v>15.014046235671596</v>
      </c>
      <c r="R106" s="47">
        <v>18.589853311374846</v>
      </c>
      <c r="S106" s="47">
        <v>8.021245257251687</v>
      </c>
      <c r="T106" s="47">
        <v>4.491315326908996</v>
      </c>
      <c r="U106" s="47">
        <v>-4.5256120733493805</v>
      </c>
      <c r="V106" s="47"/>
      <c r="W106">
        <v>0.05</v>
      </c>
      <c r="X106">
        <v>2.31</v>
      </c>
      <c r="Y106">
        <v>-2.4500000000000002</v>
      </c>
      <c r="Z106">
        <v>0.74</v>
      </c>
      <c r="AA106" t="s">
        <v>731</v>
      </c>
    </row>
    <row r="107" spans="1:27" x14ac:dyDescent="0.3">
      <c r="A107">
        <v>115011554</v>
      </c>
      <c r="B107" t="s">
        <v>376</v>
      </c>
      <c r="C107" s="47">
        <v>2.5708265015609051</v>
      </c>
      <c r="D107" s="47">
        <v>-0.34397422126745436</v>
      </c>
      <c r="E107" s="47">
        <v>-0.71836257309941498</v>
      </c>
      <c r="F107" s="47">
        <v>0.84075731497418271</v>
      </c>
      <c r="G107" s="47">
        <v>10.973561232156275</v>
      </c>
      <c r="H107" s="47">
        <v>3.4144329896907211</v>
      </c>
      <c r="I107" s="47">
        <v>3.0552128583840146</v>
      </c>
      <c r="J107" s="47">
        <v>10.531111111111112</v>
      </c>
      <c r="K107" s="47">
        <v>11.416957001102537</v>
      </c>
      <c r="L107" s="47">
        <v>-1.5053723742838949</v>
      </c>
      <c r="M107" s="47">
        <v>11.249834983498349</v>
      </c>
      <c r="N107" s="47">
        <v>-1.9858723693143241</v>
      </c>
      <c r="O107" s="47">
        <v>2.5190874524714832</v>
      </c>
      <c r="P107" s="47">
        <v>-0.18045801526717575</v>
      </c>
      <c r="Q107" s="47">
        <v>7.4055742296918758</v>
      </c>
      <c r="R107" s="47">
        <v>11.064155844155843</v>
      </c>
      <c r="S107" s="47">
        <v>-1.683023872679045</v>
      </c>
      <c r="T107" s="47">
        <v>2.437163247100802</v>
      </c>
      <c r="U107" s="47">
        <v>-6.4182119205298012</v>
      </c>
      <c r="V107" s="47"/>
      <c r="W107">
        <v>4.82</v>
      </c>
      <c r="Y107">
        <v>14.34</v>
      </c>
      <c r="Z107">
        <v>-1.52</v>
      </c>
      <c r="AA107" t="s">
        <v>714</v>
      </c>
    </row>
    <row r="108" spans="1:27" x14ac:dyDescent="0.3">
      <c r="A108">
        <v>102021046</v>
      </c>
      <c r="B108" t="s">
        <v>119</v>
      </c>
      <c r="C108" s="47">
        <v>2.5481406323737605</v>
      </c>
      <c r="D108" s="47">
        <v>-3.7178453403833451</v>
      </c>
      <c r="E108" s="47">
        <v>1.5280287929125134</v>
      </c>
      <c r="F108" s="47">
        <v>3.4565247697286541</v>
      </c>
      <c r="G108" s="47">
        <v>5.5773225648556028</v>
      </c>
      <c r="H108" s="47">
        <v>3.2215097915350608</v>
      </c>
      <c r="I108" s="47">
        <v>4.533587042401896</v>
      </c>
      <c r="J108" s="47">
        <v>4.9188429752066085</v>
      </c>
      <c r="K108" s="47">
        <v>8.4856407857811043</v>
      </c>
      <c r="L108" s="47">
        <v>2.5225871234494974</v>
      </c>
      <c r="M108" s="47">
        <v>-2.1982884195193009</v>
      </c>
      <c r="N108" s="47">
        <v>2.5342619838633129</v>
      </c>
      <c r="O108" s="47">
        <v>6.4092215568862274</v>
      </c>
      <c r="P108" s="47">
        <v>-8.0108794788273556</v>
      </c>
      <c r="Q108" s="47">
        <v>6.9249648162627047</v>
      </c>
      <c r="R108" s="47">
        <v>5.7099276111685633</v>
      </c>
      <c r="S108" s="47">
        <v>3.9324778761061951</v>
      </c>
      <c r="T108" s="47">
        <v>3.2205557138785981</v>
      </c>
      <c r="U108" s="47">
        <v>5.9641100505334066</v>
      </c>
      <c r="V108" s="47">
        <v>-72.798823529411763</v>
      </c>
      <c r="W108">
        <v>5.0199999999999996</v>
      </c>
      <c r="X108">
        <v>0.41</v>
      </c>
      <c r="Z108">
        <v>3.99</v>
      </c>
      <c r="AA108" t="s">
        <v>714</v>
      </c>
    </row>
    <row r="109" spans="1:27" x14ac:dyDescent="0.3">
      <c r="A109">
        <v>124041466</v>
      </c>
      <c r="B109" t="s">
        <v>608</v>
      </c>
      <c r="C109" s="47">
        <v>2.4426315789473687</v>
      </c>
      <c r="D109" s="47">
        <v>-1.5254685377999095</v>
      </c>
      <c r="E109" s="47">
        <v>-1.3093264248704664</v>
      </c>
      <c r="F109" s="47">
        <v>3.6731207098610401</v>
      </c>
      <c r="G109" s="47">
        <v>5.4212145183806406</v>
      </c>
      <c r="H109" s="47">
        <v>2.5478217381640356</v>
      </c>
      <c r="I109" s="47">
        <v>4.0687187923359787</v>
      </c>
      <c r="J109" s="47">
        <v>5.5454208754208771</v>
      </c>
      <c r="K109" s="47">
        <v>7.4710526315789485</v>
      </c>
      <c r="L109" s="47">
        <v>3.0239597834493424</v>
      </c>
      <c r="M109" s="47">
        <v>-2.6098445595854898</v>
      </c>
      <c r="N109" s="47">
        <v>1.1024453280318087</v>
      </c>
      <c r="O109" s="47">
        <v>5.8302127659574472</v>
      </c>
      <c r="P109" s="47">
        <v>-6.3436694677871159</v>
      </c>
      <c r="Q109" s="47">
        <v>4.5614652956298229</v>
      </c>
      <c r="R109" s="47">
        <v>5.7339264467279598</v>
      </c>
      <c r="S109" s="47">
        <v>3.8643958135109422</v>
      </c>
      <c r="T109" s="47">
        <v>1.7780936150874807</v>
      </c>
      <c r="U109" s="47">
        <v>4.0545939675174019</v>
      </c>
      <c r="V109" s="47">
        <v>2.0930927835051563</v>
      </c>
      <c r="W109">
        <v>3.35</v>
      </c>
      <c r="X109">
        <v>-1.4</v>
      </c>
      <c r="Y109">
        <v>15.55</v>
      </c>
      <c r="Z109">
        <v>-0.91</v>
      </c>
      <c r="AA109" t="s">
        <v>714</v>
      </c>
    </row>
    <row r="110" spans="1:27" x14ac:dyDescent="0.3">
      <c r="A110">
        <v>103041076</v>
      </c>
      <c r="B110" t="s">
        <v>150</v>
      </c>
      <c r="C110" s="47">
        <v>2.3981895881895881</v>
      </c>
      <c r="D110" s="47">
        <v>2.646239316239317</v>
      </c>
      <c r="E110" s="47">
        <v>9.5868135095447862</v>
      </c>
      <c r="F110" s="47">
        <v>1.391518588531822</v>
      </c>
      <c r="G110" s="47">
        <v>0.44482993197278908</v>
      </c>
      <c r="H110" s="47">
        <v>5.2603944773175542</v>
      </c>
      <c r="I110" s="47">
        <v>-0.54935897435897374</v>
      </c>
      <c r="J110" s="47">
        <v>-4.6562603878116313</v>
      </c>
      <c r="K110" s="47">
        <v>-2.1049122807017557</v>
      </c>
      <c r="L110" s="47">
        <v>6.1643118148599267</v>
      </c>
      <c r="M110" s="47">
        <v>-3.4490634441087593</v>
      </c>
      <c r="N110" s="47">
        <v>0.64373878364905268</v>
      </c>
      <c r="O110" s="47">
        <v>2.8333640552995387</v>
      </c>
      <c r="P110" s="47">
        <v>-2.6244827586206902</v>
      </c>
      <c r="Q110" s="47">
        <v>9.2858823529411758</v>
      </c>
      <c r="R110" s="47">
        <v>-0.69305676855895015</v>
      </c>
      <c r="S110" s="47">
        <v>-2.2951572926596775</v>
      </c>
      <c r="T110" s="47">
        <v>5.2864976335361717</v>
      </c>
      <c r="U110" s="47">
        <v>0.15712702472293216</v>
      </c>
      <c r="V110" s="47">
        <v>32.595056179775284</v>
      </c>
      <c r="W110">
        <v>1.48</v>
      </c>
      <c r="X110">
        <v>-6.05</v>
      </c>
      <c r="Z110">
        <v>2.58</v>
      </c>
      <c r="AA110" t="s">
        <v>714</v>
      </c>
    </row>
    <row r="111" spans="1:27" x14ac:dyDescent="0.3">
      <c r="A111">
        <v>103011061</v>
      </c>
      <c r="B111" t="s">
        <v>133</v>
      </c>
      <c r="C111" s="47">
        <v>2.3719347998939835</v>
      </c>
      <c r="D111" s="47">
        <v>-3.8451816745656231E-2</v>
      </c>
      <c r="E111" s="47">
        <v>9.881609195402298</v>
      </c>
      <c r="F111" s="47">
        <v>3.1367471201316519</v>
      </c>
      <c r="G111" s="47">
        <v>-0.92179138321995424</v>
      </c>
      <c r="H111" s="47">
        <v>4.6302723242558592</v>
      </c>
      <c r="I111" s="47">
        <v>1.150807174887893</v>
      </c>
      <c r="J111" s="47">
        <v>-7.0392682926829266</v>
      </c>
      <c r="K111" s="47">
        <v>3.1127027027027028</v>
      </c>
      <c r="L111" s="47">
        <v>2.0507843137254902</v>
      </c>
      <c r="M111" s="47">
        <v>3.7475786924939456</v>
      </c>
      <c r="N111" s="47">
        <v>0.88640449438202218</v>
      </c>
      <c r="O111" s="47">
        <v>7.1733226837060702</v>
      </c>
      <c r="P111" s="47">
        <v>18.303076923076926</v>
      </c>
      <c r="Q111" s="47">
        <v>5.6700000000000017</v>
      </c>
      <c r="R111" s="47">
        <v>-2.2112850812407672</v>
      </c>
      <c r="S111" s="47">
        <v>-1.4755735397607328</v>
      </c>
      <c r="T111" s="47">
        <v>10.389332888592396</v>
      </c>
      <c r="U111" s="47">
        <v>-7.1296888260254612</v>
      </c>
      <c r="V111" s="47">
        <v>-2.9760606060606065</v>
      </c>
      <c r="W111">
        <v>6.37</v>
      </c>
      <c r="X111">
        <v>-2.99</v>
      </c>
      <c r="Z111">
        <v>23.18</v>
      </c>
      <c r="AA111" t="s">
        <v>714</v>
      </c>
    </row>
    <row r="112" spans="1:27" x14ac:dyDescent="0.3">
      <c r="A112">
        <v>101051540</v>
      </c>
      <c r="B112" t="s">
        <v>96</v>
      </c>
      <c r="C112" s="47">
        <v>2.3558756287151361</v>
      </c>
      <c r="D112" s="47">
        <v>3.1680087421078191</v>
      </c>
      <c r="E112" s="47">
        <v>2.5474925074925068</v>
      </c>
      <c r="F112" s="47">
        <v>3.4657012750455376</v>
      </c>
      <c r="G112" s="47">
        <v>-0.71054507337526118</v>
      </c>
      <c r="H112" s="47">
        <v>4.2515994683207801</v>
      </c>
      <c r="I112" s="47">
        <v>1.8179734066942288E-2</v>
      </c>
      <c r="J112" s="47">
        <v>-6.1485082393755413</v>
      </c>
      <c r="K112" s="47">
        <v>3.1749622166246851</v>
      </c>
      <c r="L112" s="47">
        <v>5.1641013824884796</v>
      </c>
      <c r="M112" s="47">
        <v>-4.8268965517241362</v>
      </c>
      <c r="N112" s="47">
        <v>3.3615661955581193</v>
      </c>
      <c r="O112" s="47">
        <v>5.9074058577405859</v>
      </c>
      <c r="P112" s="47">
        <v>12.980512820512818</v>
      </c>
      <c r="Q112" s="47">
        <v>-0.65333333333333599</v>
      </c>
      <c r="R112" s="47">
        <v>-2.9566259711431737</v>
      </c>
      <c r="S112" s="47">
        <v>-1.107592592592594</v>
      </c>
      <c r="T112" s="47">
        <v>8.64360341151386</v>
      </c>
      <c r="U112" s="47">
        <v>-5.3895049504950485</v>
      </c>
      <c r="V112" s="47">
        <v>27.299230769230775</v>
      </c>
      <c r="W112">
        <v>1.69</v>
      </c>
      <c r="X112">
        <v>-3.08</v>
      </c>
      <c r="Z112">
        <v>0.66</v>
      </c>
      <c r="AA112" t="s">
        <v>714</v>
      </c>
    </row>
    <row r="113" spans="1:27" x14ac:dyDescent="0.3">
      <c r="A113">
        <v>123021444</v>
      </c>
      <c r="B113" t="s">
        <v>581</v>
      </c>
      <c r="C113" s="47">
        <v>2.3153148351361246</v>
      </c>
      <c r="D113" s="47">
        <v>-2.0964168618267003</v>
      </c>
      <c r="E113" s="47">
        <v>-0.39626369741958278</v>
      </c>
      <c r="F113" s="47">
        <v>3.9916372391653301</v>
      </c>
      <c r="G113" s="47">
        <v>6.804347826086957</v>
      </c>
      <c r="H113" s="47">
        <v>3.1880713151436399</v>
      </c>
      <c r="I113" s="47">
        <v>4.0595465994962225</v>
      </c>
      <c r="J113" s="47">
        <v>8.8021229050279324</v>
      </c>
      <c r="K113" s="47">
        <v>3.4229306647605435</v>
      </c>
      <c r="L113" s="47">
        <v>6.1194094642158792</v>
      </c>
      <c r="M113" s="47">
        <v>-3.6657704304429188</v>
      </c>
      <c r="N113" s="47">
        <v>0.61916747026679531</v>
      </c>
      <c r="O113" s="47">
        <v>6.0804607631389489</v>
      </c>
      <c r="P113" s="47">
        <v>-0.18400560224090157</v>
      </c>
      <c r="Q113" s="47">
        <v>2.9846858485026431</v>
      </c>
      <c r="R113" s="47">
        <v>7.6859244419004007</v>
      </c>
      <c r="S113" s="47">
        <v>1.5800275482093662</v>
      </c>
      <c r="T113" s="47">
        <v>2.2181105938458039</v>
      </c>
      <c r="U113" s="47">
        <v>4.9932154925916308</v>
      </c>
      <c r="V113" s="47">
        <v>4.801528662420381</v>
      </c>
      <c r="W113">
        <v>2.91</v>
      </c>
      <c r="X113">
        <v>1.53</v>
      </c>
      <c r="Y113">
        <v>5.84</v>
      </c>
      <c r="Z113">
        <v>6.81</v>
      </c>
      <c r="AA113" t="s">
        <v>714</v>
      </c>
    </row>
    <row r="114" spans="1:27" x14ac:dyDescent="0.3">
      <c r="A114">
        <v>106041129</v>
      </c>
      <c r="B114" t="s">
        <v>205</v>
      </c>
      <c r="C114" s="47">
        <v>2.3022174038739518</v>
      </c>
      <c r="D114" s="47">
        <v>6.0958263305322138</v>
      </c>
      <c r="E114" s="47">
        <v>-4.8111556240369797</v>
      </c>
      <c r="F114" s="47">
        <v>3.1410859221942342</v>
      </c>
      <c r="G114" s="47">
        <v>-0.24309148264984159</v>
      </c>
      <c r="H114" s="47">
        <v>3.6836590662323569</v>
      </c>
      <c r="I114" s="47">
        <v>-0.89141914191419147</v>
      </c>
      <c r="J114" s="47">
        <v>-3.7395392278953921</v>
      </c>
      <c r="K114" s="47">
        <v>2.1019766206163659</v>
      </c>
      <c r="L114" s="47">
        <v>5.6924110910186858</v>
      </c>
      <c r="M114" s="47">
        <v>0.7722157434402348</v>
      </c>
      <c r="N114" s="47">
        <v>1.7035796972395369</v>
      </c>
      <c r="O114" s="47">
        <v>4.4519795221842999</v>
      </c>
      <c r="P114" s="47">
        <v>-9.3299999999999983</v>
      </c>
      <c r="Q114" s="47">
        <v>-3.733129689174703</v>
      </c>
      <c r="R114" s="47">
        <v>-1.496833503575079</v>
      </c>
      <c r="S114" s="47">
        <v>-2.1558921525646646</v>
      </c>
      <c r="T114" s="47">
        <v>7.7742220598977365</v>
      </c>
      <c r="U114" s="47">
        <v>6.4699926847110483</v>
      </c>
      <c r="V114" s="47">
        <v>9.4633333333333383</v>
      </c>
      <c r="W114">
        <v>5.6</v>
      </c>
      <c r="X114">
        <v>-1.74</v>
      </c>
      <c r="Z114">
        <v>24.08</v>
      </c>
      <c r="AA114" t="s">
        <v>714</v>
      </c>
    </row>
    <row r="115" spans="1:27" x14ac:dyDescent="0.3">
      <c r="A115">
        <v>119011360</v>
      </c>
      <c r="B115" t="s">
        <v>466</v>
      </c>
      <c r="C115" s="47">
        <v>2.2560300227851489</v>
      </c>
      <c r="D115" s="47">
        <v>1.038617341814529</v>
      </c>
      <c r="E115" s="47">
        <v>1.3939539860888175</v>
      </c>
      <c r="F115" s="47">
        <v>2.5303452185964481</v>
      </c>
      <c r="G115" s="47">
        <v>3.5940253640206681</v>
      </c>
      <c r="H115" s="47">
        <v>3.1217026978738609</v>
      </c>
      <c r="I115" s="47">
        <v>1.9919406752918896</v>
      </c>
      <c r="J115" s="47">
        <v>6.7059259259259285</v>
      </c>
      <c r="K115" s="47">
        <v>5.2767460317460309</v>
      </c>
      <c r="L115" s="47">
        <v>5.6435375494071156</v>
      </c>
      <c r="M115" s="47">
        <v>-4.4157731958762909</v>
      </c>
      <c r="N115" s="47">
        <v>-1.8006575231948361</v>
      </c>
      <c r="O115" s="47">
        <v>6.4154545454545451</v>
      </c>
      <c r="P115" s="47">
        <v>-10.019310344827588</v>
      </c>
      <c r="Q115" s="47">
        <v>4.5140789473684215</v>
      </c>
      <c r="R115" s="47">
        <v>4.5954226475279096</v>
      </c>
      <c r="S115" s="47">
        <v>2.8436754176610979</v>
      </c>
      <c r="T115" s="47">
        <v>-0.73814717477003988</v>
      </c>
      <c r="U115" s="47">
        <v>5.956937799043061</v>
      </c>
      <c r="V115" s="47">
        <v>9.4407407407407433</v>
      </c>
      <c r="W115">
        <v>2.81</v>
      </c>
      <c r="X115">
        <v>10.4</v>
      </c>
      <c r="Y115">
        <v>5.99</v>
      </c>
      <c r="Z115">
        <v>7.71</v>
      </c>
      <c r="AA115" t="s">
        <v>714</v>
      </c>
    </row>
    <row r="116" spans="1:27" x14ac:dyDescent="0.3">
      <c r="A116">
        <v>127031733</v>
      </c>
      <c r="B116" t="s">
        <v>695</v>
      </c>
      <c r="C116" s="47">
        <v>2.2220427955531186</v>
      </c>
      <c r="D116" s="47">
        <v>4.0529574707775744</v>
      </c>
      <c r="E116" s="47">
        <v>1.3362111915727972</v>
      </c>
      <c r="F116" s="47">
        <v>2.7308157692764237</v>
      </c>
      <c r="G116" s="47">
        <v>-3.7111926115411382</v>
      </c>
      <c r="H116" s="47">
        <v>1.5162515100324452</v>
      </c>
      <c r="I116" s="47">
        <v>2.1789598770727352</v>
      </c>
      <c r="J116" s="47">
        <v>1.3694535976454034</v>
      </c>
      <c r="K116" s="47">
        <v>4.7207626977405575</v>
      </c>
      <c r="L116" s="47">
        <v>5.2995081767272474</v>
      </c>
      <c r="M116" s="47">
        <v>6.6575929325915908</v>
      </c>
      <c r="N116" s="47">
        <v>-0.95877306497891546</v>
      </c>
      <c r="O116" s="47">
        <v>0.3263294571880877</v>
      </c>
      <c r="P116" s="47">
        <v>0.19000007001357222</v>
      </c>
      <c r="Q116" s="47">
        <v>5.9723881625757294</v>
      </c>
      <c r="R116" s="47">
        <v>0.53824044239133606</v>
      </c>
      <c r="S116" s="47">
        <v>-0.71894916918148333</v>
      </c>
      <c r="T116" s="47">
        <v>1.9774797031858888</v>
      </c>
      <c r="U116" s="47">
        <v>5.6642667319419928</v>
      </c>
      <c r="V116" s="47">
        <v>35.616438623034469</v>
      </c>
      <c r="W116">
        <v>2.08</v>
      </c>
      <c r="X116">
        <v>3.7</v>
      </c>
      <c r="Y116">
        <v>1.45</v>
      </c>
      <c r="Z116">
        <v>0.24</v>
      </c>
      <c r="AA116" t="s">
        <v>732</v>
      </c>
    </row>
    <row r="117" spans="1:27" x14ac:dyDescent="0.3">
      <c r="A117">
        <v>119011656</v>
      </c>
      <c r="B117" t="s">
        <v>471</v>
      </c>
      <c r="C117" s="47">
        <v>2.2046100040579617</v>
      </c>
      <c r="D117" s="47">
        <v>-0.59309125640999127</v>
      </c>
      <c r="E117" s="47">
        <v>-0.8160127358882967</v>
      </c>
      <c r="F117" s="47">
        <v>2.9886298169664798</v>
      </c>
      <c r="G117" s="47">
        <v>7.077030248891921</v>
      </c>
      <c r="H117" s="47">
        <v>2.4180111094848336</v>
      </c>
      <c r="I117" s="47">
        <v>3.3725942183964825</v>
      </c>
      <c r="J117" s="47">
        <v>2.9057311057936666</v>
      </c>
      <c r="K117" s="47">
        <v>8.8571785529244949</v>
      </c>
      <c r="L117" s="47">
        <v>9.534926824310471</v>
      </c>
      <c r="M117" s="47">
        <v>13.47513547436283</v>
      </c>
      <c r="N117" s="47">
        <v>-2.5834723375806234</v>
      </c>
      <c r="O117" s="47">
        <v>6.9555934509298964</v>
      </c>
      <c r="P117" s="47">
        <v>1.0398484251034787</v>
      </c>
      <c r="Q117" s="47">
        <v>0.98999206280221586</v>
      </c>
      <c r="R117" s="47">
        <v>9.6103598238778041</v>
      </c>
      <c r="S117" s="47">
        <v>3.2663477203774498</v>
      </c>
      <c r="T117" s="47">
        <v>0.46348467921438896</v>
      </c>
      <c r="U117" s="47">
        <v>1.5767409164309214</v>
      </c>
      <c r="V117" s="47">
        <v>23.943968084348683</v>
      </c>
      <c r="W117">
        <v>2.0699999999999998</v>
      </c>
      <c r="X117">
        <v>12.31</v>
      </c>
      <c r="Y117">
        <v>4.46</v>
      </c>
      <c r="Z117">
        <v>1.89</v>
      </c>
      <c r="AA117" t="s">
        <v>733</v>
      </c>
    </row>
    <row r="118" spans="1:27" x14ac:dyDescent="0.3">
      <c r="A118">
        <v>113011257</v>
      </c>
      <c r="B118" t="s">
        <v>338</v>
      </c>
      <c r="C118" s="47">
        <v>2.1788944540570085</v>
      </c>
      <c r="D118" s="47">
        <v>5.8781031090121996</v>
      </c>
      <c r="E118" s="47">
        <v>-0.93925434962717524</v>
      </c>
      <c r="F118" s="47">
        <v>3.0129615991583378</v>
      </c>
      <c r="G118" s="47">
        <v>-4.3584313725490187</v>
      </c>
      <c r="H118" s="47">
        <v>1.9434307257304422</v>
      </c>
      <c r="I118" s="47">
        <v>0.1916682554814102</v>
      </c>
      <c r="J118" s="47">
        <v>9.8209533267130098</v>
      </c>
      <c r="K118" s="47">
        <v>-1.0834426229508205</v>
      </c>
      <c r="L118" s="47">
        <v>3.1535566925235186</v>
      </c>
      <c r="M118" s="47">
        <v>-0.75619195046439458</v>
      </c>
      <c r="N118" s="47">
        <v>1.2813489882588061</v>
      </c>
      <c r="O118" s="47">
        <v>2.5613672496025441</v>
      </c>
      <c r="P118" s="47">
        <v>-11.251798561151077</v>
      </c>
      <c r="Q118" s="47">
        <v>-5.9046563192904244E-2</v>
      </c>
      <c r="R118" s="47">
        <v>-8.030094517958414</v>
      </c>
      <c r="S118" s="47">
        <v>-4.7097885196374616</v>
      </c>
      <c r="T118" s="47">
        <v>7.7217929099719465</v>
      </c>
      <c r="U118" s="47">
        <v>8.5692146820315855</v>
      </c>
      <c r="V118" s="47">
        <v>65.506666666666675</v>
      </c>
      <c r="W118">
        <v>1.31</v>
      </c>
      <c r="X118">
        <v>0.2</v>
      </c>
      <c r="Y118">
        <v>-6.63</v>
      </c>
      <c r="Z118">
        <v>12.38</v>
      </c>
      <c r="AA118" t="s">
        <v>714</v>
      </c>
    </row>
    <row r="119" spans="1:27" x14ac:dyDescent="0.3">
      <c r="A119">
        <v>127031601</v>
      </c>
      <c r="B119" t="s">
        <v>691</v>
      </c>
      <c r="C119" s="47">
        <v>2.1620378701992244</v>
      </c>
      <c r="D119" s="47">
        <v>-0.96622406639004055</v>
      </c>
      <c r="E119" s="47">
        <v>-4.4775862068965502</v>
      </c>
      <c r="F119" s="47">
        <v>3.2919883040935645</v>
      </c>
      <c r="G119" s="47">
        <v>8.2377358490566053</v>
      </c>
      <c r="H119" s="47">
        <v>3.8252666300164933</v>
      </c>
      <c r="I119" s="47">
        <v>2.0230044400592035</v>
      </c>
      <c r="J119" s="47">
        <v>12.016418816388466</v>
      </c>
      <c r="K119" s="47">
        <v>1.4299999999999997</v>
      </c>
      <c r="L119" s="47">
        <v>5.6036580706781294</v>
      </c>
      <c r="M119" s="47">
        <v>-4.6422434367541747</v>
      </c>
      <c r="N119" s="47">
        <v>0.52239543726235738</v>
      </c>
      <c r="O119" s="47">
        <v>10.732178770949721</v>
      </c>
      <c r="P119" s="47">
        <v>-11.118639455782315</v>
      </c>
      <c r="Q119" s="47">
        <v>3.9318181818181799</v>
      </c>
      <c r="R119" s="47">
        <v>8.3102040816326515</v>
      </c>
      <c r="S119" s="47">
        <v>-0.53803889789303128</v>
      </c>
      <c r="T119" s="47">
        <v>-8.6838765008576342</v>
      </c>
      <c r="U119" s="47">
        <v>5.3200882785679262</v>
      </c>
      <c r="V119" s="47">
        <v>11.864039408866994</v>
      </c>
      <c r="W119">
        <v>0.36</v>
      </c>
      <c r="X119">
        <v>-10.61</v>
      </c>
      <c r="Y119">
        <v>-0.28000000000000003</v>
      </c>
      <c r="Z119">
        <v>2.75</v>
      </c>
      <c r="AA119" t="s">
        <v>714</v>
      </c>
    </row>
    <row r="120" spans="1:27" x14ac:dyDescent="0.3">
      <c r="A120">
        <v>118021653</v>
      </c>
      <c r="B120" t="s">
        <v>460</v>
      </c>
      <c r="C120" s="47">
        <v>2.1490513116679928</v>
      </c>
      <c r="D120" s="47">
        <v>1.0428287118966537</v>
      </c>
      <c r="E120" s="47">
        <v>-0.80902995680044931</v>
      </c>
      <c r="F120" s="47">
        <v>2.4097367025499459</v>
      </c>
      <c r="G120" s="47">
        <v>5.0240647576080395</v>
      </c>
      <c r="H120" s="47">
        <v>3.5756735411592881</v>
      </c>
      <c r="I120" s="47">
        <v>1.4108202029941186</v>
      </c>
      <c r="J120" s="47">
        <v>11.6501215309797</v>
      </c>
      <c r="K120" s="47">
        <v>6.115686109902275</v>
      </c>
      <c r="L120" s="47">
        <v>1.3934685348966038</v>
      </c>
      <c r="M120" s="47">
        <v>-5.3200694643898423</v>
      </c>
      <c r="N120" s="47">
        <v>-1.3311922599767438</v>
      </c>
      <c r="O120" s="47">
        <v>3.5709658369491066</v>
      </c>
      <c r="P120" s="47">
        <v>-12.794703597157095</v>
      </c>
      <c r="Q120" s="47">
        <v>7.150252009785877</v>
      </c>
      <c r="R120" s="47">
        <v>5.6872419535807133</v>
      </c>
      <c r="S120" s="47">
        <v>3.1271922133310239</v>
      </c>
      <c r="T120" s="47">
        <v>0.30527977013188767</v>
      </c>
      <c r="U120" s="47">
        <v>1.8915938660334746</v>
      </c>
      <c r="V120" s="47">
        <v>15.911774415250513</v>
      </c>
      <c r="W120">
        <v>2.09</v>
      </c>
      <c r="X120">
        <v>4.4400000000000004</v>
      </c>
      <c r="Y120">
        <v>4.8600000000000003</v>
      </c>
      <c r="Z120">
        <v>4.57</v>
      </c>
      <c r="AA120" t="s">
        <v>734</v>
      </c>
    </row>
    <row r="121" spans="1:27" x14ac:dyDescent="0.3">
      <c r="A121">
        <v>106031125</v>
      </c>
      <c r="B121" t="s">
        <v>201</v>
      </c>
      <c r="C121" s="47">
        <v>2.1425625156811918</v>
      </c>
      <c r="D121" s="47">
        <v>-0.54803402646502697</v>
      </c>
      <c r="E121" s="47">
        <v>5.9217579250720469</v>
      </c>
      <c r="F121" s="47">
        <v>2.6068421052631567</v>
      </c>
      <c r="G121" s="47">
        <v>1.6090021691973977</v>
      </c>
      <c r="H121" s="47">
        <v>3.6695197255574605</v>
      </c>
      <c r="I121" s="47">
        <v>2.1665920826161784</v>
      </c>
      <c r="J121" s="47">
        <v>1.1997758405977592</v>
      </c>
      <c r="K121" s="47">
        <v>5.2328318584070788</v>
      </c>
      <c r="L121" s="47">
        <v>-0.52915624529154748</v>
      </c>
      <c r="M121" s="47">
        <v>5.3719444444444413</v>
      </c>
      <c r="N121" s="47">
        <v>0.37165111676562068</v>
      </c>
      <c r="O121" s="47">
        <v>4.2087248322147657</v>
      </c>
      <c r="P121" s="47">
        <v>42.829088319088314</v>
      </c>
      <c r="Q121" s="47">
        <v>5.1618915733647626</v>
      </c>
      <c r="R121" s="47">
        <v>2.8245094454600856</v>
      </c>
      <c r="S121" s="47">
        <v>1.0928150991682664</v>
      </c>
      <c r="T121" s="47">
        <v>4.4230749354005168</v>
      </c>
      <c r="U121" s="47">
        <v>-5.6176029962546821</v>
      </c>
      <c r="V121" s="47">
        <v>1.0719354838709663</v>
      </c>
      <c r="W121">
        <v>3.9</v>
      </c>
      <c r="X121">
        <v>-3.69</v>
      </c>
      <c r="Y121">
        <v>2.69</v>
      </c>
      <c r="Z121">
        <v>3.53</v>
      </c>
      <c r="AA121" t="s">
        <v>714</v>
      </c>
    </row>
    <row r="122" spans="1:27" x14ac:dyDescent="0.3">
      <c r="A122">
        <v>124031707</v>
      </c>
      <c r="B122" t="s">
        <v>606</v>
      </c>
      <c r="C122" s="47">
        <v>2.130385407666223</v>
      </c>
      <c r="D122" s="47">
        <v>1.0265946323774067</v>
      </c>
      <c r="E122" s="47">
        <v>8.3660795358966311E-3</v>
      </c>
      <c r="F122" s="47">
        <v>3.2470749835658186</v>
      </c>
      <c r="G122" s="47">
        <v>2.4883433622366589</v>
      </c>
      <c r="H122" s="47">
        <v>1.8840977603546278</v>
      </c>
      <c r="I122" s="47">
        <v>3.3088136497941676</v>
      </c>
      <c r="J122" s="47">
        <v>2.0401093917880537</v>
      </c>
      <c r="K122" s="47">
        <v>4.934043784133701</v>
      </c>
      <c r="L122" s="47">
        <v>5.0373164037628602</v>
      </c>
      <c r="M122" s="47">
        <v>-0.58664076952073785</v>
      </c>
      <c r="N122" s="47">
        <v>0.20520043870183091</v>
      </c>
      <c r="O122" s="47">
        <v>1.8238104717265369</v>
      </c>
      <c r="P122" s="47">
        <v>-18.860908695022626</v>
      </c>
      <c r="Q122" s="47">
        <v>8.8500495940554806</v>
      </c>
      <c r="R122" s="47">
        <v>3.7326501606575651</v>
      </c>
      <c r="S122" s="47">
        <v>2.1087421124233083</v>
      </c>
      <c r="T122" s="47">
        <v>2.5076549887784383</v>
      </c>
      <c r="U122" s="47">
        <v>4.4085266692214162</v>
      </c>
      <c r="V122" s="47">
        <v>6.6493234688093992</v>
      </c>
      <c r="W122">
        <v>2.73</v>
      </c>
      <c r="X122">
        <v>7.12</v>
      </c>
      <c r="Y122">
        <v>-5.12</v>
      </c>
      <c r="Z122">
        <v>5.95</v>
      </c>
      <c r="AA122" t="s">
        <v>735</v>
      </c>
    </row>
    <row r="123" spans="1:27" x14ac:dyDescent="0.3">
      <c r="A123">
        <v>123031448</v>
      </c>
      <c r="B123" t="s">
        <v>589</v>
      </c>
      <c r="C123" s="47">
        <v>2.1300181488203265</v>
      </c>
      <c r="D123" s="47">
        <v>-7.1344537815127396E-2</v>
      </c>
      <c r="E123" s="47">
        <v>1.621462945139557</v>
      </c>
      <c r="F123" s="47">
        <v>3.352326020287804</v>
      </c>
      <c r="G123" s="47">
        <v>2.303397968605724</v>
      </c>
      <c r="H123" s="47">
        <v>2.0404333552199612</v>
      </c>
      <c r="I123" s="47">
        <v>3.7171945701357467</v>
      </c>
      <c r="J123" s="47">
        <v>-0.6899999999999995</v>
      </c>
      <c r="K123" s="47">
        <v>5.8153424657534245</v>
      </c>
      <c r="L123" s="47">
        <v>3.2499110767446364</v>
      </c>
      <c r="M123" s="47">
        <v>6.1989589905362781</v>
      </c>
      <c r="N123" s="47">
        <v>1.9276254180602002</v>
      </c>
      <c r="O123" s="47">
        <v>1.5135955056179773</v>
      </c>
      <c r="P123" s="47">
        <v>-7.6643396226415099</v>
      </c>
      <c r="Q123" s="47">
        <v>8.5953846153846172</v>
      </c>
      <c r="R123" s="47">
        <v>1.2258917589175891</v>
      </c>
      <c r="S123" s="47">
        <v>1.4781102362204726</v>
      </c>
      <c r="T123" s="47">
        <v>3.2055767562879449</v>
      </c>
      <c r="U123" s="47">
        <v>3.3166735966735956</v>
      </c>
      <c r="V123" s="47"/>
      <c r="W123">
        <v>0.78</v>
      </c>
      <c r="X123">
        <v>-0.3</v>
      </c>
      <c r="Y123">
        <v>-2.79</v>
      </c>
      <c r="Z123">
        <v>2.56</v>
      </c>
      <c r="AA123" t="s">
        <v>714</v>
      </c>
    </row>
    <row r="124" spans="1:27" x14ac:dyDescent="0.3">
      <c r="A124">
        <v>124031464</v>
      </c>
      <c r="B124" t="s">
        <v>604</v>
      </c>
      <c r="C124" s="47">
        <v>2.1274084919472926</v>
      </c>
      <c r="D124" s="47">
        <v>0.9425798525798541</v>
      </c>
      <c r="E124" s="47">
        <v>-4.0467902051621429</v>
      </c>
      <c r="F124" s="47">
        <v>2.613225806451613</v>
      </c>
      <c r="G124" s="47">
        <v>9.3024932975871337</v>
      </c>
      <c r="H124" s="47">
        <v>1.9939083068542889</v>
      </c>
      <c r="I124" s="47">
        <v>2.7376982591876224</v>
      </c>
      <c r="J124" s="47">
        <v>6.8917395676219222</v>
      </c>
      <c r="K124" s="47">
        <v>5.0997886647454367</v>
      </c>
      <c r="L124" s="47">
        <v>2.6951981351981349</v>
      </c>
      <c r="M124" s="47">
        <v>-3.6403680981595095</v>
      </c>
      <c r="N124" s="47">
        <v>0.49858926342072429</v>
      </c>
      <c r="O124" s="47">
        <v>10.559593908629443</v>
      </c>
      <c r="P124" s="47">
        <v>-8.4815851272015621</v>
      </c>
      <c r="Q124" s="47">
        <v>0.81863059083379142</v>
      </c>
      <c r="R124" s="47">
        <v>10.545869695158398</v>
      </c>
      <c r="S124" s="47">
        <v>2.9030203888098622</v>
      </c>
      <c r="T124" s="47">
        <v>0.85960344297571467</v>
      </c>
      <c r="U124" s="47">
        <v>1.4991946308724842</v>
      </c>
      <c r="V124" s="47">
        <v>11.768455008488964</v>
      </c>
      <c r="W124">
        <v>3.21</v>
      </c>
      <c r="X124">
        <v>0.95</v>
      </c>
      <c r="Y124">
        <v>10.8</v>
      </c>
      <c r="Z124">
        <v>9.69</v>
      </c>
      <c r="AA124" t="s">
        <v>714</v>
      </c>
    </row>
    <row r="125" spans="1:27" x14ac:dyDescent="0.3">
      <c r="A125">
        <v>116031314</v>
      </c>
      <c r="B125" t="s">
        <v>408</v>
      </c>
      <c r="C125" s="47">
        <v>2.1213611768658769</v>
      </c>
      <c r="D125" s="47">
        <v>3.1273096446700528</v>
      </c>
      <c r="E125" s="47">
        <v>-1.7454237288135594</v>
      </c>
      <c r="F125" s="47">
        <v>3.2044332493702772</v>
      </c>
      <c r="G125" s="47">
        <v>-3.9408610567514692</v>
      </c>
      <c r="H125" s="47">
        <v>1.2276353666895137</v>
      </c>
      <c r="I125" s="47">
        <v>2.2985805219605346</v>
      </c>
      <c r="J125" s="47">
        <v>13.1585559566787</v>
      </c>
      <c r="K125" s="47">
        <v>0.20193548387096794</v>
      </c>
      <c r="L125" s="47">
        <v>5.8919354838709666</v>
      </c>
      <c r="M125" s="47">
        <v>4.394535005224661</v>
      </c>
      <c r="N125" s="47">
        <v>0.48874043145441881</v>
      </c>
      <c r="O125" s="47">
        <v>3.4775063613231545</v>
      </c>
      <c r="P125" s="47">
        <v>-5.3371586715867156</v>
      </c>
      <c r="Q125" s="47">
        <v>3.9096042617960443</v>
      </c>
      <c r="R125" s="47">
        <v>-3.2850831353919254</v>
      </c>
      <c r="S125" s="47">
        <v>1.1489743589743577</v>
      </c>
      <c r="T125" s="47">
        <v>0.91021185533918114</v>
      </c>
      <c r="U125" s="47">
        <v>1.0679757975797557</v>
      </c>
      <c r="V125" s="47">
        <v>34.081452991452991</v>
      </c>
      <c r="W125">
        <v>1.5</v>
      </c>
      <c r="X125">
        <v>5.81</v>
      </c>
      <c r="Y125">
        <v>9.7200000000000006</v>
      </c>
      <c r="Z125">
        <v>-2.25</v>
      </c>
      <c r="AA125" t="s">
        <v>714</v>
      </c>
    </row>
    <row r="126" spans="1:27" x14ac:dyDescent="0.3">
      <c r="A126">
        <v>106031123</v>
      </c>
      <c r="B126" t="s">
        <v>199</v>
      </c>
      <c r="C126" s="47">
        <v>2.0840765092647935</v>
      </c>
      <c r="D126" s="47">
        <v>-2.6796688132474706</v>
      </c>
      <c r="E126" s="47">
        <v>4.4440875912408764</v>
      </c>
      <c r="F126" s="47">
        <v>3.7305110336817648</v>
      </c>
      <c r="G126" s="47">
        <v>-3.0361445783132268E-2</v>
      </c>
      <c r="H126" s="47">
        <v>3.3882452642073781</v>
      </c>
      <c r="I126" s="47">
        <v>3.1244444444444444</v>
      </c>
      <c r="J126" s="47">
        <v>-6.3374111675126894</v>
      </c>
      <c r="K126" s="47">
        <v>4.7971212121212128</v>
      </c>
      <c r="L126" s="47">
        <v>-2.1128500619578681</v>
      </c>
      <c r="M126" s="47">
        <v>19.265263157894736</v>
      </c>
      <c r="N126" s="47">
        <v>-1.3298136645962733</v>
      </c>
      <c r="O126" s="47">
        <v>6.8894557823129254</v>
      </c>
      <c r="P126" s="47">
        <v>0.17712871287128706</v>
      </c>
      <c r="Q126" s="47">
        <v>11.899697428139183</v>
      </c>
      <c r="R126" s="47">
        <v>1.5938606403013189</v>
      </c>
      <c r="S126" s="47">
        <v>3.4220531849103275</v>
      </c>
      <c r="T126" s="47">
        <v>4.5164864864864853</v>
      </c>
      <c r="U126" s="47">
        <v>-14.538747099767978</v>
      </c>
      <c r="V126" s="47"/>
      <c r="W126">
        <v>1.55</v>
      </c>
      <c r="X126">
        <v>-6.23</v>
      </c>
      <c r="Z126">
        <v>7.31</v>
      </c>
      <c r="AA126" t="s">
        <v>714</v>
      </c>
    </row>
    <row r="127" spans="1:27" x14ac:dyDescent="0.3">
      <c r="A127">
        <v>102021047</v>
      </c>
      <c r="B127" t="s">
        <v>120</v>
      </c>
      <c r="C127" s="47">
        <v>2.0677419354838698</v>
      </c>
      <c r="D127" s="47">
        <v>0.21538883510809903</v>
      </c>
      <c r="E127" s="47">
        <v>-0.71851479620323833</v>
      </c>
      <c r="F127" s="47">
        <v>2.0502604756511893</v>
      </c>
      <c r="G127" s="47">
        <v>6.4649436253252377</v>
      </c>
      <c r="H127" s="47">
        <v>2.3003875072296118</v>
      </c>
      <c r="I127" s="47">
        <v>2.8836591898225645</v>
      </c>
      <c r="J127" s="47">
        <v>2.7496700274977073</v>
      </c>
      <c r="K127" s="47">
        <v>6.4437910883856819</v>
      </c>
      <c r="L127" s="47">
        <v>2.5646295580466427</v>
      </c>
      <c r="M127" s="47">
        <v>-1.0570637284097693</v>
      </c>
      <c r="N127" s="47">
        <v>0.91262965501485027</v>
      </c>
      <c r="O127" s="47">
        <v>2.7511627906976743</v>
      </c>
      <c r="P127" s="47">
        <v>-11.504444444444443</v>
      </c>
      <c r="Q127" s="47">
        <v>5.2450839606253616</v>
      </c>
      <c r="R127" s="47">
        <v>6.8617359413202941</v>
      </c>
      <c r="S127" s="47">
        <v>2.6685465870750065</v>
      </c>
      <c r="T127" s="47">
        <v>1.5321999465383582</v>
      </c>
      <c r="U127" s="47">
        <v>4.7372812372812376</v>
      </c>
      <c r="V127" s="47">
        <v>-9.9359574468085157</v>
      </c>
      <c r="W127">
        <v>2.76</v>
      </c>
      <c r="X127">
        <v>-0.7</v>
      </c>
      <c r="Y127">
        <v>16.760000000000002</v>
      </c>
      <c r="Z127">
        <v>5.61</v>
      </c>
      <c r="AA127" t="s">
        <v>714</v>
      </c>
    </row>
    <row r="128" spans="1:27" x14ac:dyDescent="0.3">
      <c r="A128">
        <v>125041490</v>
      </c>
      <c r="B128" t="s">
        <v>640</v>
      </c>
      <c r="C128" s="47">
        <v>2.0624400639318061</v>
      </c>
      <c r="D128" s="47">
        <v>-7.5234093637455146E-2</v>
      </c>
      <c r="E128" s="47">
        <v>-1.5601426872770512</v>
      </c>
      <c r="F128" s="47">
        <v>2.0710977242302544</v>
      </c>
      <c r="G128" s="47">
        <v>7.6295418641390205</v>
      </c>
      <c r="H128" s="47">
        <v>2.2792409595417107</v>
      </c>
      <c r="I128" s="47">
        <v>3.1561265988848808</v>
      </c>
      <c r="J128" s="47">
        <v>11.369836065573772</v>
      </c>
      <c r="K128" s="47">
        <v>6.8868760611205433</v>
      </c>
      <c r="L128" s="47">
        <v>0.95997121118650952</v>
      </c>
      <c r="M128" s="47">
        <v>3.3357377049180332</v>
      </c>
      <c r="N128" s="47">
        <v>-0.60660130718954175</v>
      </c>
      <c r="O128" s="47">
        <v>3.6024132364810333</v>
      </c>
      <c r="P128" s="47">
        <v>-11.032222222222222</v>
      </c>
      <c r="Q128" s="47">
        <v>8.6527094105480877</v>
      </c>
      <c r="R128" s="47">
        <v>7.2727969348658998</v>
      </c>
      <c r="S128" s="47">
        <v>4.1736322869955149</v>
      </c>
      <c r="T128" s="47">
        <v>0.22238907849829204</v>
      </c>
      <c r="U128" s="47">
        <v>-0.6360317460317475</v>
      </c>
      <c r="V128" s="47"/>
      <c r="W128">
        <v>1.37</v>
      </c>
      <c r="Y128">
        <v>3.62</v>
      </c>
      <c r="Z128">
        <v>1.59</v>
      </c>
      <c r="AA128" t="s">
        <v>714</v>
      </c>
    </row>
    <row r="129" spans="1:27" x14ac:dyDescent="0.3">
      <c r="A129">
        <v>125021478</v>
      </c>
      <c r="B129" t="s">
        <v>625</v>
      </c>
      <c r="C129" s="47">
        <v>2.0465204236006045</v>
      </c>
      <c r="D129" s="47">
        <v>0.40625814091178469</v>
      </c>
      <c r="E129" s="47">
        <v>-1.0444054580896687</v>
      </c>
      <c r="F129" s="47">
        <v>2.9140168945203975</v>
      </c>
      <c r="G129" s="47">
        <v>3.6046806482364175</v>
      </c>
      <c r="H129" s="47">
        <v>3.8402703567429217</v>
      </c>
      <c r="I129" s="47">
        <v>1.109767981438516</v>
      </c>
      <c r="J129" s="47">
        <v>14.950000000000003</v>
      </c>
      <c r="K129" s="47">
        <v>5.3049305555555559</v>
      </c>
      <c r="L129" s="47">
        <v>2.0017922823429366</v>
      </c>
      <c r="M129" s="47">
        <v>-5.9251738897806341</v>
      </c>
      <c r="N129" s="47">
        <v>-0.96290024514425809</v>
      </c>
      <c r="O129" s="47">
        <v>5.8454545454545466</v>
      </c>
      <c r="P129" s="47">
        <v>-7.172727272727272</v>
      </c>
      <c r="Q129" s="47">
        <v>6.5824584604950829</v>
      </c>
      <c r="R129" s="47">
        <v>3.6756664807585047</v>
      </c>
      <c r="S129" s="47">
        <v>2.6234387351778654</v>
      </c>
      <c r="T129" s="47">
        <v>-0.18361653922401544</v>
      </c>
      <c r="U129" s="47">
        <v>1.4437243401759545</v>
      </c>
      <c r="V129" s="47">
        <v>21.034240150093808</v>
      </c>
      <c r="W129">
        <v>2.2200000000000002</v>
      </c>
      <c r="X129">
        <v>-5.64</v>
      </c>
      <c r="Y129">
        <v>0.23</v>
      </c>
      <c r="Z129">
        <v>13.45</v>
      </c>
      <c r="AA129" t="s">
        <v>714</v>
      </c>
    </row>
    <row r="130" spans="1:27" x14ac:dyDescent="0.3">
      <c r="A130">
        <v>125041494</v>
      </c>
      <c r="B130" t="s">
        <v>643</v>
      </c>
      <c r="C130" s="47">
        <v>2.0459033078880404</v>
      </c>
      <c r="D130" s="47">
        <v>2.0619071310116084</v>
      </c>
      <c r="E130" s="47">
        <v>1.0948872180451126</v>
      </c>
      <c r="F130" s="47">
        <v>1.5307317550381532</v>
      </c>
      <c r="G130" s="47">
        <v>4.419785407725322</v>
      </c>
      <c r="H130" s="47">
        <v>2.1011857180921929</v>
      </c>
      <c r="I130" s="47">
        <v>2.0183641746854191</v>
      </c>
      <c r="J130" s="47">
        <v>3.8789539748953974</v>
      </c>
      <c r="K130" s="47">
        <v>4.5609090909090906</v>
      </c>
      <c r="L130" s="47">
        <v>1.5494492044063648</v>
      </c>
      <c r="M130" s="47">
        <v>3.2101380897583427</v>
      </c>
      <c r="N130" s="47">
        <v>-0.71541514213340829</v>
      </c>
      <c r="O130" s="47">
        <v>2.2037772397094431</v>
      </c>
      <c r="P130" s="47">
        <v>-0.15069767441860371</v>
      </c>
      <c r="Q130" s="47">
        <v>6.2565872259294562</v>
      </c>
      <c r="R130" s="47">
        <v>4.457536231884057</v>
      </c>
      <c r="S130" s="47">
        <v>2.7168327728523383</v>
      </c>
      <c r="T130" s="47">
        <v>0.32226534932956952</v>
      </c>
      <c r="U130" s="47">
        <v>6.284468802698143</v>
      </c>
      <c r="V130" s="47"/>
      <c r="W130">
        <v>3.52</v>
      </c>
      <c r="X130">
        <v>0</v>
      </c>
      <c r="Y130">
        <v>9.91</v>
      </c>
      <c r="Z130">
        <v>4.1100000000000003</v>
      </c>
      <c r="AA130" t="s">
        <v>714</v>
      </c>
    </row>
    <row r="131" spans="1:27" x14ac:dyDescent="0.3">
      <c r="A131">
        <v>126021723</v>
      </c>
      <c r="B131" t="s">
        <v>659</v>
      </c>
      <c r="C131" s="47">
        <v>2.0400649374535202</v>
      </c>
      <c r="D131" s="47">
        <v>2.6131663058906103</v>
      </c>
      <c r="E131" s="47">
        <v>8.4435209366471753E-2</v>
      </c>
      <c r="F131" s="47">
        <v>1.4592140978806398</v>
      </c>
      <c r="G131" s="47">
        <v>6.0415003100587423</v>
      </c>
      <c r="H131" s="47">
        <v>2.6073562817966689</v>
      </c>
      <c r="I131" s="47">
        <v>1.2977785051711521</v>
      </c>
      <c r="J131" s="47">
        <v>11.218808608130253</v>
      </c>
      <c r="K131" s="47">
        <v>4.9575176526701679</v>
      </c>
      <c r="L131" s="47">
        <v>1.654035926108719</v>
      </c>
      <c r="M131" s="47">
        <v>-8.1237070117700796</v>
      </c>
      <c r="N131" s="47">
        <v>-2.1977071299980846</v>
      </c>
      <c r="O131" s="47">
        <v>6.7729142931729882</v>
      </c>
      <c r="P131" s="47">
        <v>-2.8023102653096963</v>
      </c>
      <c r="Q131" s="47">
        <v>4.7968037274081894</v>
      </c>
      <c r="R131" s="47">
        <v>6.7446937587559663</v>
      </c>
      <c r="S131" s="47">
        <v>1.187264951245445</v>
      </c>
      <c r="T131" s="47">
        <v>0.53752076109654645</v>
      </c>
      <c r="U131" s="47">
        <v>0.51609982146033673</v>
      </c>
      <c r="V131" s="47">
        <v>6.6442458343717448</v>
      </c>
      <c r="W131">
        <v>1.37</v>
      </c>
      <c r="Y131">
        <v>2.4300000000000002</v>
      </c>
      <c r="Z131">
        <v>5.35</v>
      </c>
      <c r="AA131" t="s">
        <v>736</v>
      </c>
    </row>
    <row r="132" spans="1:27" x14ac:dyDescent="0.3">
      <c r="A132">
        <v>116021630</v>
      </c>
      <c r="B132" t="s">
        <v>403</v>
      </c>
      <c r="C132" s="47">
        <v>2.0139172914175614</v>
      </c>
      <c r="D132" s="47">
        <v>0.60518853933943006</v>
      </c>
      <c r="E132" s="47">
        <v>1.1733831371712622</v>
      </c>
      <c r="F132" s="47">
        <v>1.8118513129179306</v>
      </c>
      <c r="G132" s="47">
        <v>6.4525776015943013</v>
      </c>
      <c r="H132" s="47">
        <v>2.4021635981381095</v>
      </c>
      <c r="I132" s="47">
        <v>2.0640979127614543</v>
      </c>
      <c r="J132" s="47">
        <v>6.4127918245484601</v>
      </c>
      <c r="K132" s="47">
        <v>3.9919703427231523</v>
      </c>
      <c r="L132" s="47">
        <v>3.6067703260046127</v>
      </c>
      <c r="M132" s="47">
        <v>0.6176719434152389</v>
      </c>
      <c r="N132" s="47">
        <v>-0.49772992807057914</v>
      </c>
      <c r="O132" s="47">
        <v>4.9713453356721473</v>
      </c>
      <c r="P132" s="47">
        <v>-13.052287475149683</v>
      </c>
      <c r="Q132" s="47">
        <v>6.8801143031209087</v>
      </c>
      <c r="R132" s="47">
        <v>7.7373004784505408</v>
      </c>
      <c r="S132" s="47">
        <v>0.38865375481357844</v>
      </c>
      <c r="T132" s="47">
        <v>0.72773899917858387</v>
      </c>
      <c r="U132" s="47">
        <v>2.2857308063632118</v>
      </c>
      <c r="V132" s="47">
        <v>5.5675377785838478</v>
      </c>
      <c r="W132">
        <v>1.3</v>
      </c>
      <c r="X132">
        <v>2.0499999999999998</v>
      </c>
      <c r="Y132">
        <v>0.22</v>
      </c>
      <c r="Z132">
        <v>2.13</v>
      </c>
      <c r="AA132" t="s">
        <v>737</v>
      </c>
    </row>
    <row r="133" spans="1:27" x14ac:dyDescent="0.3">
      <c r="A133">
        <v>125021477</v>
      </c>
      <c r="B133" t="s">
        <v>624</v>
      </c>
      <c r="C133" s="47">
        <v>1.9982046271266327</v>
      </c>
      <c r="D133" s="47">
        <v>1.8688364408779812</v>
      </c>
      <c r="E133" s="47">
        <v>-1.6844887348353534</v>
      </c>
      <c r="F133" s="47">
        <v>2.333418907523658</v>
      </c>
      <c r="G133" s="47">
        <v>4.2558113848768073</v>
      </c>
      <c r="H133" s="47">
        <v>2.4805936260429498</v>
      </c>
      <c r="I133" s="47">
        <v>1.584236760124611</v>
      </c>
      <c r="J133" s="47">
        <v>7.9766642174871443</v>
      </c>
      <c r="K133" s="47">
        <v>4.420589112602535</v>
      </c>
      <c r="L133" s="47">
        <v>3.2277738515901078</v>
      </c>
      <c r="M133" s="47">
        <v>-4.201095216808227</v>
      </c>
      <c r="N133" s="47">
        <v>-1.6450382848392042</v>
      </c>
      <c r="O133" s="47">
        <v>6.5649526387009471</v>
      </c>
      <c r="P133" s="47">
        <v>-6.3269536423841082</v>
      </c>
      <c r="Q133" s="47">
        <v>5.2509107922645057</v>
      </c>
      <c r="R133" s="47">
        <v>4.8272584600294266</v>
      </c>
      <c r="S133" s="47">
        <v>1.8016666666666667</v>
      </c>
      <c r="T133" s="47">
        <v>-0.4959108078469594</v>
      </c>
      <c r="U133" s="47">
        <v>2.7686442755577332</v>
      </c>
      <c r="V133" s="47">
        <v>15.567538637664569</v>
      </c>
      <c r="W133">
        <v>0.41</v>
      </c>
      <c r="X133">
        <v>-8.14</v>
      </c>
      <c r="Y133">
        <v>-0.88</v>
      </c>
      <c r="Z133">
        <v>5.49</v>
      </c>
      <c r="AA133" t="s">
        <v>714</v>
      </c>
    </row>
    <row r="134" spans="1:27" x14ac:dyDescent="0.3">
      <c r="A134">
        <v>116031316</v>
      </c>
      <c r="B134" t="s">
        <v>410</v>
      </c>
      <c r="C134" s="47">
        <v>1.9877208926174852</v>
      </c>
      <c r="D134" s="47">
        <v>-0.82436993979655426</v>
      </c>
      <c r="E134" s="47">
        <v>-6.7226274655749894</v>
      </c>
      <c r="F134" s="47">
        <v>4.8962241033637781</v>
      </c>
      <c r="G134" s="47">
        <v>5.1432464929859716</v>
      </c>
      <c r="H134" s="47">
        <v>1.3557728119180616</v>
      </c>
      <c r="I134" s="47">
        <v>4.0463239573229899</v>
      </c>
      <c r="J134" s="47">
        <v>8.1495076400679096</v>
      </c>
      <c r="K134" s="47">
        <v>3.6347926267281103</v>
      </c>
      <c r="L134" s="47">
        <v>3.9605038335158795</v>
      </c>
      <c r="M134" s="47">
        <v>-5.0880538555691572</v>
      </c>
      <c r="N134" s="47">
        <v>1.4209748427672952</v>
      </c>
      <c r="O134" s="47">
        <v>3.6590770015298304</v>
      </c>
      <c r="P134" s="47">
        <v>1.771219512195124</v>
      </c>
      <c r="Q134" s="47">
        <v>0.38848101265822521</v>
      </c>
      <c r="R134" s="47">
        <v>7.5965616512764793</v>
      </c>
      <c r="S134" s="47">
        <v>4.4221212121212128</v>
      </c>
      <c r="T134" s="47">
        <v>1.3896715882434112</v>
      </c>
      <c r="U134" s="47">
        <v>3.922145564821836</v>
      </c>
      <c r="V134" s="47">
        <v>-3.4183801940781322</v>
      </c>
      <c r="W134">
        <v>4.24</v>
      </c>
      <c r="X134">
        <v>4.29</v>
      </c>
      <c r="Y134">
        <v>0.37</v>
      </c>
      <c r="Z134">
        <v>7.07</v>
      </c>
      <c r="AA134" t="s">
        <v>714</v>
      </c>
    </row>
    <row r="135" spans="1:27" x14ac:dyDescent="0.3">
      <c r="A135">
        <v>115041623</v>
      </c>
      <c r="B135" t="s">
        <v>388</v>
      </c>
      <c r="C135" s="47">
        <v>1.980103529995386</v>
      </c>
      <c r="D135" s="47">
        <v>1.5352187893371863</v>
      </c>
      <c r="E135" s="47">
        <v>1.9675747355116942</v>
      </c>
      <c r="F135" s="47">
        <v>1.4099806212132746</v>
      </c>
      <c r="G135" s="47">
        <v>10.435224968289219</v>
      </c>
      <c r="H135" s="47">
        <v>1.7811855993508772</v>
      </c>
      <c r="I135" s="47">
        <v>2.3975551502834218</v>
      </c>
      <c r="J135" s="47"/>
      <c r="K135" s="47">
        <v>3.8641932845773264</v>
      </c>
      <c r="L135" s="47">
        <v>2.5903585527182154</v>
      </c>
      <c r="M135" s="47">
        <v>5.4149246131306477</v>
      </c>
      <c r="N135" s="47">
        <v>-1.2987264165830616</v>
      </c>
      <c r="O135" s="47">
        <v>2.6939514673416989</v>
      </c>
      <c r="P135" s="47"/>
      <c r="Q135" s="47">
        <v>16.55869321843609</v>
      </c>
      <c r="R135" s="47">
        <v>8.6455325197689881</v>
      </c>
      <c r="S135" s="47">
        <v>3.2123517571762563</v>
      </c>
      <c r="T135" s="47">
        <v>1.438260011993699</v>
      </c>
      <c r="U135" s="47">
        <v>1.219599899970774</v>
      </c>
      <c r="V135" s="47"/>
      <c r="W135">
        <v>0.91</v>
      </c>
      <c r="Y135">
        <v>-1.72</v>
      </c>
      <c r="AA135" t="s">
        <v>738</v>
      </c>
    </row>
    <row r="136" spans="1:27" x14ac:dyDescent="0.3">
      <c r="A136">
        <v>103021064</v>
      </c>
      <c r="B136" t="s">
        <v>138</v>
      </c>
      <c r="C136" s="47">
        <v>1.9486310165243808</v>
      </c>
      <c r="D136" s="47">
        <v>3.4340268456375842</v>
      </c>
      <c r="E136" s="47">
        <v>11.146190476190478</v>
      </c>
      <c r="F136" s="47">
        <v>-0.27671909130624606</v>
      </c>
      <c r="G136" s="47">
        <v>2.1648754448398577</v>
      </c>
      <c r="H136" s="47">
        <v>4.7330832476875653</v>
      </c>
      <c r="I136" s="47">
        <v>-1.3624960254372009</v>
      </c>
      <c r="J136" s="47">
        <v>-0.99939778129952472</v>
      </c>
      <c r="K136" s="47">
        <v>1.9607363770250377</v>
      </c>
      <c r="L136" s="47">
        <v>3.0212177985948472</v>
      </c>
      <c r="M136" s="47">
        <v>11.391880341880341</v>
      </c>
      <c r="N136" s="47">
        <v>-0.75110612855007464</v>
      </c>
      <c r="O136" s="47">
        <v>4.86958549222798</v>
      </c>
      <c r="P136" s="47">
        <v>2.7077358490566041</v>
      </c>
      <c r="Q136" s="47">
        <v>6.4176203576341138</v>
      </c>
      <c r="R136" s="47">
        <v>1.8497530864197529</v>
      </c>
      <c r="S136" s="47">
        <v>-1.0625490196078431</v>
      </c>
      <c r="T136" s="47">
        <v>5.2131269674711422</v>
      </c>
      <c r="U136" s="47">
        <v>4.4756568778979897</v>
      </c>
      <c r="V136" s="47">
        <v>42.928421052631585</v>
      </c>
      <c r="W136">
        <v>5.54</v>
      </c>
      <c r="X136">
        <v>2.86</v>
      </c>
      <c r="Z136">
        <v>8.92</v>
      </c>
      <c r="AA136" t="s">
        <v>714</v>
      </c>
    </row>
    <row r="137" spans="1:27" x14ac:dyDescent="0.3">
      <c r="A137">
        <v>109031185</v>
      </c>
      <c r="B137" t="s">
        <v>264</v>
      </c>
      <c r="C137" s="47">
        <v>1.9485219542362398</v>
      </c>
      <c r="D137" s="47">
        <v>2.5708616187989559</v>
      </c>
      <c r="E137" s="47">
        <v>2.1723495702005735</v>
      </c>
      <c r="F137" s="47">
        <v>2.4063060686015838</v>
      </c>
      <c r="G137" s="47">
        <v>0.99244552058111424</v>
      </c>
      <c r="H137" s="47">
        <v>3.1984803921568634</v>
      </c>
      <c r="I137" s="47">
        <v>0.43519914867740894</v>
      </c>
      <c r="J137" s="47">
        <v>0.81691542288557173</v>
      </c>
      <c r="K137" s="47">
        <v>3.7204918032786871</v>
      </c>
      <c r="L137" s="47">
        <v>5.2882997118155624</v>
      </c>
      <c r="M137" s="47">
        <v>-14.107415730337081</v>
      </c>
      <c r="N137" s="47">
        <v>-0.41802990325417744</v>
      </c>
      <c r="O137" s="47">
        <v>3.2447572815533983</v>
      </c>
      <c r="P137" s="47">
        <v>8.3993827160493808</v>
      </c>
      <c r="Q137" s="47">
        <v>3.1207257304429774</v>
      </c>
      <c r="R137" s="47">
        <v>1.3615783343040189</v>
      </c>
      <c r="S137" s="47">
        <v>-2.556307547760726</v>
      </c>
      <c r="T137" s="47">
        <v>5.0351685393258423</v>
      </c>
      <c r="U137" s="47">
        <v>6.6088723667905818</v>
      </c>
      <c r="V137" s="47">
        <v>24.322608695652178</v>
      </c>
      <c r="W137">
        <v>5.69</v>
      </c>
      <c r="X137">
        <v>0.3</v>
      </c>
      <c r="Z137">
        <v>3.25</v>
      </c>
      <c r="AA137" t="s">
        <v>714</v>
      </c>
    </row>
    <row r="138" spans="1:27" x14ac:dyDescent="0.3">
      <c r="A138">
        <v>125041493</v>
      </c>
      <c r="B138" t="s">
        <v>642</v>
      </c>
      <c r="C138" s="47">
        <v>1.9474588674426592</v>
      </c>
      <c r="D138" s="47">
        <v>-2.0606209955642996E-2</v>
      </c>
      <c r="E138" s="47">
        <v>-0.20540540540540597</v>
      </c>
      <c r="F138" s="47">
        <v>1.9223269734380857</v>
      </c>
      <c r="G138" s="47">
        <v>6.3559636139377123</v>
      </c>
      <c r="H138" s="47">
        <v>2.1820328964276534</v>
      </c>
      <c r="I138" s="47">
        <v>2.7342307240934165</v>
      </c>
      <c r="J138" s="47">
        <v>4.9392002559181059</v>
      </c>
      <c r="K138" s="47">
        <v>7.3794566623544631</v>
      </c>
      <c r="L138" s="47">
        <v>2.2402196828771377</v>
      </c>
      <c r="M138" s="47">
        <v>-0.8368468468468464</v>
      </c>
      <c r="N138" s="47">
        <v>-2.1638654372568791</v>
      </c>
      <c r="O138" s="47">
        <v>6.0486655112651642</v>
      </c>
      <c r="P138" s="47">
        <v>-2.4808194233687395</v>
      </c>
      <c r="Q138" s="47">
        <v>4.3002329564919499</v>
      </c>
      <c r="R138" s="47">
        <v>7.0954329078992746</v>
      </c>
      <c r="S138" s="47">
        <v>3.1341139804096172</v>
      </c>
      <c r="T138" s="47">
        <v>-1.1225970359915323</v>
      </c>
      <c r="U138" s="47">
        <v>2.8494459544219115</v>
      </c>
      <c r="V138" s="47">
        <v>14.219016393442622</v>
      </c>
      <c r="W138">
        <v>1.67</v>
      </c>
      <c r="X138">
        <v>12.38</v>
      </c>
      <c r="Y138">
        <v>4.8099999999999996</v>
      </c>
      <c r="Z138">
        <v>1.76</v>
      </c>
      <c r="AA138" t="s">
        <v>714</v>
      </c>
    </row>
    <row r="139" spans="1:27" x14ac:dyDescent="0.3">
      <c r="A139">
        <v>110041205</v>
      </c>
      <c r="B139" t="s">
        <v>284</v>
      </c>
      <c r="C139" s="47">
        <v>1.9443698000745062</v>
      </c>
      <c r="D139" s="47">
        <v>1.3285471088934546</v>
      </c>
      <c r="E139" s="47">
        <v>3.4721802518223974</v>
      </c>
      <c r="F139" s="47">
        <v>1.8128458106098151</v>
      </c>
      <c r="G139" s="47">
        <v>2.165483664317744</v>
      </c>
      <c r="H139" s="47">
        <v>3.5754867256637173</v>
      </c>
      <c r="I139" s="47">
        <v>0.6177085330776606</v>
      </c>
      <c r="J139" s="47">
        <v>0.48488808227465086</v>
      </c>
      <c r="K139" s="47">
        <v>2.5182369804108937</v>
      </c>
      <c r="L139" s="47">
        <v>1.1846537842190008</v>
      </c>
      <c r="M139" s="47">
        <v>3.4408706952566597</v>
      </c>
      <c r="N139" s="47">
        <v>-0.41322849932052019</v>
      </c>
      <c r="O139" s="47">
        <v>4.5109935776350589</v>
      </c>
      <c r="P139" s="47">
        <v>12.677777777777777</v>
      </c>
      <c r="Q139" s="47">
        <v>2.2901557935735113</v>
      </c>
      <c r="R139" s="47">
        <v>2.3345843422114605</v>
      </c>
      <c r="S139" s="47">
        <v>0.2296839080459776</v>
      </c>
      <c r="T139" s="47">
        <v>5.4141958041958036</v>
      </c>
      <c r="U139" s="47">
        <v>-6.3346009741476195</v>
      </c>
      <c r="V139" s="47"/>
      <c r="W139">
        <v>3.98</v>
      </c>
      <c r="X139">
        <v>-2.64</v>
      </c>
      <c r="Z139">
        <v>6.82</v>
      </c>
      <c r="AA139" t="s">
        <v>714</v>
      </c>
    </row>
    <row r="140" spans="1:27" x14ac:dyDescent="0.3">
      <c r="A140">
        <v>124031463</v>
      </c>
      <c r="B140" t="s">
        <v>603</v>
      </c>
      <c r="C140" s="47">
        <v>1.9439724749241902</v>
      </c>
      <c r="D140" s="47">
        <v>0.35249999999999915</v>
      </c>
      <c r="E140" s="47">
        <v>0.43849387040280252</v>
      </c>
      <c r="F140" s="47">
        <v>2.8064208434533011</v>
      </c>
      <c r="G140" s="47">
        <v>2.5906714140386562</v>
      </c>
      <c r="H140" s="47">
        <v>2.2390214067278285</v>
      </c>
      <c r="I140" s="47">
        <v>2.4951063829787232</v>
      </c>
      <c r="J140" s="47">
        <v>9.2017737003058091</v>
      </c>
      <c r="K140" s="47">
        <v>2.6946757164404218</v>
      </c>
      <c r="L140" s="47">
        <v>2.0507282913165277</v>
      </c>
      <c r="M140" s="47">
        <v>4.4920430107526883</v>
      </c>
      <c r="N140" s="47">
        <v>0.59091334894613556</v>
      </c>
      <c r="O140" s="47">
        <v>1.2597161107168207</v>
      </c>
      <c r="P140" s="47">
        <v>-6.4852694610778432</v>
      </c>
      <c r="Q140" s="47">
        <v>9.5486237513873462</v>
      </c>
      <c r="R140" s="47">
        <v>2.3114191852825225</v>
      </c>
      <c r="S140" s="47">
        <v>1.0390322580645162</v>
      </c>
      <c r="T140" s="47">
        <v>2.8113861386138606</v>
      </c>
      <c r="U140" s="47">
        <v>1.807992376111816</v>
      </c>
      <c r="V140" s="47"/>
      <c r="W140">
        <v>0.52</v>
      </c>
      <c r="X140">
        <v>5.51</v>
      </c>
      <c r="Y140">
        <v>-2.38</v>
      </c>
      <c r="Z140">
        <v>4.6900000000000004</v>
      </c>
      <c r="AA140" t="s">
        <v>714</v>
      </c>
    </row>
    <row r="141" spans="1:27" x14ac:dyDescent="0.3">
      <c r="A141">
        <v>124011452</v>
      </c>
      <c r="B141" t="s">
        <v>593</v>
      </c>
      <c r="C141" s="47">
        <v>1.933588641046315</v>
      </c>
      <c r="D141" s="47">
        <v>-1.8535092348284969</v>
      </c>
      <c r="E141" s="47">
        <v>3.0220949432404538</v>
      </c>
      <c r="F141" s="47">
        <v>0.85228094101602458</v>
      </c>
      <c r="G141" s="47">
        <v>6.8733456637895589</v>
      </c>
      <c r="H141" s="47">
        <v>0.82430465172330791</v>
      </c>
      <c r="I141" s="47">
        <v>4.3982594256690781</v>
      </c>
      <c r="J141" s="47">
        <v>5.8407247796278163</v>
      </c>
      <c r="K141" s="47">
        <v>4.8240029651593774</v>
      </c>
      <c r="L141" s="47">
        <v>-3.264254473161035</v>
      </c>
      <c r="M141" s="47">
        <v>1.589731971920866</v>
      </c>
      <c r="N141" s="47">
        <v>0.45648376259798429</v>
      </c>
      <c r="O141" s="47">
        <v>8.8840789473684225</v>
      </c>
      <c r="P141" s="47">
        <v>-12.241168831168832</v>
      </c>
      <c r="Q141" s="47">
        <v>1.7375299238302517</v>
      </c>
      <c r="R141" s="47">
        <v>5.2001690701143719</v>
      </c>
      <c r="S141" s="47">
        <v>1.8379627013280579</v>
      </c>
      <c r="T141" s="47">
        <v>0.51503850385038596</v>
      </c>
      <c r="U141" s="47">
        <v>7.6305207912797712</v>
      </c>
      <c r="V141" s="47">
        <v>-15.88666666666667</v>
      </c>
      <c r="W141">
        <v>4.13</v>
      </c>
      <c r="X141">
        <v>5.23</v>
      </c>
      <c r="Y141">
        <v>11.55</v>
      </c>
      <c r="Z141">
        <v>6.14</v>
      </c>
      <c r="AA141" t="s">
        <v>714</v>
      </c>
    </row>
    <row r="142" spans="1:27" x14ac:dyDescent="0.3">
      <c r="A142">
        <v>128011530</v>
      </c>
      <c r="B142" t="s">
        <v>697</v>
      </c>
      <c r="C142" s="47">
        <v>1.9179433048262666</v>
      </c>
      <c r="D142" s="47">
        <v>-0.49826010544815347</v>
      </c>
      <c r="E142" s="47">
        <v>1.7766123778501637</v>
      </c>
      <c r="F142" s="47">
        <v>2.0521994134897366</v>
      </c>
      <c r="G142" s="47">
        <v>4.7923129251700676</v>
      </c>
      <c r="H142" s="47">
        <v>2.2430031948881783</v>
      </c>
      <c r="I142" s="47">
        <v>2.8653611465871993</v>
      </c>
      <c r="J142" s="47">
        <v>5.7168720379146905</v>
      </c>
      <c r="K142" s="47">
        <v>4.9013456464379948</v>
      </c>
      <c r="L142" s="47">
        <v>0.25229885057471257</v>
      </c>
      <c r="M142" s="47">
        <v>-0.71356465302046956</v>
      </c>
      <c r="N142" s="47">
        <v>-0.82913043478260828</v>
      </c>
      <c r="O142" s="47">
        <v>3.8096531791907511</v>
      </c>
      <c r="P142" s="47">
        <v>-4.9039534883720926</v>
      </c>
      <c r="Q142" s="47">
        <v>7.5955937667920459</v>
      </c>
      <c r="R142" s="47">
        <v>5.5755727554179568</v>
      </c>
      <c r="S142" s="47">
        <v>2.789106616097766</v>
      </c>
      <c r="T142" s="47">
        <v>0.54441554729922892</v>
      </c>
      <c r="U142" s="47">
        <v>2.7179404466501236</v>
      </c>
      <c r="V142" s="47">
        <v>3.7471375464684016</v>
      </c>
      <c r="W142">
        <v>2.09</v>
      </c>
      <c r="X142">
        <v>10.220000000000001</v>
      </c>
      <c r="Y142">
        <v>2.29</v>
      </c>
      <c r="Z142">
        <v>1.08</v>
      </c>
      <c r="AA142" t="s">
        <v>714</v>
      </c>
    </row>
    <row r="143" spans="1:27" x14ac:dyDescent="0.3">
      <c r="A143">
        <v>102021057</v>
      </c>
      <c r="B143" t="s">
        <v>130</v>
      </c>
      <c r="C143" s="47">
        <v>1.8508607659792489</v>
      </c>
      <c r="D143" s="47">
        <v>-3.9808296107211234</v>
      </c>
      <c r="E143" s="47">
        <v>1.065170630816958</v>
      </c>
      <c r="F143" s="47">
        <v>3.1978320962375211</v>
      </c>
      <c r="G143" s="47">
        <v>5.1262079062957522</v>
      </c>
      <c r="H143" s="47">
        <v>3.0311111111111124</v>
      </c>
      <c r="I143" s="47">
        <v>3.5684216725559477</v>
      </c>
      <c r="J143" s="47">
        <v>7.1287600459242242</v>
      </c>
      <c r="K143" s="47">
        <v>6.1438493723849374</v>
      </c>
      <c r="L143" s="47">
        <v>0.77666160849772403</v>
      </c>
      <c r="M143" s="47">
        <v>-2.2669973890339428</v>
      </c>
      <c r="N143" s="47">
        <v>0.29688622754491023</v>
      </c>
      <c r="O143" s="47">
        <v>8.1280230642504137</v>
      </c>
      <c r="P143" s="47">
        <v>-10.197530864197532</v>
      </c>
      <c r="Q143" s="47">
        <v>6.9044067796610165</v>
      </c>
      <c r="R143" s="47">
        <v>5.1974407195421097</v>
      </c>
      <c r="S143" s="47">
        <v>2.6535897435897438</v>
      </c>
      <c r="T143" s="47">
        <v>-0.15083676268861446</v>
      </c>
      <c r="U143" s="47">
        <v>3.5709254498714635</v>
      </c>
      <c r="V143" s="47">
        <v>10.401726618705041</v>
      </c>
      <c r="W143">
        <v>3.97</v>
      </c>
      <c r="X143">
        <v>-3.82</v>
      </c>
      <c r="Y143">
        <v>9.27</v>
      </c>
      <c r="Z143">
        <v>6.53</v>
      </c>
      <c r="AA143" t="s">
        <v>714</v>
      </c>
    </row>
    <row r="144" spans="1:27" x14ac:dyDescent="0.3">
      <c r="A144">
        <v>116011560</v>
      </c>
      <c r="B144" t="s">
        <v>395</v>
      </c>
      <c r="C144" s="47">
        <v>1.8495684471170861</v>
      </c>
      <c r="D144" s="47">
        <v>-1.0938848920863293</v>
      </c>
      <c r="E144" s="47">
        <v>0.26618135376756058</v>
      </c>
      <c r="F144" s="47">
        <v>2.5575868917576958</v>
      </c>
      <c r="G144" s="47">
        <v>5.0920867614061347</v>
      </c>
      <c r="H144" s="47">
        <v>3.1697104888467003</v>
      </c>
      <c r="I144" s="47">
        <v>2.0569879518072298</v>
      </c>
      <c r="J144" s="47">
        <v>12.164690799396684</v>
      </c>
      <c r="K144" s="47">
        <v>5.2489670014347203</v>
      </c>
      <c r="L144" s="47">
        <v>2.7908588957055223</v>
      </c>
      <c r="M144" s="47">
        <v>3.0332439502943096</v>
      </c>
      <c r="N144" s="47">
        <v>0.12525423728813578</v>
      </c>
      <c r="O144" s="47">
        <v>7.6190511860174777</v>
      </c>
      <c r="P144" s="47">
        <v>-6.2170370370370378</v>
      </c>
      <c r="Q144" s="47">
        <v>1.0990607161390749</v>
      </c>
      <c r="R144" s="47">
        <v>5.9494701986754972</v>
      </c>
      <c r="S144" s="47">
        <v>0.60035687167805563</v>
      </c>
      <c r="T144" s="47">
        <v>-1.2307542389399018E-2</v>
      </c>
      <c r="U144" s="47">
        <v>2.6926770293609685</v>
      </c>
      <c r="V144" s="47">
        <v>14.252836095764273</v>
      </c>
      <c r="W144">
        <v>0.69</v>
      </c>
      <c r="X144">
        <v>-4.46</v>
      </c>
      <c r="Y144">
        <v>-0.38</v>
      </c>
      <c r="Z144">
        <v>2.33</v>
      </c>
      <c r="AA144" t="s">
        <v>714</v>
      </c>
    </row>
    <row r="145" spans="1:27" x14ac:dyDescent="0.3">
      <c r="A145">
        <v>116011561</v>
      </c>
      <c r="B145" t="s">
        <v>5</v>
      </c>
      <c r="C145" s="47">
        <v>1.8391154625253208</v>
      </c>
      <c r="D145" s="47">
        <v>-0.91199999999999903</v>
      </c>
      <c r="E145" s="47">
        <v>-0.31422264875239847</v>
      </c>
      <c r="F145" s="47">
        <v>2.3374499873385677</v>
      </c>
      <c r="G145" s="47">
        <v>7.0930534351145038</v>
      </c>
      <c r="H145" s="47">
        <v>2.1034825870646774</v>
      </c>
      <c r="I145" s="47">
        <v>3.0366138352319627</v>
      </c>
      <c r="J145" s="47">
        <v>6.6490842490842468</v>
      </c>
      <c r="K145" s="47">
        <v>4.998841201716739</v>
      </c>
      <c r="L145" s="47">
        <v>3.8293695169025614</v>
      </c>
      <c r="M145" s="47">
        <v>2.6332902467685066</v>
      </c>
      <c r="N145" s="47">
        <v>-0.29613065326633237</v>
      </c>
      <c r="O145" s="47">
        <v>7.3184309133489451</v>
      </c>
      <c r="P145" s="47">
        <v>-12.05190661478599</v>
      </c>
      <c r="Q145" s="47">
        <v>1.7403827751196168</v>
      </c>
      <c r="R145" s="47">
        <v>8.2666709594333536</v>
      </c>
      <c r="S145" s="47">
        <v>2.6302956830277946</v>
      </c>
      <c r="T145" s="47">
        <v>0.70214159859042091</v>
      </c>
      <c r="U145" s="47">
        <v>2.9801826778422509</v>
      </c>
      <c r="V145" s="47">
        <v>21.935799373040751</v>
      </c>
      <c r="W145">
        <v>1.1299999999999999</v>
      </c>
      <c r="X145">
        <v>-4.1900000000000004</v>
      </c>
      <c r="Y145">
        <v>0.32</v>
      </c>
      <c r="Z145">
        <v>6.91</v>
      </c>
      <c r="AA145" t="s">
        <v>714</v>
      </c>
    </row>
    <row r="146" spans="1:27" x14ac:dyDescent="0.3">
      <c r="A146">
        <v>106031124</v>
      </c>
      <c r="B146" t="s">
        <v>200</v>
      </c>
      <c r="C146" s="47">
        <v>1.8329889298892983</v>
      </c>
      <c r="D146" s="47">
        <v>-9.334082073434125</v>
      </c>
      <c r="E146" s="47">
        <v>-4.1558422939068107</v>
      </c>
      <c r="F146" s="47">
        <v>1.9544378698224847</v>
      </c>
      <c r="G146" s="47">
        <v>4.8189915966386554</v>
      </c>
      <c r="H146" s="47">
        <v>6.2985477178423235</v>
      </c>
      <c r="I146" s="47">
        <v>0.28814910025706908</v>
      </c>
      <c r="J146" s="47">
        <v>3.6789440993788816</v>
      </c>
      <c r="K146" s="47">
        <v>6.7765354330708663</v>
      </c>
      <c r="L146" s="47">
        <v>-6.518788927335641</v>
      </c>
      <c r="M146" s="47">
        <v>-18.192950819672134</v>
      </c>
      <c r="N146" s="47">
        <v>2.9388235294117644</v>
      </c>
      <c r="O146" s="47">
        <v>3.1525561312607948</v>
      </c>
      <c r="P146" s="47">
        <v>8.8679245283018879</v>
      </c>
      <c r="Q146" s="47">
        <v>0.40198581560283841</v>
      </c>
      <c r="R146" s="47">
        <v>6.3504635387224404</v>
      </c>
      <c r="S146" s="47">
        <v>5.89437171524128</v>
      </c>
      <c r="T146" s="47">
        <v>8.6946865959498538</v>
      </c>
      <c r="U146" s="47">
        <v>-10.021709401709405</v>
      </c>
      <c r="V146" s="47"/>
      <c r="W146">
        <v>9.25</v>
      </c>
      <c r="X146">
        <v>11.3</v>
      </c>
      <c r="Z146">
        <v>12.66</v>
      </c>
      <c r="AA146" t="s">
        <v>714</v>
      </c>
    </row>
    <row r="147" spans="1:27" x14ac:dyDescent="0.3">
      <c r="A147">
        <v>125031484</v>
      </c>
      <c r="B147" t="s">
        <v>632</v>
      </c>
      <c r="C147" s="47">
        <v>1.8253278864760283</v>
      </c>
      <c r="D147" s="47">
        <v>-0.34784245727025365</v>
      </c>
      <c r="E147" s="47">
        <v>-0.88268689859363647</v>
      </c>
      <c r="F147" s="47">
        <v>2.3555647155812061</v>
      </c>
      <c r="G147" s="47">
        <v>4.0469412309116137</v>
      </c>
      <c r="H147" s="47">
        <v>1.7523874330389475</v>
      </c>
      <c r="I147" s="47">
        <v>2.2349869451697124</v>
      </c>
      <c r="J147" s="47">
        <v>10.713406593406592</v>
      </c>
      <c r="K147" s="47">
        <v>3.1553941541186887</v>
      </c>
      <c r="L147" s="47">
        <v>6.2223314103839265</v>
      </c>
      <c r="M147" s="47">
        <v>4.7527118644067805</v>
      </c>
      <c r="N147" s="47">
        <v>-0.400972911102631</v>
      </c>
      <c r="O147" s="47">
        <v>4.5834288019362628</v>
      </c>
      <c r="P147" s="47">
        <v>-16.526777629826896</v>
      </c>
      <c r="Q147" s="47">
        <v>1.7781472511504006</v>
      </c>
      <c r="R147" s="47">
        <v>6.0009664292980656</v>
      </c>
      <c r="S147" s="47">
        <v>1.7095454545454549</v>
      </c>
      <c r="T147" s="47">
        <v>-1.8622369707978201</v>
      </c>
      <c r="U147" s="47">
        <v>5.1830656934306596</v>
      </c>
      <c r="V147" s="47">
        <v>17.093006597549476</v>
      </c>
      <c r="W147">
        <v>2.37</v>
      </c>
      <c r="X147">
        <v>-1.73</v>
      </c>
      <c r="Y147">
        <v>3.24</v>
      </c>
      <c r="Z147">
        <v>-1.89</v>
      </c>
      <c r="AA147" t="s">
        <v>714</v>
      </c>
    </row>
    <row r="148" spans="1:27" x14ac:dyDescent="0.3">
      <c r="A148">
        <v>113021261</v>
      </c>
      <c r="B148" t="s">
        <v>342</v>
      </c>
      <c r="C148" s="47">
        <v>1.8252052125107543</v>
      </c>
      <c r="D148" s="47">
        <v>-4.0922611163670766</v>
      </c>
      <c r="E148" s="47">
        <v>5.0594265232974909</v>
      </c>
      <c r="F148" s="47">
        <v>3.1928599605522674</v>
      </c>
      <c r="G148" s="47">
        <v>2.8578096947935361</v>
      </c>
      <c r="H148" s="47">
        <v>7.7880769230769218</v>
      </c>
      <c r="I148" s="47">
        <v>-0.78825575928537894</v>
      </c>
      <c r="J148" s="47">
        <v>-4.8154195323246221</v>
      </c>
      <c r="K148" s="47">
        <v>2.5348783977110152</v>
      </c>
      <c r="L148" s="47">
        <v>7.3573913043478267</v>
      </c>
      <c r="M148" s="47">
        <v>-10.117836257309939</v>
      </c>
      <c r="N148" s="47">
        <v>0.25020066889632098</v>
      </c>
      <c r="O148" s="47">
        <v>4.9495373665480438</v>
      </c>
      <c r="P148" s="47">
        <v>-20.775252525252526</v>
      </c>
      <c r="Q148" s="47">
        <v>11.924607329842932</v>
      </c>
      <c r="R148" s="47">
        <v>4.3990059642147088</v>
      </c>
      <c r="S148" s="47">
        <v>-1.0308813160987071</v>
      </c>
      <c r="T148" s="47">
        <v>7.0906287843502565</v>
      </c>
      <c r="U148" s="47">
        <v>-6.937047970479707</v>
      </c>
      <c r="V148" s="47">
        <v>-0.31967213114754145</v>
      </c>
      <c r="W148">
        <v>4.2</v>
      </c>
      <c r="X148">
        <v>-3.49</v>
      </c>
      <c r="Z148">
        <v>5.71</v>
      </c>
      <c r="AA148" t="s">
        <v>714</v>
      </c>
    </row>
    <row r="149" spans="1:27" x14ac:dyDescent="0.3">
      <c r="A149">
        <v>125041718</v>
      </c>
      <c r="B149" t="s">
        <v>647</v>
      </c>
      <c r="C149" s="47">
        <v>1.8182384486837933</v>
      </c>
      <c r="D149" s="47">
        <v>3.4016985391143599</v>
      </c>
      <c r="E149" s="47">
        <v>-2.6784107213893957</v>
      </c>
      <c r="F149" s="47">
        <v>0.70638665694368008</v>
      </c>
      <c r="G149" s="47">
        <v>10.176955652653305</v>
      </c>
      <c r="H149" s="47">
        <v>1.9333788761787076</v>
      </c>
      <c r="I149" s="47">
        <v>0.9314411130124256</v>
      </c>
      <c r="J149" s="47">
        <v>6.2181756637523584</v>
      </c>
      <c r="K149" s="47">
        <v>-0.82779069594975141</v>
      </c>
      <c r="L149" s="47">
        <v>2.2498818375110048</v>
      </c>
      <c r="M149" s="47">
        <v>-6.1816421567968547</v>
      </c>
      <c r="N149" s="47">
        <v>-0.36383085293136608</v>
      </c>
      <c r="O149" s="47">
        <v>4.9093507666528602</v>
      </c>
      <c r="P149" s="47">
        <v>-16.252130006292603</v>
      </c>
      <c r="Q149" s="47">
        <v>0.68444410606871742</v>
      </c>
      <c r="R149" s="47">
        <v>12.075562868967548</v>
      </c>
      <c r="S149" s="47">
        <v>-5.8159018567277343E-2</v>
      </c>
      <c r="T149" s="47">
        <v>-1.3551767233281318</v>
      </c>
      <c r="U149" s="47">
        <v>1.4872482427041813</v>
      </c>
      <c r="V149" s="47">
        <v>20.492183825315031</v>
      </c>
      <c r="W149">
        <v>1.56</v>
      </c>
      <c r="X149">
        <v>0.03</v>
      </c>
      <c r="Y149">
        <v>7.08</v>
      </c>
      <c r="Z149">
        <v>11.23</v>
      </c>
      <c r="AA149" t="s">
        <v>739</v>
      </c>
    </row>
    <row r="150" spans="1:27" x14ac:dyDescent="0.3">
      <c r="A150">
        <v>124031459</v>
      </c>
      <c r="B150" t="s">
        <v>599</v>
      </c>
      <c r="C150" s="47">
        <v>1.8117098207445999</v>
      </c>
      <c r="D150" s="47">
        <v>-0.62604278074866215</v>
      </c>
      <c r="E150" s="47">
        <v>1.5129158760278312</v>
      </c>
      <c r="F150" s="47">
        <v>2.1671461222002142</v>
      </c>
      <c r="G150" s="47">
        <v>4.3117577197149641</v>
      </c>
      <c r="H150" s="47">
        <v>2.2416207322089683</v>
      </c>
      <c r="I150" s="47">
        <v>2.7913254130313714</v>
      </c>
      <c r="J150" s="47">
        <v>5.2541621029572845</v>
      </c>
      <c r="K150" s="47">
        <v>4.0221040189125299</v>
      </c>
      <c r="L150" s="47">
        <v>2.2752815013404826</v>
      </c>
      <c r="M150" s="47">
        <v>-2.1986167960479897</v>
      </c>
      <c r="N150" s="47">
        <v>0.21597790773229342</v>
      </c>
      <c r="O150" s="47">
        <v>2.5628480436760688</v>
      </c>
      <c r="P150" s="47">
        <v>-11.130649819494584</v>
      </c>
      <c r="Q150" s="47">
        <v>7.774285714285714</v>
      </c>
      <c r="R150" s="47">
        <v>4.7254980079681275</v>
      </c>
      <c r="S150" s="47">
        <v>2.4685714285714284</v>
      </c>
      <c r="T150" s="47">
        <v>0.76540609518090363</v>
      </c>
      <c r="U150" s="47">
        <v>1.6703990024937632</v>
      </c>
      <c r="V150" s="47">
        <v>29.794761904761906</v>
      </c>
      <c r="W150">
        <v>3.06</v>
      </c>
      <c r="X150">
        <v>8.74</v>
      </c>
      <c r="Y150">
        <v>19.72</v>
      </c>
      <c r="Z150">
        <v>12.17</v>
      </c>
      <c r="AA150" t="s">
        <v>714</v>
      </c>
    </row>
    <row r="151" spans="1:27" x14ac:dyDescent="0.3">
      <c r="A151">
        <v>124011453</v>
      </c>
      <c r="B151" t="s">
        <v>594</v>
      </c>
      <c r="C151" s="47">
        <v>1.8094502990600958</v>
      </c>
      <c r="D151" s="47">
        <v>-1.053282571912014</v>
      </c>
      <c r="E151" s="47">
        <v>3.768434163701067</v>
      </c>
      <c r="F151" s="47">
        <v>1.2399854439592435</v>
      </c>
      <c r="G151" s="47">
        <v>6.4768754034861207</v>
      </c>
      <c r="H151" s="47">
        <v>2.0303438087563794</v>
      </c>
      <c r="I151" s="47">
        <v>3.4280701754385952</v>
      </c>
      <c r="J151" s="47">
        <v>5.988559401309633</v>
      </c>
      <c r="K151" s="47">
        <v>3.8109523809523811</v>
      </c>
      <c r="L151" s="47">
        <v>0.60731421121251561</v>
      </c>
      <c r="M151" s="47">
        <v>-3.9856819894499296E-2</v>
      </c>
      <c r="N151" s="47">
        <v>0.32377406931964092</v>
      </c>
      <c r="O151" s="47">
        <v>4.66</v>
      </c>
      <c r="P151" s="47">
        <v>-10.226206896551723</v>
      </c>
      <c r="Q151" s="47">
        <v>5.4998943196829586</v>
      </c>
      <c r="R151" s="47">
        <v>5.9284238714613613</v>
      </c>
      <c r="S151" s="47">
        <v>2.3969801145938652</v>
      </c>
      <c r="T151" s="47">
        <v>0.59980468092271444</v>
      </c>
      <c r="U151" s="47">
        <v>13.217805907172995</v>
      </c>
      <c r="V151" s="47">
        <v>-67.175572519083971</v>
      </c>
      <c r="W151">
        <v>2.66</v>
      </c>
      <c r="X151">
        <v>-1.37</v>
      </c>
      <c r="Y151">
        <v>22.69</v>
      </c>
      <c r="Z151">
        <v>5.72</v>
      </c>
      <c r="AA151" t="s">
        <v>714</v>
      </c>
    </row>
    <row r="152" spans="1:27" x14ac:dyDescent="0.3">
      <c r="A152">
        <v>102011030</v>
      </c>
      <c r="B152" t="s">
        <v>103</v>
      </c>
      <c r="C152" s="47">
        <v>1.7854654654654656</v>
      </c>
      <c r="D152" s="47">
        <v>-4.17</v>
      </c>
      <c r="E152" s="47">
        <v>1.8423927765237016</v>
      </c>
      <c r="F152" s="47">
        <v>1.6998150716597316</v>
      </c>
      <c r="G152" s="47">
        <v>6.219019607843137</v>
      </c>
      <c r="H152" s="47">
        <v>2.2066253869969046</v>
      </c>
      <c r="I152" s="47">
        <v>3.4417539863325732</v>
      </c>
      <c r="J152" s="47">
        <v>11.697985257985259</v>
      </c>
      <c r="K152" s="47">
        <v>6.5050000000000008</v>
      </c>
      <c r="L152" s="47">
        <v>-0.49292163985469628</v>
      </c>
      <c r="M152" s="47">
        <v>2.5083783783783797</v>
      </c>
      <c r="N152" s="47">
        <v>-0.16447852760736215</v>
      </c>
      <c r="O152" s="47">
        <v>4.4303894297635615</v>
      </c>
      <c r="P152" s="47">
        <v>-29.23</v>
      </c>
      <c r="Q152" s="47">
        <v>6.0266024518388797</v>
      </c>
      <c r="R152" s="47">
        <v>6.1260777385159013</v>
      </c>
      <c r="S152" s="47">
        <v>1.9538659058487875</v>
      </c>
      <c r="T152" s="47">
        <v>0.52415971394517236</v>
      </c>
      <c r="U152" s="47">
        <v>8.8620607661822994</v>
      </c>
      <c r="V152" s="47"/>
      <c r="W152">
        <v>0.82</v>
      </c>
      <c r="X152">
        <v>11.48</v>
      </c>
      <c r="Y152">
        <v>6.25</v>
      </c>
      <c r="Z152">
        <v>9.49</v>
      </c>
      <c r="AA152" t="s">
        <v>714</v>
      </c>
    </row>
    <row r="153" spans="1:27" x14ac:dyDescent="0.3">
      <c r="A153">
        <v>106041128</v>
      </c>
      <c r="B153" t="s">
        <v>204</v>
      </c>
      <c r="C153" s="47">
        <v>1.7785217051231914</v>
      </c>
      <c r="D153" s="47">
        <v>-2.70169014084507</v>
      </c>
      <c r="E153" s="47">
        <v>5.250493601462523</v>
      </c>
      <c r="F153" s="47">
        <v>2.5543875541551788</v>
      </c>
      <c r="G153" s="47">
        <v>2.7228699551569484</v>
      </c>
      <c r="H153" s="47">
        <v>4.5973697270471465</v>
      </c>
      <c r="I153" s="47">
        <v>1.370779419256241</v>
      </c>
      <c r="J153" s="47">
        <v>1.5863220088626271</v>
      </c>
      <c r="K153" s="47">
        <v>5.0060068259385666</v>
      </c>
      <c r="L153" s="47">
        <v>0.44940641076375165</v>
      </c>
      <c r="M153" s="47">
        <v>-2.2572243346007603</v>
      </c>
      <c r="N153" s="47">
        <v>-0.58864315600717276</v>
      </c>
      <c r="O153" s="47">
        <v>3.9326303592120517</v>
      </c>
      <c r="P153" s="47">
        <v>27.437777777777775</v>
      </c>
      <c r="Q153" s="47">
        <v>5.8218635607321119</v>
      </c>
      <c r="R153" s="47">
        <v>4.6555136540962287</v>
      </c>
      <c r="S153" s="47">
        <v>1.9084333821376269</v>
      </c>
      <c r="T153" s="47">
        <v>6.2346465095598038</v>
      </c>
      <c r="U153" s="47">
        <v>-7.6738902743142141</v>
      </c>
      <c r="V153" s="47">
        <v>19.903756613756613</v>
      </c>
      <c r="W153">
        <v>4.99</v>
      </c>
      <c r="X153">
        <v>3.53</v>
      </c>
      <c r="Y153">
        <v>-6.24</v>
      </c>
      <c r="Z153">
        <v>-0.63</v>
      </c>
      <c r="AA153" t="s">
        <v>714</v>
      </c>
    </row>
    <row r="154" spans="1:27" x14ac:dyDescent="0.3">
      <c r="A154">
        <v>116011626</v>
      </c>
      <c r="B154" t="s">
        <v>396</v>
      </c>
      <c r="C154" s="47">
        <v>1.7752464327621258</v>
      </c>
      <c r="D154" s="47">
        <v>1.3886138847105762</v>
      </c>
      <c r="E154" s="47">
        <v>-0.28881116852262423</v>
      </c>
      <c r="F154" s="47">
        <v>1.9165517837526078</v>
      </c>
      <c r="G154" s="47">
        <v>4.231288835540159</v>
      </c>
      <c r="H154" s="47">
        <v>2.3269686086956956</v>
      </c>
      <c r="I154" s="47">
        <v>1.6873073716286093</v>
      </c>
      <c r="J154" s="47">
        <v>5.9712493841612186</v>
      </c>
      <c r="K154" s="47">
        <v>4.2581100687714146</v>
      </c>
      <c r="L154" s="47">
        <v>4.3482213540305548</v>
      </c>
      <c r="M154" s="47">
        <v>-5.864558913958863</v>
      </c>
      <c r="N154" s="47">
        <v>-0.74344277249906732</v>
      </c>
      <c r="O154" s="47">
        <v>5.7731396193979876</v>
      </c>
      <c r="P154" s="47">
        <v>-8.4301173239745015</v>
      </c>
      <c r="Q154" s="47">
        <v>3.3302962245835985</v>
      </c>
      <c r="R154" s="47">
        <v>4.2143922161994674</v>
      </c>
      <c r="S154" s="47">
        <v>2.2702161179263225</v>
      </c>
      <c r="T154" s="47">
        <v>0.98506825257690167</v>
      </c>
      <c r="U154" s="47">
        <v>2.9715825363444175</v>
      </c>
      <c r="V154" s="47">
        <v>29.953865678000476</v>
      </c>
      <c r="W154">
        <v>0.87</v>
      </c>
      <c r="X154">
        <v>1.47</v>
      </c>
      <c r="Y154">
        <v>2.79</v>
      </c>
      <c r="Z154">
        <v>1.27</v>
      </c>
      <c r="AA154" t="s">
        <v>740</v>
      </c>
    </row>
    <row r="155" spans="1:27" x14ac:dyDescent="0.3">
      <c r="A155">
        <v>119041382</v>
      </c>
      <c r="B155" t="s">
        <v>498</v>
      </c>
      <c r="C155" s="47">
        <v>1.7714364415425425</v>
      </c>
      <c r="D155" s="47">
        <v>1.0447007903650736</v>
      </c>
      <c r="E155" s="47">
        <v>-2.3636363636363633</v>
      </c>
      <c r="F155" s="47">
        <v>1.8918355590468714</v>
      </c>
      <c r="G155" s="47">
        <v>3.9357467853610295</v>
      </c>
      <c r="H155" s="47">
        <v>1.2678160099839531</v>
      </c>
      <c r="I155" s="47">
        <v>2.5862560198850382</v>
      </c>
      <c r="J155" s="47">
        <v>6.5299837574445032</v>
      </c>
      <c r="K155" s="47">
        <v>3.7692549555707453</v>
      </c>
      <c r="L155" s="47">
        <v>0.40516870064608845</v>
      </c>
      <c r="M155" s="47">
        <v>-2.1831645569620264</v>
      </c>
      <c r="N155" s="47">
        <v>-1.7681923910900847</v>
      </c>
      <c r="O155" s="47">
        <v>2.3531376975169298</v>
      </c>
      <c r="P155" s="47">
        <v>-5.1071264367816092</v>
      </c>
      <c r="Q155" s="47">
        <v>7.2080809761508604</v>
      </c>
      <c r="R155" s="47">
        <v>3.9977483697736869</v>
      </c>
      <c r="S155" s="47">
        <v>1.9569256556892132</v>
      </c>
      <c r="T155" s="47">
        <v>0.83364323507180593</v>
      </c>
      <c r="U155" s="47">
        <v>3.6649067859806124</v>
      </c>
      <c r="V155" s="47">
        <v>-4.6006726457399054</v>
      </c>
      <c r="W155">
        <v>3.93</v>
      </c>
      <c r="X155">
        <v>5.3</v>
      </c>
      <c r="Y155">
        <v>12.7</v>
      </c>
      <c r="Z155">
        <v>7.77</v>
      </c>
      <c r="AA155" t="s">
        <v>714</v>
      </c>
    </row>
    <row r="156" spans="1:27" x14ac:dyDescent="0.3">
      <c r="A156">
        <v>127021514</v>
      </c>
      <c r="B156" t="s">
        <v>679</v>
      </c>
      <c r="C156" s="47">
        <v>1.7639540002200924</v>
      </c>
      <c r="D156" s="47">
        <v>-0.16898989898989925</v>
      </c>
      <c r="E156" s="47">
        <v>1.8871774721676484</v>
      </c>
      <c r="F156" s="47">
        <v>3.9061150353178586</v>
      </c>
      <c r="G156" s="47">
        <v>-6.4442409402546534</v>
      </c>
      <c r="H156" s="47">
        <v>2.252599277978339</v>
      </c>
      <c r="I156" s="47">
        <v>1.6095950794464375</v>
      </c>
      <c r="J156" s="47">
        <v>-5.8900000000000006</v>
      </c>
      <c r="K156" s="47">
        <v>5.331650485436894</v>
      </c>
      <c r="L156" s="47">
        <v>11.296927763272411</v>
      </c>
      <c r="M156" s="47">
        <v>-1.1579556412729026</v>
      </c>
      <c r="N156" s="47">
        <v>-0.53191266690725403</v>
      </c>
      <c r="O156" s="47">
        <v>3.6766788055353246</v>
      </c>
      <c r="P156" s="47">
        <v>-5.798639053254437</v>
      </c>
      <c r="Q156" s="47">
        <v>6.6994364229156993</v>
      </c>
      <c r="R156" s="47">
        <v>-4.5963844393592677</v>
      </c>
      <c r="S156" s="47">
        <v>0.6033505154639176</v>
      </c>
      <c r="T156" s="47">
        <v>0.68233930453108549</v>
      </c>
      <c r="U156" s="47">
        <v>2.5522994652406368</v>
      </c>
      <c r="V156" s="47">
        <v>5.3844776119402979</v>
      </c>
      <c r="W156">
        <v>3.81</v>
      </c>
      <c r="X156">
        <v>8.49</v>
      </c>
      <c r="Y156">
        <v>7.01</v>
      </c>
      <c r="Z156">
        <v>2.44</v>
      </c>
      <c r="AA156" t="s">
        <v>714</v>
      </c>
    </row>
    <row r="157" spans="1:27" x14ac:dyDescent="0.3">
      <c r="A157">
        <v>112021247</v>
      </c>
      <c r="B157" t="s">
        <v>326</v>
      </c>
      <c r="C157" s="47">
        <v>1.7544827586206893</v>
      </c>
      <c r="D157" s="47">
        <v>0.97513426423201111</v>
      </c>
      <c r="E157" s="47">
        <v>18.403050570962478</v>
      </c>
      <c r="F157" s="47">
        <v>-0.94890137328339463</v>
      </c>
      <c r="G157" s="47">
        <v>3.6799999999999997</v>
      </c>
      <c r="H157" s="47">
        <v>3.7287514318442128</v>
      </c>
      <c r="I157" s="47">
        <v>0.18123171670515603</v>
      </c>
      <c r="J157" s="47">
        <v>-2.3621327529923839</v>
      </c>
      <c r="K157" s="47">
        <v>2.5018721461187212</v>
      </c>
      <c r="L157" s="47">
        <v>-1.3840887750746891</v>
      </c>
      <c r="M157" s="47">
        <v>12.429775561097259</v>
      </c>
      <c r="N157" s="47">
        <v>-1.2507337526205449</v>
      </c>
      <c r="O157" s="47">
        <v>3.3142622950819671</v>
      </c>
      <c r="P157" s="47">
        <v>0.29555023923445134</v>
      </c>
      <c r="Q157" s="47">
        <v>9.9802003081664097</v>
      </c>
      <c r="R157" s="47">
        <v>4.5141151566469091</v>
      </c>
      <c r="S157" s="47">
        <v>-4.3377859068155562</v>
      </c>
      <c r="T157" s="47">
        <v>10.417472671622212</v>
      </c>
      <c r="U157" s="47">
        <v>-9.0151470588235298</v>
      </c>
      <c r="V157" s="47">
        <v>47.74073394495413</v>
      </c>
      <c r="W157">
        <v>5.99</v>
      </c>
      <c r="X157">
        <v>5.76</v>
      </c>
      <c r="Z157">
        <v>13.62</v>
      </c>
      <c r="AA157" t="s">
        <v>714</v>
      </c>
    </row>
    <row r="158" spans="1:27" x14ac:dyDescent="0.3">
      <c r="A158">
        <v>119031370</v>
      </c>
      <c r="B158" t="s">
        <v>484</v>
      </c>
      <c r="C158" s="47">
        <v>1.7541321988497582</v>
      </c>
      <c r="D158" s="47">
        <v>0.33995444191344149</v>
      </c>
      <c r="E158" s="47">
        <v>-0.63542168674698729</v>
      </c>
      <c r="F158" s="47">
        <v>2.1059269044473794</v>
      </c>
      <c r="G158" s="47">
        <v>3.4466666666666672</v>
      </c>
      <c r="H158" s="47">
        <v>2.31747949589918</v>
      </c>
      <c r="I158" s="47">
        <v>1.6828987088561558</v>
      </c>
      <c r="J158" s="47">
        <v>10.320916496945014</v>
      </c>
      <c r="K158" s="47">
        <v>4.3679824561403517</v>
      </c>
      <c r="L158" s="47">
        <v>3.9429638273045509</v>
      </c>
      <c r="M158" s="47">
        <v>-2.9630880420499324</v>
      </c>
      <c r="N158" s="47">
        <v>-2.6641733713989102</v>
      </c>
      <c r="O158" s="47">
        <v>6.1587593052109186</v>
      </c>
      <c r="P158" s="47">
        <v>-5.954989339019189</v>
      </c>
      <c r="Q158" s="47">
        <v>5.8515646258503367</v>
      </c>
      <c r="R158" s="47">
        <v>3.5777224986180194</v>
      </c>
      <c r="S158" s="47">
        <v>2.6478071539657853</v>
      </c>
      <c r="T158" s="47">
        <v>-1.9017236813065548</v>
      </c>
      <c r="U158" s="47">
        <v>3.7161499364675983</v>
      </c>
      <c r="V158" s="47">
        <v>14.677935034802779</v>
      </c>
      <c r="W158">
        <v>3.18</v>
      </c>
      <c r="X158">
        <v>-8.1199999999999992</v>
      </c>
      <c r="Y158">
        <v>9.6</v>
      </c>
      <c r="Z158">
        <v>1.1599999999999999</v>
      </c>
      <c r="AA158" t="s">
        <v>714</v>
      </c>
    </row>
    <row r="159" spans="1:27" x14ac:dyDescent="0.3">
      <c r="A159">
        <v>112031551</v>
      </c>
      <c r="B159" t="s">
        <v>335</v>
      </c>
      <c r="C159" s="47">
        <v>1.7272550986292217</v>
      </c>
      <c r="D159" s="47">
        <v>-2.7178947368421049</v>
      </c>
      <c r="E159" s="47">
        <v>-0.51999999999999957</v>
      </c>
      <c r="F159" s="47">
        <v>4.2193209054593881</v>
      </c>
      <c r="G159" s="47">
        <v>0.74288981288981226</v>
      </c>
      <c r="H159" s="47">
        <v>2.6106139613120263</v>
      </c>
      <c r="I159" s="47">
        <v>3.0923115577889453</v>
      </c>
      <c r="J159" s="47">
        <v>-2.16</v>
      </c>
      <c r="K159" s="47">
        <v>7.08</v>
      </c>
      <c r="L159" s="47">
        <v>-4.5829499467518637</v>
      </c>
      <c r="M159" s="47">
        <v>17.862163742690058</v>
      </c>
      <c r="N159" s="47">
        <v>-0.29173594132029335</v>
      </c>
      <c r="O159" s="47">
        <v>1.483076923076923</v>
      </c>
      <c r="P159" s="47">
        <v>-28.772222222222222</v>
      </c>
      <c r="Q159" s="47">
        <v>27.793127962085308</v>
      </c>
      <c r="R159" s="47">
        <v>1.8161045130641327</v>
      </c>
      <c r="S159" s="47">
        <v>3.8881423804226927</v>
      </c>
      <c r="T159" s="47">
        <v>1.301523369878824</v>
      </c>
      <c r="U159" s="47">
        <v>-3.6565706051873192</v>
      </c>
      <c r="V159" s="47"/>
      <c r="W159">
        <v>0.1</v>
      </c>
      <c r="X159">
        <v>7</v>
      </c>
      <c r="Z159">
        <v>12.22</v>
      </c>
      <c r="AA159" t="s">
        <v>714</v>
      </c>
    </row>
    <row r="160" spans="1:27" x14ac:dyDescent="0.3">
      <c r="A160">
        <v>109031182</v>
      </c>
      <c r="B160" t="s">
        <v>261</v>
      </c>
      <c r="C160" s="47">
        <v>1.7221767620265318</v>
      </c>
      <c r="D160" s="47">
        <v>-5.3219736842105281</v>
      </c>
      <c r="E160" s="47">
        <v>5.264651162790698</v>
      </c>
      <c r="F160" s="47">
        <v>2.8997247398455865</v>
      </c>
      <c r="G160" s="47">
        <v>3.4829257641921405</v>
      </c>
      <c r="H160" s="47">
        <v>6.6664856230031937</v>
      </c>
      <c r="I160" s="47">
        <v>0.38901064249113126</v>
      </c>
      <c r="J160" s="47">
        <v>-2.0715789473684225</v>
      </c>
      <c r="K160" s="47">
        <v>7.3248259860790199E-2</v>
      </c>
      <c r="L160" s="47">
        <v>9.8512903225806454</v>
      </c>
      <c r="M160" s="47">
        <v>-13.491318016928656</v>
      </c>
      <c r="N160" s="47">
        <v>0.6126165660998355</v>
      </c>
      <c r="O160" s="47">
        <v>2.9820912547528522</v>
      </c>
      <c r="P160" s="47">
        <v>-10.564316546762591</v>
      </c>
      <c r="Q160" s="47">
        <v>7.2561263408819983</v>
      </c>
      <c r="R160" s="47">
        <v>4.6618855218855231</v>
      </c>
      <c r="S160" s="47">
        <v>-0.12907801418439568</v>
      </c>
      <c r="T160" s="47">
        <v>4.0516161616161614</v>
      </c>
      <c r="U160" s="47">
        <v>0.10952662721893347</v>
      </c>
      <c r="V160" s="47">
        <v>28.792213740458017</v>
      </c>
      <c r="W160">
        <v>5.28</v>
      </c>
      <c r="X160">
        <v>-9.92</v>
      </c>
      <c r="Z160">
        <v>4.53</v>
      </c>
      <c r="AA160" t="s">
        <v>714</v>
      </c>
    </row>
    <row r="161" spans="1:27" x14ac:dyDescent="0.3">
      <c r="A161">
        <v>107031142</v>
      </c>
      <c r="B161" t="s">
        <v>220</v>
      </c>
      <c r="C161" s="47">
        <v>1.7174997231757274</v>
      </c>
      <c r="D161" s="47">
        <v>-8.092424639580603</v>
      </c>
      <c r="E161" s="47">
        <v>4.5683006535947701</v>
      </c>
      <c r="F161" s="47">
        <v>2.8770532848277348</v>
      </c>
      <c r="G161" s="47">
        <v>5.7619402985074633</v>
      </c>
      <c r="H161" s="47">
        <v>4.2020980926430518</v>
      </c>
      <c r="I161" s="47">
        <v>3.3410299869621909</v>
      </c>
      <c r="J161" s="47">
        <v>3.5857861635220125</v>
      </c>
      <c r="K161" s="47">
        <v>4.9155222337125135</v>
      </c>
      <c r="L161" s="47">
        <v>-2.952707637497217</v>
      </c>
      <c r="M161" s="47">
        <v>-1.1934743694060224</v>
      </c>
      <c r="N161" s="47">
        <v>-0.99433448408131975</v>
      </c>
      <c r="O161" s="47">
        <v>7.9520710059171593</v>
      </c>
      <c r="P161" s="47">
        <v>14.416804123711337</v>
      </c>
      <c r="Q161" s="47">
        <v>6.5523700623700627</v>
      </c>
      <c r="R161" s="47">
        <v>8.6014518317503406</v>
      </c>
      <c r="S161" s="47">
        <v>1.8732666881651081</v>
      </c>
      <c r="T161" s="47">
        <v>9.137114861186717</v>
      </c>
      <c r="U161" s="47">
        <v>-12.801277578245251</v>
      </c>
      <c r="V161" s="47">
        <v>3.7903508771929921</v>
      </c>
      <c r="W161">
        <v>3.96</v>
      </c>
      <c r="X161">
        <v>-4.55</v>
      </c>
      <c r="Y161">
        <v>16.739999999999998</v>
      </c>
      <c r="Z161">
        <v>9.1300000000000008</v>
      </c>
      <c r="AA161" t="s">
        <v>714</v>
      </c>
    </row>
    <row r="162" spans="1:27" x14ac:dyDescent="0.3">
      <c r="A162">
        <v>119011658</v>
      </c>
      <c r="B162" t="s">
        <v>473</v>
      </c>
      <c r="C162" s="47">
        <v>1.7100959959160438</v>
      </c>
      <c r="D162" s="47">
        <v>-0.80122547214361006</v>
      </c>
      <c r="E162" s="47">
        <v>2.0610443819929181</v>
      </c>
      <c r="F162" s="47">
        <v>2.3422933716394816</v>
      </c>
      <c r="G162" s="47">
        <v>3.0715368425095324</v>
      </c>
      <c r="H162" s="47">
        <v>3.036800073090939</v>
      </c>
      <c r="I162" s="47">
        <v>1.9234608410817824</v>
      </c>
      <c r="J162" s="47">
        <v>6.7005918436568557</v>
      </c>
      <c r="K162" s="47">
        <v>3.6594696578384331</v>
      </c>
      <c r="L162" s="47">
        <v>2.6861680225508966</v>
      </c>
      <c r="M162" s="47">
        <v>-6.3562439165222511</v>
      </c>
      <c r="N162" s="47">
        <v>-1.3691621955336277</v>
      </c>
      <c r="O162" s="47">
        <v>4.3847313944942528</v>
      </c>
      <c r="P162" s="47">
        <v>-7.8724922372374557</v>
      </c>
      <c r="Q162" s="47">
        <v>8.3077892710429069</v>
      </c>
      <c r="R162" s="47">
        <v>3.293594242774569</v>
      </c>
      <c r="S162" s="47">
        <v>1.7193407035740362</v>
      </c>
      <c r="T162" s="47">
        <v>0.28565068460266119</v>
      </c>
      <c r="U162" s="47">
        <v>1.7498004400991576</v>
      </c>
      <c r="V162" s="47">
        <v>18.715474716798141</v>
      </c>
      <c r="W162">
        <v>2.08</v>
      </c>
      <c r="X162">
        <v>11.46</v>
      </c>
      <c r="Y162">
        <v>7.55</v>
      </c>
      <c r="Z162">
        <v>3.82</v>
      </c>
      <c r="AA162" t="s">
        <v>741</v>
      </c>
    </row>
    <row r="163" spans="1:27" x14ac:dyDescent="0.3">
      <c r="A163">
        <v>123031445</v>
      </c>
      <c r="B163" t="s">
        <v>586</v>
      </c>
      <c r="C163" s="47">
        <v>1.6887585681645092</v>
      </c>
      <c r="D163" s="47">
        <v>-0.61573192239858798</v>
      </c>
      <c r="E163" s="47">
        <v>-0.12134087237479818</v>
      </c>
      <c r="F163" s="47">
        <v>2.5882082695252677</v>
      </c>
      <c r="G163" s="47">
        <v>3.5124802705749705</v>
      </c>
      <c r="H163" s="47">
        <v>0.89163859111791766</v>
      </c>
      <c r="I163" s="47">
        <v>3.7890875405280227</v>
      </c>
      <c r="J163" s="47">
        <v>10.706666666666665</v>
      </c>
      <c r="K163" s="47">
        <v>2.7309760589318595</v>
      </c>
      <c r="L163" s="47">
        <v>3.8485109983079528</v>
      </c>
      <c r="M163" s="47">
        <v>-3.1723006833713008</v>
      </c>
      <c r="N163" s="47">
        <v>0.12866892272983588</v>
      </c>
      <c r="O163" s="47">
        <v>1.1624882629107978</v>
      </c>
      <c r="P163" s="47">
        <v>3.3051456310679583</v>
      </c>
      <c r="Q163" s="47">
        <v>6.7516853932584269</v>
      </c>
      <c r="R163" s="47">
        <v>4.3371056062581488</v>
      </c>
      <c r="S163" s="47">
        <v>1.4033147632311973</v>
      </c>
      <c r="T163" s="47">
        <v>1.0978378378378384</v>
      </c>
      <c r="U163" s="47">
        <v>1.7792665726375176</v>
      </c>
      <c r="V163" s="47"/>
      <c r="W163">
        <v>1.93</v>
      </c>
      <c r="X163">
        <v>-3.24</v>
      </c>
      <c r="Z163">
        <v>-0.92</v>
      </c>
      <c r="AA163" t="s">
        <v>714</v>
      </c>
    </row>
    <row r="164" spans="1:27" x14ac:dyDescent="0.3">
      <c r="A164">
        <v>110021194</v>
      </c>
      <c r="B164" t="s">
        <v>273</v>
      </c>
      <c r="C164" s="47">
        <v>1.6535786568537283</v>
      </c>
      <c r="D164" s="47">
        <v>2.8170802919708038</v>
      </c>
      <c r="E164" s="47">
        <v>14.025209713024282</v>
      </c>
      <c r="F164" s="47">
        <v>0.27970037453183494</v>
      </c>
      <c r="G164" s="47">
        <v>0.75241610738255105</v>
      </c>
      <c r="H164" s="47">
        <v>3.9102417962003457</v>
      </c>
      <c r="I164" s="47">
        <v>-1.0697518502394452</v>
      </c>
      <c r="J164" s="47">
        <v>-1.7612554112554122</v>
      </c>
      <c r="K164" s="47">
        <v>-0.21143014301430085</v>
      </c>
      <c r="L164" s="47">
        <v>8.0851260504201683</v>
      </c>
      <c r="M164" s="47">
        <v>-1.7306535947712405</v>
      </c>
      <c r="N164" s="47">
        <v>0.72261032161555727</v>
      </c>
      <c r="O164" s="47">
        <v>6.7504307334109424</v>
      </c>
      <c r="P164" s="47">
        <v>14.466242038216564</v>
      </c>
      <c r="Q164" s="47">
        <v>4.3832645403377057</v>
      </c>
      <c r="R164" s="47">
        <v>-0.44299832495812552</v>
      </c>
      <c r="S164" s="47">
        <v>-2.1925671881267554</v>
      </c>
      <c r="T164" s="47">
        <v>7.7202890173410399</v>
      </c>
      <c r="U164" s="47">
        <v>-4.9658307210031367</v>
      </c>
      <c r="V164" s="47">
        <v>31.909450549450547</v>
      </c>
      <c r="W164">
        <v>7.88</v>
      </c>
      <c r="X164">
        <v>13.05</v>
      </c>
      <c r="Z164">
        <v>7.22</v>
      </c>
      <c r="AA164" t="s">
        <v>714</v>
      </c>
    </row>
    <row r="165" spans="1:27" x14ac:dyDescent="0.3">
      <c r="A165">
        <v>127031731</v>
      </c>
      <c r="B165" t="s">
        <v>693</v>
      </c>
      <c r="C165" s="47">
        <v>1.6329517409595944</v>
      </c>
      <c r="D165" s="47">
        <v>-2.445562093118852</v>
      </c>
      <c r="E165" s="47">
        <v>-4.0750141627892731</v>
      </c>
      <c r="F165" s="47">
        <v>1.5339553587534134</v>
      </c>
      <c r="G165" s="47">
        <v>19.113477835080385</v>
      </c>
      <c r="H165" s="47">
        <v>2.9135648655888602</v>
      </c>
      <c r="I165" s="47">
        <v>2.2453973758994508</v>
      </c>
      <c r="J165" s="47">
        <v>6.0192825419056319</v>
      </c>
      <c r="K165" s="47">
        <v>3.5326120149195042</v>
      </c>
      <c r="L165" s="47">
        <v>2.473785906777362</v>
      </c>
      <c r="M165" s="47">
        <v>-1.7809806549884506</v>
      </c>
      <c r="N165" s="47">
        <v>0.47536670982279361</v>
      </c>
      <c r="O165" s="47">
        <v>12.069591195619308</v>
      </c>
      <c r="P165" s="47">
        <v>-19.381113277694698</v>
      </c>
      <c r="Q165" s="47">
        <v>6.1205068296917631</v>
      </c>
      <c r="R165" s="47">
        <v>21.6479002613451</v>
      </c>
      <c r="S165" s="47">
        <v>8.8502046008627229</v>
      </c>
      <c r="T165" s="47">
        <v>-5.3991404223814374</v>
      </c>
      <c r="U165" s="47">
        <v>0.41293752267294082</v>
      </c>
      <c r="V165" s="47">
        <v>4.8415030570652249</v>
      </c>
      <c r="W165">
        <v>-1.17</v>
      </c>
      <c r="X165">
        <v>13.05</v>
      </c>
      <c r="Y165">
        <v>0.99</v>
      </c>
      <c r="Z165">
        <v>9.9</v>
      </c>
      <c r="AA165" t="s">
        <v>742</v>
      </c>
    </row>
    <row r="166" spans="1:27" x14ac:dyDescent="0.3">
      <c r="A166">
        <v>123021705</v>
      </c>
      <c r="B166" t="s">
        <v>584</v>
      </c>
      <c r="C166" s="47">
        <v>1.6246142109519237</v>
      </c>
      <c r="D166" s="47">
        <v>-0.26064425293312965</v>
      </c>
      <c r="E166" s="47">
        <v>0.61493502566107416</v>
      </c>
      <c r="F166" s="47">
        <v>3.0082817546965295</v>
      </c>
      <c r="G166" s="47">
        <v>-0.40426659988536962</v>
      </c>
      <c r="H166" s="47">
        <v>1.5798018045916198</v>
      </c>
      <c r="I166" s="47">
        <v>2.6433255351230365</v>
      </c>
      <c r="J166" s="47">
        <v>8.7777279249960625</v>
      </c>
      <c r="K166" s="47">
        <v>0.92162632855211601</v>
      </c>
      <c r="L166" s="47">
        <v>5.1726834264787502</v>
      </c>
      <c r="M166" s="47">
        <v>-1.7823820277025639</v>
      </c>
      <c r="N166" s="47">
        <v>-0.5684715398576623</v>
      </c>
      <c r="O166" s="47">
        <v>5.3426439143244435</v>
      </c>
      <c r="P166" s="47">
        <v>-5.006326359339802</v>
      </c>
      <c r="Q166" s="47">
        <v>4.6124895896618163</v>
      </c>
      <c r="R166" s="47">
        <v>-0.84273806510839933</v>
      </c>
      <c r="S166" s="47">
        <v>0.8041741519680885</v>
      </c>
      <c r="T166" s="47">
        <v>-0.42460635001662084</v>
      </c>
      <c r="U166" s="47">
        <v>5.8177167339980755</v>
      </c>
      <c r="V166" s="47">
        <v>-5.0509925791199919</v>
      </c>
      <c r="W166">
        <v>4.04</v>
      </c>
      <c r="X166">
        <v>14.13</v>
      </c>
      <c r="Y166">
        <v>3.99</v>
      </c>
      <c r="Z166">
        <v>8.8699999999999992</v>
      </c>
      <c r="AA166" t="s">
        <v>743</v>
      </c>
    </row>
    <row r="167" spans="1:27" x14ac:dyDescent="0.3">
      <c r="A167">
        <v>101061544</v>
      </c>
      <c r="B167" t="s">
        <v>100</v>
      </c>
      <c r="C167" s="47">
        <v>1.6237618746041811</v>
      </c>
      <c r="D167" s="47">
        <v>-2.5732129963898931</v>
      </c>
      <c r="E167" s="47">
        <v>9.8663157894736848</v>
      </c>
      <c r="F167" s="47">
        <v>2.5698386055519684</v>
      </c>
      <c r="G167" s="47">
        <v>0.29246753246753165</v>
      </c>
      <c r="H167" s="47">
        <v>4.789783516900874</v>
      </c>
      <c r="I167" s="47">
        <v>0.32825242718446646</v>
      </c>
      <c r="J167" s="47">
        <v>2.2777876106194697</v>
      </c>
      <c r="K167" s="47">
        <v>1.7647368421052629</v>
      </c>
      <c r="L167" s="47">
        <v>2.3893779048981063</v>
      </c>
      <c r="M167" s="47">
        <v>-3.7858364312267696</v>
      </c>
      <c r="N167" s="47">
        <v>1.88</v>
      </c>
      <c r="O167" s="47">
        <v>8.5209045226130655</v>
      </c>
      <c r="P167" s="47">
        <v>12.69593220338983</v>
      </c>
      <c r="Q167" s="47">
        <v>-1.1233333333333348</v>
      </c>
      <c r="R167" s="47">
        <v>-1.2200000000000006</v>
      </c>
      <c r="S167" s="47">
        <v>-3.5327857683573036</v>
      </c>
      <c r="T167" s="47">
        <v>10.432225677476678</v>
      </c>
      <c r="U167" s="47">
        <v>0.87893186003683255</v>
      </c>
      <c r="V167" s="47">
        <v>6.9811111111111188</v>
      </c>
      <c r="W167">
        <v>6.9</v>
      </c>
      <c r="X167">
        <v>5.49</v>
      </c>
      <c r="Z167">
        <v>18.28</v>
      </c>
      <c r="AA167" t="s">
        <v>714</v>
      </c>
    </row>
    <row r="168" spans="1:27" x14ac:dyDescent="0.3">
      <c r="A168">
        <v>115031300</v>
      </c>
      <c r="B168" t="s">
        <v>386</v>
      </c>
      <c r="C168" s="47">
        <v>1.594029940419567</v>
      </c>
      <c r="D168" s="47">
        <v>-0.40497333642476363</v>
      </c>
      <c r="E168" s="47">
        <v>2.2740472673559822</v>
      </c>
      <c r="F168" s="47">
        <v>2.0695865237366009</v>
      </c>
      <c r="G168" s="47">
        <v>2.3827795527156539</v>
      </c>
      <c r="H168" s="47">
        <v>1.2552276064610863</v>
      </c>
      <c r="I168" s="47">
        <v>3.1574023748316797</v>
      </c>
      <c r="J168" s="47">
        <v>4.5958549222797931</v>
      </c>
      <c r="K168" s="47">
        <v>3.2510989010989007</v>
      </c>
      <c r="L168" s="47">
        <v>2.6637134207870847</v>
      </c>
      <c r="M168" s="47">
        <v>3.2138317757009336</v>
      </c>
      <c r="N168" s="47">
        <v>0.21290258449304211</v>
      </c>
      <c r="O168" s="47">
        <v>2.2080389350128824</v>
      </c>
      <c r="P168" s="47">
        <v>-5.0437465564738293</v>
      </c>
      <c r="Q168" s="47">
        <v>8.4927340008707013</v>
      </c>
      <c r="R168" s="47">
        <v>2.0247196738022435</v>
      </c>
      <c r="S168" s="47">
        <v>0.85057600845517012</v>
      </c>
      <c r="T168" s="47">
        <v>1.9364572605561285</v>
      </c>
      <c r="U168" s="47">
        <v>3.794925690021234</v>
      </c>
      <c r="V168" s="47"/>
      <c r="W168">
        <v>1.7</v>
      </c>
      <c r="X168">
        <v>4.9800000000000004</v>
      </c>
      <c r="Y168">
        <v>11.79</v>
      </c>
      <c r="Z168">
        <v>-6.45</v>
      </c>
      <c r="AA168" t="s">
        <v>714</v>
      </c>
    </row>
    <row r="169" spans="1:27" x14ac:dyDescent="0.3">
      <c r="A169">
        <v>101031015</v>
      </c>
      <c r="B169" t="s">
        <v>82</v>
      </c>
      <c r="C169" s="47">
        <v>1.5931080300975857</v>
      </c>
      <c r="D169" s="47">
        <v>-2.8499999999999996</v>
      </c>
      <c r="E169" s="47">
        <v>12.2451968503937</v>
      </c>
      <c r="F169" s="47">
        <v>3.0679329608938541</v>
      </c>
      <c r="G169" s="47">
        <v>-2.2033618233618242</v>
      </c>
      <c r="H169" s="47">
        <v>4.6319520264681557</v>
      </c>
      <c r="I169" s="47">
        <v>0.30576271186440707</v>
      </c>
      <c r="J169" s="47">
        <v>2.4215789473684204</v>
      </c>
      <c r="K169" s="47">
        <v>0.7105485232067501</v>
      </c>
      <c r="L169" s="47">
        <v>4.3253846153846158</v>
      </c>
      <c r="M169" s="47">
        <v>-20.695474452554745</v>
      </c>
      <c r="N169" s="47">
        <v>0.74557377049180351</v>
      </c>
      <c r="O169" s="47">
        <v>3.1419838056680165</v>
      </c>
      <c r="P169" s="47"/>
      <c r="Q169" s="47">
        <v>13.888602150537634</v>
      </c>
      <c r="R169" s="47">
        <v>-3.2848148148148155</v>
      </c>
      <c r="S169" s="47">
        <v>-2.2222699386503075</v>
      </c>
      <c r="T169" s="47">
        <v>4.3752317880794704</v>
      </c>
      <c r="U169" s="47">
        <v>-1.6132460732984288</v>
      </c>
      <c r="V169" s="47"/>
      <c r="W169">
        <v>1.05</v>
      </c>
      <c r="X169">
        <v>-27.47</v>
      </c>
      <c r="Z169">
        <v>-2.35</v>
      </c>
      <c r="AA169" t="s">
        <v>714</v>
      </c>
    </row>
    <row r="170" spans="1:27" x14ac:dyDescent="0.3">
      <c r="A170">
        <v>107031140</v>
      </c>
      <c r="B170" t="s">
        <v>218</v>
      </c>
      <c r="C170" s="47">
        <v>1.5827395649617877</v>
      </c>
      <c r="D170" s="47">
        <v>-1.9510086455331415</v>
      </c>
      <c r="E170" s="47">
        <v>0.70814305364511743</v>
      </c>
      <c r="F170" s="47">
        <v>3.5339115750690819</v>
      </c>
      <c r="G170" s="47">
        <v>0.88860335195530826</v>
      </c>
      <c r="H170" s="47">
        <v>3.6294117647058819</v>
      </c>
      <c r="I170" s="47">
        <v>1.4212462908011867</v>
      </c>
      <c r="J170" s="47">
        <v>-1.6338374291115301</v>
      </c>
      <c r="K170" s="47">
        <v>3.7143844492440596</v>
      </c>
      <c r="L170" s="47">
        <v>-1.8356683305601775</v>
      </c>
      <c r="M170" s="47">
        <v>9.21824175824176</v>
      </c>
      <c r="N170" s="47">
        <v>-0.49208333333333343</v>
      </c>
      <c r="O170" s="47">
        <v>6.5174835405998532</v>
      </c>
      <c r="P170" s="47">
        <v>3.7389655172413825</v>
      </c>
      <c r="Q170" s="47">
        <v>6.3875609756097553</v>
      </c>
      <c r="R170" s="47">
        <v>1.50836333878887</v>
      </c>
      <c r="S170" s="47">
        <v>1.373822629969419</v>
      </c>
      <c r="T170" s="47">
        <v>7.1808303761533008</v>
      </c>
      <c r="U170" s="47">
        <v>-16.219238699444883</v>
      </c>
      <c r="V170" s="47"/>
      <c r="W170">
        <v>1.94</v>
      </c>
      <c r="X170">
        <v>-0.56000000000000005</v>
      </c>
      <c r="Z170">
        <v>6.27</v>
      </c>
      <c r="AA170" t="s">
        <v>714</v>
      </c>
    </row>
    <row r="171" spans="1:27" x14ac:dyDescent="0.3">
      <c r="A171">
        <v>128021538</v>
      </c>
      <c r="B171" t="s">
        <v>709</v>
      </c>
      <c r="C171" s="47">
        <v>1.5699748322147649</v>
      </c>
      <c r="D171" s="47">
        <v>-0.71008456659619412</v>
      </c>
      <c r="E171" s="47">
        <v>-0.80224066390041493</v>
      </c>
      <c r="F171" s="47">
        <v>1.7791651628834639</v>
      </c>
      <c r="G171" s="47">
        <v>5.9364606146238081</v>
      </c>
      <c r="H171" s="47">
        <v>1.6223685698134549</v>
      </c>
      <c r="I171" s="47">
        <v>2.6427471992206524</v>
      </c>
      <c r="J171" s="47">
        <v>3.7153091684434969</v>
      </c>
      <c r="K171" s="47">
        <v>5.5706288032454365</v>
      </c>
      <c r="L171" s="47">
        <v>0.16619073334053347</v>
      </c>
      <c r="M171" s="47">
        <v>-4.105814266487215</v>
      </c>
      <c r="N171" s="47">
        <v>-0.95524503847711628</v>
      </c>
      <c r="O171" s="47">
        <v>4.3320373952288849</v>
      </c>
      <c r="P171" s="47">
        <v>-11.043870967741935</v>
      </c>
      <c r="Q171" s="47">
        <v>6.6412435765673195</v>
      </c>
      <c r="R171" s="47">
        <v>6.2299588477366257</v>
      </c>
      <c r="S171" s="47">
        <v>2.8993854748603347</v>
      </c>
      <c r="T171" s="47">
        <v>0.87969067182213667</v>
      </c>
      <c r="U171" s="47">
        <v>2.1800073046018991</v>
      </c>
      <c r="V171" s="47">
        <v>2.1882352941176464</v>
      </c>
      <c r="W171">
        <v>2.52</v>
      </c>
      <c r="X171">
        <v>1.24</v>
      </c>
      <c r="Y171">
        <v>15.42</v>
      </c>
      <c r="Z171">
        <v>1.99</v>
      </c>
      <c r="AA171" t="s">
        <v>714</v>
      </c>
    </row>
    <row r="172" spans="1:27" x14ac:dyDescent="0.3">
      <c r="A172">
        <v>107041148</v>
      </c>
      <c r="B172" t="s">
        <v>226</v>
      </c>
      <c r="C172" s="47">
        <v>1.5616377649325637</v>
      </c>
      <c r="D172" s="47">
        <v>-0.42230344241393958</v>
      </c>
      <c r="E172" s="47">
        <v>8.0571689497716896</v>
      </c>
      <c r="F172" s="47">
        <v>1.4936857616503953</v>
      </c>
      <c r="G172" s="47">
        <v>5.2960745176324764E-3</v>
      </c>
      <c r="H172" s="47">
        <v>2.5511405901314159</v>
      </c>
      <c r="I172" s="47">
        <v>1.6384326489734597</v>
      </c>
      <c r="J172" s="47">
        <v>1.7110497981157469</v>
      </c>
      <c r="K172" s="47">
        <v>2.3432845379688931</v>
      </c>
      <c r="L172" s="47">
        <v>0.20771084337349421</v>
      </c>
      <c r="M172" s="47">
        <v>8.643781212841855</v>
      </c>
      <c r="N172" s="47">
        <v>-1.1366254635352284</v>
      </c>
      <c r="O172" s="47">
        <v>6.8224623115577891</v>
      </c>
      <c r="P172" s="47">
        <v>-18.114347826086952</v>
      </c>
      <c r="Q172" s="47">
        <v>9.1316981132075483</v>
      </c>
      <c r="R172" s="47">
        <v>0.95628482972136197</v>
      </c>
      <c r="S172" s="47">
        <v>-0.81153846153846132</v>
      </c>
      <c r="T172" s="47">
        <v>4.6674248393116322</v>
      </c>
      <c r="U172" s="47">
        <v>-2.6167000911577034</v>
      </c>
      <c r="V172" s="47">
        <v>41.362592592592591</v>
      </c>
      <c r="W172">
        <v>0.65</v>
      </c>
      <c r="X172">
        <v>0.31</v>
      </c>
      <c r="Y172">
        <v>-3.69</v>
      </c>
      <c r="Z172">
        <v>2.31</v>
      </c>
      <c r="AA172" t="s">
        <v>714</v>
      </c>
    </row>
    <row r="173" spans="1:27" x14ac:dyDescent="0.3">
      <c r="A173">
        <v>107031139</v>
      </c>
      <c r="B173" t="s">
        <v>217</v>
      </c>
      <c r="C173" s="47">
        <v>1.5595848776871746</v>
      </c>
      <c r="D173" s="47">
        <v>-2.1359086918349428</v>
      </c>
      <c r="E173" s="47">
        <v>2.041864406779661</v>
      </c>
      <c r="F173" s="47">
        <v>4.6073529411764707</v>
      </c>
      <c r="G173" s="47">
        <v>-3.1164519535374868</v>
      </c>
      <c r="H173" s="47">
        <v>4.1025672487022176</v>
      </c>
      <c r="I173" s="47">
        <v>1.00377923292797</v>
      </c>
      <c r="J173" s="47">
        <v>-1.1111111111111107</v>
      </c>
      <c r="K173" s="47">
        <v>3.9915290519877678</v>
      </c>
      <c r="L173" s="47">
        <v>1.0547247852370347</v>
      </c>
      <c r="M173" s="47">
        <v>-12.048518518518518</v>
      </c>
      <c r="N173" s="47">
        <v>1.5702547770700637</v>
      </c>
      <c r="O173" s="47">
        <v>2.3343956043956045</v>
      </c>
      <c r="P173" s="47">
        <v>22.085306122448976</v>
      </c>
      <c r="Q173" s="47">
        <v>12.886022408963584</v>
      </c>
      <c r="R173" s="47">
        <v>-1.3339816933638442</v>
      </c>
      <c r="S173" s="47">
        <v>2.621042281219272</v>
      </c>
      <c r="T173" s="47">
        <v>5.2615499606608971</v>
      </c>
      <c r="U173" s="47">
        <v>-13.15263959390863</v>
      </c>
      <c r="V173" s="47"/>
      <c r="W173">
        <v>2.08</v>
      </c>
      <c r="X173">
        <v>-0.99</v>
      </c>
      <c r="Z173">
        <v>-4.8499999999999996</v>
      </c>
      <c r="AA173" t="s">
        <v>714</v>
      </c>
    </row>
    <row r="174" spans="1:27" x14ac:dyDescent="0.3">
      <c r="A174">
        <v>102011036</v>
      </c>
      <c r="B174" t="s">
        <v>109</v>
      </c>
      <c r="C174" s="47">
        <v>1.5556838744012786</v>
      </c>
      <c r="D174" s="47">
        <v>-0.17641585295806905</v>
      </c>
      <c r="E174" s="47">
        <v>2.2508032955715755</v>
      </c>
      <c r="F174" s="47">
        <v>1.4758693962166376</v>
      </c>
      <c r="G174" s="47">
        <v>4.4300529100529094</v>
      </c>
      <c r="H174" s="47">
        <v>1.6357453073242558</v>
      </c>
      <c r="I174" s="47">
        <v>2.6447220405493788</v>
      </c>
      <c r="J174" s="47">
        <v>1.6047933884297514</v>
      </c>
      <c r="K174" s="47">
        <v>4.4392260061919515</v>
      </c>
      <c r="L174" s="47">
        <v>1.5909395224280294</v>
      </c>
      <c r="M174" s="47">
        <v>-1.0312865497076054</v>
      </c>
      <c r="N174" s="47">
        <v>-0.55123912142561116</v>
      </c>
      <c r="O174" s="47">
        <v>2.5192418772563174</v>
      </c>
      <c r="P174" s="47">
        <v>-10.832178217821784</v>
      </c>
      <c r="Q174" s="47">
        <v>8.2239532412327314</v>
      </c>
      <c r="R174" s="47">
        <v>4.5059472422062345</v>
      </c>
      <c r="S174" s="47">
        <v>2.4091434689507496</v>
      </c>
      <c r="T174" s="47">
        <v>0.80175746091899569</v>
      </c>
      <c r="U174" s="47">
        <v>4.5364056939501758</v>
      </c>
      <c r="V174" s="47">
        <v>14.629494949494955</v>
      </c>
      <c r="W174">
        <v>1.91</v>
      </c>
      <c r="X174">
        <v>0.87</v>
      </c>
      <c r="Y174">
        <v>-22.22</v>
      </c>
      <c r="Z174">
        <v>2.61</v>
      </c>
      <c r="AA174" t="s">
        <v>714</v>
      </c>
    </row>
    <row r="175" spans="1:27" x14ac:dyDescent="0.3">
      <c r="A175">
        <v>117031646</v>
      </c>
      <c r="B175" t="s">
        <v>438</v>
      </c>
      <c r="C175" s="47">
        <v>1.5555740364896913</v>
      </c>
      <c r="D175" s="47">
        <v>-7.3999981047994225</v>
      </c>
      <c r="E175" s="47">
        <v>8.4000739659531689</v>
      </c>
      <c r="F175" s="47">
        <v>1.0458193247627889</v>
      </c>
      <c r="G175" s="47">
        <v>3.0288646540064548</v>
      </c>
      <c r="H175" s="47">
        <v>1.6476163379157285</v>
      </c>
      <c r="I175" s="47">
        <v>3.5855200509154876</v>
      </c>
      <c r="J175" s="47">
        <v>-5.5742155846454864</v>
      </c>
      <c r="K175" s="47">
        <v>-2.5451293680940879</v>
      </c>
      <c r="L175" s="47">
        <v>-5.0807792940079697</v>
      </c>
      <c r="M175" s="47">
        <v>-18.332974997442996</v>
      </c>
      <c r="N175" s="47">
        <v>-1.235413585256766</v>
      </c>
      <c r="O175" s="47">
        <v>3.557119673224074</v>
      </c>
      <c r="P175" s="47">
        <v>-14.290602849131627</v>
      </c>
      <c r="Q175" s="47">
        <v>6.8068740294967398</v>
      </c>
      <c r="R175" s="47">
        <v>-2.0811122557293871</v>
      </c>
      <c r="S175" s="47">
        <v>-6.9752428183699191</v>
      </c>
      <c r="T175" s="47">
        <v>1.4377320341169035</v>
      </c>
      <c r="U175" s="47">
        <v>5.9535405049281387</v>
      </c>
      <c r="V175" s="47">
        <v>-12.985754957003969</v>
      </c>
      <c r="W175">
        <v>-0.95</v>
      </c>
      <c r="Y175">
        <v>0.2</v>
      </c>
      <c r="Z175">
        <v>-4.8</v>
      </c>
      <c r="AA175" t="s">
        <v>744</v>
      </c>
    </row>
    <row r="176" spans="1:27" x14ac:dyDescent="0.3">
      <c r="A176">
        <v>125031481</v>
      </c>
      <c r="B176" t="s">
        <v>630</v>
      </c>
      <c r="C176" s="47">
        <v>1.5471427471601977</v>
      </c>
      <c r="D176" s="47">
        <v>-2.2395027624309378</v>
      </c>
      <c r="E176" s="47">
        <v>-0.52274809160305225</v>
      </c>
      <c r="F176" s="47">
        <v>1.6482838283828372</v>
      </c>
      <c r="G176" s="47">
        <v>9.6286087990487523</v>
      </c>
      <c r="H176" s="47">
        <v>2.5114541164783297</v>
      </c>
      <c r="I176" s="47">
        <v>1.6028503562945389</v>
      </c>
      <c r="J176" s="47">
        <v>7.5545987376014416</v>
      </c>
      <c r="K176" s="47">
        <v>7.8973120728929391</v>
      </c>
      <c r="L176" s="47">
        <v>4.2225126274221694</v>
      </c>
      <c r="M176" s="47">
        <v>10.986106194690265</v>
      </c>
      <c r="N176" s="47">
        <v>-1.9072350230414754</v>
      </c>
      <c r="O176" s="47">
        <v>7.0517327766179552</v>
      </c>
      <c r="P176" s="47">
        <v>-13.304858044164042</v>
      </c>
      <c r="Q176" s="47">
        <v>1.426754155730535</v>
      </c>
      <c r="R176" s="47">
        <v>10.649999999999999</v>
      </c>
      <c r="S176" s="47">
        <v>1.9270212765957453</v>
      </c>
      <c r="T176" s="47">
        <v>-1.0361507128309579</v>
      </c>
      <c r="U176" s="47">
        <v>1.1893360394317192</v>
      </c>
      <c r="V176" s="47">
        <v>18.119467680608366</v>
      </c>
      <c r="W176">
        <v>-0.89</v>
      </c>
      <c r="X176">
        <v>16.53</v>
      </c>
      <c r="Y176">
        <v>-0.13</v>
      </c>
      <c r="Z176">
        <v>0.92</v>
      </c>
      <c r="AA176" t="s">
        <v>714</v>
      </c>
    </row>
    <row r="177" spans="1:27" x14ac:dyDescent="0.3">
      <c r="A177">
        <v>101031016</v>
      </c>
      <c r="B177" t="s">
        <v>83</v>
      </c>
      <c r="C177" s="47">
        <v>1.5388603988603986</v>
      </c>
      <c r="D177" s="47">
        <v>-2.6548778433024438</v>
      </c>
      <c r="E177" s="47">
        <v>2.3372483221476514</v>
      </c>
      <c r="F177" s="47">
        <v>3.0116356513222327</v>
      </c>
      <c r="G177" s="47">
        <v>-0.10532467532467571</v>
      </c>
      <c r="H177" s="47">
        <v>2.9226536064113979</v>
      </c>
      <c r="I177" s="47">
        <v>2.1527851580393946</v>
      </c>
      <c r="J177" s="47">
        <v>6.2509544787077829</v>
      </c>
      <c r="K177" s="47">
        <v>5.6944444444444446</v>
      </c>
      <c r="L177" s="47">
        <v>-1.4184382107657316</v>
      </c>
      <c r="M177" s="47">
        <v>-7.0672651356993725</v>
      </c>
      <c r="N177" s="47">
        <v>-1.3472276350752876</v>
      </c>
      <c r="O177" s="47">
        <v>7.0123853211009175</v>
      </c>
      <c r="P177" s="47">
        <v>54.67909090909091</v>
      </c>
      <c r="Q177" s="47">
        <v>-10.967272727272725</v>
      </c>
      <c r="R177" s="47">
        <v>2.2376311030741398</v>
      </c>
      <c r="S177" s="47">
        <v>-1.0700000000000003</v>
      </c>
      <c r="T177" s="47">
        <v>6.246683893195522</v>
      </c>
      <c r="U177" s="47">
        <v>-3.1445730027548215</v>
      </c>
      <c r="V177" s="47"/>
      <c r="W177">
        <v>0.33</v>
      </c>
      <c r="X177">
        <v>0.55000000000000004</v>
      </c>
      <c r="Y177">
        <v>-3.59</v>
      </c>
      <c r="Z177">
        <v>5.38</v>
      </c>
      <c r="AA177" t="s">
        <v>714</v>
      </c>
    </row>
    <row r="178" spans="1:27" x14ac:dyDescent="0.3">
      <c r="A178">
        <v>116011627</v>
      </c>
      <c r="B178" t="s">
        <v>397</v>
      </c>
      <c r="C178" s="47">
        <v>1.5352459688350653</v>
      </c>
      <c r="D178" s="47">
        <v>-2.6213877554163716</v>
      </c>
      <c r="E178" s="47">
        <v>2.2311894016462066</v>
      </c>
      <c r="F178" s="47">
        <v>2.3765515220432256</v>
      </c>
      <c r="G178" s="47">
        <v>4.2712893852626017</v>
      </c>
      <c r="H178" s="47">
        <v>3.4269681945492625</v>
      </c>
      <c r="I178" s="47">
        <v>1.87730782097983</v>
      </c>
      <c r="J178" s="47">
        <v>9.7512487731460737</v>
      </c>
      <c r="K178" s="47">
        <v>5.5981101136606988</v>
      </c>
      <c r="L178" s="47">
        <v>1.4182207370144244</v>
      </c>
      <c r="M178" s="47">
        <v>-2.3145608704609764</v>
      </c>
      <c r="N178" s="47">
        <v>-1.3634427594506255</v>
      </c>
      <c r="O178" s="47">
        <v>8.4231394734480176</v>
      </c>
      <c r="P178" s="47">
        <v>-0.47011852638731355</v>
      </c>
      <c r="Q178" s="47">
        <v>3.8702953114274621</v>
      </c>
      <c r="R178" s="47">
        <v>4.5343921243656062</v>
      </c>
      <c r="S178" s="47">
        <v>3.2902160791471724</v>
      </c>
      <c r="T178" s="47">
        <v>-1.9849322749164173</v>
      </c>
      <c r="U178" s="47">
        <v>-0.39841646574178213</v>
      </c>
      <c r="V178" s="47">
        <v>12.633867484881314</v>
      </c>
      <c r="W178">
        <v>0.59</v>
      </c>
      <c r="X178">
        <v>21.9</v>
      </c>
      <c r="Y178">
        <v>-0.37</v>
      </c>
      <c r="Z178">
        <v>4.4400000000000004</v>
      </c>
      <c r="AA178" t="s">
        <v>745</v>
      </c>
    </row>
    <row r="179" spans="1:27" x14ac:dyDescent="0.3">
      <c r="A179">
        <v>116011303</v>
      </c>
      <c r="B179" t="s">
        <v>391</v>
      </c>
      <c r="C179" s="47">
        <v>1.5266195330483381</v>
      </c>
      <c r="D179" s="47">
        <v>-0.87911053818885065</v>
      </c>
      <c r="E179" s="47">
        <v>-1.330698766881973</v>
      </c>
      <c r="F179" s="47">
        <v>2.1978721502011638</v>
      </c>
      <c r="G179" s="47">
        <v>5.4990902825637491</v>
      </c>
      <c r="H179" s="47">
        <v>2.1834953111679454</v>
      </c>
      <c r="I179" s="47">
        <v>2.0848212281545617</v>
      </c>
      <c r="J179" s="47">
        <v>7.6997185741088181</v>
      </c>
      <c r="K179" s="47">
        <v>2.7755696202531652</v>
      </c>
      <c r="L179" s="47">
        <v>2.2183743100852968</v>
      </c>
      <c r="M179" s="47">
        <v>-1.8254161640530739</v>
      </c>
      <c r="N179" s="47">
        <v>0.42372527269365889</v>
      </c>
      <c r="O179" s="47">
        <v>7.1793233082706767</v>
      </c>
      <c r="P179" s="47">
        <v>-12.512900158478605</v>
      </c>
      <c r="Q179" s="47">
        <v>1.0877470355731198</v>
      </c>
      <c r="R179" s="47">
        <v>5.7494177812745857</v>
      </c>
      <c r="S179" s="47">
        <v>2.7432874229793409</v>
      </c>
      <c r="T179" s="47">
        <v>-2.4540916971681757</v>
      </c>
      <c r="U179" s="47">
        <v>4.837326732673267</v>
      </c>
      <c r="V179" s="47">
        <v>13.805373134328356</v>
      </c>
      <c r="W179">
        <v>0.56000000000000005</v>
      </c>
      <c r="X179">
        <v>12.48</v>
      </c>
      <c r="Y179">
        <v>3.31</v>
      </c>
      <c r="Z179">
        <v>8.48</v>
      </c>
      <c r="AA179" t="s">
        <v>714</v>
      </c>
    </row>
    <row r="180" spans="1:27" x14ac:dyDescent="0.3">
      <c r="A180">
        <v>104021086</v>
      </c>
      <c r="B180" t="s">
        <v>160</v>
      </c>
      <c r="C180" s="47">
        <v>1.5224360535931787</v>
      </c>
      <c r="D180" s="47">
        <v>1.2796445131375567</v>
      </c>
      <c r="E180" s="47">
        <v>0.62676646706586858</v>
      </c>
      <c r="F180" s="47">
        <v>2.5388500563697853</v>
      </c>
      <c r="G180" s="47">
        <v>-1.7741965973534981</v>
      </c>
      <c r="H180" s="47">
        <v>4.0178544061302688</v>
      </c>
      <c r="I180" s="47">
        <v>-0.89396396396396405</v>
      </c>
      <c r="J180" s="47">
        <v>-6.2364055299539167</v>
      </c>
      <c r="K180" s="47">
        <v>0.20854368932038803</v>
      </c>
      <c r="L180" s="47">
        <v>2.9853739612188361</v>
      </c>
      <c r="M180" s="47">
        <v>0.87845360824741903</v>
      </c>
      <c r="N180" s="47">
        <v>1.0510734463276836</v>
      </c>
      <c r="O180" s="47">
        <v>2.7877777777777775</v>
      </c>
      <c r="P180" s="47">
        <v>24.473529411764705</v>
      </c>
      <c r="Q180" s="47">
        <v>1.874020618556699</v>
      </c>
      <c r="R180" s="47">
        <v>-1.7805194805194802</v>
      </c>
      <c r="S180" s="47">
        <v>-2.7236528028933105</v>
      </c>
      <c r="T180" s="47">
        <v>2.4671084337349392</v>
      </c>
      <c r="U180" s="47">
        <v>-3.0211764705882302</v>
      </c>
      <c r="V180" s="47"/>
      <c r="W180">
        <v>0.63</v>
      </c>
      <c r="X180">
        <v>0.61</v>
      </c>
      <c r="Z180">
        <v>-1.49</v>
      </c>
      <c r="AA180" t="s">
        <v>714</v>
      </c>
    </row>
    <row r="181" spans="1:27" x14ac:dyDescent="0.3">
      <c r="A181">
        <v>102011041</v>
      </c>
      <c r="B181" t="s">
        <v>114</v>
      </c>
      <c r="C181" s="47">
        <v>1.5219490288537108</v>
      </c>
      <c r="D181" s="47">
        <v>0.61875915974596918</v>
      </c>
      <c r="E181" s="47">
        <v>1.1535937499999998</v>
      </c>
      <c r="F181" s="47">
        <v>1.1160744270478782</v>
      </c>
      <c r="G181" s="47">
        <v>4.0421833449965012</v>
      </c>
      <c r="H181" s="47">
        <v>1.8789162561576349</v>
      </c>
      <c r="I181" s="47">
        <v>1.7609413067552611</v>
      </c>
      <c r="J181" s="47">
        <v>-2.5165270506108222</v>
      </c>
      <c r="K181" s="47">
        <v>3.7368946796959825</v>
      </c>
      <c r="L181" s="47">
        <v>0.65776046738072047</v>
      </c>
      <c r="M181" s="47">
        <v>2.5496491228070166</v>
      </c>
      <c r="N181" s="47">
        <v>-1.1400864336715517</v>
      </c>
      <c r="O181" s="47">
        <v>2.4771995528228059</v>
      </c>
      <c r="P181" s="47">
        <v>1.1025766871165654</v>
      </c>
      <c r="Q181" s="47">
        <v>6.7669113149847107</v>
      </c>
      <c r="R181" s="47">
        <v>3.8011058451816737</v>
      </c>
      <c r="S181" s="47">
        <v>1.24484564282923</v>
      </c>
      <c r="T181" s="47">
        <v>-0.67999570169782952</v>
      </c>
      <c r="U181" s="47">
        <v>8.3328312037659718</v>
      </c>
      <c r="V181" s="47"/>
      <c r="W181">
        <v>1.93</v>
      </c>
      <c r="X181">
        <v>7.73</v>
      </c>
      <c r="Z181">
        <v>6.6</v>
      </c>
      <c r="AA181" t="s">
        <v>714</v>
      </c>
    </row>
    <row r="182" spans="1:27" x14ac:dyDescent="0.3">
      <c r="A182">
        <v>119011358</v>
      </c>
      <c r="B182" t="s">
        <v>465</v>
      </c>
      <c r="C182" s="47">
        <v>1.5145086705202306</v>
      </c>
      <c r="D182" s="47">
        <v>0.62319767441860563</v>
      </c>
      <c r="E182" s="47">
        <v>0.45834625322997447</v>
      </c>
      <c r="F182" s="47">
        <v>1.4357341961174725</v>
      </c>
      <c r="G182" s="47">
        <v>3.3740463814474211</v>
      </c>
      <c r="H182" s="47">
        <v>1.7865347375573304</v>
      </c>
      <c r="I182" s="47">
        <v>1.6048974943052379</v>
      </c>
      <c r="J182" s="47">
        <v>9.2112972085385891</v>
      </c>
      <c r="K182" s="47">
        <v>4.253881520778072</v>
      </c>
      <c r="L182" s="47">
        <v>2.2057266394427106</v>
      </c>
      <c r="M182" s="47">
        <v>-2.7379602791197009</v>
      </c>
      <c r="N182" s="47">
        <v>-2.5796174116728481</v>
      </c>
      <c r="O182" s="47">
        <v>3.7428288605367364</v>
      </c>
      <c r="P182" s="47">
        <v>-3.542896405919663</v>
      </c>
      <c r="Q182" s="47">
        <v>5.781409395973153</v>
      </c>
      <c r="R182" s="47">
        <v>3.7102974312753485</v>
      </c>
      <c r="S182" s="47">
        <v>1.4554237288135594</v>
      </c>
      <c r="T182" s="47">
        <v>-1.6895652173913049</v>
      </c>
      <c r="U182" s="47">
        <v>3.6528090636454493</v>
      </c>
      <c r="V182" s="47">
        <v>11.926190476190477</v>
      </c>
      <c r="W182">
        <v>1.89</v>
      </c>
      <c r="X182">
        <v>-4.21</v>
      </c>
      <c r="Y182">
        <v>1.72</v>
      </c>
      <c r="Z182">
        <v>2.5499999999999998</v>
      </c>
      <c r="AA182" t="s">
        <v>714</v>
      </c>
    </row>
    <row r="183" spans="1:27" x14ac:dyDescent="0.3">
      <c r="A183">
        <v>116021562</v>
      </c>
      <c r="B183" t="s">
        <v>399</v>
      </c>
      <c r="C183" s="47">
        <v>1.4962285010409451</v>
      </c>
      <c r="D183" s="47">
        <v>-1.1862975027144405</v>
      </c>
      <c r="E183" s="47">
        <v>1.29</v>
      </c>
      <c r="F183" s="47">
        <v>1.7751087481875309</v>
      </c>
      <c r="G183" s="47">
        <v>7.6400000000000006</v>
      </c>
      <c r="H183" s="47">
        <v>2.3009090909090908</v>
      </c>
      <c r="I183" s="47">
        <v>2.4620153953813855</v>
      </c>
      <c r="J183" s="47">
        <v>24.337676767676768</v>
      </c>
      <c r="K183" s="47">
        <v>6.861538461538462</v>
      </c>
      <c r="L183" s="47">
        <v>0.23244826239750083</v>
      </c>
      <c r="M183" s="47">
        <v>-0.29124223602484456</v>
      </c>
      <c r="N183" s="47">
        <v>0.24639788499669457</v>
      </c>
      <c r="O183" s="47">
        <v>0.74208955223880624</v>
      </c>
      <c r="P183" s="47">
        <v>2.1822988505747132</v>
      </c>
      <c r="Q183" s="47">
        <v>7.3497309417040348</v>
      </c>
      <c r="R183" s="47">
        <v>9.246681614349777</v>
      </c>
      <c r="S183" s="47">
        <v>6.3090766823161193</v>
      </c>
      <c r="T183" s="47">
        <v>1.2277108433734956</v>
      </c>
      <c r="U183" s="47">
        <v>-0.4125663716814163</v>
      </c>
      <c r="V183" s="47"/>
      <c r="W183">
        <v>0.91</v>
      </c>
      <c r="Y183">
        <v>-7.75</v>
      </c>
      <c r="Z183">
        <v>4.18</v>
      </c>
      <c r="AA183" t="s">
        <v>714</v>
      </c>
    </row>
    <row r="184" spans="1:27" x14ac:dyDescent="0.3">
      <c r="A184">
        <v>124031708</v>
      </c>
      <c r="B184" t="s">
        <v>607</v>
      </c>
      <c r="C184" s="47">
        <v>1.4803847716630081</v>
      </c>
      <c r="D184" s="47">
        <v>-2.2534064004414169</v>
      </c>
      <c r="E184" s="47">
        <v>2.2883655932833946</v>
      </c>
      <c r="F184" s="47">
        <v>2.6170743370656755</v>
      </c>
      <c r="G184" s="47">
        <v>2.6383434022756624</v>
      </c>
      <c r="H184" s="47">
        <v>1.9840977604604539</v>
      </c>
      <c r="I184" s="47">
        <v>2.9888136008373145</v>
      </c>
      <c r="J184" s="47">
        <v>-2.4898904479472321</v>
      </c>
      <c r="K184" s="47">
        <v>3.8340437504082718</v>
      </c>
      <c r="L184" s="47">
        <v>3.8973162383454802</v>
      </c>
      <c r="M184" s="47">
        <v>-3.8866404583115006</v>
      </c>
      <c r="N184" s="47">
        <v>1.1652004343698321</v>
      </c>
      <c r="O184" s="47">
        <v>3.3138102018402744</v>
      </c>
      <c r="P184" s="47">
        <v>-16.68091007696864</v>
      </c>
      <c r="Q184" s="47">
        <v>10.160049665486994</v>
      </c>
      <c r="R184" s="47">
        <v>3.6726502165826673</v>
      </c>
      <c r="S184" s="47">
        <v>1.918742176800365</v>
      </c>
      <c r="T184" s="47">
        <v>3.7176550771645527</v>
      </c>
      <c r="U184" s="47">
        <v>0.44852596819889357</v>
      </c>
      <c r="V184" s="47"/>
      <c r="W184">
        <v>-1.37</v>
      </c>
      <c r="X184">
        <v>-7.46</v>
      </c>
      <c r="Y184">
        <v>-0.02</v>
      </c>
      <c r="Z184">
        <v>-3.64</v>
      </c>
      <c r="AA184" t="s">
        <v>746</v>
      </c>
    </row>
    <row r="185" spans="1:27" x14ac:dyDescent="0.3">
      <c r="A185">
        <v>108011154</v>
      </c>
      <c r="B185" t="s">
        <v>233</v>
      </c>
      <c r="C185" s="47">
        <v>1.4802198935132864</v>
      </c>
      <c r="D185" s="47">
        <v>-8.0992335115864513</v>
      </c>
      <c r="E185" s="47">
        <v>-3.5681443298969064</v>
      </c>
      <c r="F185" s="47">
        <v>-1.0293364928909945</v>
      </c>
      <c r="G185" s="47">
        <v>7.2277206912657643</v>
      </c>
      <c r="H185" s="47">
        <v>5.019197584124246</v>
      </c>
      <c r="I185" s="47">
        <v>0.62688334050796257</v>
      </c>
      <c r="J185" s="47">
        <v>1.4973059360730616</v>
      </c>
      <c r="K185" s="47">
        <v>9.5511158569140413</v>
      </c>
      <c r="L185" s="47">
        <v>-1.8326978146194435</v>
      </c>
      <c r="M185" s="47">
        <v>-13.068936484490401</v>
      </c>
      <c r="N185" s="47">
        <v>-1.3940579710144929</v>
      </c>
      <c r="O185" s="47">
        <v>-2.881038251366121</v>
      </c>
      <c r="P185" s="47">
        <v>-1.4149549549549576</v>
      </c>
      <c r="Q185" s="47">
        <v>6.8681856540084354</v>
      </c>
      <c r="R185" s="47">
        <v>9.2474171202375057</v>
      </c>
      <c r="S185" s="47">
        <v>1.3227165817326547</v>
      </c>
      <c r="T185" s="47">
        <v>12.893892165122155</v>
      </c>
      <c r="U185" s="47">
        <v>-11.991148365465214</v>
      </c>
      <c r="V185" s="47">
        <v>17.829189189189186</v>
      </c>
      <c r="W185">
        <v>10.55</v>
      </c>
      <c r="X185">
        <v>-0.12</v>
      </c>
      <c r="Z185">
        <v>9.94</v>
      </c>
      <c r="AA185" t="s">
        <v>714</v>
      </c>
    </row>
    <row r="186" spans="1:27" x14ac:dyDescent="0.3">
      <c r="A186">
        <v>108011151</v>
      </c>
      <c r="B186" t="s">
        <v>230</v>
      </c>
      <c r="C186" s="47">
        <v>1.4662385321100935</v>
      </c>
      <c r="D186" s="47">
        <v>-5.7084615384615418</v>
      </c>
      <c r="E186" s="47">
        <v>23.876666666666665</v>
      </c>
      <c r="F186" s="47">
        <v>1.9959536455818423</v>
      </c>
      <c r="G186" s="47">
        <v>-1.6962809917355379</v>
      </c>
      <c r="H186" s="47">
        <v>2.7225162433549901</v>
      </c>
      <c r="I186" s="47">
        <v>3.1031202789076104</v>
      </c>
      <c r="J186" s="47">
        <v>0.24151658767772588</v>
      </c>
      <c r="K186" s="47">
        <v>-0.42727272727272592</v>
      </c>
      <c r="L186" s="47">
        <v>3.9585120350109424</v>
      </c>
      <c r="M186" s="47">
        <v>-9.5065957446808547</v>
      </c>
      <c r="N186" s="47">
        <v>1.4883983983983982</v>
      </c>
      <c r="O186" s="47">
        <v>2.9046762589928061</v>
      </c>
      <c r="P186" s="47">
        <v>41.391320754716979</v>
      </c>
      <c r="Q186" s="47">
        <v>12.905483870967743</v>
      </c>
      <c r="R186" s="47">
        <v>-1.4273420738974956</v>
      </c>
      <c r="S186" s="47">
        <v>0.28283243887895004</v>
      </c>
      <c r="T186" s="47">
        <v>2.7451312649164681</v>
      </c>
      <c r="U186" s="47">
        <v>2.4879770444763309</v>
      </c>
      <c r="V186" s="47"/>
      <c r="W186">
        <v>5.25</v>
      </c>
      <c r="X186">
        <v>-6.45</v>
      </c>
      <c r="Z186">
        <v>19.7</v>
      </c>
      <c r="AA186" t="s">
        <v>714</v>
      </c>
    </row>
    <row r="187" spans="1:27" x14ac:dyDescent="0.3">
      <c r="A187">
        <v>125011710</v>
      </c>
      <c r="B187" t="s">
        <v>623</v>
      </c>
      <c r="C187" s="47">
        <v>1.4649927747900264</v>
      </c>
      <c r="D187" s="47">
        <v>1.9830804021372721</v>
      </c>
      <c r="E187" s="47">
        <v>-2.4525003459750465</v>
      </c>
      <c r="F187" s="47">
        <v>2.4860574174074213</v>
      </c>
      <c r="G187" s="47">
        <v>0.10877913082246948</v>
      </c>
      <c r="H187" s="47">
        <v>0.6925938356592205</v>
      </c>
      <c r="I187" s="47">
        <v>2.5532070151549888</v>
      </c>
      <c r="J187" s="47">
        <v>2.6573681048299562</v>
      </c>
      <c r="K187" s="47">
        <v>-0.70618443469524728</v>
      </c>
      <c r="L187" s="47">
        <v>4.0972373469285728</v>
      </c>
      <c r="M187" s="47">
        <v>-7.5581165497319631</v>
      </c>
      <c r="N187" s="47">
        <v>-2.4835969427394442</v>
      </c>
      <c r="O187" s="47">
        <v>4.9830755525607238</v>
      </c>
      <c r="P187" s="47">
        <v>-13.394373070778144</v>
      </c>
      <c r="Q187" s="47">
        <v>18.420925209087784</v>
      </c>
      <c r="R187" s="47">
        <v>-2.5899707097323841</v>
      </c>
      <c r="S187" s="47">
        <v>-6.4409522088054336</v>
      </c>
      <c r="T187" s="47">
        <v>2.8527042119180717</v>
      </c>
      <c r="U187" s="47">
        <v>0.84315985098475466</v>
      </c>
      <c r="V187" s="47"/>
      <c r="W187">
        <v>0.19</v>
      </c>
      <c r="Y187">
        <v>2.82</v>
      </c>
      <c r="Z187">
        <v>18.760000000000002</v>
      </c>
      <c r="AA187" t="s">
        <v>747</v>
      </c>
    </row>
    <row r="188" spans="1:27" x14ac:dyDescent="0.3">
      <c r="A188">
        <v>125041719</v>
      </c>
      <c r="B188" t="s">
        <v>648</v>
      </c>
      <c r="C188" s="47">
        <v>1.4182383147026947</v>
      </c>
      <c r="D188" s="47">
        <v>2.0516999837350944</v>
      </c>
      <c r="E188" s="47">
        <v>-6.7084114133335344</v>
      </c>
      <c r="F188" s="47">
        <v>1.6663866055932921</v>
      </c>
      <c r="G188" s="47">
        <v>6.3969547068857295</v>
      </c>
      <c r="H188" s="47">
        <v>1.9433794454960189</v>
      </c>
      <c r="I188" s="47">
        <v>0.5514413566860572</v>
      </c>
      <c r="J188" s="47">
        <v>7.4381751123370883</v>
      </c>
      <c r="K188" s="47">
        <v>1.152209052290516</v>
      </c>
      <c r="L188" s="47">
        <v>3.9883689904106845E-2</v>
      </c>
      <c r="M188" s="47">
        <v>-4.811640388469602</v>
      </c>
      <c r="N188" s="47">
        <v>-0.48383072627834167</v>
      </c>
      <c r="O188" s="47">
        <v>5.4193514914656742</v>
      </c>
      <c r="P188" s="47">
        <v>-16.972126501978121</v>
      </c>
      <c r="Q188" s="47">
        <v>-0.19555658458644842</v>
      </c>
      <c r="R188" s="47">
        <v>5.9755641674244053</v>
      </c>
      <c r="S188" s="47">
        <v>-4.3381591341518089</v>
      </c>
      <c r="T188" s="47">
        <v>-3.2251772429670726</v>
      </c>
      <c r="U188" s="47">
        <v>2.6272493388129003</v>
      </c>
      <c r="V188" s="47">
        <v>32.462184185006748</v>
      </c>
      <c r="W188">
        <v>-0.3</v>
      </c>
      <c r="Y188">
        <v>0.47</v>
      </c>
      <c r="Z188">
        <v>9.7100000000000009</v>
      </c>
      <c r="AA188" t="s">
        <v>748</v>
      </c>
    </row>
    <row r="189" spans="1:27" x14ac:dyDescent="0.3">
      <c r="A189">
        <v>124031460</v>
      </c>
      <c r="B189" t="s">
        <v>600</v>
      </c>
      <c r="C189" s="47">
        <v>1.4169849843897122</v>
      </c>
      <c r="D189" s="47">
        <v>-0.13617611580217215</v>
      </c>
      <c r="E189" s="47">
        <v>0.25390438247011993</v>
      </c>
      <c r="F189" s="47">
        <v>2.0175295651364182</v>
      </c>
      <c r="G189" s="47">
        <v>4.5965061898211834</v>
      </c>
      <c r="H189" s="47">
        <v>1.9652243676910528</v>
      </c>
      <c r="I189" s="47">
        <v>2.0425156031078835</v>
      </c>
      <c r="J189" s="47">
        <v>6.8954465592972181</v>
      </c>
      <c r="K189" s="47">
        <v>3.1113649851632053</v>
      </c>
      <c r="L189" s="47">
        <v>2.8638509082686374</v>
      </c>
      <c r="M189" s="47">
        <v>-1.9397605893186007</v>
      </c>
      <c r="N189" s="47">
        <v>0.67571142284569152</v>
      </c>
      <c r="O189" s="47">
        <v>1.3650836513061346</v>
      </c>
      <c r="P189" s="47">
        <v>-12.143087248322146</v>
      </c>
      <c r="Q189" s="47">
        <v>5.5415192743764159</v>
      </c>
      <c r="R189" s="47">
        <v>5.4795524956970736</v>
      </c>
      <c r="S189" s="47">
        <v>1.096050420168067</v>
      </c>
      <c r="T189" s="47">
        <v>1.608518518518518</v>
      </c>
      <c r="U189" s="47">
        <v>3.7859365380061583</v>
      </c>
      <c r="V189" s="47">
        <v>-32.928364779874215</v>
      </c>
      <c r="W189">
        <v>0.95</v>
      </c>
      <c r="X189">
        <v>2.2200000000000002</v>
      </c>
      <c r="Y189">
        <v>5.35</v>
      </c>
      <c r="Z189">
        <v>3.03</v>
      </c>
      <c r="AA189" t="s">
        <v>714</v>
      </c>
    </row>
    <row r="190" spans="1:27" x14ac:dyDescent="0.3">
      <c r="A190">
        <v>112021245</v>
      </c>
      <c r="B190" t="s">
        <v>324</v>
      </c>
      <c r="C190" s="47">
        <v>1.4106298944501194</v>
      </c>
      <c r="D190" s="47">
        <v>-3.4693451824134733</v>
      </c>
      <c r="E190" s="47">
        <v>14.916414523449319</v>
      </c>
      <c r="F190" s="47">
        <v>1.4756239600665566</v>
      </c>
      <c r="G190" s="47">
        <v>-0.13928007023704936</v>
      </c>
      <c r="H190" s="47">
        <v>1.3618122977346268</v>
      </c>
      <c r="I190" s="47">
        <v>3.0306343763394761</v>
      </c>
      <c r="J190" s="47">
        <v>-4.8366666666666696</v>
      </c>
      <c r="K190" s="47">
        <v>-0.56303921568627402</v>
      </c>
      <c r="L190" s="47">
        <v>4.1522781600869241</v>
      </c>
      <c r="M190" s="47">
        <v>-3.479677419354843</v>
      </c>
      <c r="N190" s="47">
        <v>2.6666666666666665</v>
      </c>
      <c r="O190" s="47">
        <v>0.7240579710144921</v>
      </c>
      <c r="P190" s="47">
        <v>58.098888888888879</v>
      </c>
      <c r="Q190" s="47">
        <v>6.2567959527824613</v>
      </c>
      <c r="R190" s="47">
        <v>-0.37467248908296824</v>
      </c>
      <c r="S190" s="47">
        <v>-2.2906832298136646</v>
      </c>
      <c r="T190" s="47">
        <v>6.3376274588518662</v>
      </c>
      <c r="U190" s="47">
        <v>1.4372469635627496</v>
      </c>
      <c r="V190" s="47"/>
      <c r="W190">
        <v>4.22</v>
      </c>
      <c r="X190">
        <v>-10.3</v>
      </c>
      <c r="Z190">
        <v>0.82</v>
      </c>
      <c r="AA190" t="s">
        <v>714</v>
      </c>
    </row>
    <row r="191" spans="1:27" x14ac:dyDescent="0.3">
      <c r="A191">
        <v>114011281</v>
      </c>
      <c r="B191" t="s">
        <v>362</v>
      </c>
      <c r="C191" s="47">
        <v>1.4072077028885825</v>
      </c>
      <c r="D191" s="47">
        <v>-6.7069525959367944</v>
      </c>
      <c r="E191" s="47">
        <v>10.77</v>
      </c>
      <c r="F191" s="47">
        <v>5.3003539823008854</v>
      </c>
      <c r="G191" s="47">
        <v>-7.5549819494584849</v>
      </c>
      <c r="H191" s="47">
        <v>4.9280551053484603</v>
      </c>
      <c r="I191" s="47">
        <v>1.0193582453290002</v>
      </c>
      <c r="J191" s="47">
        <v>-9.1815686274509822</v>
      </c>
      <c r="K191" s="47">
        <v>2.1958371040723978</v>
      </c>
      <c r="L191" s="47">
        <v>6.7106811989100814</v>
      </c>
      <c r="M191" s="47">
        <v>-30.090891089108908</v>
      </c>
      <c r="N191" s="47">
        <v>-0.15131242740998818</v>
      </c>
      <c r="O191" s="47">
        <v>8.68</v>
      </c>
      <c r="P191" s="47">
        <v>-18.170212765957444</v>
      </c>
      <c r="Q191" s="47">
        <v>21.083263598326361</v>
      </c>
      <c r="R191" s="47">
        <v>-9.7799999999999994</v>
      </c>
      <c r="S191" s="47">
        <v>1.2703792250618298</v>
      </c>
      <c r="T191" s="47">
        <v>7.5612811387900347</v>
      </c>
      <c r="U191" s="47">
        <v>-29.976969696969697</v>
      </c>
      <c r="V191" s="47"/>
      <c r="W191">
        <v>1.3</v>
      </c>
      <c r="X191">
        <v>-12.93</v>
      </c>
      <c r="Z191">
        <v>0.91</v>
      </c>
      <c r="AA191" t="s">
        <v>714</v>
      </c>
    </row>
    <row r="192" spans="1:27" x14ac:dyDescent="0.3">
      <c r="A192">
        <v>125041588</v>
      </c>
      <c r="B192" t="s">
        <v>644</v>
      </c>
      <c r="C192" s="47">
        <v>1.4064112459829659</v>
      </c>
      <c r="D192" s="47">
        <v>7.8799697084438236E-2</v>
      </c>
      <c r="E192" s="47">
        <v>-0.81533039647577077</v>
      </c>
      <c r="F192" s="47">
        <v>2.0135165174436551</v>
      </c>
      <c r="G192" s="47">
        <v>3.2914925373134327</v>
      </c>
      <c r="H192" s="47">
        <v>2.8936572478750282</v>
      </c>
      <c r="I192" s="47">
        <v>0.78652173913043555</v>
      </c>
      <c r="J192" s="47">
        <v>14.990696517412939</v>
      </c>
      <c r="K192" s="47">
        <v>4.5516164817749614</v>
      </c>
      <c r="L192" s="47">
        <v>0.88615541922290397</v>
      </c>
      <c r="M192" s="47">
        <v>-1.2635820895522407</v>
      </c>
      <c r="N192" s="47">
        <v>-0.69692998204667855</v>
      </c>
      <c r="O192" s="47">
        <v>6.0290140845070415</v>
      </c>
      <c r="P192" s="47">
        <v>-7.9473991031390128</v>
      </c>
      <c r="Q192" s="47">
        <v>5.5990927521540819</v>
      </c>
      <c r="R192" s="47">
        <v>3.8982716049382731</v>
      </c>
      <c r="S192" s="47">
        <v>1.6301893783449968</v>
      </c>
      <c r="T192" s="47">
        <v>-1.4705331179321481</v>
      </c>
      <c r="U192" s="47">
        <v>2.6487392550143269</v>
      </c>
      <c r="V192" s="47">
        <v>23.431565836298937</v>
      </c>
      <c r="W192">
        <v>1.83</v>
      </c>
      <c r="X192">
        <v>3.05</v>
      </c>
      <c r="Y192">
        <v>10.25</v>
      </c>
      <c r="Z192">
        <v>3.59</v>
      </c>
      <c r="AA192" t="s">
        <v>714</v>
      </c>
    </row>
    <row r="193" spans="1:27" x14ac:dyDescent="0.3">
      <c r="A193">
        <v>112031550</v>
      </c>
      <c r="B193" t="s">
        <v>334</v>
      </c>
      <c r="C193" s="47">
        <v>1.400033260208053</v>
      </c>
      <c r="D193" s="47">
        <v>-7.4894987468671683</v>
      </c>
      <c r="E193" s="47">
        <v>-0.87438127090300988</v>
      </c>
      <c r="F193" s="47">
        <v>3.6730923694779118</v>
      </c>
      <c r="G193" s="47">
        <v>3.5649141150112023</v>
      </c>
      <c r="H193" s="47">
        <v>5.1292802236198458</v>
      </c>
      <c r="I193" s="47">
        <v>1.5488807583568924</v>
      </c>
      <c r="J193" s="47">
        <v>1.8834482758620688</v>
      </c>
      <c r="K193" s="47">
        <v>6.7170712401055415</v>
      </c>
      <c r="L193" s="47">
        <v>-5.3184338766593342E-2</v>
      </c>
      <c r="M193" s="47">
        <v>-10.204143646408841</v>
      </c>
      <c r="N193" s="47">
        <v>0.3682732505301427</v>
      </c>
      <c r="O193" s="47">
        <v>6.3233717800845826</v>
      </c>
      <c r="P193" s="47">
        <v>0.43104712041885307</v>
      </c>
      <c r="Q193" s="47">
        <v>4.1490214244354355</v>
      </c>
      <c r="R193" s="47">
        <v>4.8480246913580256</v>
      </c>
      <c r="S193" s="47">
        <v>3.1382826300294413</v>
      </c>
      <c r="T193" s="47">
        <v>5.6978154901606795</v>
      </c>
      <c r="U193" s="47">
        <v>-5.6173595505617975</v>
      </c>
      <c r="V193" s="47">
        <v>-4.7392875989445855</v>
      </c>
      <c r="W193">
        <v>5.85</v>
      </c>
      <c r="X193">
        <v>-1.25</v>
      </c>
      <c r="Y193">
        <v>-6.27</v>
      </c>
      <c r="Z193">
        <v>8.3699999999999992</v>
      </c>
      <c r="AA193" t="s">
        <v>714</v>
      </c>
    </row>
    <row r="194" spans="1:27" x14ac:dyDescent="0.3">
      <c r="A194">
        <v>102021055</v>
      </c>
      <c r="B194" t="s">
        <v>128</v>
      </c>
      <c r="C194" s="47">
        <v>1.3938743455497384</v>
      </c>
      <c r="D194" s="47">
        <v>2.3271039844509236</v>
      </c>
      <c r="E194" s="47">
        <v>-1.5773501577287066</v>
      </c>
      <c r="F194" s="47">
        <v>1.3802306425041184</v>
      </c>
      <c r="G194" s="47">
        <v>2.8294736842105248</v>
      </c>
      <c r="H194" s="47">
        <v>0.30666666666666664</v>
      </c>
      <c r="I194" s="47">
        <v>1.9494382022471903</v>
      </c>
      <c r="J194" s="47">
        <v>-7.763218390804596</v>
      </c>
      <c r="K194" s="47">
        <v>3.3648426150121069</v>
      </c>
      <c r="L194" s="47">
        <v>3.3483812405446294</v>
      </c>
      <c r="M194" s="47">
        <v>-8.7407407407408044E-2</v>
      </c>
      <c r="N194" s="47">
        <v>-0.48396651641983279</v>
      </c>
      <c r="O194" s="47">
        <v>2.5060149439601487</v>
      </c>
      <c r="P194" s="47">
        <v>-8.8246753246753258</v>
      </c>
      <c r="Q194" s="47">
        <v>4.7600636942675187</v>
      </c>
      <c r="R194" s="47">
        <v>3.189473684210526</v>
      </c>
      <c r="S194" s="47">
        <v>2.505744125326371</v>
      </c>
      <c r="T194" s="47">
        <v>0.16037400654511469</v>
      </c>
      <c r="U194" s="47">
        <v>3.0220168067226894</v>
      </c>
      <c r="V194" s="47"/>
      <c r="W194">
        <v>2.08</v>
      </c>
      <c r="X194">
        <v>-0.04</v>
      </c>
      <c r="Y194">
        <v>3.05</v>
      </c>
      <c r="Z194">
        <v>1.18</v>
      </c>
      <c r="AA194" t="s">
        <v>714</v>
      </c>
    </row>
    <row r="195" spans="1:27" x14ac:dyDescent="0.3">
      <c r="A195">
        <v>124031465</v>
      </c>
      <c r="B195" t="s">
        <v>605</v>
      </c>
      <c r="C195" s="47">
        <v>1.3919163300329629</v>
      </c>
      <c r="D195" s="47">
        <v>-1.5747686116700201</v>
      </c>
      <c r="E195" s="47">
        <v>-1.4070731707317075</v>
      </c>
      <c r="F195" s="47">
        <v>2.0867085624509043</v>
      </c>
      <c r="G195" s="47">
        <v>6.328940269749519</v>
      </c>
      <c r="H195" s="47">
        <v>0.98191011235955017</v>
      </c>
      <c r="I195" s="47">
        <v>3.283988905698437</v>
      </c>
      <c r="J195" s="47">
        <v>6.2762882096069852</v>
      </c>
      <c r="K195" s="47">
        <v>4.7888795518207283</v>
      </c>
      <c r="L195" s="47">
        <v>3.5264683053040091</v>
      </c>
      <c r="M195" s="47">
        <v>-0.62026455026455096</v>
      </c>
      <c r="N195" s="47">
        <v>1.5422488038277513</v>
      </c>
      <c r="O195" s="47">
        <v>-0.54576184379001269</v>
      </c>
      <c r="P195" s="47">
        <v>-32.353333333333339</v>
      </c>
      <c r="Q195" s="47">
        <v>8.1429411764705861</v>
      </c>
      <c r="R195" s="47">
        <v>8.6772300469483561</v>
      </c>
      <c r="S195" s="47">
        <v>3.7993385214007782</v>
      </c>
      <c r="T195" s="47">
        <v>1.4469491525423734</v>
      </c>
      <c r="U195" s="47">
        <v>-6.9803105590062131</v>
      </c>
      <c r="V195" s="47"/>
      <c r="W195">
        <v>1.19</v>
      </c>
      <c r="X195">
        <v>6.2</v>
      </c>
      <c r="Z195">
        <v>0.82</v>
      </c>
      <c r="AA195" t="s">
        <v>714</v>
      </c>
    </row>
    <row r="196" spans="1:27" x14ac:dyDescent="0.3">
      <c r="A196">
        <v>128021608</v>
      </c>
      <c r="B196" t="s">
        <v>711</v>
      </c>
      <c r="C196" s="47">
        <v>1.3863357670958862</v>
      </c>
      <c r="D196" s="47">
        <v>1.3770502725620837</v>
      </c>
      <c r="E196" s="47">
        <v>1.5230012610340475</v>
      </c>
      <c r="F196" s="47">
        <v>0.19952968167479224</v>
      </c>
      <c r="G196" s="47">
        <v>4.9386046511627901</v>
      </c>
      <c r="H196" s="47">
        <v>0.31517350157728785</v>
      </c>
      <c r="I196" s="47">
        <v>2.4351755941823336</v>
      </c>
      <c r="J196" s="47">
        <v>-1.1369620253164552</v>
      </c>
      <c r="K196" s="47">
        <v>3.6100000000000003</v>
      </c>
      <c r="L196" s="47">
        <v>-0.10788203753351233</v>
      </c>
      <c r="M196" s="47">
        <v>5.014464944649446</v>
      </c>
      <c r="N196" s="47">
        <v>-1.5536191677175286</v>
      </c>
      <c r="O196" s="47">
        <v>1.9190797546012273</v>
      </c>
      <c r="P196" s="47">
        <v>-48.18</v>
      </c>
      <c r="Q196" s="47">
        <v>7.4334883720930236</v>
      </c>
      <c r="R196" s="47">
        <v>5.6055113024757812</v>
      </c>
      <c r="S196" s="47">
        <v>1.8843961554534054</v>
      </c>
      <c r="T196" s="47">
        <v>1.1860014929086837</v>
      </c>
      <c r="U196" s="47">
        <v>1.9744927536231884</v>
      </c>
      <c r="V196" s="47"/>
      <c r="W196">
        <v>3.11</v>
      </c>
      <c r="X196">
        <v>20.18</v>
      </c>
      <c r="Z196">
        <v>6.5</v>
      </c>
      <c r="AA196" t="s">
        <v>714</v>
      </c>
    </row>
    <row r="197" spans="1:27" x14ac:dyDescent="0.3">
      <c r="A197">
        <v>107031141</v>
      </c>
      <c r="B197" t="s">
        <v>219</v>
      </c>
      <c r="C197" s="47">
        <v>1.3563855603818542</v>
      </c>
      <c r="D197" s="47">
        <v>-1.8026262369956871</v>
      </c>
      <c r="E197" s="47">
        <v>-0.45377609108159334</v>
      </c>
      <c r="F197" s="47">
        <v>2.7580060422960733</v>
      </c>
      <c r="G197" s="47">
        <v>2.5199352267065276</v>
      </c>
      <c r="H197" s="47">
        <v>3.0430792731950476</v>
      </c>
      <c r="I197" s="47">
        <v>1.5107178739264295</v>
      </c>
      <c r="J197" s="47">
        <v>0.65770833333333201</v>
      </c>
      <c r="K197" s="47">
        <v>2.7336476751800927</v>
      </c>
      <c r="L197" s="47">
        <v>-1.2878068898592909</v>
      </c>
      <c r="M197" s="47">
        <v>0.85229796205200259</v>
      </c>
      <c r="N197" s="47">
        <v>9.7068466730954928E-2</v>
      </c>
      <c r="O197" s="47">
        <v>5.4725687139463863</v>
      </c>
      <c r="P197" s="47">
        <v>1.4553271028037393</v>
      </c>
      <c r="Q197" s="47">
        <v>3.2141258741258731</v>
      </c>
      <c r="R197" s="47">
        <v>4.3602844638949669</v>
      </c>
      <c r="S197" s="47">
        <v>2.088951382268827</v>
      </c>
      <c r="T197" s="47">
        <v>4.30340226249848</v>
      </c>
      <c r="U197" s="47">
        <v>-6.8773288668802799</v>
      </c>
      <c r="V197" s="47">
        <v>20.602872062663181</v>
      </c>
      <c r="W197">
        <v>1.96</v>
      </c>
      <c r="X197">
        <v>-4.1100000000000003</v>
      </c>
      <c r="Y197">
        <v>2.3199999999999998</v>
      </c>
      <c r="Z197">
        <v>3.78</v>
      </c>
      <c r="AA197" t="s">
        <v>714</v>
      </c>
    </row>
    <row r="198" spans="1:27" x14ac:dyDescent="0.3">
      <c r="A198">
        <v>115041624</v>
      </c>
      <c r="B198" t="s">
        <v>389</v>
      </c>
      <c r="C198" s="47">
        <v>1.3465323264116869</v>
      </c>
      <c r="D198" s="47">
        <v>0.33108184278766828</v>
      </c>
      <c r="E198" s="47">
        <v>1.3003316582748816</v>
      </c>
      <c r="F198" s="47">
        <v>1.0233125803125711</v>
      </c>
      <c r="G198" s="47">
        <v>9.435751442813503</v>
      </c>
      <c r="H198" s="47">
        <v>1.739640022368711</v>
      </c>
      <c r="I198" s="47">
        <v>1.7379368372251687</v>
      </c>
      <c r="J198" s="47">
        <v>3.7933843015500077</v>
      </c>
      <c r="K198" s="47">
        <v>4.8720720274867286</v>
      </c>
      <c r="L198" s="47">
        <v>1.1752544490196932</v>
      </c>
      <c r="M198" s="47">
        <v>0.93565162007709191</v>
      </c>
      <c r="N198" s="47">
        <v>-1.8588590454517533</v>
      </c>
      <c r="O198" s="47">
        <v>4.365350408396262</v>
      </c>
      <c r="P198" s="47">
        <v>-1.723891850519303</v>
      </c>
      <c r="Q198" s="47">
        <v>10.620671172610532</v>
      </c>
      <c r="R198" s="47">
        <v>7.6266668701244527</v>
      </c>
      <c r="S198" s="47">
        <v>3.1274489215050867</v>
      </c>
      <c r="T198" s="47">
        <v>0.52136420259578742</v>
      </c>
      <c r="U198" s="47">
        <v>-0.70837453302985409</v>
      </c>
      <c r="V198" s="47"/>
      <c r="W198">
        <v>0.51</v>
      </c>
      <c r="X198">
        <v>-4.24</v>
      </c>
      <c r="Y198">
        <v>1.8</v>
      </c>
      <c r="Z198">
        <v>0.42</v>
      </c>
      <c r="AA198" t="s">
        <v>749</v>
      </c>
    </row>
    <row r="199" spans="1:27" x14ac:dyDescent="0.3">
      <c r="A199">
        <v>124051581</v>
      </c>
      <c r="B199" t="s">
        <v>614</v>
      </c>
      <c r="C199" s="47">
        <v>1.323340935005703</v>
      </c>
      <c r="D199" s="47">
        <v>-3.7872483221476507</v>
      </c>
      <c r="E199" s="47">
        <v>-4.069694501018331</v>
      </c>
      <c r="F199" s="47">
        <v>2.5223287671232875</v>
      </c>
      <c r="G199" s="47">
        <v>9.465749440715884</v>
      </c>
      <c r="H199" s="47">
        <v>2.1424946067856467</v>
      </c>
      <c r="I199" s="47">
        <v>2.9940718965227617</v>
      </c>
      <c r="J199" s="47">
        <v>8.6914910536779288</v>
      </c>
      <c r="K199" s="47">
        <v>5.7347619047619052</v>
      </c>
      <c r="L199" s="47">
        <v>2.3973488293751046</v>
      </c>
      <c r="M199" s="47">
        <v>-0.50282608695652442</v>
      </c>
      <c r="N199" s="47">
        <v>0.62378378378378363</v>
      </c>
      <c r="O199" s="47">
        <v>7.9556884875846503</v>
      </c>
      <c r="P199" s="47">
        <v>-10.111613394216132</v>
      </c>
      <c r="Q199" s="47">
        <v>-0.6113801079414003</v>
      </c>
      <c r="R199" s="47">
        <v>10.357602265575833</v>
      </c>
      <c r="S199" s="47">
        <v>2.6452595936794587</v>
      </c>
      <c r="T199" s="47">
        <v>-0.94761862330140367</v>
      </c>
      <c r="U199" s="47">
        <v>2.4475634995296325</v>
      </c>
      <c r="V199" s="47">
        <v>4.517425583266288</v>
      </c>
      <c r="W199">
        <v>2.76</v>
      </c>
      <c r="X199">
        <v>-1.06</v>
      </c>
      <c r="Y199">
        <v>-3.62</v>
      </c>
      <c r="Z199">
        <v>5.62</v>
      </c>
      <c r="AA199" t="s">
        <v>714</v>
      </c>
    </row>
    <row r="200" spans="1:27" x14ac:dyDescent="0.3">
      <c r="A200">
        <v>124041468</v>
      </c>
      <c r="B200" t="s">
        <v>610</v>
      </c>
      <c r="C200" s="47">
        <v>1.3139659358998088</v>
      </c>
      <c r="D200" s="47">
        <v>1.5525266903914599</v>
      </c>
      <c r="E200" s="47">
        <v>-6.3871776155717761</v>
      </c>
      <c r="F200" s="47">
        <v>2.9631472081218266</v>
      </c>
      <c r="G200" s="47">
        <v>6.4432510288065847</v>
      </c>
      <c r="H200" s="47">
        <v>0.24038086391082203</v>
      </c>
      <c r="I200" s="47">
        <v>3.1727369315767113</v>
      </c>
      <c r="J200" s="47">
        <v>12.882026431718062</v>
      </c>
      <c r="K200" s="47">
        <v>5.3990697674418602</v>
      </c>
      <c r="L200" s="47">
        <v>3.4058742100511594</v>
      </c>
      <c r="M200" s="47">
        <v>9.062360844529751</v>
      </c>
      <c r="N200" s="47">
        <v>-1.4782949741662748</v>
      </c>
      <c r="O200" s="47">
        <v>9.9334698055271176E-2</v>
      </c>
      <c r="P200" s="47">
        <v>-1.1604958677685957</v>
      </c>
      <c r="Q200" s="47">
        <v>5.5047743813682679</v>
      </c>
      <c r="R200" s="47">
        <v>8.345945945945946</v>
      </c>
      <c r="S200" s="47">
        <v>1.9265271966527195</v>
      </c>
      <c r="T200" s="47">
        <v>0.82921479803699505</v>
      </c>
      <c r="U200" s="47">
        <v>1.4680952380952377</v>
      </c>
      <c r="V200" s="47"/>
      <c r="W200">
        <v>3.29</v>
      </c>
      <c r="X200">
        <v>3.45</v>
      </c>
      <c r="Y200">
        <v>22.67</v>
      </c>
      <c r="Z200">
        <v>3.88</v>
      </c>
      <c r="AA200" t="s">
        <v>714</v>
      </c>
    </row>
    <row r="201" spans="1:27" x14ac:dyDescent="0.3">
      <c r="A201">
        <v>114021288</v>
      </c>
      <c r="B201" t="s">
        <v>369</v>
      </c>
      <c r="C201" s="47">
        <v>1.2986768724089366</v>
      </c>
      <c r="D201" s="47">
        <v>0.80343257443082372</v>
      </c>
      <c r="E201" s="47">
        <v>7.9145161290322577</v>
      </c>
      <c r="F201" s="47">
        <v>2.5381940700808627</v>
      </c>
      <c r="G201" s="47">
        <v>-3.396047904191617</v>
      </c>
      <c r="H201" s="47">
        <v>2.8966942148760326</v>
      </c>
      <c r="I201" s="47">
        <v>-0.12857142857142811</v>
      </c>
      <c r="J201" s="47">
        <v>-12.688235294117648</v>
      </c>
      <c r="K201" s="47">
        <v>3.1890021231422496</v>
      </c>
      <c r="L201" s="47">
        <v>0.61197698036560588</v>
      </c>
      <c r="M201" s="47">
        <v>2.0307792207792197</v>
      </c>
      <c r="N201" s="47">
        <v>-0.29034188034188091</v>
      </c>
      <c r="O201" s="47">
        <v>7.5555184534270641</v>
      </c>
      <c r="P201" s="47">
        <v>54.250588235294117</v>
      </c>
      <c r="Q201" s="47">
        <v>-3.6321813031161447</v>
      </c>
      <c r="R201" s="47">
        <v>-4.7443307086614173</v>
      </c>
      <c r="S201" s="47">
        <v>-0.58323232323232332</v>
      </c>
      <c r="T201" s="47">
        <v>9.7600970873786395</v>
      </c>
      <c r="U201" s="47">
        <v>-10.633810444874275</v>
      </c>
      <c r="V201" s="47"/>
      <c r="W201">
        <v>-0.04</v>
      </c>
      <c r="Z201">
        <v>-1.74</v>
      </c>
      <c r="AA201" t="s">
        <v>714</v>
      </c>
    </row>
    <row r="202" spans="1:27" x14ac:dyDescent="0.3">
      <c r="A202">
        <v>109031184</v>
      </c>
      <c r="B202" t="s">
        <v>263</v>
      </c>
      <c r="C202" s="47">
        <v>1.2978644221831068</v>
      </c>
      <c r="D202" s="47">
        <v>-4.43919540229885</v>
      </c>
      <c r="E202" s="47">
        <v>-1.3221961620469083</v>
      </c>
      <c r="F202" s="47">
        <v>4.3672625698324028</v>
      </c>
      <c r="G202" s="47">
        <v>1.4809599395313686</v>
      </c>
      <c r="H202" s="47">
        <v>4.1233333333333322</v>
      </c>
      <c r="I202" s="47">
        <v>1.9880903665814138</v>
      </c>
      <c r="J202" s="47">
        <v>0.54262626262626412</v>
      </c>
      <c r="K202" s="47">
        <v>5.3409433962264146</v>
      </c>
      <c r="L202" s="47">
        <v>0.43576847429053078</v>
      </c>
      <c r="M202" s="47">
        <v>-20.579156118143462</v>
      </c>
      <c r="N202" s="47">
        <v>0.54251356238698012</v>
      </c>
      <c r="O202" s="47">
        <v>1.3374157303370784</v>
      </c>
      <c r="P202" s="47">
        <v>7.1355555555555554</v>
      </c>
      <c r="Q202" s="47">
        <v>10.729425051334701</v>
      </c>
      <c r="R202" s="47">
        <v>1.0635038363171372</v>
      </c>
      <c r="S202" s="47">
        <v>1.2278912319644846</v>
      </c>
      <c r="T202" s="47">
        <v>3.1917991004497752</v>
      </c>
      <c r="U202" s="47">
        <v>-8.564448367166813</v>
      </c>
      <c r="V202" s="47"/>
      <c r="W202">
        <v>6.3</v>
      </c>
      <c r="X202">
        <v>-4.4800000000000004</v>
      </c>
      <c r="Z202">
        <v>16.260000000000002</v>
      </c>
      <c r="AA202" t="s">
        <v>714</v>
      </c>
    </row>
    <row r="203" spans="1:27" x14ac:dyDescent="0.3">
      <c r="A203">
        <v>112011242</v>
      </c>
      <c r="B203" t="s">
        <v>321</v>
      </c>
      <c r="C203" s="47">
        <v>1.2796598157335222</v>
      </c>
      <c r="D203" s="47">
        <v>-4.7886754966887413</v>
      </c>
      <c r="E203" s="47">
        <v>3.8116786226685804</v>
      </c>
      <c r="F203" s="47">
        <v>4.2694333513221805</v>
      </c>
      <c r="G203" s="47">
        <v>-2.2095271453590186</v>
      </c>
      <c r="H203" s="47">
        <v>3.1608584939978179</v>
      </c>
      <c r="I203" s="47">
        <v>2.6000858369098703</v>
      </c>
      <c r="J203" s="47">
        <v>-1.4185185185185194</v>
      </c>
      <c r="K203" s="47">
        <v>5.5777022274325905</v>
      </c>
      <c r="L203" s="47">
        <v>-3.6212289287656336</v>
      </c>
      <c r="M203" s="47">
        <v>0.29154910096819009</v>
      </c>
      <c r="N203" s="47">
        <v>-0.62215808632345304</v>
      </c>
      <c r="O203" s="47">
        <v>8.4781155015197562</v>
      </c>
      <c r="P203" s="47">
        <v>19.151920529801323</v>
      </c>
      <c r="Q203" s="47">
        <v>8.1181818181818173</v>
      </c>
      <c r="R203" s="47">
        <v>-1.2472727272727262</v>
      </c>
      <c r="S203" s="47">
        <v>2.2865187119234118</v>
      </c>
      <c r="T203" s="47">
        <v>5.8802618328298077</v>
      </c>
      <c r="U203" s="47">
        <v>-8.4376712328767116</v>
      </c>
      <c r="V203" s="47"/>
      <c r="W203">
        <v>0.08</v>
      </c>
      <c r="X203">
        <v>-7.91</v>
      </c>
      <c r="Z203">
        <v>-10.25</v>
      </c>
      <c r="AA203" t="s">
        <v>714</v>
      </c>
    </row>
    <row r="204" spans="1:27" x14ac:dyDescent="0.3">
      <c r="A204">
        <v>106031119</v>
      </c>
      <c r="B204" t="s">
        <v>195</v>
      </c>
      <c r="C204" s="47">
        <v>1.2796177583117654</v>
      </c>
      <c r="D204" s="47">
        <v>-8.6348717948717955</v>
      </c>
      <c r="E204" s="47">
        <v>1.9186591276252019</v>
      </c>
      <c r="F204" s="47">
        <v>3.9021461765948455</v>
      </c>
      <c r="G204" s="47">
        <v>3.7746704331450083</v>
      </c>
      <c r="H204" s="47">
        <v>7.6780486568677144</v>
      </c>
      <c r="I204" s="47">
        <v>-1.2048192771084487E-2</v>
      </c>
      <c r="J204" s="47">
        <v>-1.1240681362725446</v>
      </c>
      <c r="K204" s="47">
        <v>4.0336507936507946</v>
      </c>
      <c r="L204" s="47">
        <v>3.5299078894673599</v>
      </c>
      <c r="M204" s="47">
        <v>-16.135352112676056</v>
      </c>
      <c r="N204" s="47">
        <v>1.4097276264591438</v>
      </c>
      <c r="O204" s="47">
        <v>1.8539479392624738</v>
      </c>
      <c r="P204" s="47">
        <v>13.516666666666666</v>
      </c>
      <c r="Q204" s="47">
        <v>11.165558583106268</v>
      </c>
      <c r="R204" s="47">
        <v>5.6603850050658551</v>
      </c>
      <c r="S204" s="47">
        <v>4.7226057529610834</v>
      </c>
      <c r="T204" s="47">
        <v>5.7170797310278569</v>
      </c>
      <c r="U204" s="47">
        <v>-13.249699727024563</v>
      </c>
      <c r="V204" s="47"/>
      <c r="W204">
        <v>6.05</v>
      </c>
      <c r="X204">
        <v>2.96</v>
      </c>
      <c r="Z204">
        <v>0.64</v>
      </c>
      <c r="AA204" t="s">
        <v>714</v>
      </c>
    </row>
    <row r="205" spans="1:27" x14ac:dyDescent="0.3">
      <c r="A205">
        <v>106041127</v>
      </c>
      <c r="B205" t="s">
        <v>203</v>
      </c>
      <c r="C205" s="47">
        <v>1.2777314404022491</v>
      </c>
      <c r="D205" s="47">
        <v>-5.3299465240641712</v>
      </c>
      <c r="E205" s="47">
        <v>10.982056555269923</v>
      </c>
      <c r="F205" s="47">
        <v>3.7695524956970745</v>
      </c>
      <c r="G205" s="47">
        <v>-5.3696606786427132</v>
      </c>
      <c r="H205" s="47">
        <v>5.1661595273264398</v>
      </c>
      <c r="I205" s="47">
        <v>1.0230648944487886</v>
      </c>
      <c r="J205" s="47">
        <v>5.5914634146341449</v>
      </c>
      <c r="K205" s="47">
        <v>5.2558823529411773</v>
      </c>
      <c r="L205" s="47">
        <v>-2.1678059536934948</v>
      </c>
      <c r="M205" s="47">
        <v>-6.2016438356164372</v>
      </c>
      <c r="N205" s="47">
        <v>1.8545614035087716</v>
      </c>
      <c r="O205" s="47">
        <v>5.3658589511754062</v>
      </c>
      <c r="P205" s="47">
        <v>27.11559322033898</v>
      </c>
      <c r="Q205" s="47">
        <v>12.546611570247936</v>
      </c>
      <c r="R205" s="47">
        <v>-5.9360201511335013</v>
      </c>
      <c r="S205" s="47">
        <v>2.9811453744493388</v>
      </c>
      <c r="T205" s="47">
        <v>5.5006557377049177</v>
      </c>
      <c r="U205" s="47">
        <v>-7.73</v>
      </c>
      <c r="V205" s="47"/>
      <c r="W205">
        <v>0.31</v>
      </c>
      <c r="X205">
        <v>-17.89</v>
      </c>
      <c r="Z205">
        <v>-22.52</v>
      </c>
      <c r="AA205" t="s">
        <v>714</v>
      </c>
    </row>
    <row r="206" spans="1:27" x14ac:dyDescent="0.3">
      <c r="A206">
        <v>112031250</v>
      </c>
      <c r="B206" t="s">
        <v>329</v>
      </c>
      <c r="C206" s="47">
        <v>1.2630038745919894</v>
      </c>
      <c r="D206" s="47">
        <v>-5.6373885350318478</v>
      </c>
      <c r="E206" s="47">
        <v>3.3588888888888881</v>
      </c>
      <c r="F206" s="47">
        <v>3.4475967025998724</v>
      </c>
      <c r="G206" s="47">
        <v>2.0205772495755525</v>
      </c>
      <c r="H206" s="47">
        <v>5.2460609806345282</v>
      </c>
      <c r="I206" s="47">
        <v>1.0882674772036474</v>
      </c>
      <c r="J206" s="47">
        <v>-2.191988430947216</v>
      </c>
      <c r="K206" s="47">
        <v>5.3971830985915492</v>
      </c>
      <c r="L206" s="47">
        <v>0.24182883341823747</v>
      </c>
      <c r="M206" s="47">
        <v>-8.1920481927710824</v>
      </c>
      <c r="N206" s="47">
        <v>0.53125188536953249</v>
      </c>
      <c r="O206" s="47">
        <v>8.7828336755646816</v>
      </c>
      <c r="P206" s="47">
        <v>17.119999999999997</v>
      </c>
      <c r="Q206" s="47">
        <v>2.615952677459525</v>
      </c>
      <c r="R206" s="47">
        <v>3.3255182072829133</v>
      </c>
      <c r="S206" s="47">
        <v>2.591734503857408</v>
      </c>
      <c r="T206" s="47">
        <v>6.2306998250437378</v>
      </c>
      <c r="U206" s="47">
        <v>-1.8182463984103343</v>
      </c>
      <c r="V206" s="47">
        <v>20.139259259259255</v>
      </c>
      <c r="W206">
        <v>3.68</v>
      </c>
      <c r="X206">
        <v>-1.39</v>
      </c>
      <c r="Z206">
        <v>6.16</v>
      </c>
      <c r="AA206" t="s">
        <v>714</v>
      </c>
    </row>
    <row r="207" spans="1:27" x14ac:dyDescent="0.3">
      <c r="A207">
        <v>103011612</v>
      </c>
      <c r="B207" t="s">
        <v>134</v>
      </c>
      <c r="C207" s="47">
        <v>1.2362926658572171</v>
      </c>
      <c r="D207" s="47">
        <v>-3.0042453226500996</v>
      </c>
      <c r="E207" s="47">
        <v>-3.063138732319544</v>
      </c>
      <c r="F207" s="47">
        <v>2.8159301599340463</v>
      </c>
      <c r="G207" s="47">
        <v>4.6237496286398674</v>
      </c>
      <c r="H207" s="47">
        <v>5.0682093404546755</v>
      </c>
      <c r="I207" s="47">
        <v>-0.30925659875381939</v>
      </c>
      <c r="J207" s="47">
        <v>1.1008489666648877</v>
      </c>
      <c r="K207" s="47">
        <v>3.0422718864311893</v>
      </c>
      <c r="L207" s="47">
        <v>3.3641706109840612</v>
      </c>
      <c r="M207" s="47">
        <v>-11.27735566619527</v>
      </c>
      <c r="N207" s="47">
        <v>-1.5964550882005408</v>
      </c>
      <c r="O207" s="47">
        <v>2.0912079417845675E-2</v>
      </c>
      <c r="P207" s="47">
        <v>-9.4761245472922226</v>
      </c>
      <c r="Q207" s="47">
        <v>7.7894260389527545</v>
      </c>
      <c r="R207" s="47">
        <v>8.6510576639703434</v>
      </c>
      <c r="S207" s="47">
        <v>-4.2179690596444752</v>
      </c>
      <c r="T207" s="47">
        <v>6.4373653388119259</v>
      </c>
      <c r="U207" s="47">
        <v>-5.5988383069921888</v>
      </c>
      <c r="V207" s="47">
        <v>3.1109022306422176</v>
      </c>
      <c r="W207">
        <v>6.03</v>
      </c>
      <c r="X207">
        <v>8.14</v>
      </c>
      <c r="Y207">
        <v>-10.86</v>
      </c>
      <c r="Z207">
        <v>14.99</v>
      </c>
      <c r="AA207" t="s">
        <v>750</v>
      </c>
    </row>
    <row r="208" spans="1:27" x14ac:dyDescent="0.3">
      <c r="A208">
        <v>128011531</v>
      </c>
      <c r="B208" t="s">
        <v>698</v>
      </c>
      <c r="C208" s="47">
        <v>1.2338180222473714</v>
      </c>
      <c r="D208" s="47">
        <v>-0.42542114092448458</v>
      </c>
      <c r="E208" s="47">
        <v>0.87158753909693054</v>
      </c>
      <c r="F208" s="47">
        <v>0.37721974679973158</v>
      </c>
      <c r="G208" s="47">
        <v>5.1165055805823751</v>
      </c>
      <c r="H208" s="47">
        <v>1.840876899738431</v>
      </c>
      <c r="I208" s="47">
        <v>1.569702589278096</v>
      </c>
      <c r="J208" s="47">
        <v>3.6359739106294597</v>
      </c>
      <c r="K208" s="47">
        <v>6.0156596984001229</v>
      </c>
      <c r="L208" s="47">
        <v>7.5123899857546306E-2</v>
      </c>
      <c r="M208" s="47">
        <v>0.51201932870882239</v>
      </c>
      <c r="N208" s="47">
        <v>-2.0088473143223506</v>
      </c>
      <c r="O208" s="47">
        <v>3.4746618921375694</v>
      </c>
      <c r="P208" s="47">
        <v>-11.188196516211622</v>
      </c>
      <c r="Q208" s="47">
        <v>4.8839638955757962</v>
      </c>
      <c r="R208" s="47">
        <v>5.0286999625888509</v>
      </c>
      <c r="S208" s="47">
        <v>1.4547463198278061</v>
      </c>
      <c r="T208" s="47">
        <v>-0.41890050049376448</v>
      </c>
      <c r="U208" s="47">
        <v>4.645975815281318</v>
      </c>
      <c r="V208" s="47">
        <v>-12.785146817614269</v>
      </c>
      <c r="W208">
        <v>2.2799999999999998</v>
      </c>
      <c r="X208">
        <v>10.74</v>
      </c>
      <c r="Y208">
        <v>0.01</v>
      </c>
      <c r="Z208">
        <v>-0.59</v>
      </c>
      <c r="AA208" t="s">
        <v>714</v>
      </c>
    </row>
    <row r="209" spans="1:27" x14ac:dyDescent="0.3">
      <c r="A209">
        <v>119041381</v>
      </c>
      <c r="B209" t="s">
        <v>497</v>
      </c>
      <c r="C209" s="47">
        <v>1.223378734375876</v>
      </c>
      <c r="D209" s="47">
        <v>0.75560984437206002</v>
      </c>
      <c r="E209" s="47">
        <v>-1.177177074422584</v>
      </c>
      <c r="F209" s="47">
        <v>1.2115384615384617</v>
      </c>
      <c r="G209" s="47">
        <v>3.7891891891891891</v>
      </c>
      <c r="H209" s="47">
        <v>1.570445609436435</v>
      </c>
      <c r="I209" s="47">
        <v>0.86636949516648798</v>
      </c>
      <c r="J209" s="47">
        <v>0.74286436394271504</v>
      </c>
      <c r="K209" s="47">
        <v>2.8167774936061392</v>
      </c>
      <c r="L209" s="47">
        <v>0.5937540244687689</v>
      </c>
      <c r="M209" s="47">
        <v>-0.45972401644157301</v>
      </c>
      <c r="N209" s="47">
        <v>-1.8762708631378162</v>
      </c>
      <c r="O209" s="47">
        <v>5.2341186161449755</v>
      </c>
      <c r="P209" s="47">
        <v>-9.1906077348066297</v>
      </c>
      <c r="Q209" s="47">
        <v>1.4296358955498327</v>
      </c>
      <c r="R209" s="47">
        <v>4.7167332549941232</v>
      </c>
      <c r="S209" s="47">
        <v>-0.25219228737453925</v>
      </c>
      <c r="T209" s="47">
        <v>-1.0683450116783462</v>
      </c>
      <c r="U209" s="47">
        <v>4.1501512235358824</v>
      </c>
      <c r="V209" s="47">
        <v>5.167088607594934</v>
      </c>
      <c r="W209">
        <v>2.2599999999999998</v>
      </c>
      <c r="X209">
        <v>2</v>
      </c>
      <c r="Y209">
        <v>9.11</v>
      </c>
      <c r="Z209">
        <v>7.63</v>
      </c>
      <c r="AA209" t="s">
        <v>714</v>
      </c>
    </row>
    <row r="210" spans="1:27" x14ac:dyDescent="0.3">
      <c r="A210">
        <v>119021362</v>
      </c>
      <c r="B210" t="s">
        <v>474</v>
      </c>
      <c r="C210" s="47">
        <v>1.222025556898636</v>
      </c>
      <c r="D210" s="47">
        <v>-0.46322542322542404</v>
      </c>
      <c r="E210" s="47">
        <v>-0.37705855651384468</v>
      </c>
      <c r="F210" s="47">
        <v>1.2648196685800954</v>
      </c>
      <c r="G210" s="47">
        <v>4.4745914396887176</v>
      </c>
      <c r="H210" s="47">
        <v>1.8199698340874821</v>
      </c>
      <c r="I210" s="47">
        <v>1.4395878524945758</v>
      </c>
      <c r="J210" s="47">
        <v>8.8049813293502588</v>
      </c>
      <c r="K210" s="47">
        <v>3.449464131374242</v>
      </c>
      <c r="L210" s="47">
        <v>3.9369628432956389</v>
      </c>
      <c r="M210" s="47">
        <v>-0.98958932238193142</v>
      </c>
      <c r="N210" s="47">
        <v>-1.8738150965476894</v>
      </c>
      <c r="O210" s="47">
        <v>6.5370070553286315</v>
      </c>
      <c r="P210" s="47">
        <v>-10.235418060200665</v>
      </c>
      <c r="Q210" s="47">
        <v>1.9707350689127097</v>
      </c>
      <c r="R210" s="47">
        <v>5.6447094274644876</v>
      </c>
      <c r="S210" s="47">
        <v>2.0932094594594588</v>
      </c>
      <c r="T210" s="47">
        <v>-2.9555698234349919</v>
      </c>
      <c r="U210" s="47">
        <v>3.3938403041825111</v>
      </c>
      <c r="V210" s="47">
        <v>21.829195402298851</v>
      </c>
      <c r="W210">
        <v>1.83</v>
      </c>
      <c r="X210">
        <v>9.75</v>
      </c>
      <c r="Y210">
        <v>6.18</v>
      </c>
      <c r="Z210">
        <v>7.44</v>
      </c>
      <c r="AA210" t="s">
        <v>714</v>
      </c>
    </row>
    <row r="211" spans="1:27" x14ac:dyDescent="0.3">
      <c r="A211">
        <v>124011454</v>
      </c>
      <c r="B211" t="s">
        <v>595</v>
      </c>
      <c r="C211" s="47">
        <v>1.2219112207151657</v>
      </c>
      <c r="D211" s="47">
        <v>-0.92389830508474624</v>
      </c>
      <c r="E211" s="47">
        <v>1.594675596483885</v>
      </c>
      <c r="F211" s="47">
        <v>1.0251832203556344</v>
      </c>
      <c r="G211" s="47">
        <v>4.317562461913468</v>
      </c>
      <c r="H211" s="47">
        <v>1.2651527494908352</v>
      </c>
      <c r="I211" s="47">
        <v>2.4290453741897471</v>
      </c>
      <c r="J211" s="47">
        <v>2.5465110565110542</v>
      </c>
      <c r="K211" s="47">
        <v>4.2739436619718312</v>
      </c>
      <c r="L211" s="47">
        <v>-0.14537798527563339</v>
      </c>
      <c r="M211" s="47">
        <v>2.7727963981991</v>
      </c>
      <c r="N211" s="47">
        <v>0.1637637028014618</v>
      </c>
      <c r="O211" s="47">
        <v>3.1659582646897308</v>
      </c>
      <c r="P211" s="47">
        <v>-5.5405472636815922</v>
      </c>
      <c r="Q211" s="47">
        <v>3.3575257731958779</v>
      </c>
      <c r="R211" s="47">
        <v>4.2500391041592609</v>
      </c>
      <c r="S211" s="47">
        <v>1.5669352290679304</v>
      </c>
      <c r="T211" s="47">
        <v>0.27917434608582337</v>
      </c>
      <c r="U211" s="47">
        <v>5.2661569788967046</v>
      </c>
      <c r="V211" s="47">
        <v>15.116279069767444</v>
      </c>
      <c r="W211">
        <v>2.34</v>
      </c>
      <c r="X211">
        <v>-2.7</v>
      </c>
      <c r="Y211">
        <v>-4.4000000000000004</v>
      </c>
      <c r="Z211">
        <v>0.01</v>
      </c>
      <c r="AA211" t="s">
        <v>714</v>
      </c>
    </row>
    <row r="212" spans="1:27" x14ac:dyDescent="0.3">
      <c r="A212">
        <v>108051167</v>
      </c>
      <c r="B212" t="s">
        <v>247</v>
      </c>
      <c r="C212" s="47">
        <v>1.1934550104626851</v>
      </c>
      <c r="D212" s="47">
        <v>-3.3812828438948976</v>
      </c>
      <c r="E212" s="47">
        <v>8.0437874659400563</v>
      </c>
      <c r="F212" s="47">
        <v>1.6493627954779058</v>
      </c>
      <c r="G212" s="47">
        <v>1.4246085011185681</v>
      </c>
      <c r="H212" s="47">
        <v>4.2632751091703067</v>
      </c>
      <c r="I212" s="47">
        <v>-0.26450054884741903</v>
      </c>
      <c r="J212" s="47">
        <v>2.5519601328903647</v>
      </c>
      <c r="K212" s="47">
        <v>2.8472995780590722</v>
      </c>
      <c r="L212" s="47">
        <v>7.3544309190505164</v>
      </c>
      <c r="M212" s="47">
        <v>-18.673168316831685</v>
      </c>
      <c r="N212" s="47">
        <v>1.0646331236897275</v>
      </c>
      <c r="O212" s="47">
        <v>3.2029322268326421</v>
      </c>
      <c r="P212" s="47">
        <v>-0.75805309734513315</v>
      </c>
      <c r="Q212" s="47">
        <v>6.0514911080711329</v>
      </c>
      <c r="R212" s="47">
        <v>1.9590644307149159</v>
      </c>
      <c r="S212" s="47">
        <v>-1.8792811105602372</v>
      </c>
      <c r="T212" s="47">
        <v>11.240292083013067</v>
      </c>
      <c r="U212" s="47">
        <v>-8.1682687927107054</v>
      </c>
      <c r="V212" s="47">
        <v>28.389230769230778</v>
      </c>
      <c r="W212">
        <v>5.96</v>
      </c>
      <c r="X212">
        <v>-14.23</v>
      </c>
      <c r="Z212">
        <v>13.18</v>
      </c>
      <c r="AA212" t="s">
        <v>714</v>
      </c>
    </row>
    <row r="213" spans="1:27" x14ac:dyDescent="0.3">
      <c r="A213">
        <v>103021065</v>
      </c>
      <c r="B213" t="s">
        <v>139</v>
      </c>
      <c r="C213" s="47">
        <v>1.1889137079708441</v>
      </c>
      <c r="D213" s="47">
        <v>-0.78333333333333321</v>
      </c>
      <c r="E213" s="47">
        <v>5.3743735763097931</v>
      </c>
      <c r="F213" s="47">
        <v>1.4204680225434938</v>
      </c>
      <c r="G213" s="47">
        <v>0.47898232458489431</v>
      </c>
      <c r="H213" s="47">
        <v>3.9626772114821307</v>
      </c>
      <c r="I213" s="47">
        <v>-0.4721453692848776</v>
      </c>
      <c r="J213" s="47">
        <v>3.1342960288808683</v>
      </c>
      <c r="K213" s="47">
        <v>1.8303536693191873</v>
      </c>
      <c r="L213" s="47">
        <v>0.61754303599374083</v>
      </c>
      <c r="M213" s="47">
        <v>-5.948888888888888</v>
      </c>
      <c r="N213" s="47">
        <v>0.51814119414194537</v>
      </c>
      <c r="O213" s="47">
        <v>3.367352024922118</v>
      </c>
      <c r="P213" s="47">
        <v>2.1739130434782581</v>
      </c>
      <c r="Q213" s="47">
        <v>3.9819929762949897</v>
      </c>
      <c r="R213" s="47">
        <v>0.53915167095115635</v>
      </c>
      <c r="S213" s="47">
        <v>-3.9763124199743913</v>
      </c>
      <c r="T213" s="47">
        <v>5.5662745098039226</v>
      </c>
      <c r="U213" s="47">
        <v>-2.2194357366771555E-2</v>
      </c>
      <c r="V213" s="47">
        <v>18.809578544061303</v>
      </c>
      <c r="W213">
        <v>4</v>
      </c>
      <c r="X213">
        <v>-1.38</v>
      </c>
      <c r="Z213">
        <v>-0.54</v>
      </c>
      <c r="AA213" t="s">
        <v>714</v>
      </c>
    </row>
    <row r="214" spans="1:27" x14ac:dyDescent="0.3">
      <c r="A214">
        <v>126021501</v>
      </c>
      <c r="B214" t="s">
        <v>655</v>
      </c>
      <c r="C214" s="47">
        <v>1.1820059617745056</v>
      </c>
      <c r="D214" s="47">
        <v>0.95774193548387032</v>
      </c>
      <c r="E214" s="47">
        <v>0.20626389918458088</v>
      </c>
      <c r="F214" s="47">
        <v>0.4939100287502125</v>
      </c>
      <c r="G214" s="47">
        <v>5.5636613523914225</v>
      </c>
      <c r="H214" s="47">
        <v>1.7473004153207192</v>
      </c>
      <c r="I214" s="47">
        <v>0.83738361070149558</v>
      </c>
      <c r="J214" s="47">
        <v>0.99197080291970607</v>
      </c>
      <c r="K214" s="47">
        <v>3.6846347607052898</v>
      </c>
      <c r="L214" s="47">
        <v>-0.6936974050725695</v>
      </c>
      <c r="M214" s="47">
        <v>-1.1091253381424693</v>
      </c>
      <c r="N214" s="47">
        <v>-2.6143968871595336</v>
      </c>
      <c r="O214" s="47">
        <v>4.7670271710175811</v>
      </c>
      <c r="P214" s="47">
        <v>1.2836241610738242</v>
      </c>
      <c r="Q214" s="47">
        <v>6.753983628922235</v>
      </c>
      <c r="R214" s="47">
        <v>5.7173817034700321</v>
      </c>
      <c r="S214" s="47">
        <v>1.4376034747061825</v>
      </c>
      <c r="T214" s="47">
        <v>0.33218354430379726</v>
      </c>
      <c r="U214" s="47">
        <v>1.5350391644908612</v>
      </c>
      <c r="V214" s="47">
        <v>-5.3584401114206131</v>
      </c>
      <c r="W214">
        <v>1.25</v>
      </c>
      <c r="X214">
        <v>0</v>
      </c>
      <c r="Y214">
        <v>2.2200000000000002</v>
      </c>
      <c r="Z214">
        <v>3.45</v>
      </c>
      <c r="AA214" t="s">
        <v>714</v>
      </c>
    </row>
    <row r="215" spans="1:27" x14ac:dyDescent="0.3">
      <c r="A215">
        <v>115021297</v>
      </c>
      <c r="B215" t="s">
        <v>383</v>
      </c>
      <c r="C215" s="47">
        <v>1.18104799624785</v>
      </c>
      <c r="D215" s="47">
        <v>2.424588355988714</v>
      </c>
      <c r="E215" s="47">
        <v>0.20028010185521961</v>
      </c>
      <c r="F215" s="47">
        <v>0.35238766143665323</v>
      </c>
      <c r="G215" s="47">
        <v>3.3485624211853713</v>
      </c>
      <c r="H215" s="47">
        <v>0.6678881138011219</v>
      </c>
      <c r="I215" s="47">
        <v>1.2830567740318335</v>
      </c>
      <c r="J215" s="47">
        <v>3.7823662306777663</v>
      </c>
      <c r="K215" s="47">
        <v>4.1693650793650789</v>
      </c>
      <c r="L215" s="47">
        <v>1.3099861267666686</v>
      </c>
      <c r="M215" s="47">
        <v>7.5019673161533618</v>
      </c>
      <c r="N215" s="47">
        <v>-1.2650358177107153</v>
      </c>
      <c r="O215" s="47">
        <v>1.0279536152796727</v>
      </c>
      <c r="P215" s="47">
        <v>-6.277717717717719</v>
      </c>
      <c r="Q215" s="47">
        <v>4.9148604269293941</v>
      </c>
      <c r="R215" s="47">
        <v>3.5211982570806111</v>
      </c>
      <c r="S215" s="47">
        <v>1.2547066455240019</v>
      </c>
      <c r="T215" s="47">
        <v>0.8214347543821674</v>
      </c>
      <c r="U215" s="47">
        <v>3.6210707383069192</v>
      </c>
      <c r="V215" s="47"/>
      <c r="W215">
        <v>1.4</v>
      </c>
      <c r="X215">
        <v>-6.42</v>
      </c>
      <c r="Y215">
        <v>-3.79</v>
      </c>
      <c r="Z215">
        <v>-1.1499999999999999</v>
      </c>
      <c r="AA215" t="s">
        <v>714</v>
      </c>
    </row>
    <row r="216" spans="1:27" x14ac:dyDescent="0.3">
      <c r="A216">
        <v>115041301</v>
      </c>
      <c r="B216" t="s">
        <v>387</v>
      </c>
      <c r="C216" s="47">
        <v>1.1766654483899899</v>
      </c>
      <c r="D216" s="47">
        <v>1.2930500951821902</v>
      </c>
      <c r="E216" s="47">
        <v>-1.1491845351457251</v>
      </c>
      <c r="F216" s="47">
        <v>0.87072995982963874</v>
      </c>
      <c r="G216" s="47">
        <v>4.1427345059776313</v>
      </c>
      <c r="H216" s="47">
        <v>0.25109328582190571</v>
      </c>
      <c r="I216" s="47">
        <v>2.0157534140159692</v>
      </c>
      <c r="J216" s="47">
        <v>-3.0482872961272687</v>
      </c>
      <c r="K216" s="47">
        <v>6.1047872584106653</v>
      </c>
      <c r="L216" s="47">
        <v>2.4014486930683567</v>
      </c>
      <c r="M216" s="47">
        <v>0.48395169502937918</v>
      </c>
      <c r="N216" s="47">
        <v>0.14771718838058323</v>
      </c>
      <c r="O216" s="47">
        <v>1.2062505982839742</v>
      </c>
      <c r="P216" s="47">
        <v>-33.479088536455933</v>
      </c>
      <c r="Q216" s="47">
        <v>2.7882369902980884</v>
      </c>
      <c r="R216" s="47">
        <v>4.4587595174034895</v>
      </c>
      <c r="S216" s="47">
        <v>1.3514486325382684</v>
      </c>
      <c r="T216" s="47">
        <v>0.97333962767077864</v>
      </c>
      <c r="U216" s="47">
        <v>4.1123048352529246</v>
      </c>
      <c r="V216" s="47"/>
      <c r="W216">
        <v>1.1100000000000001</v>
      </c>
      <c r="X216">
        <v>-1.5</v>
      </c>
      <c r="Y216">
        <v>7.62</v>
      </c>
      <c r="Z216">
        <v>-4.05</v>
      </c>
      <c r="AA216" t="s">
        <v>714</v>
      </c>
    </row>
    <row r="217" spans="1:27" x14ac:dyDescent="0.3">
      <c r="A217">
        <v>128021607</v>
      </c>
      <c r="B217" t="s">
        <v>710</v>
      </c>
      <c r="C217" s="47">
        <v>1.1756289132725808</v>
      </c>
      <c r="D217" s="47">
        <v>-0.42360468010953412</v>
      </c>
      <c r="E217" s="47">
        <v>0.78672875436554168</v>
      </c>
      <c r="F217" s="47">
        <v>0.67744988581578269</v>
      </c>
      <c r="G217" s="47">
        <v>5.9345027844073197</v>
      </c>
      <c r="H217" s="47">
        <v>1.2282327209098858</v>
      </c>
      <c r="I217" s="47">
        <v>2.2389842162837947</v>
      </c>
      <c r="J217" s="47">
        <v>4.1777777777777789</v>
      </c>
      <c r="K217" s="47">
        <v>4.1914450867052029</v>
      </c>
      <c r="L217" s="47">
        <v>1.0514476789929192</v>
      </c>
      <c r="M217" s="47">
        <v>-3.0106020066889627</v>
      </c>
      <c r="N217" s="47">
        <v>-1.1517002237136462</v>
      </c>
      <c r="O217" s="47">
        <v>0.89497936726272354</v>
      </c>
      <c r="P217" s="47">
        <v>-0.85958158995815914</v>
      </c>
      <c r="Q217" s="47">
        <v>6.0216014234875441</v>
      </c>
      <c r="R217" s="47">
        <v>6.3104094631483161</v>
      </c>
      <c r="S217" s="47">
        <v>2.4858962463095744</v>
      </c>
      <c r="T217" s="47">
        <v>0.19962661456637409</v>
      </c>
      <c r="U217" s="47">
        <v>6.4805014749262551</v>
      </c>
      <c r="V217" s="47">
        <v>-73.19587628865979</v>
      </c>
      <c r="W217">
        <v>2.41</v>
      </c>
      <c r="X217">
        <v>-6.01</v>
      </c>
      <c r="Y217">
        <v>8.6999999999999993</v>
      </c>
      <c r="Z217">
        <v>5.54</v>
      </c>
      <c r="AA217" t="s">
        <v>714</v>
      </c>
    </row>
    <row r="218" spans="1:27" x14ac:dyDescent="0.3">
      <c r="A218">
        <v>115011294</v>
      </c>
      <c r="B218" t="s">
        <v>373</v>
      </c>
      <c r="C218" s="47">
        <v>1.1624593095266249</v>
      </c>
      <c r="D218" s="47">
        <v>-0.20405594405594396</v>
      </c>
      <c r="E218" s="47">
        <v>1.343065326633166</v>
      </c>
      <c r="F218" s="47">
        <v>-0.5020863309352519</v>
      </c>
      <c r="G218" s="47">
        <v>5.9604938271604944</v>
      </c>
      <c r="H218" s="47">
        <v>1.4804108428631935</v>
      </c>
      <c r="I218" s="47">
        <v>1.520852250099562</v>
      </c>
      <c r="J218" s="47">
        <v>4.8855688622754494</v>
      </c>
      <c r="K218" s="47">
        <v>4.7481391830559758</v>
      </c>
      <c r="L218" s="47">
        <v>-0.88341122750470102</v>
      </c>
      <c r="M218" s="47">
        <v>5.835614035087719</v>
      </c>
      <c r="N218" s="47">
        <v>-1.3926715945089754</v>
      </c>
      <c r="O218" s="47">
        <v>1.8377379830348728</v>
      </c>
      <c r="P218" s="47">
        <v>-14.551621621621621</v>
      </c>
      <c r="Q218" s="47">
        <v>5.4981268011527389</v>
      </c>
      <c r="R218" s="47">
        <v>5.9395589558955892</v>
      </c>
      <c r="S218" s="47">
        <v>2.4712030075187972</v>
      </c>
      <c r="T218" s="47">
        <v>-0.74861111111111089</v>
      </c>
      <c r="U218" s="47">
        <v>1.8500488997555014</v>
      </c>
      <c r="V218" s="47"/>
      <c r="W218">
        <v>1.93</v>
      </c>
      <c r="Y218">
        <v>10.61</v>
      </c>
      <c r="Z218">
        <v>-10.88</v>
      </c>
      <c r="AA218" t="s">
        <v>714</v>
      </c>
    </row>
    <row r="219" spans="1:27" x14ac:dyDescent="0.3">
      <c r="A219">
        <v>128011602</v>
      </c>
      <c r="B219" t="s">
        <v>699</v>
      </c>
      <c r="C219" s="47">
        <v>1.1444497740060875</v>
      </c>
      <c r="D219" s="47">
        <v>-3.21820849759089</v>
      </c>
      <c r="E219" s="47">
        <v>2.8096624879459977</v>
      </c>
      <c r="F219" s="47">
        <v>1.8796725784447474</v>
      </c>
      <c r="G219" s="47">
        <v>3.7259444779722379</v>
      </c>
      <c r="H219" s="47">
        <v>1.2590333248537284</v>
      </c>
      <c r="I219" s="47">
        <v>3.2544759023125138</v>
      </c>
      <c r="J219" s="47">
        <v>5.6696891191709859</v>
      </c>
      <c r="K219" s="47">
        <v>4.4705068226120863</v>
      </c>
      <c r="L219" s="47">
        <v>-0.62298161470823388</v>
      </c>
      <c r="M219" s="47">
        <v>-5.8276985195154758</v>
      </c>
      <c r="N219" s="47">
        <v>-0.83904855804781864</v>
      </c>
      <c r="O219" s="47">
        <v>3.2951685393258421</v>
      </c>
      <c r="P219" s="47">
        <v>-16.114970414201181</v>
      </c>
      <c r="Q219" s="47">
        <v>10.924324324324324</v>
      </c>
      <c r="R219" s="47">
        <v>3.8201664355062412</v>
      </c>
      <c r="S219" s="47">
        <v>1.5971672354948803</v>
      </c>
      <c r="T219" s="47">
        <v>1.6818262373027872</v>
      </c>
      <c r="U219" s="47">
        <v>0.55654731457800644</v>
      </c>
      <c r="V219" s="47">
        <v>12.871904761904759</v>
      </c>
      <c r="W219">
        <v>2.33</v>
      </c>
      <c r="X219">
        <v>3.27</v>
      </c>
      <c r="Y219">
        <v>6.14</v>
      </c>
      <c r="Z219">
        <v>-2.98</v>
      </c>
      <c r="AA219" t="s">
        <v>714</v>
      </c>
    </row>
    <row r="220" spans="1:27" x14ac:dyDescent="0.3">
      <c r="A220">
        <v>113011258</v>
      </c>
      <c r="B220" t="s">
        <v>339</v>
      </c>
      <c r="C220" s="47">
        <v>1.1379691169509218</v>
      </c>
      <c r="D220" s="47">
        <v>1.3277942046126547</v>
      </c>
      <c r="E220" s="47">
        <v>-1.2611793855302285</v>
      </c>
      <c r="F220" s="47">
        <v>2.5494209891435453</v>
      </c>
      <c r="G220" s="47">
        <v>-1.4981717451523533</v>
      </c>
      <c r="H220" s="47">
        <v>2.5625187631341948</v>
      </c>
      <c r="I220" s="47">
        <v>-0.42583103764921937</v>
      </c>
      <c r="J220" s="47">
        <v>0.15279959718026248</v>
      </c>
      <c r="K220" s="47">
        <v>2.5080563947633436</v>
      </c>
      <c r="L220" s="47">
        <v>4.5966137040715003</v>
      </c>
      <c r="M220" s="47">
        <v>-8.4652187182095631</v>
      </c>
      <c r="N220" s="47">
        <v>1.0543320544122776</v>
      </c>
      <c r="O220" s="47">
        <v>2.9721594684385373</v>
      </c>
      <c r="P220" s="47">
        <v>-7.7490055248618788</v>
      </c>
      <c r="Q220" s="47">
        <v>0.78460562103354192</v>
      </c>
      <c r="R220" s="47">
        <v>-1.1996540627514083</v>
      </c>
      <c r="S220" s="47">
        <v>-2.804565299209635</v>
      </c>
      <c r="T220" s="47">
        <v>5.2358223394898857</v>
      </c>
      <c r="U220" s="47">
        <v>-1.2253653217012008</v>
      </c>
      <c r="V220" s="47">
        <v>4.7192592592592533</v>
      </c>
      <c r="W220">
        <v>3.23</v>
      </c>
      <c r="X220">
        <v>1.32</v>
      </c>
      <c r="Y220">
        <v>0.51</v>
      </c>
      <c r="Z220">
        <v>8.66</v>
      </c>
      <c r="AA220" t="s">
        <v>714</v>
      </c>
    </row>
    <row r="221" spans="1:27" x14ac:dyDescent="0.3">
      <c r="A221">
        <v>109011175</v>
      </c>
      <c r="B221" t="s">
        <v>254</v>
      </c>
      <c r="C221" s="47">
        <v>1.1212264150943394</v>
      </c>
      <c r="D221" s="47">
        <v>-2.7597067573310667</v>
      </c>
      <c r="E221" s="47">
        <v>9.7038905180840676</v>
      </c>
      <c r="F221" s="47">
        <v>1.6676997189883593</v>
      </c>
      <c r="G221" s="47">
        <v>-0.48611661166116704</v>
      </c>
      <c r="H221" s="47">
        <v>4.688147389969294</v>
      </c>
      <c r="I221" s="47">
        <v>-6.9054916985949788E-2</v>
      </c>
      <c r="J221" s="47">
        <v>-0.98153846153845947</v>
      </c>
      <c r="K221" s="47">
        <v>0.2429402637703646</v>
      </c>
      <c r="L221" s="47">
        <v>4.3831213872832366</v>
      </c>
      <c r="M221" s="47">
        <v>-14.855887850467294</v>
      </c>
      <c r="N221" s="47">
        <v>0.70932016833926848</v>
      </c>
      <c r="O221" s="47">
        <v>1.8790831556503198</v>
      </c>
      <c r="P221" s="47">
        <v>21.928979591836733</v>
      </c>
      <c r="Q221" s="47">
        <v>5.6799372056514876</v>
      </c>
      <c r="R221" s="47">
        <v>-1.1530835734870326</v>
      </c>
      <c r="S221" s="47">
        <v>-1.5801979369947041</v>
      </c>
      <c r="T221" s="47">
        <v>5.3530636418389888</v>
      </c>
      <c r="U221" s="47">
        <v>-3.016245353159853</v>
      </c>
      <c r="V221" s="47">
        <v>-11.927530864197529</v>
      </c>
      <c r="W221">
        <v>2.58</v>
      </c>
      <c r="X221">
        <v>-1.8</v>
      </c>
      <c r="Z221">
        <v>6.83</v>
      </c>
      <c r="AA221" t="s">
        <v>714</v>
      </c>
    </row>
    <row r="222" spans="1:27" x14ac:dyDescent="0.3">
      <c r="A222">
        <v>127021516</v>
      </c>
      <c r="B222" t="s">
        <v>681</v>
      </c>
      <c r="C222" s="47">
        <v>1.1186966723684328</v>
      </c>
      <c r="D222" s="47">
        <v>-14.128057351700875</v>
      </c>
      <c r="E222" s="47">
        <v>1.4036528028933084</v>
      </c>
      <c r="F222" s="47">
        <v>5.2282739212007492</v>
      </c>
      <c r="G222" s="47">
        <v>4.6583072817384679</v>
      </c>
      <c r="H222" s="47">
        <v>5.2261907481439156</v>
      </c>
      <c r="I222" s="47">
        <v>3.8874153923289043</v>
      </c>
      <c r="J222" s="47">
        <v>10.655806451612904</v>
      </c>
      <c r="K222" s="47">
        <v>7.4672866520787728</v>
      </c>
      <c r="L222" s="47">
        <v>-0.70799345469421482</v>
      </c>
      <c r="M222" s="47">
        <v>-1.6468857356236022</v>
      </c>
      <c r="N222" s="47">
        <v>3.3745490541135066</v>
      </c>
      <c r="O222" s="47">
        <v>2.5776892430278888</v>
      </c>
      <c r="P222" s="47">
        <v>-14.853193863319383</v>
      </c>
      <c r="Q222" s="47">
        <v>12.67690730106645</v>
      </c>
      <c r="R222" s="47">
        <v>5.7816630947278185</v>
      </c>
      <c r="S222" s="47">
        <v>0.96593373493975854</v>
      </c>
      <c r="T222" s="47">
        <v>-4.5572775621676023</v>
      </c>
      <c r="U222" s="47">
        <v>1.5010661838664205</v>
      </c>
      <c r="V222" s="47">
        <v>22.139989440337914</v>
      </c>
      <c r="W222">
        <v>4.13</v>
      </c>
      <c r="X222">
        <v>4.0599999999999996</v>
      </c>
      <c r="Y222">
        <v>0.08</v>
      </c>
      <c r="Z222">
        <v>4.88</v>
      </c>
      <c r="AA222" t="s">
        <v>714</v>
      </c>
    </row>
    <row r="223" spans="1:27" x14ac:dyDescent="0.3">
      <c r="A223">
        <v>126011721</v>
      </c>
      <c r="B223" t="s">
        <v>651</v>
      </c>
      <c r="C223" s="47">
        <v>1.1126030543713661</v>
      </c>
      <c r="D223" s="47">
        <v>2.3805960206432477</v>
      </c>
      <c r="E223" s="47">
        <v>-0.10120008631675859</v>
      </c>
      <c r="F223" s="47">
        <v>0.49251994896285645</v>
      </c>
      <c r="G223" s="47">
        <v>3.210765623929289</v>
      </c>
      <c r="H223" s="47">
        <v>0.79839868679272463</v>
      </c>
      <c r="I223" s="47">
        <v>0.6536838044140314</v>
      </c>
      <c r="J223" s="47">
        <v>5.2499307579636536</v>
      </c>
      <c r="K223" s="47">
        <v>3.8181818181818183</v>
      </c>
      <c r="L223" s="47">
        <v>0.96737903239126055</v>
      </c>
      <c r="M223" s="47">
        <v>3.5432363376521891E-2</v>
      </c>
      <c r="N223" s="47">
        <v>-2.5386717030002979</v>
      </c>
      <c r="O223" s="47">
        <v>4.8004544638448117</v>
      </c>
      <c r="P223" s="47">
        <v>-7.1890799604465432</v>
      </c>
      <c r="Q223" s="47">
        <v>6.3554117355540072</v>
      </c>
      <c r="R223" s="47">
        <v>2.1901413059578569</v>
      </c>
      <c r="S223" s="47">
        <v>2.7950498575497917E-2</v>
      </c>
      <c r="T223" s="47">
        <v>0.24279069169317502</v>
      </c>
      <c r="U223" s="47">
        <v>0.80129208566132704</v>
      </c>
      <c r="V223" s="47">
        <v>-11.394601113194042</v>
      </c>
      <c r="W223">
        <v>1.92</v>
      </c>
      <c r="Y223">
        <v>2.59</v>
      </c>
      <c r="Z223">
        <v>-2.67</v>
      </c>
      <c r="AA223" t="s">
        <v>751</v>
      </c>
    </row>
    <row r="224" spans="1:27" x14ac:dyDescent="0.3">
      <c r="A224">
        <v>120031393</v>
      </c>
      <c r="B224" t="s">
        <v>513</v>
      </c>
      <c r="C224" s="47">
        <v>1.1018417229836412</v>
      </c>
      <c r="D224" s="47">
        <v>-0.31956815114709869</v>
      </c>
      <c r="E224" s="47">
        <v>1.0698326359832642</v>
      </c>
      <c r="F224" s="47">
        <v>1.3837769447047812</v>
      </c>
      <c r="G224" s="47">
        <v>1.8010161090458485</v>
      </c>
      <c r="H224" s="47">
        <v>1.5942076147087541</v>
      </c>
      <c r="I224" s="47">
        <v>1.3033154841588566</v>
      </c>
      <c r="J224" s="47">
        <v>7.1144779582366588</v>
      </c>
      <c r="K224" s="47">
        <v>2.5918295739348363</v>
      </c>
      <c r="L224" s="47">
        <v>0.77966850828729228</v>
      </c>
      <c r="M224" s="47">
        <v>-3.9079452054794501</v>
      </c>
      <c r="N224" s="47">
        <v>-2.2158199297467185</v>
      </c>
      <c r="O224" s="47">
        <v>6.6564419475655434</v>
      </c>
      <c r="P224" s="47">
        <v>-7.66</v>
      </c>
      <c r="Q224" s="47">
        <v>3.2329370629370651</v>
      </c>
      <c r="R224" s="47">
        <v>1.5892699327569648</v>
      </c>
      <c r="S224" s="47">
        <v>1.5904230938739534</v>
      </c>
      <c r="T224" s="47">
        <v>-1.2797070467141722</v>
      </c>
      <c r="U224" s="47">
        <v>3.6335629396070814</v>
      </c>
      <c r="V224" s="47">
        <v>17.604599542334093</v>
      </c>
      <c r="W224">
        <v>2.84</v>
      </c>
      <c r="X224">
        <v>15.95</v>
      </c>
      <c r="Y224">
        <v>8.41</v>
      </c>
      <c r="Z224">
        <v>12.42</v>
      </c>
      <c r="AA224" t="s">
        <v>714</v>
      </c>
    </row>
    <row r="225" spans="1:27" x14ac:dyDescent="0.3">
      <c r="A225">
        <v>118021567</v>
      </c>
      <c r="B225" t="s">
        <v>454</v>
      </c>
      <c r="C225" s="47">
        <v>1.0848459383753504</v>
      </c>
      <c r="D225" s="47">
        <v>-2.4592885829030404</v>
      </c>
      <c r="E225" s="47">
        <v>-5.6861983471074371</v>
      </c>
      <c r="F225" s="47">
        <v>2.8128316086547507</v>
      </c>
      <c r="G225" s="47">
        <v>3.5288592684438953</v>
      </c>
      <c r="H225" s="47">
        <v>2.7418229854689571</v>
      </c>
      <c r="I225" s="47">
        <v>1.143960107029919</v>
      </c>
      <c r="J225" s="47">
        <v>9.8863498098859317</v>
      </c>
      <c r="K225" s="47">
        <v>4.2614174972314505</v>
      </c>
      <c r="L225" s="47">
        <v>-3.051279620853081</v>
      </c>
      <c r="M225" s="47">
        <v>-7.7897145122918321</v>
      </c>
      <c r="N225" s="47">
        <v>-2.5400744416873451</v>
      </c>
      <c r="O225" s="47">
        <v>2.0947897049591964</v>
      </c>
      <c r="P225" s="47">
        <v>-20.386289592760178</v>
      </c>
      <c r="Q225" s="47">
        <v>11.462571032571031</v>
      </c>
      <c r="R225" s="47">
        <v>3.9196819787985877</v>
      </c>
      <c r="S225" s="47">
        <v>1.7697551420176296</v>
      </c>
      <c r="T225" s="47">
        <v>-3.5433219412166785</v>
      </c>
      <c r="U225" s="47">
        <v>-1.4050340798442065</v>
      </c>
      <c r="V225" s="47">
        <v>17.508174878556559</v>
      </c>
      <c r="W225">
        <v>2.15</v>
      </c>
      <c r="X225">
        <v>7.28</v>
      </c>
      <c r="Y225">
        <v>9.39</v>
      </c>
      <c r="Z225">
        <v>17.37</v>
      </c>
      <c r="AA225" t="s">
        <v>714</v>
      </c>
    </row>
    <row r="226" spans="1:27" x14ac:dyDescent="0.3">
      <c r="A226">
        <v>128021534</v>
      </c>
      <c r="B226" t="s">
        <v>705</v>
      </c>
      <c r="C226" s="47">
        <v>1.0674105532591058</v>
      </c>
      <c r="D226" s="47">
        <v>0.74497320471597028</v>
      </c>
      <c r="E226" s="47">
        <v>9.2491467576785169E-3</v>
      </c>
      <c r="F226" s="47">
        <v>0.66123201770564322</v>
      </c>
      <c r="G226" s="47">
        <v>2.7380503144654096</v>
      </c>
      <c r="H226" s="47">
        <v>0.74377107818088906</v>
      </c>
      <c r="I226" s="47">
        <v>1.6344855191900169</v>
      </c>
      <c r="J226" s="47">
        <v>4.1164227642276421</v>
      </c>
      <c r="K226" s="47">
        <v>3.7944940289126339</v>
      </c>
      <c r="L226" s="47">
        <v>0.11523686998637839</v>
      </c>
      <c r="M226" s="47">
        <v>11.314924623115578</v>
      </c>
      <c r="N226" s="47">
        <v>-0.87643979057591581</v>
      </c>
      <c r="O226" s="47">
        <v>1.8907131452900474</v>
      </c>
      <c r="P226" s="47">
        <v>-15.741666666666667</v>
      </c>
      <c r="Q226" s="47">
        <v>5.2605887032617318</v>
      </c>
      <c r="R226" s="47">
        <v>2.5177151335311585</v>
      </c>
      <c r="S226" s="47">
        <v>3.5666443572582511</v>
      </c>
      <c r="T226" s="47">
        <v>-0.28780687397708604</v>
      </c>
      <c r="U226" s="47">
        <v>-4.3757746478873241</v>
      </c>
      <c r="V226" s="47"/>
      <c r="W226">
        <v>2.46</v>
      </c>
      <c r="X226">
        <v>0</v>
      </c>
      <c r="Y226">
        <v>4.21</v>
      </c>
      <c r="Z226">
        <v>2.41</v>
      </c>
      <c r="AA226" t="s">
        <v>714</v>
      </c>
    </row>
    <row r="227" spans="1:27" x14ac:dyDescent="0.3">
      <c r="A227">
        <v>106031121</v>
      </c>
      <c r="B227" t="s">
        <v>197</v>
      </c>
      <c r="C227" s="47">
        <v>1.0461843924561691</v>
      </c>
      <c r="D227" s="47">
        <v>-4.8232172198488339</v>
      </c>
      <c r="E227" s="47">
        <v>3.5714598540146003</v>
      </c>
      <c r="F227" s="47">
        <v>1.5677010065863062</v>
      </c>
      <c r="G227" s="47">
        <v>2.8108789975687305</v>
      </c>
      <c r="H227" s="47">
        <v>4.1058898934017005</v>
      </c>
      <c r="I227" s="47">
        <v>0.5424531270486419</v>
      </c>
      <c r="J227" s="47">
        <v>9.1448657861096905E-2</v>
      </c>
      <c r="K227" s="47">
        <v>4.1020534165799507</v>
      </c>
      <c r="L227" s="47">
        <v>-0.43340522133938642</v>
      </c>
      <c r="M227" s="47">
        <v>-4.2349382716049355</v>
      </c>
      <c r="N227" s="47">
        <v>-0.58604449938195291</v>
      </c>
      <c r="O227" s="47">
        <v>3.8197426120114386</v>
      </c>
      <c r="P227" s="47">
        <v>13.04684410646388</v>
      </c>
      <c r="Q227" s="47">
        <v>3.9672503082614057</v>
      </c>
      <c r="R227" s="47">
        <v>5.1004501739308363</v>
      </c>
      <c r="S227" s="47">
        <v>1.2951785454015443</v>
      </c>
      <c r="T227" s="47">
        <v>4.8075194897236004</v>
      </c>
      <c r="U227" s="47">
        <v>-2.6334992648603262</v>
      </c>
      <c r="V227" s="47">
        <v>17.556037735849046</v>
      </c>
      <c r="W227">
        <v>4.58</v>
      </c>
      <c r="X227">
        <v>4.3099999999999996</v>
      </c>
      <c r="Y227">
        <v>-1.28</v>
      </c>
      <c r="Z227">
        <v>8.59</v>
      </c>
      <c r="AA227" t="s">
        <v>714</v>
      </c>
    </row>
    <row r="228" spans="1:27" x14ac:dyDescent="0.3">
      <c r="A228">
        <v>124051469</v>
      </c>
      <c r="B228" t="s">
        <v>611</v>
      </c>
      <c r="C228" s="47">
        <v>1.0428010645375902</v>
      </c>
      <c r="D228" s="47">
        <v>-0.69868217054263582</v>
      </c>
      <c r="E228" s="47">
        <v>2.1910237659963432</v>
      </c>
      <c r="F228" s="47">
        <v>1.7989754343918527</v>
      </c>
      <c r="G228" s="47">
        <v>-4.0105011933174222</v>
      </c>
      <c r="H228" s="47">
        <v>1.2500680272108848</v>
      </c>
      <c r="I228" s="47">
        <v>1.7172468987595035</v>
      </c>
      <c r="J228" s="47">
        <v>6.186256684491978</v>
      </c>
      <c r="K228" s="47">
        <v>1.2445040214477219</v>
      </c>
      <c r="L228" s="47">
        <v>6.0116578567996166</v>
      </c>
      <c r="M228" s="47">
        <v>-4.5948451730418949</v>
      </c>
      <c r="N228" s="47">
        <v>1.0709266409266407</v>
      </c>
      <c r="O228" s="47">
        <v>1.0651951951951952</v>
      </c>
      <c r="P228" s="47">
        <v>-6.6560975609756099</v>
      </c>
      <c r="Q228" s="47">
        <v>3.0873493975903621</v>
      </c>
      <c r="R228" s="47">
        <v>-2.8754131054131058</v>
      </c>
      <c r="S228" s="47">
        <v>-0.67977837474815317</v>
      </c>
      <c r="T228" s="47">
        <v>2.1045215380167681</v>
      </c>
      <c r="U228" s="47">
        <v>0.39725388601036471</v>
      </c>
      <c r="V228" s="47"/>
      <c r="W228">
        <v>1.79</v>
      </c>
      <c r="X228">
        <v>6.73</v>
      </c>
      <c r="Y228">
        <v>0.55000000000000004</v>
      </c>
      <c r="Z228">
        <v>-0.57999999999999996</v>
      </c>
      <c r="AA228" t="s">
        <v>714</v>
      </c>
    </row>
    <row r="229" spans="1:27" x14ac:dyDescent="0.3">
      <c r="A229">
        <v>123021703</v>
      </c>
      <c r="B229" t="s">
        <v>582</v>
      </c>
      <c r="C229" s="47">
        <v>1.0198647178680798</v>
      </c>
      <c r="D229" s="47">
        <v>-3.9412780466748742</v>
      </c>
      <c r="E229" s="47">
        <v>3.8570599479343812</v>
      </c>
      <c r="F229" s="47">
        <v>1.8824769288428094</v>
      </c>
      <c r="G229" s="47">
        <v>2.5347306178583722</v>
      </c>
      <c r="H229" s="47">
        <v>2.4741496760118977</v>
      </c>
      <c r="I229" s="47">
        <v>1.7080914739705548</v>
      </c>
      <c r="J229" s="47">
        <v>15.579052093391434</v>
      </c>
      <c r="K229" s="47">
        <v>2.5183539356539377</v>
      </c>
      <c r="L229" s="47">
        <v>1.9677936957846054</v>
      </c>
      <c r="M229" s="47">
        <v>0.32527430747614616</v>
      </c>
      <c r="N229" s="47">
        <v>1.7004942393883189</v>
      </c>
      <c r="O229" s="47">
        <v>3.914913640366219</v>
      </c>
      <c r="P229" s="47">
        <v>-14.151813367497526</v>
      </c>
      <c r="Q229" s="47">
        <v>10.227013758158208</v>
      </c>
      <c r="R229" s="47">
        <v>1.6671683760438007</v>
      </c>
      <c r="S229" s="47">
        <v>0.95655815590921023</v>
      </c>
      <c r="T229" s="47">
        <v>0.95900513982874891</v>
      </c>
      <c r="U229" s="47">
        <v>5.0711731656495509</v>
      </c>
      <c r="V229" s="47"/>
      <c r="W229">
        <v>-2.78</v>
      </c>
      <c r="X229">
        <v>-6.24</v>
      </c>
      <c r="Y229">
        <v>-4.84</v>
      </c>
      <c r="Z229">
        <v>0.43</v>
      </c>
      <c r="AA229" t="s">
        <v>752</v>
      </c>
    </row>
    <row r="230" spans="1:27" x14ac:dyDescent="0.3">
      <c r="A230">
        <v>126021590</v>
      </c>
      <c r="B230" t="s">
        <v>657</v>
      </c>
      <c r="C230" s="47">
        <v>0.99647006654560144</v>
      </c>
      <c r="D230" s="47">
        <v>1.773180778032037</v>
      </c>
      <c r="E230" s="47">
        <v>1.5636928702010966</v>
      </c>
      <c r="F230" s="47">
        <v>-0.71951541850220302</v>
      </c>
      <c r="G230" s="47">
        <v>5.0028301886792459</v>
      </c>
      <c r="H230" s="47">
        <v>-0.25642903858731181</v>
      </c>
      <c r="I230" s="47">
        <v>2.0736944613511872</v>
      </c>
      <c r="J230" s="47">
        <v>1.9646846846846859</v>
      </c>
      <c r="K230" s="47">
        <v>1.5084520123839011</v>
      </c>
      <c r="L230" s="47">
        <v>-1.4293939393939397</v>
      </c>
      <c r="M230" s="47">
        <v>9.0498113207547171</v>
      </c>
      <c r="N230" s="47">
        <v>-3.8034883720930233</v>
      </c>
      <c r="O230" s="47">
        <v>4.0175886524822699</v>
      </c>
      <c r="P230" s="47">
        <v>9.1538461538462457E-2</v>
      </c>
      <c r="Q230" s="47">
        <v>8.0803703703703711</v>
      </c>
      <c r="R230" s="47">
        <v>3.6660337552742623</v>
      </c>
      <c r="S230" s="47">
        <v>3.9282442748091602</v>
      </c>
      <c r="T230" s="47">
        <v>-0.65074074074074062</v>
      </c>
      <c r="U230" s="47">
        <v>-1.2070928196147115</v>
      </c>
      <c r="V230" s="47"/>
      <c r="W230">
        <v>1.2</v>
      </c>
      <c r="Y230">
        <v>2.57</v>
      </c>
      <c r="Z230">
        <v>2.8</v>
      </c>
      <c r="AA230" t="s">
        <v>714</v>
      </c>
    </row>
    <row r="231" spans="1:27" x14ac:dyDescent="0.3">
      <c r="A231">
        <v>107041147</v>
      </c>
      <c r="B231" t="s">
        <v>225</v>
      </c>
      <c r="C231" s="47">
        <v>0.97821630943582161</v>
      </c>
      <c r="D231" s="47">
        <v>-1.8555839057899903</v>
      </c>
      <c r="E231" s="47">
        <v>3.4126562500000004</v>
      </c>
      <c r="F231" s="47">
        <v>2.9792207792207792</v>
      </c>
      <c r="G231" s="47">
        <v>-7.800752688172043</v>
      </c>
      <c r="H231" s="47">
        <v>2.6351612903225812</v>
      </c>
      <c r="I231" s="47">
        <v>0.94617449664429465</v>
      </c>
      <c r="J231" s="47">
        <v>1.0556300268096521</v>
      </c>
      <c r="K231" s="47">
        <v>2.4286191198786033</v>
      </c>
      <c r="L231" s="47">
        <v>-0.57053894425987384</v>
      </c>
      <c r="M231" s="47">
        <v>-0.18690851735015812</v>
      </c>
      <c r="N231" s="47">
        <v>-0.13185567010309263</v>
      </c>
      <c r="O231" s="47">
        <v>6.4457855822550831</v>
      </c>
      <c r="P231" s="47">
        <v>-1.2871755725190841</v>
      </c>
      <c r="Q231" s="47">
        <v>5.6199999999999992</v>
      </c>
      <c r="R231" s="47">
        <v>-8.0426959247648924</v>
      </c>
      <c r="S231" s="47">
        <v>-0.71921735030645895</v>
      </c>
      <c r="T231" s="47">
        <v>4.0410152284263958</v>
      </c>
      <c r="U231" s="47">
        <v>-9.0309243697479005</v>
      </c>
      <c r="V231" s="47">
        <v>21.75903614457831</v>
      </c>
      <c r="W231">
        <v>1</v>
      </c>
      <c r="X231">
        <v>-0.38</v>
      </c>
      <c r="Y231">
        <v>-4.7300000000000004</v>
      </c>
      <c r="Z231">
        <v>0.51</v>
      </c>
      <c r="AA231" t="s">
        <v>714</v>
      </c>
    </row>
    <row r="232" spans="1:27" x14ac:dyDescent="0.3">
      <c r="A232">
        <v>114021284</v>
      </c>
      <c r="B232" t="s">
        <v>365</v>
      </c>
      <c r="C232" s="47">
        <v>0.93657821229050242</v>
      </c>
      <c r="D232" s="47">
        <v>-9.2252435530085961</v>
      </c>
      <c r="E232" s="47">
        <v>10.325574837310196</v>
      </c>
      <c r="F232" s="47">
        <v>2.9785284640171863</v>
      </c>
      <c r="G232" s="47">
        <v>0.45879788639365948</v>
      </c>
      <c r="H232" s="47">
        <v>4.402513601741024</v>
      </c>
      <c r="I232" s="47">
        <v>1.8942353681560746</v>
      </c>
      <c r="J232" s="47">
        <v>9.4722422494593062E-2</v>
      </c>
      <c r="K232" s="47">
        <v>5.1130727762803225</v>
      </c>
      <c r="L232" s="47">
        <v>-4.2049336057201225</v>
      </c>
      <c r="M232" s="47">
        <v>3.8834744947064479</v>
      </c>
      <c r="N232" s="47">
        <v>-1.1750460405156535</v>
      </c>
      <c r="O232" s="47">
        <v>10.662791878172589</v>
      </c>
      <c r="P232" s="47">
        <v>5.8526865671641772</v>
      </c>
      <c r="Q232" s="47">
        <v>3.1041975308641945</v>
      </c>
      <c r="R232" s="47">
        <v>1.4662272867262089</v>
      </c>
      <c r="S232" s="47">
        <v>1.1220265780730898</v>
      </c>
      <c r="T232" s="47">
        <v>7.7328727362937242</v>
      </c>
      <c r="U232" s="47">
        <v>-7.4569186305024466</v>
      </c>
      <c r="V232" s="47">
        <v>0.92414364640883662</v>
      </c>
      <c r="W232">
        <v>3.17</v>
      </c>
      <c r="X232">
        <v>10.58</v>
      </c>
      <c r="Y232">
        <v>-3.23</v>
      </c>
      <c r="Z232">
        <v>8.02</v>
      </c>
      <c r="AA232" t="s">
        <v>714</v>
      </c>
    </row>
    <row r="233" spans="1:27" x14ac:dyDescent="0.3">
      <c r="A233">
        <v>102021045</v>
      </c>
      <c r="B233" t="s">
        <v>118</v>
      </c>
      <c r="C233" s="47">
        <v>0.90056912212219586</v>
      </c>
      <c r="D233" s="47">
        <v>-3.7869620253164555</v>
      </c>
      <c r="E233" s="47">
        <v>-5.4018784530386732</v>
      </c>
      <c r="F233" s="47">
        <v>1.8915734670266087</v>
      </c>
      <c r="G233" s="47">
        <v>11.936153846153847</v>
      </c>
      <c r="H233" s="47">
        <v>0.91305383279583197</v>
      </c>
      <c r="I233" s="47">
        <v>3.3082649472450161</v>
      </c>
      <c r="J233" s="47">
        <v>2.9047720364741636</v>
      </c>
      <c r="K233" s="47">
        <v>9.054985722444318</v>
      </c>
      <c r="L233" s="47">
        <v>1.9890829193733275</v>
      </c>
      <c r="M233" s="47">
        <v>-1.5394479830148633</v>
      </c>
      <c r="N233" s="47">
        <v>7.572005383580116E-2</v>
      </c>
      <c r="O233" s="47">
        <v>2.9398659517426271</v>
      </c>
      <c r="P233" s="47">
        <v>-17.208443935926773</v>
      </c>
      <c r="Q233" s="47">
        <v>3.7976534492123832</v>
      </c>
      <c r="R233" s="47">
        <v>13.485084745762713</v>
      </c>
      <c r="S233" s="47">
        <v>2.8796332518337397</v>
      </c>
      <c r="T233" s="47">
        <v>0.55765012084030552</v>
      </c>
      <c r="U233" s="47">
        <v>2.5635465663217332</v>
      </c>
      <c r="V233" s="47">
        <v>-51.908461538461538</v>
      </c>
      <c r="W233">
        <v>3.03</v>
      </c>
      <c r="X233">
        <v>-1.42</v>
      </c>
      <c r="Y233">
        <v>5.47</v>
      </c>
      <c r="Z233">
        <v>9.17</v>
      </c>
      <c r="AA233" t="s">
        <v>714</v>
      </c>
    </row>
    <row r="234" spans="1:27" x14ac:dyDescent="0.3">
      <c r="A234">
        <v>108021157</v>
      </c>
      <c r="B234" t="s">
        <v>236</v>
      </c>
      <c r="C234" s="47">
        <v>0.89897196979932659</v>
      </c>
      <c r="D234" s="47">
        <v>-8.2107290233837702</v>
      </c>
      <c r="E234" s="47">
        <v>2.8294004796163073</v>
      </c>
      <c r="F234" s="47">
        <v>2.1721259842519665</v>
      </c>
      <c r="G234" s="47">
        <v>3.8872439478584724</v>
      </c>
      <c r="H234" s="47">
        <v>4.5365295169946318</v>
      </c>
      <c r="I234" s="47">
        <v>0.87790697674418539</v>
      </c>
      <c r="J234" s="47">
        <v>-8.6950354609928837E-2</v>
      </c>
      <c r="K234" s="47">
        <v>6.2319137466307284</v>
      </c>
      <c r="L234" s="47">
        <v>0.10941176470588232</v>
      </c>
      <c r="M234" s="47">
        <v>-1.0182758620689683</v>
      </c>
      <c r="N234" s="47">
        <v>1.5584699453551916</v>
      </c>
      <c r="O234" s="47">
        <v>2.1635444947209646</v>
      </c>
      <c r="P234" s="47">
        <v>-8.6169724770642233</v>
      </c>
      <c r="Q234" s="47">
        <v>7.8262942779291578</v>
      </c>
      <c r="R234" s="47">
        <v>5.2418032786885238</v>
      </c>
      <c r="S234" s="47">
        <v>0.41079754601227059</v>
      </c>
      <c r="T234" s="47">
        <v>4.2060726294552797</v>
      </c>
      <c r="U234" s="47">
        <v>-4.4617682198327344</v>
      </c>
      <c r="V234" s="47">
        <v>1.4668965517241332</v>
      </c>
      <c r="W234">
        <v>8.82</v>
      </c>
      <c r="X234">
        <v>4.28</v>
      </c>
      <c r="Z234">
        <v>17.05</v>
      </c>
      <c r="AA234" t="s">
        <v>714</v>
      </c>
    </row>
    <row r="235" spans="1:27" x14ac:dyDescent="0.3">
      <c r="A235">
        <v>122031697</v>
      </c>
      <c r="B235" t="s">
        <v>568</v>
      </c>
      <c r="C235" s="47">
        <v>0.84638681280212591</v>
      </c>
      <c r="D235" s="47">
        <v>-3.2061316376021338</v>
      </c>
      <c r="E235" s="47">
        <v>-2.6728520693468196</v>
      </c>
      <c r="F235" s="47">
        <v>0.86462665393261418</v>
      </c>
      <c r="G235" s="47">
        <v>6.6207238733923353</v>
      </c>
      <c r="H235" s="47">
        <v>1.2706247760695435</v>
      </c>
      <c r="I235" s="47">
        <v>2.2894181442132622</v>
      </c>
      <c r="J235" s="47">
        <v>6.3831919091441822</v>
      </c>
      <c r="K235" s="47">
        <v>3.5669265513600723</v>
      </c>
      <c r="L235" s="47">
        <v>-2.3325326729204372</v>
      </c>
      <c r="M235" s="47">
        <v>-3.8191547812492077</v>
      </c>
      <c r="N235" s="47">
        <v>-2.2264905748900845</v>
      </c>
      <c r="O235" s="47">
        <v>2.6423357470411228</v>
      </c>
      <c r="P235" s="47">
        <v>-6.7157346427334303</v>
      </c>
      <c r="Q235" s="47">
        <v>5.9945385514334291</v>
      </c>
      <c r="R235" s="47">
        <v>7.3780841000711099</v>
      </c>
      <c r="S235" s="47">
        <v>2.1120961025686356</v>
      </c>
      <c r="T235" s="47">
        <v>-2.3259512410703014</v>
      </c>
      <c r="U235" s="47">
        <v>-0.38518962208157781</v>
      </c>
      <c r="V235" s="47">
        <v>6.8099992601160153</v>
      </c>
      <c r="W235">
        <v>3.34</v>
      </c>
      <c r="X235">
        <v>-5.7</v>
      </c>
      <c r="Y235">
        <v>6.22</v>
      </c>
      <c r="Z235">
        <v>5.82</v>
      </c>
      <c r="AA235" t="s">
        <v>753</v>
      </c>
    </row>
    <row r="236" spans="1:27" x14ac:dyDescent="0.3">
      <c r="A236">
        <v>106011109</v>
      </c>
      <c r="B236" t="s">
        <v>183</v>
      </c>
      <c r="C236" s="47">
        <v>0.84539972797340113</v>
      </c>
      <c r="D236" s="47">
        <v>-1.3231742243436759</v>
      </c>
      <c r="E236" s="47">
        <v>6.8728682170542648</v>
      </c>
      <c r="F236" s="47">
        <v>1.7891193903471621</v>
      </c>
      <c r="G236" s="47">
        <v>-3.5599232981783313</v>
      </c>
      <c r="H236" s="47">
        <v>1.813405526512323</v>
      </c>
      <c r="I236" s="47">
        <v>0.87503355704697938</v>
      </c>
      <c r="J236" s="47">
        <v>-1.1289184060721063</v>
      </c>
      <c r="K236" s="47">
        <v>0.74192462987886998</v>
      </c>
      <c r="L236" s="47">
        <v>1.303058693855057</v>
      </c>
      <c r="M236" s="47">
        <v>0.55091954022988432</v>
      </c>
      <c r="N236" s="47">
        <v>-0.33477690288713924</v>
      </c>
      <c r="O236" s="47">
        <v>5.5206504065040658</v>
      </c>
      <c r="P236" s="47">
        <v>45.635365853658534</v>
      </c>
      <c r="Q236" s="47">
        <v>7.8445205479452014</v>
      </c>
      <c r="R236" s="47">
        <v>-3.667670772676372</v>
      </c>
      <c r="S236" s="47">
        <v>-2.5719781221513216</v>
      </c>
      <c r="T236" s="47">
        <v>4.2027586206896554</v>
      </c>
      <c r="U236" s="47">
        <v>-7.1173180076628384</v>
      </c>
      <c r="V236" s="47"/>
      <c r="W236">
        <v>1.65</v>
      </c>
      <c r="X236">
        <v>-3.41</v>
      </c>
      <c r="Z236">
        <v>4.55</v>
      </c>
      <c r="AA236" t="s">
        <v>714</v>
      </c>
    </row>
    <row r="237" spans="1:27" x14ac:dyDescent="0.3">
      <c r="A237">
        <v>125021712</v>
      </c>
      <c r="B237" t="s">
        <v>627</v>
      </c>
      <c r="C237" s="47">
        <v>0.83904474536065976</v>
      </c>
      <c r="D237" s="47">
        <v>1.1366665003332024</v>
      </c>
      <c r="E237" s="47">
        <v>-2.552638602726212</v>
      </c>
      <c r="F237" s="47">
        <v>0.99177455802601244</v>
      </c>
      <c r="G237" s="47">
        <v>1.134378881273582</v>
      </c>
      <c r="H237" s="47">
        <v>0.928826637187953</v>
      </c>
      <c r="I237" s="47">
        <v>0.25098129322107177</v>
      </c>
      <c r="J237" s="47">
        <v>3.4661545526020276</v>
      </c>
      <c r="K237" s="47">
        <v>4.4691849725880584</v>
      </c>
      <c r="L237" s="47">
        <v>2.012865097558608</v>
      </c>
      <c r="M237" s="47">
        <v>-3.9881477533407796</v>
      </c>
      <c r="N237" s="47">
        <v>-2.1667553695404331</v>
      </c>
      <c r="O237" s="47">
        <v>4.0783184640083379</v>
      </c>
      <c r="P237" s="47">
        <v>-10.818547007571395</v>
      </c>
      <c r="Q237" s="47">
        <v>5.2447994654857908</v>
      </c>
      <c r="R237" s="47">
        <v>0.77964518539420347</v>
      </c>
      <c r="S237" s="47">
        <v>-0.53651031236740288</v>
      </c>
      <c r="T237" s="47">
        <v>0.72049037304429397</v>
      </c>
      <c r="U237" s="47">
        <v>-1.5918422787306703</v>
      </c>
      <c r="V237" s="47">
        <v>-33.717710971233217</v>
      </c>
      <c r="W237">
        <v>1.28</v>
      </c>
      <c r="Y237">
        <v>1.05</v>
      </c>
      <c r="Z237">
        <v>12.15</v>
      </c>
      <c r="AA237" t="s">
        <v>754</v>
      </c>
    </row>
    <row r="238" spans="1:27" x14ac:dyDescent="0.3">
      <c r="A238">
        <v>114011279</v>
      </c>
      <c r="B238" t="s">
        <v>360</v>
      </c>
      <c r="C238" s="47">
        <v>0.83443258067582704</v>
      </c>
      <c r="D238" s="47">
        <v>-4.6024561403508777</v>
      </c>
      <c r="E238" s="47">
        <v>9.4668957154405806</v>
      </c>
      <c r="F238" s="47">
        <v>-1.3577072120559741</v>
      </c>
      <c r="G238" s="47">
        <v>5.3081602373887247</v>
      </c>
      <c r="H238" s="47">
        <v>2.7745018815607043</v>
      </c>
      <c r="I238" s="47">
        <v>1.3690880748246279</v>
      </c>
      <c r="J238" s="47">
        <v>1.8084866275277243</v>
      </c>
      <c r="K238" s="47">
        <v>5.1574410774410779</v>
      </c>
      <c r="L238" s="47">
        <v>-4.3460087982403515</v>
      </c>
      <c r="M238" s="47">
        <v>5.5719325328759268</v>
      </c>
      <c r="N238" s="47">
        <v>-2.5425876460767949</v>
      </c>
      <c r="O238" s="47">
        <v>7.243648293963254</v>
      </c>
      <c r="P238" s="47">
        <v>9.4974257425742579</v>
      </c>
      <c r="Q238" s="47">
        <v>3.2073559624832484</v>
      </c>
      <c r="R238" s="47">
        <v>7.6132344763670083</v>
      </c>
      <c r="S238" s="47">
        <v>-1.0370227670753067</v>
      </c>
      <c r="T238" s="47">
        <v>8.3141310301242886</v>
      </c>
      <c r="U238" s="47">
        <v>-11.813247496423465</v>
      </c>
      <c r="V238" s="47">
        <v>8.2927536231884034</v>
      </c>
      <c r="W238">
        <v>5.49</v>
      </c>
      <c r="X238">
        <v>4.43</v>
      </c>
      <c r="Y238">
        <v>29.86</v>
      </c>
      <c r="Z238">
        <v>6.52</v>
      </c>
      <c r="AA238" t="s">
        <v>714</v>
      </c>
    </row>
    <row r="239" spans="1:27" x14ac:dyDescent="0.3">
      <c r="A239">
        <v>108041162</v>
      </c>
      <c r="B239" t="s">
        <v>241</v>
      </c>
      <c r="C239" s="47">
        <v>0.82849983181971076</v>
      </c>
      <c r="D239" s="47">
        <v>-7.4188157332193221</v>
      </c>
      <c r="E239" s="47">
        <v>3.7459616985845123</v>
      </c>
      <c r="F239" s="47">
        <v>0.15985729630197909</v>
      </c>
      <c r="G239" s="47">
        <v>5.2841430948419301</v>
      </c>
      <c r="H239" s="47">
        <v>3.5490147943423818</v>
      </c>
      <c r="I239" s="47">
        <v>1.3090196078431369</v>
      </c>
      <c r="J239" s="47">
        <v>2.8719123085050207</v>
      </c>
      <c r="K239" s="47">
        <v>5.5786789554531495</v>
      </c>
      <c r="L239" s="47">
        <v>-5.026172388604822</v>
      </c>
      <c r="M239" s="47">
        <v>-1.6525766871165644</v>
      </c>
      <c r="N239" s="47">
        <v>-2.2242988343341574</v>
      </c>
      <c r="O239" s="47">
        <v>4.605559878945094</v>
      </c>
      <c r="P239" s="47">
        <v>10.160765171503961</v>
      </c>
      <c r="Q239" s="47">
        <v>4.0886088379705399</v>
      </c>
      <c r="R239" s="47">
        <v>7.5438846238210147</v>
      </c>
      <c r="S239" s="47">
        <v>2.9878568192115988</v>
      </c>
      <c r="T239" s="47">
        <v>5.3583553567798337</v>
      </c>
      <c r="U239" s="47">
        <v>-11.553748676314864</v>
      </c>
      <c r="V239" s="47">
        <v>18.665675675675672</v>
      </c>
      <c r="W239">
        <v>6.66</v>
      </c>
      <c r="X239">
        <v>-2.27</v>
      </c>
      <c r="Z239">
        <v>6.69</v>
      </c>
      <c r="AA239" t="s">
        <v>714</v>
      </c>
    </row>
    <row r="240" spans="1:27" x14ac:dyDescent="0.3">
      <c r="A240">
        <v>109031180</v>
      </c>
      <c r="B240" t="s">
        <v>259</v>
      </c>
      <c r="C240" s="47">
        <v>0.82009221531203025</v>
      </c>
      <c r="D240" s="47">
        <v>-5.9553299492385783</v>
      </c>
      <c r="E240" s="47">
        <v>1.3416274089935758</v>
      </c>
      <c r="F240" s="47">
        <v>1.4115633672525441</v>
      </c>
      <c r="G240" s="47">
        <v>3.531733547351525</v>
      </c>
      <c r="H240" s="47">
        <v>5.0496659707724447</v>
      </c>
      <c r="I240" s="47">
        <v>-0.50893823379275283</v>
      </c>
      <c r="J240" s="47">
        <v>-0.3563380281690165</v>
      </c>
      <c r="K240" s="47">
        <v>4.2676534788540241</v>
      </c>
      <c r="L240" s="47">
        <v>2.5734231805929921</v>
      </c>
      <c r="M240" s="47">
        <v>-21.993366733466932</v>
      </c>
      <c r="N240" s="47">
        <v>1.3717670054730258</v>
      </c>
      <c r="O240" s="47">
        <v>0.27405063291139165</v>
      </c>
      <c r="P240" s="47">
        <v>9.0933027522935816</v>
      </c>
      <c r="Q240" s="47">
        <v>0.87083044982698965</v>
      </c>
      <c r="R240" s="47">
        <v>5.1445397676496878</v>
      </c>
      <c r="S240" s="47">
        <v>-1.4680686220254575</v>
      </c>
      <c r="T240" s="47">
        <v>6.2571995528228062</v>
      </c>
      <c r="U240" s="47">
        <v>-4.8843433298862458</v>
      </c>
      <c r="V240" s="47">
        <v>1.6741463414634268</v>
      </c>
      <c r="W240">
        <v>5.09</v>
      </c>
      <c r="X240">
        <v>8.0399999999999991</v>
      </c>
      <c r="Z240">
        <v>-8.07</v>
      </c>
      <c r="AA240" t="s">
        <v>714</v>
      </c>
    </row>
    <row r="241" spans="1:27" x14ac:dyDescent="0.3">
      <c r="A241">
        <v>121041416</v>
      </c>
      <c r="B241" t="s">
        <v>546</v>
      </c>
      <c r="C241" s="47">
        <v>0.81958553783076749</v>
      </c>
      <c r="D241" s="47">
        <v>-1.2067036758060965</v>
      </c>
      <c r="E241" s="47">
        <v>-2.0576672429177183</v>
      </c>
      <c r="F241" s="47">
        <v>0.75756122658846436</v>
      </c>
      <c r="G241" s="47">
        <v>4.6682313943188873</v>
      </c>
      <c r="H241" s="47">
        <v>0.83858903347405533</v>
      </c>
      <c r="I241" s="47">
        <v>1.3998200306654072</v>
      </c>
      <c r="J241" s="47">
        <v>3.1882616094412022</v>
      </c>
      <c r="K241" s="47">
        <v>0.48390241788093746</v>
      </c>
      <c r="L241" s="47">
        <v>-3.1661677439336957</v>
      </c>
      <c r="M241" s="47">
        <v>-0.48717998909678606</v>
      </c>
      <c r="N241" s="47">
        <v>-1.5996314265799592</v>
      </c>
      <c r="O241" s="47">
        <v>4.8183206726052026</v>
      </c>
      <c r="P241" s="47">
        <v>-8.8859394516727868</v>
      </c>
      <c r="Q241" s="47">
        <v>8.3023776804472256</v>
      </c>
      <c r="R241" s="47">
        <v>3.429637444452986</v>
      </c>
      <c r="S241" s="47">
        <v>-1.3559693781969973</v>
      </c>
      <c r="T241" s="47">
        <v>-1.2813377741801331</v>
      </c>
      <c r="U241" s="47">
        <v>1.310247561406463</v>
      </c>
      <c r="V241" s="47">
        <v>24.34281672109914</v>
      </c>
      <c r="W241">
        <v>1.23</v>
      </c>
      <c r="X241">
        <v>-6.21</v>
      </c>
      <c r="Y241">
        <v>11.53</v>
      </c>
      <c r="Z241">
        <v>9.57</v>
      </c>
      <c r="AA241" t="s">
        <v>714</v>
      </c>
    </row>
    <row r="242" spans="1:27" x14ac:dyDescent="0.3">
      <c r="A242">
        <v>112031251</v>
      </c>
      <c r="B242" t="s">
        <v>330</v>
      </c>
      <c r="C242" s="47">
        <v>0.81634747632022808</v>
      </c>
      <c r="D242" s="47">
        <v>-10.570280186791194</v>
      </c>
      <c r="E242" s="47">
        <v>1.413227326266199</v>
      </c>
      <c r="F242" s="47">
        <v>3.240606060606062</v>
      </c>
      <c r="G242" s="47">
        <v>5.6040709561034276</v>
      </c>
      <c r="H242" s="47">
        <v>4.4152604166666691</v>
      </c>
      <c r="I242" s="47">
        <v>2.8932653061224478</v>
      </c>
      <c r="J242" s="47">
        <v>4.643353115727006</v>
      </c>
      <c r="K242" s="47">
        <v>7.1304182041820425</v>
      </c>
      <c r="L242" s="47">
        <v>-2.772350813743218</v>
      </c>
      <c r="M242" s="47">
        <v>-2.5305750798722073</v>
      </c>
      <c r="N242" s="47">
        <v>-2.2867260195290058</v>
      </c>
      <c r="O242" s="47">
        <v>8.0618315018315005</v>
      </c>
      <c r="P242" s="47">
        <v>-3.4463291139240511</v>
      </c>
      <c r="Q242" s="47">
        <v>9.3738255033557039</v>
      </c>
      <c r="R242" s="47">
        <v>8.3921259842519671</v>
      </c>
      <c r="S242" s="47">
        <v>-0.79124296232135194</v>
      </c>
      <c r="T242" s="47">
        <v>7.7612903225806447</v>
      </c>
      <c r="U242" s="47">
        <v>-9.9061256544502641</v>
      </c>
      <c r="V242" s="47">
        <v>2.4901307189542479</v>
      </c>
      <c r="W242">
        <v>5.29</v>
      </c>
      <c r="X242">
        <v>0.86</v>
      </c>
      <c r="Z242">
        <v>8.8699999999999992</v>
      </c>
      <c r="AA242" t="s">
        <v>714</v>
      </c>
    </row>
    <row r="243" spans="1:27" x14ac:dyDescent="0.3">
      <c r="A243">
        <v>119041380</v>
      </c>
      <c r="B243" t="s">
        <v>496</v>
      </c>
      <c r="C243" s="47">
        <v>0.81115308151093402</v>
      </c>
      <c r="D243" s="47">
        <v>-1.4361961828672882</v>
      </c>
      <c r="E243" s="47">
        <v>-3.9278913738019163</v>
      </c>
      <c r="F243" s="47">
        <v>2.1320243508874857</v>
      </c>
      <c r="G243" s="47">
        <v>2.181225033288948</v>
      </c>
      <c r="H243" s="47">
        <v>1.249784321858149</v>
      </c>
      <c r="I243" s="47">
        <v>1.6781818181818196</v>
      </c>
      <c r="J243" s="47">
        <v>3.4515873015872991</v>
      </c>
      <c r="K243" s="47">
        <v>4.5905055698371884</v>
      </c>
      <c r="L243" s="47">
        <v>0.65743066457352128</v>
      </c>
      <c r="M243" s="47">
        <v>-7.2141300421432852</v>
      </c>
      <c r="N243" s="47">
        <v>-0.81401976195823078</v>
      </c>
      <c r="O243" s="47">
        <v>3.9221096173733194</v>
      </c>
      <c r="P243" s="47">
        <v>-6.1443589743589726</v>
      </c>
      <c r="Q243" s="47">
        <v>1.2667543335325746</v>
      </c>
      <c r="R243" s="47">
        <v>2.5407692307692304</v>
      </c>
      <c r="S243" s="47">
        <v>1.6388073394495413</v>
      </c>
      <c r="T243" s="47">
        <v>1.6423805951487864</v>
      </c>
      <c r="U243" s="47">
        <v>2.8054038301415467</v>
      </c>
      <c r="V243" s="47">
        <v>-46.779141104294482</v>
      </c>
      <c r="W243">
        <v>3.5</v>
      </c>
      <c r="X243">
        <v>5.89</v>
      </c>
      <c r="Y243">
        <v>7.31</v>
      </c>
      <c r="Z243">
        <v>0.11</v>
      </c>
      <c r="AA243" t="s">
        <v>714</v>
      </c>
    </row>
    <row r="244" spans="1:27" x14ac:dyDescent="0.3">
      <c r="A244">
        <v>122031424</v>
      </c>
      <c r="B244" t="s">
        <v>557</v>
      </c>
      <c r="C244" s="47">
        <v>0.80926531782463229</v>
      </c>
      <c r="D244" s="47">
        <v>-0.92347985347985428</v>
      </c>
      <c r="E244" s="47">
        <v>0.31543021032504726</v>
      </c>
      <c r="F244" s="47">
        <v>1.0306237330422574</v>
      </c>
      <c r="G244" s="47">
        <v>2.9493285371702633</v>
      </c>
      <c r="H244" s="47">
        <v>1.032223610243598</v>
      </c>
      <c r="I244" s="47">
        <v>1.5733738601823717</v>
      </c>
      <c r="J244" s="47">
        <v>9.6666037735849066</v>
      </c>
      <c r="K244" s="47">
        <v>3.6649710982658963</v>
      </c>
      <c r="L244" s="47">
        <v>-0.32989527425055609</v>
      </c>
      <c r="M244" s="47">
        <v>-3.675757575757574</v>
      </c>
      <c r="N244" s="47">
        <v>-2.5375504322766576</v>
      </c>
      <c r="O244" s="47">
        <v>2.5814864864864866</v>
      </c>
      <c r="P244" s="47">
        <v>6.6019823788546255</v>
      </c>
      <c r="Q244" s="47">
        <v>6.3716230366492148</v>
      </c>
      <c r="R244" s="47">
        <v>3.2379775280898873</v>
      </c>
      <c r="S244" s="47">
        <v>1.4434867433716856</v>
      </c>
      <c r="T244" s="47">
        <v>-1.0801629991850037</v>
      </c>
      <c r="U244" s="47">
        <v>-0.83487548422800195</v>
      </c>
      <c r="V244" s="47">
        <v>3.6158620689655194</v>
      </c>
      <c r="W244">
        <v>1.94</v>
      </c>
      <c r="X244">
        <v>7.76</v>
      </c>
      <c r="Y244">
        <v>8.01</v>
      </c>
      <c r="Z244">
        <v>6.93</v>
      </c>
      <c r="AA244" t="s">
        <v>714</v>
      </c>
    </row>
    <row r="245" spans="1:27" x14ac:dyDescent="0.3">
      <c r="A245">
        <v>103021069</v>
      </c>
      <c r="B245" t="s">
        <v>143</v>
      </c>
      <c r="C245" s="47">
        <v>0.79444868447479422</v>
      </c>
      <c r="D245" s="47">
        <v>-4.8419540229885065</v>
      </c>
      <c r="E245" s="47">
        <v>-1.8544680851063839</v>
      </c>
      <c r="F245" s="47">
        <v>5.5127335342229884</v>
      </c>
      <c r="G245" s="47">
        <v>-2.1901421800947869</v>
      </c>
      <c r="H245" s="47">
        <v>6.1280598555211556</v>
      </c>
      <c r="I245" s="47">
        <v>-1.1318324607329853</v>
      </c>
      <c r="J245" s="47">
        <v>1.5606779661016947</v>
      </c>
      <c r="K245" s="47">
        <v>1.3977611940298509</v>
      </c>
      <c r="L245" s="47">
        <v>7.0709571242962319</v>
      </c>
      <c r="M245" s="47">
        <v>-29.105671641791044</v>
      </c>
      <c r="N245" s="47">
        <v>1.1676729559748429</v>
      </c>
      <c r="O245" s="47">
        <v>0.96436953807740311</v>
      </c>
      <c r="P245" s="47">
        <v>38.261052631578949</v>
      </c>
      <c r="Q245" s="47">
        <v>7.054426229508195</v>
      </c>
      <c r="R245" s="47">
        <v>-3.310049443757725</v>
      </c>
      <c r="S245" s="47">
        <v>0.73339604891815569</v>
      </c>
      <c r="T245" s="47">
        <v>7.8470819304152641</v>
      </c>
      <c r="U245" s="47">
        <v>-10.91065948855989</v>
      </c>
      <c r="V245" s="47">
        <v>-0.51354838709676187</v>
      </c>
      <c r="W245">
        <v>3.61</v>
      </c>
      <c r="X245">
        <v>-1.58</v>
      </c>
      <c r="Z245">
        <v>14.6</v>
      </c>
      <c r="AA245" t="s">
        <v>714</v>
      </c>
    </row>
    <row r="246" spans="1:27" x14ac:dyDescent="0.3">
      <c r="A246">
        <v>121021403</v>
      </c>
      <c r="B246" t="s">
        <v>532</v>
      </c>
      <c r="C246" s="47">
        <v>0.78036921548515714</v>
      </c>
      <c r="D246" s="47">
        <v>0.14626834156565138</v>
      </c>
      <c r="E246" s="47">
        <v>2.1059729437028283</v>
      </c>
      <c r="F246" s="47">
        <v>0.50159940288723437</v>
      </c>
      <c r="G246" s="47">
        <v>1.9295109304328788</v>
      </c>
      <c r="H246" s="47">
        <v>0.78246614082041432</v>
      </c>
      <c r="I246" s="47">
        <v>1.1830251102252678</v>
      </c>
      <c r="J246" s="47">
        <v>0.47183915308946389</v>
      </c>
      <c r="K246" s="47">
        <v>2.8357098469324398</v>
      </c>
      <c r="L246" s="47">
        <v>-0.19849798937069973</v>
      </c>
      <c r="M246" s="47">
        <v>2.5256156505911882</v>
      </c>
      <c r="N246" s="47">
        <v>-1.3497239105076311</v>
      </c>
      <c r="O246" s="47">
        <v>1.7047507210052641</v>
      </c>
      <c r="P246" s="47">
        <v>0.24125793805743534</v>
      </c>
      <c r="Q246" s="47">
        <v>6.0149042191515019</v>
      </c>
      <c r="R246" s="47">
        <v>1.9189783760542118</v>
      </c>
      <c r="S246" s="47">
        <v>1.4126444659897177</v>
      </c>
      <c r="T246" s="47">
        <v>0.53532684544482567</v>
      </c>
      <c r="U246" s="47">
        <v>-1.9850719870870286</v>
      </c>
      <c r="V246" s="47">
        <v>-78.678318869460881</v>
      </c>
      <c r="W246">
        <v>1.52</v>
      </c>
      <c r="X246">
        <v>0.96</v>
      </c>
      <c r="Y246">
        <v>1.93</v>
      </c>
      <c r="Z246">
        <v>0.62</v>
      </c>
      <c r="AA246" t="s">
        <v>714</v>
      </c>
    </row>
    <row r="247" spans="1:27" x14ac:dyDescent="0.3">
      <c r="A247">
        <v>110041200</v>
      </c>
      <c r="B247" t="s">
        <v>279</v>
      </c>
      <c r="C247" s="47">
        <v>0.7746330275229365</v>
      </c>
      <c r="D247" s="47">
        <v>2.6065644171779141</v>
      </c>
      <c r="E247" s="47">
        <v>-0.59318181818181692</v>
      </c>
      <c r="F247" s="47">
        <v>-0.18673758865248224</v>
      </c>
      <c r="G247" s="47">
        <v>1.179554531490016</v>
      </c>
      <c r="H247" s="47">
        <v>1.466947960618846</v>
      </c>
      <c r="I247" s="47">
        <v>-1.0242715700141449</v>
      </c>
      <c r="J247" s="47">
        <v>6.3770350404312683</v>
      </c>
      <c r="K247" s="47">
        <v>0.64178053830227721</v>
      </c>
      <c r="L247" s="47">
        <v>-5.3119793564055868</v>
      </c>
      <c r="M247" s="47">
        <v>18.780732984293195</v>
      </c>
      <c r="N247" s="47">
        <v>0.59938425565081865</v>
      </c>
      <c r="O247" s="47">
        <v>1.8755191256830601</v>
      </c>
      <c r="P247" s="47">
        <v>-0.82698630136986395</v>
      </c>
      <c r="Q247" s="47">
        <v>-10.064977973568283</v>
      </c>
      <c r="R247" s="47">
        <v>0.37851153039832042</v>
      </c>
      <c r="S247" s="47">
        <v>-1.1417312072892951</v>
      </c>
      <c r="T247" s="47">
        <v>4.3858227848101254</v>
      </c>
      <c r="U247" s="47">
        <v>-5.1884869325997265</v>
      </c>
      <c r="V247" s="47"/>
      <c r="W247">
        <v>1.1299999999999999</v>
      </c>
      <c r="X247">
        <v>-4.1900000000000004</v>
      </c>
      <c r="Z247">
        <v>12.47</v>
      </c>
      <c r="AA247" t="s">
        <v>714</v>
      </c>
    </row>
    <row r="248" spans="1:27" x14ac:dyDescent="0.3">
      <c r="A248">
        <v>113031271</v>
      </c>
      <c r="B248" t="s">
        <v>352</v>
      </c>
      <c r="C248" s="47">
        <v>0.7743721076162835</v>
      </c>
      <c r="D248" s="47">
        <v>-4.2778490313961246</v>
      </c>
      <c r="E248" s="47">
        <v>9.9589298369950399</v>
      </c>
      <c r="F248" s="47">
        <v>1.3043281425589974</v>
      </c>
      <c r="G248" s="47">
        <v>-1.7234042553191387E-2</v>
      </c>
      <c r="H248" s="47">
        <v>3.5788790438903764</v>
      </c>
      <c r="I248" s="47">
        <v>1.1908731130150958</v>
      </c>
      <c r="J248" s="47">
        <v>4.3481818181818177</v>
      </c>
      <c r="K248" s="47">
        <v>2.7348091603053444</v>
      </c>
      <c r="L248" s="47">
        <v>0.18960555149744351</v>
      </c>
      <c r="M248" s="47">
        <v>-1.9157286432160809</v>
      </c>
      <c r="N248" s="47">
        <v>1.0417904937701894</v>
      </c>
      <c r="O248" s="47">
        <v>5.4612013455069679</v>
      </c>
      <c r="P248" s="47">
        <v>32.606470588235297</v>
      </c>
      <c r="Q248" s="47">
        <v>-0.94460688758934452</v>
      </c>
      <c r="R248" s="47">
        <v>-0.69722694571615484</v>
      </c>
      <c r="S248" s="47">
        <v>-2.0259957071309564E-2</v>
      </c>
      <c r="T248" s="47">
        <v>5.7232483198345676</v>
      </c>
      <c r="U248" s="47">
        <v>-4.766380368098158</v>
      </c>
      <c r="V248" s="47"/>
      <c r="W248">
        <v>1.25</v>
      </c>
      <c r="X248">
        <v>-0.6</v>
      </c>
      <c r="Y248">
        <v>-19.350000000000001</v>
      </c>
      <c r="Z248">
        <v>6.41</v>
      </c>
      <c r="AA248" t="s">
        <v>714</v>
      </c>
    </row>
    <row r="249" spans="1:27" x14ac:dyDescent="0.3">
      <c r="A249">
        <v>127031524</v>
      </c>
      <c r="B249" t="s">
        <v>689</v>
      </c>
      <c r="C249" s="47">
        <v>0.7598626532652748</v>
      </c>
      <c r="D249" s="47">
        <v>0.30974672857745844</v>
      </c>
      <c r="E249" s="47">
        <v>-0.82242320819112624</v>
      </c>
      <c r="F249" s="47">
        <v>0.79106995884773568</v>
      </c>
      <c r="G249" s="47">
        <v>4.1327988748241911</v>
      </c>
      <c r="H249" s="47">
        <v>0.91865905848787488</v>
      </c>
      <c r="I249" s="47">
        <v>0.93714679531357703</v>
      </c>
      <c r="J249" s="47">
        <v>1.0578453038674027</v>
      </c>
      <c r="K249" s="47">
        <v>4.4101934398654334</v>
      </c>
      <c r="L249" s="47">
        <v>2.0929383738186367</v>
      </c>
      <c r="M249" s="47">
        <v>-4.209443544030254</v>
      </c>
      <c r="N249" s="47">
        <v>-0.85814565903168338</v>
      </c>
      <c r="O249" s="47">
        <v>2.4419867549668872</v>
      </c>
      <c r="P249" s="47">
        <v>-7.9021834061135383</v>
      </c>
      <c r="Q249" s="47">
        <v>2.4630969845150759</v>
      </c>
      <c r="R249" s="47">
        <v>5.3007041072925398</v>
      </c>
      <c r="S249" s="47">
        <v>2.0225350593311759</v>
      </c>
      <c r="T249" s="47">
        <v>1.0048714412373165</v>
      </c>
      <c r="U249" s="47">
        <v>1.1913211658948519</v>
      </c>
      <c r="V249" s="47">
        <v>-14.271235521235518</v>
      </c>
      <c r="W249">
        <v>2.23</v>
      </c>
      <c r="X249">
        <v>2.16</v>
      </c>
      <c r="Y249">
        <v>3.58</v>
      </c>
      <c r="Z249">
        <v>-0.2</v>
      </c>
      <c r="AA249" t="s">
        <v>714</v>
      </c>
    </row>
    <row r="250" spans="1:27" x14ac:dyDescent="0.3">
      <c r="A250">
        <v>105031099</v>
      </c>
      <c r="B250" t="s">
        <v>173</v>
      </c>
      <c r="C250" s="47">
        <v>0.75147790542804671</v>
      </c>
      <c r="D250" s="47">
        <v>0.19875486381322993</v>
      </c>
      <c r="E250" s="47">
        <v>7.3044051446945328</v>
      </c>
      <c r="F250" s="47">
        <v>0.26554781507282854</v>
      </c>
      <c r="G250" s="47">
        <v>0.49883495145631152</v>
      </c>
      <c r="H250" s="47">
        <v>4.5336052439912589</v>
      </c>
      <c r="I250" s="47">
        <v>-2.5265249813571948</v>
      </c>
      <c r="J250" s="47">
        <v>-1.1960379346680732</v>
      </c>
      <c r="K250" s="47">
        <v>1.2357142857142858</v>
      </c>
      <c r="L250" s="47">
        <v>5.2535446685878959</v>
      </c>
      <c r="M250" s="47">
        <v>-9.0336200256739403</v>
      </c>
      <c r="N250" s="47">
        <v>1.882597402597403</v>
      </c>
      <c r="O250" s="47">
        <v>2.0601609657947675</v>
      </c>
      <c r="P250" s="47">
        <v>-4.8996954314720824</v>
      </c>
      <c r="Q250" s="47">
        <v>6.2722734761120265</v>
      </c>
      <c r="R250" s="47">
        <v>-0.31268623024830688</v>
      </c>
      <c r="S250" s="47">
        <v>-3.8210365637202699</v>
      </c>
      <c r="T250" s="47">
        <v>5.3426341903473151</v>
      </c>
      <c r="U250" s="47">
        <v>5.1897222222222226</v>
      </c>
      <c r="V250" s="47">
        <v>12.100281690140847</v>
      </c>
      <c r="W250">
        <v>6.22</v>
      </c>
      <c r="X250">
        <v>-2.08</v>
      </c>
      <c r="Z250">
        <v>13.41</v>
      </c>
      <c r="AA250" t="s">
        <v>714</v>
      </c>
    </row>
    <row r="251" spans="1:27" x14ac:dyDescent="0.3">
      <c r="A251">
        <v>101061542</v>
      </c>
      <c r="B251" t="s">
        <v>98</v>
      </c>
      <c r="C251" s="47">
        <v>0.74984732824427525</v>
      </c>
      <c r="D251" s="47">
        <v>1.341836734693878</v>
      </c>
      <c r="E251" s="47">
        <v>0.15082706766917298</v>
      </c>
      <c r="F251" s="47">
        <v>1.4625314379442313</v>
      </c>
      <c r="G251" s="47">
        <v>-2.4591480730223125</v>
      </c>
      <c r="H251" s="47">
        <v>1.1663438493519198</v>
      </c>
      <c r="I251" s="47">
        <v>-9.9421466632834132E-2</v>
      </c>
      <c r="J251" s="47">
        <v>-0.75625189681335314</v>
      </c>
      <c r="K251" s="47">
        <v>3.3298944193061848</v>
      </c>
      <c r="L251" s="47">
        <v>-0.56083929733246585</v>
      </c>
      <c r="M251" s="47">
        <v>5.4564652567975838</v>
      </c>
      <c r="N251" s="47">
        <v>0.76618864045232582</v>
      </c>
      <c r="O251" s="47">
        <v>3.0298910675381263</v>
      </c>
      <c r="P251" s="47">
        <v>-4.5212698412698415</v>
      </c>
      <c r="Q251" s="47">
        <v>0.8544723618090444</v>
      </c>
      <c r="R251" s="47">
        <v>-4.211739572736521</v>
      </c>
      <c r="S251" s="47">
        <v>-1.8045307443365695</v>
      </c>
      <c r="T251" s="47">
        <v>4.1904804701002423</v>
      </c>
      <c r="U251" s="47">
        <v>-8.6555295836376906</v>
      </c>
      <c r="V251" s="47"/>
      <c r="W251">
        <v>0.9</v>
      </c>
      <c r="X251">
        <v>-3.54</v>
      </c>
      <c r="Z251">
        <v>-2.11</v>
      </c>
      <c r="AA251" t="s">
        <v>714</v>
      </c>
    </row>
    <row r="252" spans="1:27" x14ac:dyDescent="0.3">
      <c r="A252">
        <v>116021563</v>
      </c>
      <c r="B252" t="s">
        <v>400</v>
      </c>
      <c r="C252" s="47">
        <v>0.74083283759666863</v>
      </c>
      <c r="D252" s="47">
        <v>-8.6686390532531021E-3</v>
      </c>
      <c r="E252" s="47">
        <v>0.66260884238946893</v>
      </c>
      <c r="F252" s="47">
        <v>1.0794450453448707</v>
      </c>
      <c r="G252" s="47">
        <v>0.36839371155160627</v>
      </c>
      <c r="H252" s="47">
        <v>1.3217669976121655</v>
      </c>
      <c r="I252" s="47">
        <v>0.73561734213006602</v>
      </c>
      <c r="J252" s="47">
        <v>0.54228187919462911</v>
      </c>
      <c r="K252" s="47">
        <v>2.2277382875605811</v>
      </c>
      <c r="L252" s="47">
        <v>3.0978440526792568</v>
      </c>
      <c r="M252" s="47">
        <v>-3.6271281417387726</v>
      </c>
      <c r="N252" s="47">
        <v>-1.4043799153055052</v>
      </c>
      <c r="O252" s="47">
        <v>4.2286232936392691</v>
      </c>
      <c r="P252" s="47">
        <v>-4.0733149171270728</v>
      </c>
      <c r="Q252" s="47">
        <v>3.9993260021284129</v>
      </c>
      <c r="R252" s="47">
        <v>0.63596314907872653</v>
      </c>
      <c r="S252" s="47">
        <v>1.9006259780907668</v>
      </c>
      <c r="T252" s="47">
        <v>2.6687013964378004E-2</v>
      </c>
      <c r="U252" s="47">
        <v>2.6925263352430235</v>
      </c>
      <c r="V252" s="47">
        <v>-11.367473233404709</v>
      </c>
      <c r="W252">
        <v>1.1200000000000001</v>
      </c>
      <c r="X252">
        <v>1.47</v>
      </c>
      <c r="Y252">
        <v>3.06</v>
      </c>
      <c r="Z252">
        <v>10.34</v>
      </c>
      <c r="AA252" t="s">
        <v>714</v>
      </c>
    </row>
    <row r="253" spans="1:27" x14ac:dyDescent="0.3">
      <c r="A253">
        <v>112011241</v>
      </c>
      <c r="B253" t="s">
        <v>320</v>
      </c>
      <c r="C253" s="47">
        <v>0.73678501415813358</v>
      </c>
      <c r="D253" s="47">
        <v>-12.207939317319846</v>
      </c>
      <c r="E253" s="47">
        <v>13.614096385542169</v>
      </c>
      <c r="F253" s="47">
        <v>0.77802435723951291</v>
      </c>
      <c r="G253" s="47">
        <v>5.4724657534246557</v>
      </c>
      <c r="H253" s="47">
        <v>4.4145556146886644</v>
      </c>
      <c r="I253" s="47">
        <v>2.6899531494013509</v>
      </c>
      <c r="J253" s="47">
        <v>6.8807906295754009</v>
      </c>
      <c r="K253" s="47">
        <v>4.6331249999999997</v>
      </c>
      <c r="L253" s="47">
        <v>-2.0390578887627697</v>
      </c>
      <c r="M253" s="47">
        <v>-8.7838205980066419</v>
      </c>
      <c r="N253" s="47">
        <v>-3.3906399235912321E-2</v>
      </c>
      <c r="O253" s="47">
        <v>5.5182926829268286</v>
      </c>
      <c r="P253" s="47">
        <v>14.027142857142856</v>
      </c>
      <c r="Q253" s="47">
        <v>6.6355300127713903</v>
      </c>
      <c r="R253" s="47">
        <v>7.2535067437379581</v>
      </c>
      <c r="S253" s="47">
        <v>3.318256599140577</v>
      </c>
      <c r="T253" s="47">
        <v>4.9358920342330483</v>
      </c>
      <c r="U253" s="47">
        <v>-4.7215035799522695</v>
      </c>
      <c r="V253" s="47">
        <v>12.977692307692308</v>
      </c>
      <c r="W253">
        <v>5.04</v>
      </c>
      <c r="X253">
        <v>-0.23</v>
      </c>
      <c r="Z253">
        <v>-2.61</v>
      </c>
      <c r="AA253" t="s">
        <v>714</v>
      </c>
    </row>
    <row r="254" spans="1:27" x14ac:dyDescent="0.3">
      <c r="A254">
        <v>103011060</v>
      </c>
      <c r="B254" t="s">
        <v>132</v>
      </c>
      <c r="C254" s="47">
        <v>0.73027713212944789</v>
      </c>
      <c r="D254" s="47">
        <v>2.2255445544554462</v>
      </c>
      <c r="E254" s="47">
        <v>8.9582910321488995</v>
      </c>
      <c r="F254" s="47">
        <v>0.15534755677907874</v>
      </c>
      <c r="G254" s="47">
        <v>-3.3688581952117858</v>
      </c>
      <c r="H254" s="47">
        <v>2.5030769230769234</v>
      </c>
      <c r="I254" s="47">
        <v>-1.6032902362906825</v>
      </c>
      <c r="J254" s="47">
        <v>-6.7427272727272722</v>
      </c>
      <c r="K254" s="47">
        <v>-0.34206896551724153</v>
      </c>
      <c r="L254" s="47">
        <v>4.0511475409836066</v>
      </c>
      <c r="M254" s="47">
        <v>-2.7236724565756809</v>
      </c>
      <c r="N254" s="47">
        <v>-0.43065740245857831</v>
      </c>
      <c r="O254" s="47">
        <v>0.88502369668246406</v>
      </c>
      <c r="P254" s="47">
        <v>-5.0527272727272745</v>
      </c>
      <c r="Q254" s="47">
        <v>10.861853785900781</v>
      </c>
      <c r="R254" s="47">
        <v>-5.6953265044814358</v>
      </c>
      <c r="S254" s="47">
        <v>-2.3925057790106337</v>
      </c>
      <c r="T254" s="47">
        <v>3.6211065006915639</v>
      </c>
      <c r="U254" s="47">
        <v>-1.8200000000000003</v>
      </c>
      <c r="V254" s="47"/>
      <c r="W254">
        <v>2.19</v>
      </c>
      <c r="X254">
        <v>-10.77</v>
      </c>
      <c r="Z254">
        <v>13.85</v>
      </c>
      <c r="AA254" t="s">
        <v>714</v>
      </c>
    </row>
    <row r="255" spans="1:27" x14ac:dyDescent="0.3">
      <c r="A255">
        <v>116031315</v>
      </c>
      <c r="B255" t="s">
        <v>409</v>
      </c>
      <c r="C255" s="47">
        <v>0.72851114970293551</v>
      </c>
      <c r="D255" s="47">
        <v>-0.73894420982440323</v>
      </c>
      <c r="E255" s="47">
        <v>-0.95782149148561402</v>
      </c>
      <c r="F255" s="47">
        <v>1.8835829998094145</v>
      </c>
      <c r="G255" s="47">
        <v>-8.9421221864952827E-2</v>
      </c>
      <c r="H255" s="47">
        <v>1.3740766073871402</v>
      </c>
      <c r="I255" s="47">
        <v>0.93378606076078619</v>
      </c>
      <c r="J255" s="47">
        <v>11.248803418803416</v>
      </c>
      <c r="K255" s="47">
        <v>2.2452631578947368</v>
      </c>
      <c r="L255" s="47">
        <v>3.8946532156368203</v>
      </c>
      <c r="M255" s="47">
        <v>-0.46703771849125886</v>
      </c>
      <c r="N255" s="47">
        <v>-0.57660192818219969</v>
      </c>
      <c r="O255" s="47">
        <v>4.3267436900106642</v>
      </c>
      <c r="P255" s="47">
        <v>-4.7978431372549029</v>
      </c>
      <c r="Q255" s="47">
        <v>1.5323688862698894</v>
      </c>
      <c r="R255" s="47">
        <v>1.1448780487804875</v>
      </c>
      <c r="S255" s="47">
        <v>0.26476502082093933</v>
      </c>
      <c r="T255" s="47">
        <v>0.88657710908113962</v>
      </c>
      <c r="U255" s="47">
        <v>1.2879045996592851</v>
      </c>
      <c r="V255" s="47">
        <v>-25.100057803468204</v>
      </c>
      <c r="W255">
        <v>1.66</v>
      </c>
      <c r="X255">
        <v>-1.22</v>
      </c>
      <c r="Y255">
        <v>3.9</v>
      </c>
      <c r="Z255">
        <v>1.17</v>
      </c>
      <c r="AA255" t="s">
        <v>714</v>
      </c>
    </row>
    <row r="256" spans="1:27" x14ac:dyDescent="0.3">
      <c r="A256">
        <v>101041018</v>
      </c>
      <c r="B256" t="s">
        <v>85</v>
      </c>
      <c r="C256" s="47">
        <v>0.71411758231401912</v>
      </c>
      <c r="D256" s="47">
        <v>-9.4476036866359436</v>
      </c>
      <c r="E256" s="47">
        <v>10.942019543973943</v>
      </c>
      <c r="F256" s="47">
        <v>5.8882297845769926E-2</v>
      </c>
      <c r="G256" s="47">
        <v>4.0651730418943544</v>
      </c>
      <c r="H256" s="47">
        <v>4.3500719917723689</v>
      </c>
      <c r="I256" s="47">
        <v>0.92201550387596853</v>
      </c>
      <c r="J256" s="47">
        <v>-1.472617801047118</v>
      </c>
      <c r="K256" s="47">
        <v>3.0070700636942682</v>
      </c>
      <c r="L256" s="47">
        <v>-0.51115318416523259</v>
      </c>
      <c r="M256" s="47">
        <v>-0.94305408271473823</v>
      </c>
      <c r="N256" s="47">
        <v>-2.0472727272727274</v>
      </c>
      <c r="O256" s="47">
        <v>5.3132140015910894</v>
      </c>
      <c r="P256" s="47">
        <v>11.684273504273506</v>
      </c>
      <c r="Q256" s="47">
        <v>5.6070556552962358</v>
      </c>
      <c r="R256" s="47">
        <v>6.1201770782095419</v>
      </c>
      <c r="S256" s="47">
        <v>0.61999325691166618</v>
      </c>
      <c r="T256" s="47">
        <v>10.334267664950865</v>
      </c>
      <c r="U256" s="47">
        <v>-11.832316196793808</v>
      </c>
      <c r="V256" s="47">
        <v>30.012269503546101</v>
      </c>
      <c r="W256">
        <v>4.74</v>
      </c>
      <c r="X256">
        <v>-0.78</v>
      </c>
      <c r="Y256">
        <v>-23.81</v>
      </c>
      <c r="Z256">
        <v>4.8600000000000003</v>
      </c>
      <c r="AA256" t="s">
        <v>714</v>
      </c>
    </row>
    <row r="257" spans="1:27" x14ac:dyDescent="0.3">
      <c r="A257">
        <v>124011450</v>
      </c>
      <c r="B257" t="s">
        <v>591</v>
      </c>
      <c r="C257" s="47">
        <v>0.69486395322689454</v>
      </c>
      <c r="D257" s="47">
        <v>-0.80422734415924513</v>
      </c>
      <c r="E257" s="47">
        <v>-0.95347702510658383</v>
      </c>
      <c r="F257" s="47">
        <v>0.64834254143646408</v>
      </c>
      <c r="G257" s="47">
        <v>4.0216197935208262</v>
      </c>
      <c r="H257" s="47">
        <v>1.0524637681159428</v>
      </c>
      <c r="I257" s="47">
        <v>1.2363587322993936</v>
      </c>
      <c r="J257" s="47">
        <v>2.9096613190730825</v>
      </c>
      <c r="K257" s="47">
        <v>3.2143921139101868</v>
      </c>
      <c r="L257" s="47">
        <v>-0.55782935018763613</v>
      </c>
      <c r="M257" s="47">
        <v>0.13128466327107979</v>
      </c>
      <c r="N257" s="47">
        <v>-0.48224688866464849</v>
      </c>
      <c r="O257" s="47">
        <v>2.6612584824182606</v>
      </c>
      <c r="P257" s="47">
        <v>-8.0466391184572998</v>
      </c>
      <c r="Q257" s="47">
        <v>2.0380769230769218</v>
      </c>
      <c r="R257" s="47">
        <v>3.8540957674219758</v>
      </c>
      <c r="S257" s="47">
        <v>1.2179486318616752</v>
      </c>
      <c r="T257" s="47">
        <v>8.9864362283964105E-2</v>
      </c>
      <c r="U257" s="47">
        <v>4.1642553191489373</v>
      </c>
      <c r="V257" s="47">
        <v>-0.83523809523809689</v>
      </c>
      <c r="W257">
        <v>1.53</v>
      </c>
      <c r="X257">
        <v>-0.6</v>
      </c>
      <c r="Y257">
        <v>-0.6</v>
      </c>
      <c r="Z257">
        <v>4.5599999999999996</v>
      </c>
      <c r="AA257" t="s">
        <v>714</v>
      </c>
    </row>
    <row r="258" spans="1:27" x14ac:dyDescent="0.3">
      <c r="A258">
        <v>108041619</v>
      </c>
      <c r="B258" t="s">
        <v>245</v>
      </c>
      <c r="C258" s="47">
        <v>0.6739148306951428</v>
      </c>
      <c r="D258" s="47">
        <v>-7.9144762263566104</v>
      </c>
      <c r="E258" s="47">
        <v>-2.2116842349357828</v>
      </c>
      <c r="F258" s="47">
        <v>0.79301815114370555</v>
      </c>
      <c r="G258" s="47">
        <v>8.9548592191837262</v>
      </c>
      <c r="H258" s="47">
        <v>3.0651451586991385</v>
      </c>
      <c r="I258" s="47">
        <v>2.4441294303365311</v>
      </c>
      <c r="J258" s="47">
        <v>7.0501299962325561</v>
      </c>
      <c r="K258" s="47">
        <v>3.749700546636455</v>
      </c>
      <c r="L258" s="47">
        <v>-4.1559382201195589</v>
      </c>
      <c r="M258" s="47">
        <v>-4.276354203945619</v>
      </c>
      <c r="N258" s="47">
        <v>-3.243841135021106</v>
      </c>
      <c r="O258" s="47">
        <v>1.2088623789230173</v>
      </c>
      <c r="P258" s="47">
        <v>2.4340158334246524</v>
      </c>
      <c r="Q258" s="47">
        <v>7.4087512208938335</v>
      </c>
      <c r="R258" s="47">
        <v>12.974600059867235</v>
      </c>
      <c r="S258" s="47">
        <v>0.36985213200479894</v>
      </c>
      <c r="T258" s="47">
        <v>3.5187053231287582</v>
      </c>
      <c r="U258" s="47">
        <v>-9.0430084432270235</v>
      </c>
      <c r="V258" s="47">
        <v>17.435856792735876</v>
      </c>
      <c r="W258">
        <v>3</v>
      </c>
      <c r="X258">
        <v>5.1100000000000003</v>
      </c>
      <c r="Z258">
        <v>12.74</v>
      </c>
      <c r="AA258" t="s">
        <v>755</v>
      </c>
    </row>
    <row r="259" spans="1:27" x14ac:dyDescent="0.3">
      <c r="A259">
        <v>126021724</v>
      </c>
      <c r="B259" t="s">
        <v>660</v>
      </c>
      <c r="C259" s="47">
        <v>0.67126167846822504</v>
      </c>
      <c r="D259" s="47">
        <v>-1.1822504887592569</v>
      </c>
      <c r="E259" s="47">
        <v>-3.5614580384905992</v>
      </c>
      <c r="F259" s="47">
        <v>1.3324391744897657</v>
      </c>
      <c r="G259" s="47">
        <v>3.9384939480952195</v>
      </c>
      <c r="H259" s="47">
        <v>0.37772816933801323</v>
      </c>
      <c r="I259" s="47">
        <v>1.8040116459497622</v>
      </c>
      <c r="J259" s="47">
        <v>6.2131329730382312</v>
      </c>
      <c r="K259" s="47">
        <v>2.8243431232182719</v>
      </c>
      <c r="L259" s="47">
        <v>-0.73223984079421633</v>
      </c>
      <c r="M259" s="47">
        <v>-7.5647254148331964</v>
      </c>
      <c r="N259" s="47">
        <v>-2.3063519328614843</v>
      </c>
      <c r="O259" s="47">
        <v>4.4010874337235872</v>
      </c>
      <c r="P259" s="47">
        <v>-6.2953844049980958</v>
      </c>
      <c r="Q259" s="47">
        <v>5.0800748088111582</v>
      </c>
      <c r="R259" s="47">
        <v>3.8136273524572033</v>
      </c>
      <c r="S259" s="47">
        <v>4.9484265734265342E-2</v>
      </c>
      <c r="T259" s="47">
        <v>0.6087328614650751</v>
      </c>
      <c r="U259" s="47">
        <v>0.64513728396143932</v>
      </c>
      <c r="V259" s="47">
        <v>4.7425138614845466</v>
      </c>
      <c r="W259">
        <v>2.5499999999999998</v>
      </c>
      <c r="X259">
        <v>0.82</v>
      </c>
      <c r="Y259">
        <v>7.81</v>
      </c>
      <c r="Z259">
        <v>4.62</v>
      </c>
      <c r="AA259" t="s">
        <v>756</v>
      </c>
    </row>
    <row r="260" spans="1:27" x14ac:dyDescent="0.3">
      <c r="A260">
        <v>114021289</v>
      </c>
      <c r="B260" t="s">
        <v>370</v>
      </c>
      <c r="C260" s="47">
        <v>0.66905464006938509</v>
      </c>
      <c r="D260" s="47">
        <v>-1.3762463343108511</v>
      </c>
      <c r="E260" s="47">
        <v>4.0677223427331883</v>
      </c>
      <c r="F260" s="47">
        <v>0.5461357702349865</v>
      </c>
      <c r="G260" s="47">
        <v>1.8849999999999998</v>
      </c>
      <c r="H260" s="47">
        <v>0.93010118043844781</v>
      </c>
      <c r="I260" s="47">
        <v>1.5419409282700407</v>
      </c>
      <c r="J260" s="47">
        <v>0.61208909370199649</v>
      </c>
      <c r="K260" s="47">
        <v>3.0041368743615928</v>
      </c>
      <c r="L260" s="47">
        <v>1.4282798833819248</v>
      </c>
      <c r="M260" s="47">
        <v>-10.542127659574469</v>
      </c>
      <c r="N260" s="47">
        <v>-2.2558043758043755</v>
      </c>
      <c r="O260" s="47">
        <v>6.850789245446661</v>
      </c>
      <c r="P260" s="47">
        <v>15.371621621621621</v>
      </c>
      <c r="Q260" s="47">
        <v>-4.5254545454545472</v>
      </c>
      <c r="R260" s="47">
        <v>2.2290055688146388</v>
      </c>
      <c r="S260" s="47">
        <v>-1.1377180114099428</v>
      </c>
      <c r="T260" s="47">
        <v>6.9341284403669725</v>
      </c>
      <c r="U260" s="47">
        <v>-10.872380952380954</v>
      </c>
      <c r="V260" s="47"/>
      <c r="W260">
        <v>3.49</v>
      </c>
      <c r="X260">
        <v>2.04</v>
      </c>
      <c r="Z260">
        <v>7.08</v>
      </c>
      <c r="AA260" t="s">
        <v>714</v>
      </c>
    </row>
    <row r="261" spans="1:27" x14ac:dyDescent="0.3">
      <c r="A261">
        <v>108051169</v>
      </c>
      <c r="B261" t="s">
        <v>249</v>
      </c>
      <c r="C261" s="47">
        <v>0.64026826387717151</v>
      </c>
      <c r="D261" s="47">
        <v>-5.382929292929294</v>
      </c>
      <c r="E261" s="47">
        <v>7.8096544916090807</v>
      </c>
      <c r="F261" s="47">
        <v>-0.54468270529028828</v>
      </c>
      <c r="G261" s="47">
        <v>4.3713360976733497</v>
      </c>
      <c r="H261" s="47">
        <v>4.2676941374003086</v>
      </c>
      <c r="I261" s="47">
        <v>-1.832767748065578E-2</v>
      </c>
      <c r="J261" s="47">
        <v>0.87888888888888772</v>
      </c>
      <c r="K261" s="47">
        <v>3.2012967131922565</v>
      </c>
      <c r="L261" s="47">
        <v>1.0257589803012763</v>
      </c>
      <c r="M261" s="47">
        <v>-7.259520451339796E-2</v>
      </c>
      <c r="N261" s="47">
        <v>-0.74247469066366723</v>
      </c>
      <c r="O261" s="47">
        <v>6.3857132379904655</v>
      </c>
      <c r="P261" s="47">
        <v>-13.469758713136727</v>
      </c>
      <c r="Q261" s="47">
        <v>9.5563133640552991</v>
      </c>
      <c r="R261" s="47">
        <v>6.4690779965113379</v>
      </c>
      <c r="S261" s="47">
        <v>-5.4212776078831126</v>
      </c>
      <c r="T261" s="47">
        <v>13.310207305034552</v>
      </c>
      <c r="U261" s="47">
        <v>-10.600992842299696</v>
      </c>
      <c r="V261" s="47">
        <v>7.2188384754990906</v>
      </c>
      <c r="W261">
        <v>3.76</v>
      </c>
      <c r="X261">
        <v>-9.99</v>
      </c>
      <c r="Y261">
        <v>10.6</v>
      </c>
      <c r="Z261">
        <v>3.85</v>
      </c>
      <c r="AA261" t="s">
        <v>714</v>
      </c>
    </row>
    <row r="262" spans="1:27" x14ac:dyDescent="0.3">
      <c r="A262">
        <v>103031073</v>
      </c>
      <c r="B262" t="s">
        <v>147</v>
      </c>
      <c r="C262" s="47">
        <v>0.63963760315751728</v>
      </c>
      <c r="D262" s="47">
        <v>11.052544080604534</v>
      </c>
      <c r="E262" s="47">
        <v>20.423076923076923</v>
      </c>
      <c r="F262" s="47">
        <v>-4.9416738816738821</v>
      </c>
      <c r="G262" s="47">
        <v>0.22391959798995131</v>
      </c>
      <c r="H262" s="47">
        <v>1.1263828061638286</v>
      </c>
      <c r="I262" s="47">
        <v>-3.4590751944684506</v>
      </c>
      <c r="J262" s="47">
        <v>-4.302176591375769</v>
      </c>
      <c r="K262" s="47">
        <v>-1.7441463414634146</v>
      </c>
      <c r="L262" s="47">
        <v>3.4617930419268514</v>
      </c>
      <c r="M262" s="47">
        <v>7.9513513513513558</v>
      </c>
      <c r="N262" s="47">
        <v>-2.0297029702970093E-2</v>
      </c>
      <c r="O262" s="47">
        <v>8.6259903381642502</v>
      </c>
      <c r="P262" s="47">
        <v>27.303921568627452</v>
      </c>
      <c r="Q262" s="47">
        <v>-4.3745874587458715</v>
      </c>
      <c r="R262" s="47">
        <v>-1.3607250755286984</v>
      </c>
      <c r="S262" s="47">
        <v>-10.345000000000001</v>
      </c>
      <c r="T262" s="47">
        <v>11.168731596828994</v>
      </c>
      <c r="U262" s="47">
        <v>6.6366811279826408</v>
      </c>
      <c r="V262" s="47"/>
      <c r="W262">
        <v>6.91</v>
      </c>
      <c r="X262">
        <v>-3.84</v>
      </c>
      <c r="Z262">
        <v>23.36</v>
      </c>
      <c r="AA262" t="s">
        <v>714</v>
      </c>
    </row>
    <row r="263" spans="1:27" x14ac:dyDescent="0.3">
      <c r="A263">
        <v>128011606</v>
      </c>
      <c r="B263" t="s">
        <v>703</v>
      </c>
      <c r="C263" s="47">
        <v>0.6312333470677105</v>
      </c>
      <c r="D263" s="47">
        <v>-1.546679662118259</v>
      </c>
      <c r="E263" s="47">
        <v>0.21891464699683905</v>
      </c>
      <c r="F263" s="47">
        <v>0.59140902872777001</v>
      </c>
      <c r="G263" s="47">
        <v>4.4803514938488567</v>
      </c>
      <c r="H263" s="47">
        <v>0.86964497041420064</v>
      </c>
      <c r="I263" s="47">
        <v>1.683383805134957</v>
      </c>
      <c r="J263" s="47">
        <v>4.1228712871287136</v>
      </c>
      <c r="K263" s="47">
        <v>4.3835816164817754</v>
      </c>
      <c r="L263" s="47">
        <v>-0.34928633594429925</v>
      </c>
      <c r="M263" s="47">
        <v>-3.8735906642728892</v>
      </c>
      <c r="N263" s="47">
        <v>-1.1218489065606367</v>
      </c>
      <c r="O263" s="47">
        <v>2.4635802469135801</v>
      </c>
      <c r="P263" s="47">
        <v>-12.58923076923077</v>
      </c>
      <c r="Q263" s="47">
        <v>6.9985241730279917</v>
      </c>
      <c r="R263" s="47">
        <v>4.4101657458563528</v>
      </c>
      <c r="S263" s="47">
        <v>2.283704866562009</v>
      </c>
      <c r="T263" s="47">
        <v>-0.8341985968699408</v>
      </c>
      <c r="U263" s="47">
        <v>-0.41110423116615102</v>
      </c>
      <c r="V263" s="47"/>
      <c r="W263">
        <v>0.26</v>
      </c>
      <c r="X263">
        <v>-0.25</v>
      </c>
      <c r="Y263">
        <v>-2.4900000000000002</v>
      </c>
      <c r="Z263">
        <v>1.22</v>
      </c>
      <c r="AA263" t="s">
        <v>714</v>
      </c>
    </row>
    <row r="264" spans="1:27" x14ac:dyDescent="0.3">
      <c r="A264">
        <v>122021420</v>
      </c>
      <c r="B264" t="s">
        <v>552</v>
      </c>
      <c r="C264" s="47">
        <v>0.63081984705673122</v>
      </c>
      <c r="D264" s="47">
        <v>-0.191969634796882</v>
      </c>
      <c r="E264" s="47">
        <v>0.34488114104595802</v>
      </c>
      <c r="F264" s="47">
        <v>-0.22811918063314707</v>
      </c>
      <c r="G264" s="47">
        <v>4.0877400091869553</v>
      </c>
      <c r="H264" s="47">
        <v>0.65167938931297709</v>
      </c>
      <c r="I264" s="47">
        <v>1.2857288282434487</v>
      </c>
      <c r="J264" s="47">
        <v>6.1472957422324725E-2</v>
      </c>
      <c r="K264" s="47">
        <v>3.6942316975060336</v>
      </c>
      <c r="L264" s="47">
        <v>-1.4138578680203047</v>
      </c>
      <c r="M264" s="47">
        <v>4.8905611222444882</v>
      </c>
      <c r="N264" s="47">
        <v>-1.1081774290887143</v>
      </c>
      <c r="O264" s="47">
        <v>1.798804748260336</v>
      </c>
      <c r="P264" s="47">
        <v>-4.2124175824175847</v>
      </c>
      <c r="Q264" s="47">
        <v>3.1030781499202575</v>
      </c>
      <c r="R264" s="47">
        <v>3.2607920792079206</v>
      </c>
      <c r="S264" s="47">
        <v>1.1027139364303178</v>
      </c>
      <c r="T264" s="47">
        <v>0.852277552596024</v>
      </c>
      <c r="U264" s="47">
        <v>1.7904992033988325</v>
      </c>
      <c r="V264" s="47"/>
      <c r="W264">
        <v>2.38</v>
      </c>
      <c r="X264">
        <v>0</v>
      </c>
      <c r="Z264">
        <v>2.4</v>
      </c>
      <c r="AA264" t="s">
        <v>714</v>
      </c>
    </row>
    <row r="265" spans="1:27" x14ac:dyDescent="0.3">
      <c r="A265">
        <v>128011604</v>
      </c>
      <c r="B265" t="s">
        <v>701</v>
      </c>
      <c r="C265" s="47">
        <v>0.61983128178318481</v>
      </c>
      <c r="D265" s="47">
        <v>-1.7094931005350613</v>
      </c>
      <c r="E265" s="47">
        <v>-1.6584761003312831</v>
      </c>
      <c r="F265" s="47">
        <v>0.98685185185185187</v>
      </c>
      <c r="G265" s="47">
        <v>3.1751569643401405</v>
      </c>
      <c r="H265" s="47">
        <v>8.9236826165960181E-2</v>
      </c>
      <c r="I265" s="47">
        <v>2.132744991878722</v>
      </c>
      <c r="J265" s="47">
        <v>2.7152291105121282</v>
      </c>
      <c r="K265" s="47">
        <v>2.0064899451553933</v>
      </c>
      <c r="L265" s="47">
        <v>-0.18973487423521362</v>
      </c>
      <c r="M265" s="47">
        <v>-2.7042772861356941</v>
      </c>
      <c r="N265" s="47">
        <v>-0.5399071925754062</v>
      </c>
      <c r="O265" s="47">
        <v>2.848802571658184</v>
      </c>
      <c r="P265" s="47">
        <v>-11.005542168674697</v>
      </c>
      <c r="Q265" s="47">
        <v>4.19852591535901</v>
      </c>
      <c r="R265" s="47">
        <v>3.0380374188621619</v>
      </c>
      <c r="S265" s="47">
        <v>1.2238593974175038</v>
      </c>
      <c r="T265" s="47">
        <v>1.0787708922602217</v>
      </c>
      <c r="U265" s="47">
        <v>1.6198927613941017</v>
      </c>
      <c r="V265" s="47">
        <v>-56.216218487394954</v>
      </c>
      <c r="W265">
        <v>1.84</v>
      </c>
      <c r="X265">
        <v>-7.69</v>
      </c>
      <c r="Y265">
        <v>-10.31</v>
      </c>
      <c r="Z265">
        <v>6.18</v>
      </c>
      <c r="AA265" t="s">
        <v>714</v>
      </c>
    </row>
    <row r="266" spans="1:27" x14ac:dyDescent="0.3">
      <c r="A266">
        <v>128011529</v>
      </c>
      <c r="B266" t="s">
        <v>696</v>
      </c>
      <c r="C266" s="47">
        <v>0.61813886210221813</v>
      </c>
      <c r="D266" s="47">
        <v>-0.95478519319102872</v>
      </c>
      <c r="E266" s="47">
        <v>1.2272205438066468</v>
      </c>
      <c r="F266" s="47">
        <v>0.28010115434963723</v>
      </c>
      <c r="G266" s="47">
        <v>3.7350839328537173</v>
      </c>
      <c r="H266" s="47">
        <v>0.91952474277315055</v>
      </c>
      <c r="I266" s="47">
        <v>1.3025768321513009</v>
      </c>
      <c r="J266" s="47">
        <v>3.1027686703096542</v>
      </c>
      <c r="K266" s="47">
        <v>3.1926072607260729</v>
      </c>
      <c r="L266" s="47">
        <v>-0.39075829383886251</v>
      </c>
      <c r="M266" s="47">
        <v>-2.1584931506849312</v>
      </c>
      <c r="N266" s="47">
        <v>-1.7098091342876618</v>
      </c>
      <c r="O266" s="47">
        <v>1.7371123340887018</v>
      </c>
      <c r="P266" s="47">
        <v>2.1020547945205479</v>
      </c>
      <c r="Q266" s="47">
        <v>5.4153968253968259</v>
      </c>
      <c r="R266" s="47">
        <v>3.3341784037558684</v>
      </c>
      <c r="S266" s="47">
        <v>1.668864255153637</v>
      </c>
      <c r="T266" s="47">
        <v>-0.46864427114577101</v>
      </c>
      <c r="U266" s="47">
        <v>2.7544067203360161</v>
      </c>
      <c r="V266" s="47">
        <v>-25.513333333333335</v>
      </c>
      <c r="W266">
        <v>1.56</v>
      </c>
      <c r="X266">
        <v>0.77</v>
      </c>
      <c r="Y266">
        <v>-4.41</v>
      </c>
      <c r="Z266">
        <v>2.97</v>
      </c>
      <c r="AA266" t="s">
        <v>714</v>
      </c>
    </row>
    <row r="267" spans="1:27" x14ac:dyDescent="0.3">
      <c r="A267">
        <v>107041150</v>
      </c>
      <c r="B267" t="s">
        <v>227</v>
      </c>
      <c r="C267" s="47">
        <v>0.60809272687321503</v>
      </c>
      <c r="D267" s="47">
        <v>-4.3225225444796482</v>
      </c>
      <c r="E267" s="47">
        <v>1.4636860068259381</v>
      </c>
      <c r="F267" s="47">
        <v>1.7275189599133256</v>
      </c>
      <c r="G267" s="47">
        <v>3.5134751773049651</v>
      </c>
      <c r="H267" s="47">
        <v>3.2779757662152527</v>
      </c>
      <c r="I267" s="47">
        <v>0.91678238780694166</v>
      </c>
      <c r="J267" s="47">
        <v>2.9815311004784704</v>
      </c>
      <c r="K267" s="47">
        <v>3.1635664335664337</v>
      </c>
      <c r="L267" s="47">
        <v>-1.6747708634828755</v>
      </c>
      <c r="M267" s="47">
        <v>-1.8567134268537089</v>
      </c>
      <c r="N267" s="47">
        <v>-1.0758715596330275</v>
      </c>
      <c r="O267" s="47">
        <v>5.8940650905741485</v>
      </c>
      <c r="P267" s="47">
        <v>-11.381868131868131</v>
      </c>
      <c r="Q267" s="47">
        <v>7.1560493827160485</v>
      </c>
      <c r="R267" s="47">
        <v>5.1869230769230761</v>
      </c>
      <c r="S267" s="47">
        <v>0.25134779240898464</v>
      </c>
      <c r="T267" s="47">
        <v>4.1032223074394647</v>
      </c>
      <c r="U267" s="47">
        <v>-10.586826685492408</v>
      </c>
      <c r="V267" s="47">
        <v>0.97411463664278131</v>
      </c>
      <c r="W267">
        <v>2.15</v>
      </c>
      <c r="X267">
        <v>4.78</v>
      </c>
      <c r="Y267">
        <v>-10.4</v>
      </c>
      <c r="Z267">
        <v>3.98</v>
      </c>
      <c r="AA267" t="s">
        <v>714</v>
      </c>
    </row>
    <row r="268" spans="1:27" x14ac:dyDescent="0.3">
      <c r="A268">
        <v>117011323</v>
      </c>
      <c r="B268" t="s">
        <v>416</v>
      </c>
      <c r="C268" s="47">
        <v>0.59879798371461845</v>
      </c>
      <c r="D268" s="47">
        <v>-0.45055118110236236</v>
      </c>
      <c r="E268" s="47">
        <v>0.87200297840655239</v>
      </c>
      <c r="F268" s="47">
        <v>0.99281830114382252</v>
      </c>
      <c r="G268" s="47">
        <v>0.52930348258706594</v>
      </c>
      <c r="H268" s="47">
        <v>1.3084627289141082</v>
      </c>
      <c r="I268" s="47">
        <v>0.5127229407760403</v>
      </c>
      <c r="J268" s="47">
        <v>0.86215686274509551</v>
      </c>
      <c r="K268" s="47">
        <v>4.8237224383916981</v>
      </c>
      <c r="L268" s="47">
        <v>1.4807677652886255</v>
      </c>
      <c r="M268" s="47">
        <v>-11.814323144104804</v>
      </c>
      <c r="N268" s="47">
        <v>-1.7426780883678994</v>
      </c>
      <c r="O268" s="47">
        <v>7.1774257425742576</v>
      </c>
      <c r="P268" s="47">
        <v>-14.946078431372548</v>
      </c>
      <c r="Q268" s="47">
        <v>3.3450306748466261</v>
      </c>
      <c r="R268" s="47">
        <v>0.94928825622775825</v>
      </c>
      <c r="S268" s="47">
        <v>-0.8858947787963336</v>
      </c>
      <c r="T268" s="47">
        <v>-8.9367681498828233E-2</v>
      </c>
      <c r="U268" s="47">
        <v>-0.25274732199117977</v>
      </c>
      <c r="V268" s="47">
        <v>14.969223744292236</v>
      </c>
      <c r="W268">
        <v>-1.26</v>
      </c>
      <c r="X268">
        <v>-0.42</v>
      </c>
      <c r="Y268">
        <v>-3.65</v>
      </c>
      <c r="Z268">
        <v>-0.78</v>
      </c>
      <c r="AA268" t="s">
        <v>714</v>
      </c>
    </row>
    <row r="269" spans="1:27" x14ac:dyDescent="0.3">
      <c r="A269">
        <v>110011188</v>
      </c>
      <c r="B269" t="s">
        <v>267</v>
      </c>
      <c r="C269" s="47">
        <v>0.59781162399551491</v>
      </c>
      <c r="D269" s="47">
        <v>-3.0266666666666673</v>
      </c>
      <c r="E269" s="47">
        <v>6.7922480620155046</v>
      </c>
      <c r="F269" s="47">
        <v>1.6095827123695976</v>
      </c>
      <c r="G269" s="47">
        <v>-1.1760267430754539</v>
      </c>
      <c r="H269" s="47">
        <v>3.3087548638132311</v>
      </c>
      <c r="I269" s="47">
        <v>-4.9803742583295119E-2</v>
      </c>
      <c r="J269" s="47">
        <v>-4.8456756756756789</v>
      </c>
      <c r="K269" s="47">
        <v>-0.737832898172325</v>
      </c>
      <c r="L269" s="47">
        <v>2.4886947871070433</v>
      </c>
      <c r="M269" s="47">
        <v>1.4422950819672131</v>
      </c>
      <c r="N269" s="47">
        <v>0.86908747640025164</v>
      </c>
      <c r="O269" s="47">
        <v>1.9577732793522262</v>
      </c>
      <c r="P269" s="47">
        <v>-11.507872340425536</v>
      </c>
      <c r="Q269" s="47">
        <v>8.6626315789473693</v>
      </c>
      <c r="R269" s="47">
        <v>-2.1066666666666674</v>
      </c>
      <c r="S269" s="47">
        <v>-1.2461354581673314</v>
      </c>
      <c r="T269" s="47">
        <v>2.1694339622641508</v>
      </c>
      <c r="U269" s="47">
        <v>0.46095238095237789</v>
      </c>
      <c r="V269" s="47">
        <v>54.849999999999994</v>
      </c>
      <c r="W269">
        <v>3.93</v>
      </c>
      <c r="X269">
        <v>4.28</v>
      </c>
      <c r="Z269">
        <v>9.5399999999999991</v>
      </c>
      <c r="AA269" t="s">
        <v>714</v>
      </c>
    </row>
    <row r="270" spans="1:27" x14ac:dyDescent="0.3">
      <c r="A270">
        <v>101021009</v>
      </c>
      <c r="B270" t="s">
        <v>75</v>
      </c>
      <c r="C270" s="47">
        <v>0.58708026076734043</v>
      </c>
      <c r="D270" s="47">
        <v>-5.4207057340894771</v>
      </c>
      <c r="E270" s="47">
        <v>5.5860945033751204</v>
      </c>
      <c r="F270" s="47">
        <v>0.54493468795355682</v>
      </c>
      <c r="G270" s="47">
        <v>3.7744881244881245</v>
      </c>
      <c r="H270" s="47">
        <v>1.6004761904761899</v>
      </c>
      <c r="I270" s="47">
        <v>2.0009626216077834</v>
      </c>
      <c r="J270" s="47">
        <v>0.7726479750778843</v>
      </c>
      <c r="K270" s="47">
        <v>6.623889437315178E-3</v>
      </c>
      <c r="L270" s="47">
        <v>4.6711163062536531</v>
      </c>
      <c r="M270" s="47">
        <v>-6.1997959183673466</v>
      </c>
      <c r="N270" s="47">
        <v>-2.0832310838445807</v>
      </c>
      <c r="O270" s="47">
        <v>2.7227540294323758</v>
      </c>
      <c r="P270" s="47">
        <v>11.84490196078432</v>
      </c>
      <c r="Q270" s="47">
        <v>6.1346376811594183</v>
      </c>
      <c r="R270" s="47">
        <v>7.2868656716417917</v>
      </c>
      <c r="S270" s="47">
        <v>-2.3412676853423884</v>
      </c>
      <c r="T270" s="47">
        <v>4.5217585880869837</v>
      </c>
      <c r="U270" s="47">
        <v>-1.2769703759024154</v>
      </c>
      <c r="V270" s="47">
        <v>36.412499999999994</v>
      </c>
      <c r="W270">
        <v>1.96</v>
      </c>
      <c r="X270">
        <v>-12.51</v>
      </c>
      <c r="Y270">
        <v>9.07</v>
      </c>
      <c r="Z270">
        <v>1.25</v>
      </c>
      <c r="AA270" t="s">
        <v>714</v>
      </c>
    </row>
    <row r="271" spans="1:27" x14ac:dyDescent="0.3">
      <c r="A271">
        <v>112031253</v>
      </c>
      <c r="B271" t="s">
        <v>332</v>
      </c>
      <c r="C271" s="47">
        <v>0.58580552248923823</v>
      </c>
      <c r="D271" s="47">
        <v>-8.7880250783699054</v>
      </c>
      <c r="E271" s="47">
        <v>14.838181818181818</v>
      </c>
      <c r="F271" s="47">
        <v>2.5433333333333312</v>
      </c>
      <c r="G271" s="47">
        <v>0.38167464114832406</v>
      </c>
      <c r="H271" s="47">
        <v>4.7161640798226152</v>
      </c>
      <c r="I271" s="47">
        <v>1.9642735042735051</v>
      </c>
      <c r="J271" s="47">
        <v>0.37272727272727479</v>
      </c>
      <c r="K271" s="47">
        <v>6.1202798232695148</v>
      </c>
      <c r="L271" s="47">
        <v>-1.7080048493245581</v>
      </c>
      <c r="M271" s="47">
        <v>-6.3457891012031133</v>
      </c>
      <c r="N271" s="47">
        <v>1.0810526315789479</v>
      </c>
      <c r="O271" s="47">
        <v>8.9707306711979591</v>
      </c>
      <c r="P271" s="47">
        <v>9.1666666666666643</v>
      </c>
      <c r="Q271" s="47">
        <v>7.7165950029052901</v>
      </c>
      <c r="R271" s="47">
        <v>1.3464556962025309</v>
      </c>
      <c r="S271" s="47">
        <v>0.1367740954697485</v>
      </c>
      <c r="T271" s="47">
        <v>6.3067088357382888</v>
      </c>
      <c r="U271" s="47">
        <v>-7.5036507936507917</v>
      </c>
      <c r="V271" s="47">
        <v>11.327272727272728</v>
      </c>
      <c r="W271">
        <v>2.42</v>
      </c>
      <c r="X271">
        <v>7.0000000000000007E-2</v>
      </c>
      <c r="Z271">
        <v>8.1300000000000008</v>
      </c>
      <c r="AA271" t="s">
        <v>714</v>
      </c>
    </row>
    <row r="272" spans="1:27" x14ac:dyDescent="0.3">
      <c r="A272">
        <v>128011605</v>
      </c>
      <c r="B272" t="s">
        <v>702</v>
      </c>
      <c r="C272" s="47">
        <v>0.5398684521579975</v>
      </c>
      <c r="D272" s="47">
        <v>0.1217991631799169</v>
      </c>
      <c r="E272" s="47">
        <v>1.219524940617577</v>
      </c>
      <c r="F272" s="47">
        <v>0.85929388029589759</v>
      </c>
      <c r="G272" s="47">
        <v>0.18899343544857761</v>
      </c>
      <c r="H272" s="47">
        <v>-0.29683289588801376</v>
      </c>
      <c r="I272" s="47">
        <v>1.8474938574938573</v>
      </c>
      <c r="J272" s="47">
        <v>-5.8711320754716994</v>
      </c>
      <c r="K272" s="47">
        <v>3.5174951076320942</v>
      </c>
      <c r="L272" s="47">
        <v>0.37733944954128429</v>
      </c>
      <c r="M272" s="47">
        <v>10.447674418604651</v>
      </c>
      <c r="N272" s="47">
        <v>-1.5977597712106766</v>
      </c>
      <c r="O272" s="47">
        <v>0.24551495016611291</v>
      </c>
      <c r="P272" s="47"/>
      <c r="Q272" s="47">
        <v>14.724294294294294</v>
      </c>
      <c r="R272" s="47">
        <v>-1.8852974504249289</v>
      </c>
      <c r="S272" s="47">
        <v>3.0314285714285711</v>
      </c>
      <c r="T272" s="47">
        <v>-1.3423261390887298</v>
      </c>
      <c r="U272" s="47">
        <v>1.2291891891891886</v>
      </c>
      <c r="V272" s="47"/>
      <c r="W272">
        <v>1.03</v>
      </c>
      <c r="AA272" t="s">
        <v>714</v>
      </c>
    </row>
    <row r="273" spans="1:27" x14ac:dyDescent="0.3">
      <c r="A273">
        <v>113031268</v>
      </c>
      <c r="B273" t="s">
        <v>349</v>
      </c>
      <c r="C273" s="47">
        <v>0.53494063594895191</v>
      </c>
      <c r="D273" s="47">
        <v>-0.4188944723618091</v>
      </c>
      <c r="E273" s="47">
        <v>-0.92156549520766795</v>
      </c>
      <c r="F273" s="47">
        <v>1.2483652762119508</v>
      </c>
      <c r="G273" s="47">
        <v>1.6760199004975131</v>
      </c>
      <c r="H273" s="47">
        <v>0.78079422382671471</v>
      </c>
      <c r="I273" s="47">
        <v>0.97146685472496497</v>
      </c>
      <c r="J273" s="47">
        <v>11.507021276595745</v>
      </c>
      <c r="K273" s="47">
        <v>1.4072789115646271</v>
      </c>
      <c r="L273" s="47">
        <v>-0.11627856365614786</v>
      </c>
      <c r="M273" s="47">
        <v>-10.501428571428573</v>
      </c>
      <c r="N273" s="47">
        <v>-0.12019801980198008</v>
      </c>
      <c r="O273" s="47">
        <v>-6.6010447761194024</v>
      </c>
      <c r="P273" s="47">
        <v>-24.148148148148145</v>
      </c>
      <c r="Q273" s="47">
        <v>18.593773087071241</v>
      </c>
      <c r="R273" s="47">
        <v>4.0114525139664803</v>
      </c>
      <c r="S273" s="47">
        <v>7.9043524699599477</v>
      </c>
      <c r="T273" s="47">
        <v>-1.3927892677473448</v>
      </c>
      <c r="U273" s="47">
        <v>-0.23249999999999993</v>
      </c>
      <c r="V273" s="47"/>
      <c r="W273">
        <v>0.34</v>
      </c>
      <c r="X273">
        <v>2.2799999999999998</v>
      </c>
      <c r="Y273">
        <v>-5.34</v>
      </c>
      <c r="Z273">
        <v>-10.82</v>
      </c>
      <c r="AA273" t="s">
        <v>714</v>
      </c>
    </row>
    <row r="274" spans="1:27" x14ac:dyDescent="0.3">
      <c r="A274">
        <v>115011555</v>
      </c>
      <c r="B274" t="s">
        <v>377</v>
      </c>
      <c r="C274" s="47">
        <v>0.53261963842608928</v>
      </c>
      <c r="D274" s="47">
        <v>0.26815834767642066</v>
      </c>
      <c r="E274" s="47">
        <v>-2.0818604651162786</v>
      </c>
      <c r="F274" s="47">
        <v>0.3097555791710942</v>
      </c>
      <c r="G274" s="47">
        <v>3.8461967938087334</v>
      </c>
      <c r="H274" s="47">
        <v>1.4185501858736052</v>
      </c>
      <c r="I274" s="47">
        <v>-6.0274914089346154E-2</v>
      </c>
      <c r="J274" s="47">
        <v>6.841724137931033</v>
      </c>
      <c r="K274" s="47">
        <v>3.8247169811320756</v>
      </c>
      <c r="L274" s="47">
        <v>-1.0993735175108137</v>
      </c>
      <c r="M274" s="47">
        <v>2.8941232227488136</v>
      </c>
      <c r="N274" s="47">
        <v>-1.0291383812010437</v>
      </c>
      <c r="O274" s="47">
        <v>2.0981883316274308</v>
      </c>
      <c r="P274" s="47">
        <v>-14.135319865319865</v>
      </c>
      <c r="Q274" s="47">
        <v>3.1271583220568324</v>
      </c>
      <c r="R274" s="47">
        <v>3.3301998572448248</v>
      </c>
      <c r="S274" s="47">
        <v>2.4450228774783938</v>
      </c>
      <c r="T274" s="47">
        <v>0.26297709923664137</v>
      </c>
      <c r="U274" s="47">
        <v>-2.7740485829959525</v>
      </c>
      <c r="V274" s="47">
        <v>-32.47</v>
      </c>
      <c r="W274">
        <v>1.38</v>
      </c>
      <c r="X274">
        <v>-13.15</v>
      </c>
      <c r="Y274">
        <v>-2.34</v>
      </c>
      <c r="Z274">
        <v>-3.37</v>
      </c>
      <c r="AA274" t="s">
        <v>714</v>
      </c>
    </row>
    <row r="275" spans="1:27" x14ac:dyDescent="0.3">
      <c r="A275">
        <v>122021691</v>
      </c>
      <c r="B275" t="s">
        <v>556</v>
      </c>
      <c r="C275" s="47">
        <v>0.53218557194770266</v>
      </c>
      <c r="D275" s="47">
        <v>-0.66931003000423672</v>
      </c>
      <c r="E275" s="47">
        <v>-1.756080108973368E-2</v>
      </c>
      <c r="F275" s="47">
        <v>0.66276711922973952</v>
      </c>
      <c r="G275" s="47">
        <v>2.7726567400059086</v>
      </c>
      <c r="H275" s="47">
        <v>0.3895535885736674</v>
      </c>
      <c r="I275" s="47">
        <v>1.4926370803912556</v>
      </c>
      <c r="J275" s="47">
        <v>3.1993604625795378</v>
      </c>
      <c r="K275" s="47">
        <v>2.8332117030452038</v>
      </c>
      <c r="L275" s="47">
        <v>-1.8566342878591229</v>
      </c>
      <c r="M275" s="47">
        <v>1.5505520506269264</v>
      </c>
      <c r="N275" s="47">
        <v>-1.5455374793006516</v>
      </c>
      <c r="O275" s="47">
        <v>2.2351612589927985</v>
      </c>
      <c r="P275" s="47">
        <v>-4.5868344858467687</v>
      </c>
      <c r="Q275" s="47">
        <v>6.7308167948853406</v>
      </c>
      <c r="R275" s="47">
        <v>1.9948737732715918</v>
      </c>
      <c r="S275" s="47">
        <v>2.3106931541098139</v>
      </c>
      <c r="T275" s="47">
        <v>3.5816752719796341E-2</v>
      </c>
      <c r="U275" s="47">
        <v>-0.37742927736062093</v>
      </c>
      <c r="V275" s="47"/>
      <c r="W275">
        <v>1.0900000000000001</v>
      </c>
      <c r="X275">
        <v>-4.68</v>
      </c>
      <c r="Y275">
        <v>-1.26</v>
      </c>
      <c r="Z275">
        <v>1.32</v>
      </c>
      <c r="AA275" t="s">
        <v>757</v>
      </c>
    </row>
    <row r="276" spans="1:27" x14ac:dyDescent="0.3">
      <c r="A276">
        <v>110021190</v>
      </c>
      <c r="B276" t="s">
        <v>269</v>
      </c>
      <c r="C276" s="47">
        <v>0.531005783608407</v>
      </c>
      <c r="D276" s="47">
        <v>-3.896079734219267</v>
      </c>
      <c r="E276" s="47">
        <v>8.2084546805349188</v>
      </c>
      <c r="F276" s="47">
        <v>-0.22833284586136315</v>
      </c>
      <c r="G276" s="47">
        <v>2.9077021751254879</v>
      </c>
      <c r="H276" s="47">
        <v>4.2731871144619618</v>
      </c>
      <c r="I276" s="47">
        <v>-1.1450185372430042</v>
      </c>
      <c r="J276" s="47">
        <v>-0.55300177619893276</v>
      </c>
      <c r="K276" s="47">
        <v>1.6056497175141242</v>
      </c>
      <c r="L276" s="47">
        <v>8.8855718475073324</v>
      </c>
      <c r="M276" s="47">
        <v>-22.242899262899261</v>
      </c>
      <c r="N276" s="47">
        <v>1.1659518599562366</v>
      </c>
      <c r="O276" s="47">
        <v>-2.1033277169334443</v>
      </c>
      <c r="P276" s="47">
        <v>-13.285391705069124</v>
      </c>
      <c r="Q276" s="47">
        <v>6.5105245346869722</v>
      </c>
      <c r="R276" s="47">
        <v>3.0543779741672346</v>
      </c>
      <c r="S276" s="47">
        <v>-0.54864951768488801</v>
      </c>
      <c r="T276" s="47">
        <v>5.5961765865195119</v>
      </c>
      <c r="U276" s="47">
        <v>-7.8733333333333348</v>
      </c>
      <c r="V276" s="47">
        <v>41.448775510204086</v>
      </c>
      <c r="W276">
        <v>7.58</v>
      </c>
      <c r="X276">
        <v>2.2200000000000002</v>
      </c>
      <c r="Z276">
        <v>6.34</v>
      </c>
      <c r="AA276" t="s">
        <v>714</v>
      </c>
    </row>
    <row r="277" spans="1:27" x14ac:dyDescent="0.3">
      <c r="A277">
        <v>119011355</v>
      </c>
      <c r="B277" t="s">
        <v>463</v>
      </c>
      <c r="C277" s="47">
        <v>0.51458865158599743</v>
      </c>
      <c r="D277" s="47">
        <v>-2.0414678899082563</v>
      </c>
      <c r="E277" s="47">
        <v>-3.3414141414141412</v>
      </c>
      <c r="F277" s="47">
        <v>3.125210084033613</v>
      </c>
      <c r="G277" s="47">
        <v>-11.559999999999999</v>
      </c>
      <c r="H277" s="47">
        <v>1.5650161812297725</v>
      </c>
      <c r="I277" s="47">
        <v>0.59201954397394196</v>
      </c>
      <c r="J277" s="47"/>
      <c r="K277" s="47">
        <v>5.0094339622641506</v>
      </c>
      <c r="L277" s="47">
        <v>-4.1975313807531389</v>
      </c>
      <c r="M277" s="47">
        <v>-2.7585714285714253</v>
      </c>
      <c r="N277" s="47">
        <v>-2.9299999999999997</v>
      </c>
      <c r="O277" s="47">
        <v>-3.0399999999999991</v>
      </c>
      <c r="P277" s="47"/>
      <c r="Q277" s="47">
        <v>13.850769230769227</v>
      </c>
      <c r="R277" s="47">
        <v>-14.482432432432436</v>
      </c>
      <c r="S277" s="47"/>
      <c r="T277" s="47">
        <v>-5.4612625250501008</v>
      </c>
      <c r="U277" s="47">
        <v>12.124539877300615</v>
      </c>
      <c r="V277" s="47"/>
      <c r="W277">
        <v>2.66</v>
      </c>
      <c r="Y277">
        <v>0.34</v>
      </c>
      <c r="AA277" t="s">
        <v>714</v>
      </c>
    </row>
    <row r="278" spans="1:27" x14ac:dyDescent="0.3">
      <c r="A278">
        <v>120031677</v>
      </c>
      <c r="B278" t="s">
        <v>519</v>
      </c>
      <c r="C278" s="47">
        <v>0.50648389925773429</v>
      </c>
      <c r="D278" s="47">
        <v>-0.15123789227691375</v>
      </c>
      <c r="E278" s="47">
        <v>-0.82655790597589274</v>
      </c>
      <c r="F278" s="47">
        <v>0.43348980676209692</v>
      </c>
      <c r="G278" s="47">
        <v>2.8581012572931499</v>
      </c>
      <c r="H278" s="47">
        <v>0.79509896312866246</v>
      </c>
      <c r="I278" s="47">
        <v>0.51133130027651497</v>
      </c>
      <c r="J278" s="47">
        <v>-0.37352932106380621</v>
      </c>
      <c r="K278" s="47">
        <v>2.4980224213281126</v>
      </c>
      <c r="L278" s="47">
        <v>-0.38604858767483918</v>
      </c>
      <c r="M278" s="47">
        <v>-11.509795380640281</v>
      </c>
      <c r="N278" s="47">
        <v>-1.0912441538802247</v>
      </c>
      <c r="O278" s="47">
        <v>4.1431096472563489</v>
      </c>
      <c r="P278" s="47">
        <v>-10.702563308397615</v>
      </c>
      <c r="Q278" s="47">
        <v>1.7489557301583858</v>
      </c>
      <c r="R278" s="47">
        <v>2.8443738531557887</v>
      </c>
      <c r="S278" s="47">
        <v>-0.74037270581882719</v>
      </c>
      <c r="T278" s="47">
        <v>-0.240254811777044</v>
      </c>
      <c r="U278" s="47">
        <v>3.320521165240983</v>
      </c>
      <c r="V278" s="47">
        <v>-22.451428358230949</v>
      </c>
      <c r="W278">
        <v>1.03</v>
      </c>
      <c r="X278">
        <v>-9.67</v>
      </c>
      <c r="Y278">
        <v>7.44</v>
      </c>
      <c r="Z278">
        <v>3.92</v>
      </c>
      <c r="AA278" t="s">
        <v>758</v>
      </c>
    </row>
    <row r="279" spans="1:27" x14ac:dyDescent="0.3">
      <c r="A279">
        <v>111021218</v>
      </c>
      <c r="B279" t="s">
        <v>297</v>
      </c>
      <c r="C279" s="47">
        <v>0.50311310536902454</v>
      </c>
      <c r="D279" s="47">
        <v>-7.8930935251798555</v>
      </c>
      <c r="E279" s="47">
        <v>5.1923208415516093</v>
      </c>
      <c r="F279" s="47">
        <v>0.51784287616511371</v>
      </c>
      <c r="G279" s="47">
        <v>4.0664481563189412</v>
      </c>
      <c r="H279" s="47">
        <v>4.6811607992388211</v>
      </c>
      <c r="I279" s="47">
        <v>-3.4545621442996222E-2</v>
      </c>
      <c r="J279" s="47">
        <v>8.6043779741672317</v>
      </c>
      <c r="K279" s="47">
        <v>4.9938626609442052</v>
      </c>
      <c r="L279" s="47">
        <v>-4.2001095567166686</v>
      </c>
      <c r="M279" s="47">
        <v>-3.4963499658236472</v>
      </c>
      <c r="N279" s="47">
        <v>-0.28592592592592592</v>
      </c>
      <c r="O279" s="47">
        <v>5.7291738712776175</v>
      </c>
      <c r="P279" s="47">
        <v>17.174306220095698</v>
      </c>
      <c r="Q279" s="47">
        <v>0.72827250608272465</v>
      </c>
      <c r="R279" s="47">
        <v>5.4404781561747519</v>
      </c>
      <c r="S279" s="47">
        <v>2.5146373365041619</v>
      </c>
      <c r="T279" s="47">
        <v>1.7270192869666863</v>
      </c>
      <c r="U279" s="47">
        <v>-7.2412522361359564</v>
      </c>
      <c r="V279" s="47">
        <v>12.808333333333323</v>
      </c>
      <c r="W279">
        <v>4.17</v>
      </c>
      <c r="X279">
        <v>-2.21</v>
      </c>
      <c r="Y279">
        <v>-3.06</v>
      </c>
      <c r="Z279">
        <v>2.79</v>
      </c>
      <c r="AA279" t="s">
        <v>714</v>
      </c>
    </row>
    <row r="280" spans="1:27" x14ac:dyDescent="0.3">
      <c r="A280">
        <v>118021652</v>
      </c>
      <c r="B280" t="s">
        <v>459</v>
      </c>
      <c r="C280" s="47">
        <v>0.4990507093951102</v>
      </c>
      <c r="D280" s="47">
        <v>-2.6571723293698692</v>
      </c>
      <c r="E280" s="47">
        <v>-4.3490307927274978</v>
      </c>
      <c r="F280" s="47">
        <v>1.7597368740053714</v>
      </c>
      <c r="G280" s="47">
        <v>2.9640662096067523</v>
      </c>
      <c r="H280" s="47">
        <v>2.3256742021437482</v>
      </c>
      <c r="I280" s="47">
        <v>0.31082016272621438</v>
      </c>
      <c r="J280" s="47">
        <v>6.0101228769291204</v>
      </c>
      <c r="K280" s="47">
        <v>4.7856861884486612</v>
      </c>
      <c r="L280" s="47">
        <v>-1.3965312465439492</v>
      </c>
      <c r="M280" s="47">
        <v>-10.030067982124921</v>
      </c>
      <c r="N280" s="47">
        <v>-1.7711922389417034</v>
      </c>
      <c r="O280" s="47">
        <v>1.690965044425762</v>
      </c>
      <c r="P280" s="47">
        <v>-3.8647086021923087</v>
      </c>
      <c r="Q280" s="47">
        <v>7.5702529836188646</v>
      </c>
      <c r="R280" s="47">
        <v>2.9972406958139519</v>
      </c>
      <c r="S280" s="47">
        <v>1.1471921727115539</v>
      </c>
      <c r="T280" s="47">
        <v>-0.74471974855945433</v>
      </c>
      <c r="U280" s="47">
        <v>-1.1184060560592357</v>
      </c>
      <c r="V280" s="47">
        <v>14.191779617897275</v>
      </c>
      <c r="W280">
        <v>1.84</v>
      </c>
      <c r="X280">
        <v>-1.49</v>
      </c>
      <c r="Y280">
        <v>4.9400000000000004</v>
      </c>
      <c r="Z280">
        <v>13.4</v>
      </c>
      <c r="AA280" t="s">
        <v>759</v>
      </c>
    </row>
    <row r="281" spans="1:27" x14ac:dyDescent="0.3">
      <c r="A281">
        <v>125031715</v>
      </c>
      <c r="B281" t="s">
        <v>637</v>
      </c>
      <c r="C281" s="47">
        <v>0.49685174381497532</v>
      </c>
      <c r="D281" s="47">
        <v>-2.0634872244748763</v>
      </c>
      <c r="E281" s="47">
        <v>0.61407775062556169</v>
      </c>
      <c r="F281" s="47">
        <v>0.41996642430447828</v>
      </c>
      <c r="G281" s="47">
        <v>4.8770788203325282</v>
      </c>
      <c r="H281" s="47">
        <v>1.3136357363713103</v>
      </c>
      <c r="I281" s="47">
        <v>1.1335877427836998</v>
      </c>
      <c r="J281" s="47">
        <v>7.2459292039379513</v>
      </c>
      <c r="K281" s="47">
        <v>3.1257253088638928</v>
      </c>
      <c r="L281" s="47">
        <v>3.2009913810414403E-2</v>
      </c>
      <c r="M281" s="47">
        <v>-3.7794331194703705</v>
      </c>
      <c r="N281" s="47">
        <v>-1.475145543388563</v>
      </c>
      <c r="O281" s="47">
        <v>1.8698846814267469</v>
      </c>
      <c r="P281" s="47">
        <v>-9.3474464898326133</v>
      </c>
      <c r="Q281" s="47">
        <v>4.4968693286912682</v>
      </c>
      <c r="R281" s="47">
        <v>6.0618023622711785</v>
      </c>
      <c r="S281" s="47">
        <v>2.3302758328159499</v>
      </c>
      <c r="T281" s="47">
        <v>-0.75940953967490543</v>
      </c>
      <c r="U281" s="47">
        <v>-3.8266222469193423E-2</v>
      </c>
      <c r="V281" s="47">
        <v>23.624235254404702</v>
      </c>
      <c r="W281">
        <v>0.69</v>
      </c>
      <c r="X281">
        <v>-2.25</v>
      </c>
      <c r="Y281">
        <v>6.76</v>
      </c>
      <c r="Z281">
        <v>-3.69</v>
      </c>
      <c r="AA281" t="s">
        <v>760</v>
      </c>
    </row>
    <row r="282" spans="1:27" x14ac:dyDescent="0.3">
      <c r="A282">
        <v>120011673</v>
      </c>
      <c r="B282" t="s">
        <v>507</v>
      </c>
      <c r="C282" s="47">
        <v>0.46631276056566762</v>
      </c>
      <c r="D282" s="47">
        <v>2.8164095454457438</v>
      </c>
      <c r="E282" s="47">
        <v>1.5412581592903898</v>
      </c>
      <c r="F282" s="47">
        <v>0.39865618014455073</v>
      </c>
      <c r="G282" s="47">
        <v>2.6155995624976711</v>
      </c>
      <c r="H282" s="47">
        <v>-8.3277821594576196E-2</v>
      </c>
      <c r="I282" s="47">
        <v>0.19957928773624545</v>
      </c>
      <c r="J282" s="47">
        <v>-2.537516790912111</v>
      </c>
      <c r="K282" s="47">
        <v>-0.41227304630359107</v>
      </c>
      <c r="L282" s="47">
        <v>2.3488094242822761</v>
      </c>
      <c r="M282" s="47">
        <v>-10.869225994529375</v>
      </c>
      <c r="N282" s="47">
        <v>-3.2202878082500659</v>
      </c>
      <c r="O282" s="47">
        <v>3.5596685801640593</v>
      </c>
      <c r="P282" s="47">
        <v>-14.612799565997303</v>
      </c>
      <c r="Q282" s="47">
        <v>16.859743779284475</v>
      </c>
      <c r="R282" s="47">
        <v>-0.44914629928011252</v>
      </c>
      <c r="S282" s="47">
        <v>-8.4877473334401508</v>
      </c>
      <c r="T282" s="47">
        <v>5.8663652531447816</v>
      </c>
      <c r="U282" s="47">
        <v>-0.62812015277308042</v>
      </c>
      <c r="V282" s="47"/>
      <c r="W282">
        <v>-1.3</v>
      </c>
      <c r="Y282">
        <v>2.86</v>
      </c>
      <c r="Z282">
        <v>12.04</v>
      </c>
      <c r="AA282" t="s">
        <v>761</v>
      </c>
    </row>
    <row r="283" spans="1:27" x14ac:dyDescent="0.3">
      <c r="A283">
        <v>111021217</v>
      </c>
      <c r="B283" t="s">
        <v>296</v>
      </c>
      <c r="C283" s="47">
        <v>0.43309032553874438</v>
      </c>
      <c r="D283" s="47">
        <v>-2.1205308114704087</v>
      </c>
      <c r="E283" s="47">
        <v>-1.5229007633587788</v>
      </c>
      <c r="F283" s="47">
        <v>1.6505924170616115</v>
      </c>
      <c r="G283" s="47">
        <v>2.4136927223719677</v>
      </c>
      <c r="H283" s="47">
        <v>1.3735491117010419</v>
      </c>
      <c r="I283" s="47">
        <v>1.1818224394217065</v>
      </c>
      <c r="J283" s="47">
        <v>3.7352475247524772</v>
      </c>
      <c r="K283" s="47">
        <v>4.5608937605396287</v>
      </c>
      <c r="L283" s="47">
        <v>-1.6831763501407728</v>
      </c>
      <c r="M283" s="47">
        <v>-4.2648616305160836</v>
      </c>
      <c r="N283" s="47">
        <v>-7.5856156227673388E-2</v>
      </c>
      <c r="O283" s="47">
        <v>5.4916614279299498</v>
      </c>
      <c r="P283" s="47">
        <v>-7.898783068783068</v>
      </c>
      <c r="Q283" s="47">
        <v>2.612169576059852</v>
      </c>
      <c r="R283" s="47">
        <v>4.04142857142857</v>
      </c>
      <c r="S283" s="47">
        <v>0.64043852779952992</v>
      </c>
      <c r="T283" s="47">
        <v>2.7150898203592813</v>
      </c>
      <c r="U283" s="47">
        <v>-5.3496096315213411</v>
      </c>
      <c r="V283" s="47">
        <v>-15.263087248322151</v>
      </c>
      <c r="W283">
        <v>2.34</v>
      </c>
      <c r="X283">
        <v>-1.57</v>
      </c>
      <c r="Y283">
        <v>0.44</v>
      </c>
      <c r="Z283">
        <v>3.02</v>
      </c>
      <c r="AA283" t="s">
        <v>714</v>
      </c>
    </row>
    <row r="284" spans="1:27" x14ac:dyDescent="0.3">
      <c r="A284">
        <v>128021536</v>
      </c>
      <c r="B284" t="s">
        <v>707</v>
      </c>
      <c r="C284" s="47">
        <v>0.43179454158204944</v>
      </c>
      <c r="D284" s="47">
        <v>-0.97191332788225626</v>
      </c>
      <c r="E284" s="47">
        <v>1.1870283656010807</v>
      </c>
      <c r="F284" s="47">
        <v>0.11472770323599057</v>
      </c>
      <c r="G284" s="47">
        <v>3.4674149659863946</v>
      </c>
      <c r="H284" s="47">
        <v>1.0058130249208324</v>
      </c>
      <c r="I284" s="47">
        <v>0.80844660194174711</v>
      </c>
      <c r="J284" s="47">
        <v>7.5550494159928121</v>
      </c>
      <c r="K284" s="47">
        <v>3.1013276492082822</v>
      </c>
      <c r="L284" s="47">
        <v>-0.81634301479040516</v>
      </c>
      <c r="M284" s="47">
        <v>-0.19333771353482199</v>
      </c>
      <c r="N284" s="47">
        <v>-1.665526355308605</v>
      </c>
      <c r="O284" s="47">
        <v>2.1056281675113362</v>
      </c>
      <c r="P284" s="47">
        <v>-5.2365116279069781</v>
      </c>
      <c r="Q284" s="47">
        <v>5.567923627684964</v>
      </c>
      <c r="R284" s="47">
        <v>2.9312244897959179</v>
      </c>
      <c r="S284" s="47">
        <v>0.93422770576292358</v>
      </c>
      <c r="T284" s="47">
        <v>-1.1055112219451368</v>
      </c>
      <c r="U284" s="47">
        <v>4.0626991565135882</v>
      </c>
      <c r="V284" s="47">
        <v>12.428421052631585</v>
      </c>
      <c r="W284">
        <v>1.37</v>
      </c>
      <c r="X284">
        <v>-5.79</v>
      </c>
      <c r="Y284">
        <v>5.23</v>
      </c>
      <c r="Z284">
        <v>9.1199999999999992</v>
      </c>
      <c r="AA284" t="s">
        <v>714</v>
      </c>
    </row>
    <row r="285" spans="1:27" x14ac:dyDescent="0.3">
      <c r="A285">
        <v>115011622</v>
      </c>
      <c r="B285" t="s">
        <v>382</v>
      </c>
      <c r="C285" s="47">
        <v>0.41504888844827637</v>
      </c>
      <c r="D285" s="47">
        <v>-0.38515850636407301</v>
      </c>
      <c r="E285" s="47">
        <v>0.41389923075414181</v>
      </c>
      <c r="F285" s="47">
        <v>-0.20599533761150202</v>
      </c>
      <c r="G285" s="47">
        <v>6.9828270280736939</v>
      </c>
      <c r="H285" s="47">
        <v>0.76308247594593936</v>
      </c>
      <c r="I285" s="47">
        <v>0.7247593759962534</v>
      </c>
      <c r="J285" s="47">
        <v>4.9596124183173362</v>
      </c>
      <c r="K285" s="47">
        <v>3.8301963997303967</v>
      </c>
      <c r="L285" s="47">
        <v>-0.27707419095317132</v>
      </c>
      <c r="M285" s="47">
        <v>1.2395837202591373</v>
      </c>
      <c r="N285" s="47">
        <v>-2.7515721620899041</v>
      </c>
      <c r="O285" s="47">
        <v>2.7949227078545853</v>
      </c>
      <c r="P285" s="47">
        <v>-0.31364101971918679</v>
      </c>
      <c r="Q285" s="47">
        <v>7.6765923024228933</v>
      </c>
      <c r="R285" s="47">
        <v>4.7935301044109604</v>
      </c>
      <c r="S285" s="47">
        <v>1.0412121022876861</v>
      </c>
      <c r="T285" s="47">
        <v>-0.88191030213669119</v>
      </c>
      <c r="U285" s="47">
        <v>-2.6169023494781491</v>
      </c>
      <c r="V285" s="47"/>
      <c r="W285">
        <v>0.22</v>
      </c>
      <c r="Y285">
        <v>0.52</v>
      </c>
      <c r="Z285">
        <v>7.16</v>
      </c>
      <c r="AA285" t="s">
        <v>762</v>
      </c>
    </row>
    <row r="286" spans="1:27" x14ac:dyDescent="0.3">
      <c r="A286">
        <v>106011110</v>
      </c>
      <c r="B286" t="s">
        <v>184</v>
      </c>
      <c r="C286" s="47">
        <v>0.39802914206757833</v>
      </c>
      <c r="D286" s="47">
        <v>-4.3184615384615395</v>
      </c>
      <c r="E286" s="47">
        <v>5.7134174022698616</v>
      </c>
      <c r="F286" s="47">
        <v>1.0738381845091283</v>
      </c>
      <c r="G286" s="47">
        <v>0.8769884169884179</v>
      </c>
      <c r="H286" s="47">
        <v>2.6754173130623631</v>
      </c>
      <c r="I286" s="47">
        <v>0.44346758967904343</v>
      </c>
      <c r="J286" s="47">
        <v>0.28668335419274271</v>
      </c>
      <c r="K286" s="47">
        <v>3.5130542340627979</v>
      </c>
      <c r="L286" s="47">
        <v>-0.55242009132420122</v>
      </c>
      <c r="M286" s="47">
        <v>-2.3241747572815541</v>
      </c>
      <c r="N286" s="47">
        <v>1.6417048003589052</v>
      </c>
      <c r="O286" s="47">
        <v>3.7213199723565999</v>
      </c>
      <c r="P286" s="47">
        <v>-2.7256756756756744</v>
      </c>
      <c r="Q286" s="47">
        <v>6.894340222575515</v>
      </c>
      <c r="R286" s="47">
        <v>0.60744149765990585</v>
      </c>
      <c r="S286" s="47">
        <v>-0.38963926465487297</v>
      </c>
      <c r="T286" s="47">
        <v>6.286195358877495</v>
      </c>
      <c r="U286" s="47">
        <v>-15.424111204717779</v>
      </c>
      <c r="V286" s="47">
        <v>16.670000000000002</v>
      </c>
      <c r="W286">
        <v>1.62</v>
      </c>
      <c r="X286">
        <v>-3.86</v>
      </c>
      <c r="Z286">
        <v>-2.02</v>
      </c>
      <c r="AA286" t="s">
        <v>714</v>
      </c>
    </row>
    <row r="287" spans="1:27" x14ac:dyDescent="0.3">
      <c r="A287">
        <v>111021216</v>
      </c>
      <c r="B287" t="s">
        <v>295</v>
      </c>
      <c r="C287" s="47">
        <v>0.37816952298019224</v>
      </c>
      <c r="D287" s="47">
        <v>-15.127547633681621</v>
      </c>
      <c r="E287" s="47">
        <v>13.678928571428573</v>
      </c>
      <c r="F287" s="47">
        <v>2.542301690507152</v>
      </c>
      <c r="G287" s="47">
        <v>2.241786133960046</v>
      </c>
      <c r="H287" s="47">
        <v>3.5207407407407398</v>
      </c>
      <c r="I287" s="47">
        <v>4.6056315007429411</v>
      </c>
      <c r="J287" s="47">
        <v>3.963846153846152</v>
      </c>
      <c r="K287" s="47">
        <v>4.1243609022556402</v>
      </c>
      <c r="L287" s="47">
        <v>-2.9955823293172692</v>
      </c>
      <c r="M287" s="47">
        <v>-14.115109628217347</v>
      </c>
      <c r="N287" s="47">
        <v>1.0362873399715506</v>
      </c>
      <c r="O287" s="47">
        <v>8.1033733133433277</v>
      </c>
      <c r="P287" s="47">
        <v>34.946260162601625</v>
      </c>
      <c r="Q287" s="47">
        <v>2.5950451189499582</v>
      </c>
      <c r="R287" s="47">
        <v>4.3465472312703586</v>
      </c>
      <c r="S287" s="47">
        <v>3.6365061192262136</v>
      </c>
      <c r="T287" s="47">
        <v>6.0020245398773007</v>
      </c>
      <c r="U287" s="47">
        <v>-13.935055636187712</v>
      </c>
      <c r="V287" s="47"/>
      <c r="W287">
        <v>3.5</v>
      </c>
      <c r="X287">
        <v>-4.2300000000000004</v>
      </c>
      <c r="Y287">
        <v>-25.78</v>
      </c>
      <c r="Z287">
        <v>2.58</v>
      </c>
      <c r="AA287" t="s">
        <v>714</v>
      </c>
    </row>
    <row r="288" spans="1:27" x14ac:dyDescent="0.3">
      <c r="A288">
        <v>112011243</v>
      </c>
      <c r="B288" t="s">
        <v>322</v>
      </c>
      <c r="C288" s="47">
        <v>0.37665862484921675</v>
      </c>
      <c r="D288" s="47">
        <v>-5.4079628195197529</v>
      </c>
      <c r="E288" s="47">
        <v>15.171020408163262</v>
      </c>
      <c r="F288" s="47">
        <v>0.74406714364336679</v>
      </c>
      <c r="G288" s="47">
        <v>-0.15246575342465718</v>
      </c>
      <c r="H288" s="47">
        <v>2.8213404825737278</v>
      </c>
      <c r="I288" s="47">
        <v>0.80641025641025621</v>
      </c>
      <c r="J288" s="47">
        <v>1.8980952380952374</v>
      </c>
      <c r="K288" s="47">
        <v>3.4695652173913061</v>
      </c>
      <c r="L288" s="47">
        <v>2.222511496285815</v>
      </c>
      <c r="M288" s="47">
        <v>-2.2644813695871093</v>
      </c>
      <c r="N288" s="47">
        <v>-3.5688027628549497</v>
      </c>
      <c r="O288" s="47">
        <v>10.017611940298506</v>
      </c>
      <c r="P288" s="47">
        <v>-6.081207729468602</v>
      </c>
      <c r="Q288" s="47">
        <v>6.5905394190871434</v>
      </c>
      <c r="R288" s="47">
        <v>0.37350157728706534</v>
      </c>
      <c r="S288" s="47">
        <v>-4.2285592497868718</v>
      </c>
      <c r="T288" s="47">
        <v>7.4056603773584904</v>
      </c>
      <c r="U288" s="47">
        <v>-4.9638730853391664</v>
      </c>
      <c r="V288" s="47">
        <v>18.181818181818187</v>
      </c>
      <c r="W288">
        <v>-1.06</v>
      </c>
      <c r="X288">
        <v>-2.37</v>
      </c>
      <c r="Z288">
        <v>-6.28</v>
      </c>
      <c r="AA288" t="s">
        <v>714</v>
      </c>
    </row>
    <row r="289" spans="1:27" x14ac:dyDescent="0.3">
      <c r="A289">
        <v>107031136</v>
      </c>
      <c r="B289" t="s">
        <v>214</v>
      </c>
      <c r="C289" s="47">
        <v>0.36632622295922168</v>
      </c>
      <c r="D289" s="47">
        <v>-5.3143307086614175</v>
      </c>
      <c r="E289" s="47">
        <v>1.7943220338983039</v>
      </c>
      <c r="F289" s="47">
        <v>2.2966146065744457</v>
      </c>
      <c r="G289" s="47">
        <v>2.3858744091829838</v>
      </c>
      <c r="H289" s="47">
        <v>2.271810293827647</v>
      </c>
      <c r="I289" s="47">
        <v>2.0668054172475596</v>
      </c>
      <c r="J289" s="47">
        <v>-6.1097695852534564</v>
      </c>
      <c r="K289" s="47">
        <v>4.8179148566463947</v>
      </c>
      <c r="L289" s="47">
        <v>-0.31727877980873931</v>
      </c>
      <c r="M289" s="47">
        <v>-7.3259634888438114</v>
      </c>
      <c r="N289" s="47">
        <v>-0.74744360902255647</v>
      </c>
      <c r="O289" s="47">
        <v>4.267717163239614</v>
      </c>
      <c r="P289" s="47">
        <v>20.19883597883598</v>
      </c>
      <c r="Q289" s="47">
        <v>5.9647365373480028</v>
      </c>
      <c r="R289" s="47">
        <v>4.3729080118694359</v>
      </c>
      <c r="S289" s="47">
        <v>0.70752525252525267</v>
      </c>
      <c r="T289" s="47">
        <v>3.6619863373620598</v>
      </c>
      <c r="U289" s="47">
        <v>-10.382754275427544</v>
      </c>
      <c r="V289" s="47">
        <v>-3.8434080717488825</v>
      </c>
      <c r="W289">
        <v>1.57</v>
      </c>
      <c r="X289">
        <v>-6.62</v>
      </c>
      <c r="Y289">
        <v>-2.2000000000000002</v>
      </c>
      <c r="Z289">
        <v>1.51</v>
      </c>
      <c r="AA289" t="s">
        <v>714</v>
      </c>
    </row>
    <row r="290" spans="1:27" x14ac:dyDescent="0.3">
      <c r="A290">
        <v>110021192</v>
      </c>
      <c r="B290" t="s">
        <v>271</v>
      </c>
      <c r="C290" s="47">
        <v>0.36424251130186036</v>
      </c>
      <c r="D290" s="47">
        <v>-2.8165038560411304</v>
      </c>
      <c r="E290" s="47">
        <v>18.338695652173911</v>
      </c>
      <c r="F290" s="47">
        <v>1.9388679245283029</v>
      </c>
      <c r="G290" s="47">
        <v>-7.4090909090909101</v>
      </c>
      <c r="H290" s="47">
        <v>2.9325570776255709</v>
      </c>
      <c r="I290" s="47">
        <v>-0.82988137603796019</v>
      </c>
      <c r="J290" s="47">
        <v>6.2057142857142864</v>
      </c>
      <c r="K290" s="47">
        <v>-2.2977777777777781</v>
      </c>
      <c r="L290" s="47">
        <v>-2.6400000000000006</v>
      </c>
      <c r="M290" s="47">
        <v>4.9782352941176491</v>
      </c>
      <c r="N290" s="47">
        <v>7.553193116634799</v>
      </c>
      <c r="O290" s="47">
        <v>6.578288288288288</v>
      </c>
      <c r="P290" s="47">
        <v>29.15319018404908</v>
      </c>
      <c r="Q290" s="47">
        <v>1.8299766627771277</v>
      </c>
      <c r="R290" s="47">
        <v>-10.305454545454547</v>
      </c>
      <c r="S290" s="47">
        <v>-10.133788546255508</v>
      </c>
      <c r="T290" s="47">
        <v>1.0952631578947347</v>
      </c>
      <c r="U290" s="47">
        <v>32.311301775147925</v>
      </c>
      <c r="V290" s="47"/>
      <c r="W290">
        <v>3.02</v>
      </c>
      <c r="X290">
        <v>8.43</v>
      </c>
      <c r="Z290">
        <v>7.46</v>
      </c>
      <c r="AA290" t="s">
        <v>714</v>
      </c>
    </row>
    <row r="291" spans="1:27" x14ac:dyDescent="0.3">
      <c r="A291">
        <v>127021515</v>
      </c>
      <c r="B291" t="s">
        <v>680</v>
      </c>
      <c r="C291" s="47">
        <v>0.35538205381915589</v>
      </c>
      <c r="D291" s="47">
        <v>-3.9853971055418285</v>
      </c>
      <c r="E291" s="47">
        <v>-1.9486433063791537</v>
      </c>
      <c r="F291" s="47">
        <v>-1.3010093415356607</v>
      </c>
      <c r="G291" s="47">
        <v>11.72163708086785</v>
      </c>
      <c r="H291" s="47">
        <v>0.14707578383488595</v>
      </c>
      <c r="I291" s="47">
        <v>1.4586927909063725</v>
      </c>
      <c r="J291" s="47">
        <v>22.306991643454033</v>
      </c>
      <c r="K291" s="47">
        <v>1.0841463414634145</v>
      </c>
      <c r="L291" s="47">
        <v>5.0529971181556164</v>
      </c>
      <c r="M291" s="47">
        <v>5.8017883352645789</v>
      </c>
      <c r="N291" s="47">
        <v>-1.7605717689100686E-2</v>
      </c>
      <c r="O291" s="47">
        <v>-3.9351851851851194E-2</v>
      </c>
      <c r="P291" s="47">
        <v>-23.122926829268291</v>
      </c>
      <c r="Q291" s="47">
        <v>4.8208719032072196</v>
      </c>
      <c r="R291" s="47">
        <v>13.991250000000001</v>
      </c>
      <c r="S291" s="47">
        <v>11.764036281179138</v>
      </c>
      <c r="T291" s="47">
        <v>-9.7589312221672451</v>
      </c>
      <c r="U291" s="47">
        <v>4.4886037053773151</v>
      </c>
      <c r="V291" s="47">
        <v>-5.5672963604852725</v>
      </c>
      <c r="W291">
        <v>3.91</v>
      </c>
      <c r="X291">
        <v>14.66</v>
      </c>
      <c r="Y291">
        <v>1.92</v>
      </c>
      <c r="Z291">
        <v>8.6999999999999993</v>
      </c>
      <c r="AA291" t="s">
        <v>714</v>
      </c>
    </row>
    <row r="292" spans="1:27" x14ac:dyDescent="0.3">
      <c r="A292">
        <v>124011455</v>
      </c>
      <c r="B292" t="s">
        <v>596</v>
      </c>
      <c r="C292" s="47">
        <v>0.34087992667277689</v>
      </c>
      <c r="D292" s="47">
        <v>-1.6045666991236622</v>
      </c>
      <c r="E292" s="47">
        <v>0.98555555555555507</v>
      </c>
      <c r="F292" s="47">
        <v>-0.65272171253822719</v>
      </c>
      <c r="G292" s="47">
        <v>3.5207488986784146</v>
      </c>
      <c r="H292" s="47">
        <v>-0.34897168405365164</v>
      </c>
      <c r="I292" s="47">
        <v>1.9494409937888193</v>
      </c>
      <c r="J292" s="47">
        <v>3.5310740203193038</v>
      </c>
      <c r="K292" s="47">
        <v>1.8662626262626265</v>
      </c>
      <c r="L292" s="47">
        <v>-2.6804541701073497</v>
      </c>
      <c r="M292" s="47">
        <v>3.4969911504424793</v>
      </c>
      <c r="N292" s="47">
        <v>-1.5272707889125803</v>
      </c>
      <c r="O292" s="47">
        <v>3.3543089430894319</v>
      </c>
      <c r="P292" s="47">
        <v>-6.9986206896551728</v>
      </c>
      <c r="Q292" s="47">
        <v>2.7934460338101452</v>
      </c>
      <c r="R292" s="47">
        <v>2.9134722222222216</v>
      </c>
      <c r="S292" s="47">
        <v>2.96997552618698</v>
      </c>
      <c r="T292" s="47">
        <v>-2.076603202077024</v>
      </c>
      <c r="U292" s="47">
        <v>8.0531434384537128</v>
      </c>
      <c r="V292" s="47"/>
      <c r="W292">
        <v>2.44</v>
      </c>
      <c r="X292">
        <v>-0.96</v>
      </c>
      <c r="Z292">
        <v>8.73</v>
      </c>
      <c r="AA292" t="s">
        <v>714</v>
      </c>
    </row>
    <row r="293" spans="1:27" x14ac:dyDescent="0.3">
      <c r="A293">
        <v>107031137</v>
      </c>
      <c r="B293" t="s">
        <v>215</v>
      </c>
      <c r="C293" s="47">
        <v>0.32559411667493166</v>
      </c>
      <c r="D293" s="47">
        <v>-9.6993002657218756</v>
      </c>
      <c r="E293" s="47">
        <v>2.7537974683544295</v>
      </c>
      <c r="F293" s="47">
        <v>2.4647938144329888</v>
      </c>
      <c r="G293" s="47">
        <v>3.3486381322957204</v>
      </c>
      <c r="H293" s="47">
        <v>3.6864754779717366</v>
      </c>
      <c r="I293" s="47">
        <v>1.7231001589825112</v>
      </c>
      <c r="J293" s="47">
        <v>1.6862686567164182</v>
      </c>
      <c r="K293" s="47">
        <v>5.1002150537634403</v>
      </c>
      <c r="L293" s="47">
        <v>-2.2653427065026364</v>
      </c>
      <c r="M293" s="47">
        <v>-8.719119170984456</v>
      </c>
      <c r="N293" s="47">
        <v>0.13712103407755638</v>
      </c>
      <c r="O293" s="47">
        <v>9.8012918660287092</v>
      </c>
      <c r="P293" s="47">
        <v>-4.5846153846153861</v>
      </c>
      <c r="Q293" s="47">
        <v>4.4146153846153879</v>
      </c>
      <c r="R293" s="47">
        <v>4.0788667366211957</v>
      </c>
      <c r="S293" s="47">
        <v>0.38331588132635197</v>
      </c>
      <c r="T293" s="47">
        <v>6.7411183496199785</v>
      </c>
      <c r="U293" s="47">
        <v>-9.9642857142857153</v>
      </c>
      <c r="V293" s="47">
        <v>-15.191849710982666</v>
      </c>
      <c r="W293">
        <v>4.8</v>
      </c>
      <c r="X293">
        <v>0.96</v>
      </c>
      <c r="Y293">
        <v>17.97</v>
      </c>
      <c r="Z293">
        <v>3.74</v>
      </c>
      <c r="AA293" t="s">
        <v>714</v>
      </c>
    </row>
    <row r="294" spans="1:27" x14ac:dyDescent="0.3">
      <c r="A294">
        <v>104011082</v>
      </c>
      <c r="B294" t="s">
        <v>156</v>
      </c>
      <c r="C294" s="47">
        <v>0.31767012931948457</v>
      </c>
      <c r="D294" s="47">
        <v>-10.025399705738106</v>
      </c>
      <c r="E294" s="47">
        <v>7.8171806167400888</v>
      </c>
      <c r="F294" s="47">
        <v>-0.98448313048836766</v>
      </c>
      <c r="G294" s="47">
        <v>5.2842086491306279</v>
      </c>
      <c r="H294" s="47">
        <v>3.3045859126652157</v>
      </c>
      <c r="I294" s="47">
        <v>0.9422819885900573</v>
      </c>
      <c r="J294" s="47">
        <v>3.2879802955665021</v>
      </c>
      <c r="K294" s="47">
        <v>4.9127789046653145</v>
      </c>
      <c r="L294" s="47">
        <v>-3.8291799917999167</v>
      </c>
      <c r="M294" s="47">
        <v>-4.9409547738693433</v>
      </c>
      <c r="N294" s="47">
        <v>-1.6123529411764714</v>
      </c>
      <c r="O294" s="47">
        <v>4.0676042957455589</v>
      </c>
      <c r="P294" s="47">
        <v>8.7112171837708843</v>
      </c>
      <c r="Q294" s="47">
        <v>5.1356435643564353</v>
      </c>
      <c r="R294" s="47">
        <v>7.3324453519096817</v>
      </c>
      <c r="S294" s="47">
        <v>1.9950200609853947</v>
      </c>
      <c r="T294" s="47">
        <v>4.9305592347314207</v>
      </c>
      <c r="U294" s="47">
        <v>-10.954925639500296</v>
      </c>
      <c r="V294" s="47">
        <v>35.103503184713375</v>
      </c>
      <c r="W294">
        <v>5.64</v>
      </c>
      <c r="X294">
        <v>-2.3199999999999998</v>
      </c>
      <c r="Z294">
        <v>11.12</v>
      </c>
      <c r="AA294" t="s">
        <v>714</v>
      </c>
    </row>
    <row r="295" spans="1:27" x14ac:dyDescent="0.3">
      <c r="A295">
        <v>124011449</v>
      </c>
      <c r="B295" t="s">
        <v>590</v>
      </c>
      <c r="C295" s="47">
        <v>0.29406737880032985</v>
      </c>
      <c r="D295" s="47">
        <v>-3.7485446527012147</v>
      </c>
      <c r="E295" s="47">
        <v>0.44828828828828904</v>
      </c>
      <c r="F295" s="47">
        <v>-1.0590437926878273</v>
      </c>
      <c r="G295" s="47">
        <v>6.3474802458296748</v>
      </c>
      <c r="H295" s="47">
        <v>-1.3811136235161108</v>
      </c>
      <c r="I295" s="47">
        <v>3.5667153284671542</v>
      </c>
      <c r="J295" s="47">
        <v>6.9333165195460289</v>
      </c>
      <c r="K295" s="47">
        <v>2.8902152080344328</v>
      </c>
      <c r="L295" s="47">
        <v>-2.0106862202545663</v>
      </c>
      <c r="M295" s="47">
        <v>-3.1686178861788612</v>
      </c>
      <c r="N295" s="47">
        <v>-0.79370370370370358</v>
      </c>
      <c r="O295" s="47">
        <v>5.0218970736629664</v>
      </c>
      <c r="P295" s="47">
        <v>-11.034077669902913</v>
      </c>
      <c r="Q295" s="47">
        <v>-0.893793103448278</v>
      </c>
      <c r="R295" s="47">
        <v>5.353186582809224</v>
      </c>
      <c r="S295" s="47">
        <v>0.57186046511627975</v>
      </c>
      <c r="T295" s="47">
        <v>-0.45964107676969057</v>
      </c>
      <c r="U295" s="47">
        <v>7.5492202729044848</v>
      </c>
      <c r="V295" s="47"/>
      <c r="W295">
        <v>4.53</v>
      </c>
      <c r="X295">
        <v>-9.1300000000000008</v>
      </c>
      <c r="Z295">
        <v>13.44</v>
      </c>
      <c r="AA295" t="s">
        <v>714</v>
      </c>
    </row>
    <row r="296" spans="1:27" x14ac:dyDescent="0.3">
      <c r="A296">
        <v>115011556</v>
      </c>
      <c r="B296" t="s">
        <v>378</v>
      </c>
      <c r="C296" s="47">
        <v>0.29141424272818561</v>
      </c>
      <c r="D296" s="47">
        <v>-1.3383006535947715</v>
      </c>
      <c r="E296" s="47">
        <v>0.4871985494106994</v>
      </c>
      <c r="F296" s="47">
        <v>-0.36041757285776477</v>
      </c>
      <c r="G296" s="47">
        <v>5.4169602494154319</v>
      </c>
      <c r="H296" s="47">
        <v>1.1151132300357567</v>
      </c>
      <c r="I296" s="47">
        <v>0.52869900771774958</v>
      </c>
      <c r="J296" s="47">
        <v>6.5707843137254898</v>
      </c>
      <c r="K296" s="47">
        <v>4.0597206703910613</v>
      </c>
      <c r="L296" s="47">
        <v>-0.64442383160898942</v>
      </c>
      <c r="M296" s="47">
        <v>-4.1971171171171182</v>
      </c>
      <c r="N296" s="47">
        <v>-3.2939178259462958</v>
      </c>
      <c r="O296" s="47">
        <v>3.1348958333333323</v>
      </c>
      <c r="P296" s="47">
        <v>-7.1711926605504583</v>
      </c>
      <c r="Q296" s="47">
        <v>8.2924561403508754</v>
      </c>
      <c r="R296" s="47">
        <v>4.3330930930930931</v>
      </c>
      <c r="S296" s="47">
        <v>2.2837891327815756</v>
      </c>
      <c r="T296" s="47">
        <v>-1.1341089229273038</v>
      </c>
      <c r="U296" s="47">
        <v>-1.4967010309278379</v>
      </c>
      <c r="V296" s="47"/>
      <c r="W296">
        <v>2.42</v>
      </c>
      <c r="X296">
        <v>-11.11</v>
      </c>
      <c r="Y296">
        <v>6.56</v>
      </c>
      <c r="Z296">
        <v>9.4700000000000006</v>
      </c>
      <c r="AA296" t="s">
        <v>714</v>
      </c>
    </row>
    <row r="297" spans="1:27" x14ac:dyDescent="0.3">
      <c r="A297">
        <v>115011291</v>
      </c>
      <c r="B297" t="s">
        <v>372</v>
      </c>
      <c r="C297" s="47">
        <v>0.23540594291773509</v>
      </c>
      <c r="D297" s="47">
        <v>0.22289941521705892</v>
      </c>
      <c r="E297" s="47">
        <v>-2.7736693768882441</v>
      </c>
      <c r="F297" s="47">
        <v>-0.21742170564234353</v>
      </c>
      <c r="G297" s="47">
        <v>5.2032903829638801</v>
      </c>
      <c r="H297" s="47">
        <v>-0.53485635035414969</v>
      </c>
      <c r="I297" s="47">
        <v>1.0961255133085457</v>
      </c>
      <c r="J297" s="47">
        <v>5.7896360290798743</v>
      </c>
      <c r="K297" s="47">
        <v>5.0401239075670308</v>
      </c>
      <c r="L297" s="47">
        <v>-0.24520916165908258</v>
      </c>
      <c r="M297" s="47">
        <v>3.4512975103098515</v>
      </c>
      <c r="N297" s="47">
        <v>-1.5918974321767814</v>
      </c>
      <c r="O297" s="47">
        <v>0.29439570424666517</v>
      </c>
      <c r="P297" s="47">
        <v>-4.7768165008048875</v>
      </c>
      <c r="Q297" s="47">
        <v>2.5519058808831971</v>
      </c>
      <c r="R297" s="47">
        <v>4.6981973047400345</v>
      </c>
      <c r="S297" s="47">
        <v>1.6239698215518303</v>
      </c>
      <c r="T297" s="47">
        <v>-1.0256176354080067</v>
      </c>
      <c r="U297" s="47">
        <v>0.91548543706369756</v>
      </c>
      <c r="V297" s="47"/>
      <c r="W297">
        <v>0.62</v>
      </c>
      <c r="X297">
        <v>9.09</v>
      </c>
      <c r="Y297">
        <v>-0.43</v>
      </c>
      <c r="Z297">
        <v>3.97</v>
      </c>
      <c r="AA297" t="s">
        <v>714</v>
      </c>
    </row>
    <row r="298" spans="1:27" x14ac:dyDescent="0.3">
      <c r="A298">
        <v>117021637</v>
      </c>
      <c r="B298" t="s">
        <v>424</v>
      </c>
      <c r="C298" s="47">
        <v>0.22048916618551395</v>
      </c>
      <c r="D298" s="47">
        <v>-0.81905234419181561</v>
      </c>
      <c r="E298" s="47">
        <v>-3.549603928116392</v>
      </c>
      <c r="F298" s="47">
        <v>0.64715064391810984</v>
      </c>
      <c r="G298" s="47">
        <v>2.9059799621276543</v>
      </c>
      <c r="H298" s="47">
        <v>0.63898572762915684</v>
      </c>
      <c r="I298" s="47">
        <v>0.34332247251973413</v>
      </c>
      <c r="J298" s="47">
        <v>2.711061681938876</v>
      </c>
      <c r="K298" s="47">
        <v>1.7414667326814426</v>
      </c>
      <c r="L298" s="47">
        <v>-3.8347187003047303</v>
      </c>
      <c r="M298" s="47">
        <v>-3.4183515770426993</v>
      </c>
      <c r="N298" s="47">
        <v>-1.8701529012181299</v>
      </c>
      <c r="O298" s="47">
        <v>6.4609372249043595</v>
      </c>
      <c r="P298" s="47">
        <v>-9.0785485458470347</v>
      </c>
      <c r="Q298" s="47">
        <v>-0.24992949183728541</v>
      </c>
      <c r="R298" s="47">
        <v>3.1358489291854212</v>
      </c>
      <c r="S298" s="47">
        <v>-0.75982586857183598</v>
      </c>
      <c r="T298" s="47">
        <v>-3.0769970095246695</v>
      </c>
      <c r="U298" s="47">
        <v>2.976665711379507</v>
      </c>
      <c r="V298" s="47">
        <v>5.8788776779353213</v>
      </c>
      <c r="W298">
        <v>1.02</v>
      </c>
      <c r="X298">
        <v>1.57</v>
      </c>
      <c r="Y298">
        <v>8.08</v>
      </c>
      <c r="Z298">
        <v>4.18</v>
      </c>
      <c r="AA298" t="s">
        <v>763</v>
      </c>
    </row>
    <row r="299" spans="1:27" x14ac:dyDescent="0.3">
      <c r="A299">
        <v>121021404</v>
      </c>
      <c r="B299" t="s">
        <v>533</v>
      </c>
      <c r="C299" s="47">
        <v>0.21803823027909885</v>
      </c>
      <c r="D299" s="47">
        <v>-2.1755652835934534</v>
      </c>
      <c r="E299" s="47">
        <v>1.9247416413373859</v>
      </c>
      <c r="F299" s="47">
        <v>0.38013677012098857</v>
      </c>
      <c r="G299" s="47">
        <v>1.9267668670674691</v>
      </c>
      <c r="H299" s="47">
        <v>1.0406172839506169</v>
      </c>
      <c r="I299" s="47">
        <v>0.89975369458128096</v>
      </c>
      <c r="J299" s="47">
        <v>9.9422222222222203</v>
      </c>
      <c r="K299" s="47">
        <v>1.2414132762312633</v>
      </c>
      <c r="L299" s="47">
        <v>-1.0318490671122253</v>
      </c>
      <c r="M299" s="47">
        <v>-1.3494874851013119</v>
      </c>
      <c r="N299" s="47">
        <v>-1.6020042027843444</v>
      </c>
      <c r="O299" s="47">
        <v>3.0268347987043036</v>
      </c>
      <c r="P299" s="47">
        <v>2.3980701754385958</v>
      </c>
      <c r="Q299" s="47">
        <v>3.761099908340972</v>
      </c>
      <c r="R299" s="47">
        <v>1.3955329536208296</v>
      </c>
      <c r="S299" s="47">
        <v>1.3347058823529414</v>
      </c>
      <c r="T299" s="47">
        <v>-0.841164986397823</v>
      </c>
      <c r="U299" s="47">
        <v>3.1386062717770038</v>
      </c>
      <c r="V299" s="47"/>
      <c r="W299">
        <v>2.67</v>
      </c>
      <c r="X299">
        <v>9.7100000000000009</v>
      </c>
      <c r="Y299">
        <v>-6.37</v>
      </c>
      <c r="Z299">
        <v>3.67</v>
      </c>
      <c r="AA299" t="s">
        <v>714</v>
      </c>
    </row>
    <row r="300" spans="1:27" x14ac:dyDescent="0.3">
      <c r="A300">
        <v>102011037</v>
      </c>
      <c r="B300" t="s">
        <v>110</v>
      </c>
      <c r="C300" s="47">
        <v>0.21401520387007622</v>
      </c>
      <c r="D300" s="47">
        <v>-4.7865377855887523</v>
      </c>
      <c r="E300" s="47">
        <v>-0.93648250460405169</v>
      </c>
      <c r="F300" s="47">
        <v>-0.94547085201793735</v>
      </c>
      <c r="G300" s="47">
        <v>8.3825165562913906</v>
      </c>
      <c r="H300" s="47">
        <v>0.29797316057380918</v>
      </c>
      <c r="I300" s="47">
        <v>2.4419927681799916</v>
      </c>
      <c r="J300" s="47">
        <v>9.3847008547008564</v>
      </c>
      <c r="K300" s="47">
        <v>4.9608383233532933</v>
      </c>
      <c r="L300" s="47">
        <v>-2.447593507410021</v>
      </c>
      <c r="M300" s="47">
        <v>-3.8535772357723577</v>
      </c>
      <c r="N300" s="47">
        <v>-1.7334042553191489</v>
      </c>
      <c r="O300" s="47">
        <v>2.7023622047244089</v>
      </c>
      <c r="P300" s="47">
        <v>-10.516835443037973</v>
      </c>
      <c r="Q300" s="47">
        <v>1.5953005464480867</v>
      </c>
      <c r="R300" s="47">
        <v>8.9314068441064638</v>
      </c>
      <c r="S300" s="47">
        <v>2.7837168141592912</v>
      </c>
      <c r="T300" s="47">
        <v>-1.8630758070366342</v>
      </c>
      <c r="U300" s="47">
        <v>1.7410366398570147</v>
      </c>
      <c r="V300" s="47">
        <v>-21.788524590163938</v>
      </c>
      <c r="W300">
        <v>3.83</v>
      </c>
      <c r="X300">
        <v>8.5</v>
      </c>
      <c r="Y300">
        <v>14.86</v>
      </c>
      <c r="Z300">
        <v>1.35</v>
      </c>
      <c r="AA300" t="s">
        <v>714</v>
      </c>
    </row>
    <row r="301" spans="1:27" x14ac:dyDescent="0.3">
      <c r="A301">
        <v>121031409</v>
      </c>
      <c r="B301" t="s">
        <v>540</v>
      </c>
      <c r="C301" s="47">
        <v>0.20674251189098847</v>
      </c>
      <c r="D301" s="47">
        <v>-0.27137931034482765</v>
      </c>
      <c r="E301" s="47">
        <v>0.33342412451361891</v>
      </c>
      <c r="F301" s="47">
        <v>-0.35222518321119267</v>
      </c>
      <c r="G301" s="47">
        <v>3.2370678042209242</v>
      </c>
      <c r="H301" s="47">
        <v>0.78510731111498888</v>
      </c>
      <c r="I301" s="47">
        <v>7.0893181442954756E-3</v>
      </c>
      <c r="J301" s="47">
        <v>1.2672727272727258</v>
      </c>
      <c r="K301" s="47">
        <v>2.3603448275862067</v>
      </c>
      <c r="L301" s="47">
        <v>-1.1361528276905624</v>
      </c>
      <c r="M301" s="47">
        <v>2.7906122448979591</v>
      </c>
      <c r="N301" s="47">
        <v>-2.8498011767092719</v>
      </c>
      <c r="O301" s="47">
        <v>4.5418819188191879</v>
      </c>
      <c r="P301" s="47">
        <v>-6.6097633136094665</v>
      </c>
      <c r="Q301" s="47">
        <v>6.4909546539379477</v>
      </c>
      <c r="R301" s="47">
        <v>0.30354312354312363</v>
      </c>
      <c r="S301" s="47">
        <v>-0.10339159538862042</v>
      </c>
      <c r="T301" s="47">
        <v>-0.26153030501374541</v>
      </c>
      <c r="U301" s="47">
        <v>1.2000816659861169</v>
      </c>
      <c r="V301" s="47"/>
      <c r="W301">
        <v>1.1200000000000001</v>
      </c>
      <c r="Y301">
        <v>4.5199999999999996</v>
      </c>
      <c r="Z301">
        <v>-0.27</v>
      </c>
      <c r="AA301" t="s">
        <v>714</v>
      </c>
    </row>
    <row r="302" spans="1:27" x14ac:dyDescent="0.3">
      <c r="A302">
        <v>110031198</v>
      </c>
      <c r="B302" t="s">
        <v>277</v>
      </c>
      <c r="C302" s="47">
        <v>0.20149825379955999</v>
      </c>
      <c r="D302" s="47">
        <v>-1.3829046563192904</v>
      </c>
      <c r="E302" s="47">
        <v>3.2551351351351343</v>
      </c>
      <c r="F302" s="47">
        <v>1.4093964268469339</v>
      </c>
      <c r="G302" s="47">
        <v>-3.2693827160493836</v>
      </c>
      <c r="H302" s="47">
        <v>2.9636605446485103</v>
      </c>
      <c r="I302" s="47">
        <v>-1.7362673726009259</v>
      </c>
      <c r="J302" s="47">
        <v>-1.3299999999999983</v>
      </c>
      <c r="K302" s="47">
        <v>-2.4195652173913054</v>
      </c>
      <c r="L302" s="47">
        <v>3.620055527511358</v>
      </c>
      <c r="M302" s="47">
        <v>-5.7930188679245269</v>
      </c>
      <c r="N302" s="47">
        <v>-3.3342857142857145</v>
      </c>
      <c r="O302" s="47">
        <v>2.4717808219178083</v>
      </c>
      <c r="P302" s="47">
        <v>-14.258064516129032</v>
      </c>
      <c r="Q302" s="47">
        <v>9.9477777777777803</v>
      </c>
      <c r="R302" s="47">
        <v>-5.5953744493392072</v>
      </c>
      <c r="S302" s="47">
        <v>-1.5431486880466476</v>
      </c>
      <c r="T302" s="47">
        <v>1.583333333333333</v>
      </c>
      <c r="U302" s="47">
        <v>4.3833067729083659</v>
      </c>
      <c r="V302" s="47">
        <v>14.419719626168224</v>
      </c>
      <c r="W302">
        <v>2.65</v>
      </c>
      <c r="X302">
        <v>-6.53</v>
      </c>
      <c r="Z302">
        <v>-6.21</v>
      </c>
      <c r="AA302" t="s">
        <v>714</v>
      </c>
    </row>
    <row r="303" spans="1:27" x14ac:dyDescent="0.3">
      <c r="A303">
        <v>122031695</v>
      </c>
      <c r="B303" t="s">
        <v>566</v>
      </c>
      <c r="C303" s="47">
        <v>0.19873802413102126</v>
      </c>
      <c r="D303" s="47">
        <v>-3.6323743267979385</v>
      </c>
      <c r="E303" s="47">
        <v>1.8624731302064657</v>
      </c>
      <c r="F303" s="47">
        <v>0.46067947585135549</v>
      </c>
      <c r="G303" s="47">
        <v>4.3519211895894365</v>
      </c>
      <c r="H303" s="47">
        <v>0.71471789639073258</v>
      </c>
      <c r="I303" s="47">
        <v>1.5018022739399388</v>
      </c>
      <c r="J303" s="47">
        <v>4.2849580665595965</v>
      </c>
      <c r="K303" s="47">
        <v>1.0668529313744957</v>
      </c>
      <c r="L303" s="47">
        <v>-2.6471148593690597</v>
      </c>
      <c r="M303" s="47">
        <v>-5.218370535705338</v>
      </c>
      <c r="N303" s="47">
        <v>-2.1606137343611791</v>
      </c>
      <c r="O303" s="47">
        <v>3.2923223008678919</v>
      </c>
      <c r="P303" s="47">
        <v>-5.0618882867614019</v>
      </c>
      <c r="Q303" s="47">
        <v>6.7965398271299513</v>
      </c>
      <c r="R303" s="47">
        <v>4.8186880784334516</v>
      </c>
      <c r="S303" s="47">
        <v>3.8426116246674242</v>
      </c>
      <c r="T303" s="47">
        <v>-0.44390711500634961</v>
      </c>
      <c r="U303" s="47">
        <v>-0.80451868943403859</v>
      </c>
      <c r="V303" s="47">
        <v>-13.732189672176709</v>
      </c>
      <c r="W303">
        <v>1.45</v>
      </c>
      <c r="X303">
        <v>-4.6500000000000004</v>
      </c>
      <c r="Y303">
        <v>-4.59</v>
      </c>
      <c r="Z303">
        <v>1.88</v>
      </c>
      <c r="AA303" t="s">
        <v>764</v>
      </c>
    </row>
    <row r="304" spans="1:27" x14ac:dyDescent="0.3">
      <c r="A304">
        <v>125041489</v>
      </c>
      <c r="B304" t="s">
        <v>639</v>
      </c>
      <c r="C304" s="47">
        <v>0.19161749097855996</v>
      </c>
      <c r="D304" s="47">
        <v>-3.7855657404755068</v>
      </c>
      <c r="E304" s="47">
        <v>-2.3061375661375667</v>
      </c>
      <c r="F304" s="47">
        <v>0.87759525825571494</v>
      </c>
      <c r="G304" s="47">
        <v>5.4976285541439793</v>
      </c>
      <c r="H304" s="47">
        <v>1.0144193851523688</v>
      </c>
      <c r="I304" s="47">
        <v>1.1797368421052639</v>
      </c>
      <c r="J304" s="47">
        <v>6.2408932769158447</v>
      </c>
      <c r="K304" s="47">
        <v>2.3600876680303919</v>
      </c>
      <c r="L304" s="47">
        <v>-1.5040740740740741</v>
      </c>
      <c r="M304" s="47">
        <v>-8.7447729379054664</v>
      </c>
      <c r="N304" s="47">
        <v>-1.2268145376803852</v>
      </c>
      <c r="O304" s="47">
        <v>7.7602562170308964</v>
      </c>
      <c r="P304" s="47">
        <v>-7.6397399527186778</v>
      </c>
      <c r="Q304" s="47">
        <v>1.3755746545331995</v>
      </c>
      <c r="R304" s="47">
        <v>5.9256776034236793</v>
      </c>
      <c r="S304" s="47">
        <v>-1.3484580498866201</v>
      </c>
      <c r="T304" s="47">
        <v>-2.9451851851851849</v>
      </c>
      <c r="U304" s="47">
        <v>0.90727988546886174</v>
      </c>
      <c r="V304" s="47">
        <v>21.2901741022851</v>
      </c>
      <c r="W304">
        <v>0.81</v>
      </c>
      <c r="X304">
        <v>5.87</v>
      </c>
      <c r="Y304">
        <v>2.75</v>
      </c>
      <c r="Z304">
        <v>6.78</v>
      </c>
      <c r="AA304" t="s">
        <v>714</v>
      </c>
    </row>
    <row r="305" spans="1:27" x14ac:dyDescent="0.3">
      <c r="A305">
        <v>111011213</v>
      </c>
      <c r="B305" t="s">
        <v>292</v>
      </c>
      <c r="C305" s="47">
        <v>0.18972345942565827</v>
      </c>
      <c r="D305" s="47">
        <v>-3.3129787234042554</v>
      </c>
      <c r="E305" s="47">
        <v>3.6145454545454547</v>
      </c>
      <c r="F305" s="47">
        <v>5.4445260837612253E-3</v>
      </c>
      <c r="G305" s="47">
        <v>2.4625981055480377</v>
      </c>
      <c r="H305" s="47">
        <v>1.3364998857665062</v>
      </c>
      <c r="I305" s="47">
        <v>0.94571862787668248</v>
      </c>
      <c r="J305" s="47">
        <v>0.24516556291390756</v>
      </c>
      <c r="K305" s="47">
        <v>2.6805797101449276</v>
      </c>
      <c r="L305" s="47">
        <v>-1.1528131258665846</v>
      </c>
      <c r="M305" s="47">
        <v>-6.2402531645569628</v>
      </c>
      <c r="N305" s="47">
        <v>-1.8998665395614873</v>
      </c>
      <c r="O305" s="47">
        <v>3.7170619946091641</v>
      </c>
      <c r="P305" s="47">
        <v>2.0382838283828377</v>
      </c>
      <c r="Q305" s="47">
        <v>7.1029470452801213</v>
      </c>
      <c r="R305" s="47">
        <v>3.5787618572141788</v>
      </c>
      <c r="S305" s="47">
        <v>1.8886409122643704</v>
      </c>
      <c r="T305" s="47">
        <v>2.4317366946778707</v>
      </c>
      <c r="U305" s="47">
        <v>-15.372658875091307</v>
      </c>
      <c r="V305" s="47"/>
      <c r="W305">
        <v>1.72</v>
      </c>
      <c r="X305">
        <v>-11.28</v>
      </c>
      <c r="Y305">
        <v>6.82</v>
      </c>
      <c r="Z305">
        <v>5.34</v>
      </c>
      <c r="AA305" t="s">
        <v>714</v>
      </c>
    </row>
    <row r="306" spans="1:27" x14ac:dyDescent="0.3">
      <c r="A306">
        <v>127011593</v>
      </c>
      <c r="B306" t="s">
        <v>665</v>
      </c>
      <c r="C306" s="47">
        <v>0.17138563270213325</v>
      </c>
      <c r="D306" s="47">
        <v>1.0559133964817313</v>
      </c>
      <c r="E306" s="47">
        <v>-0.39039301310043584</v>
      </c>
      <c r="F306" s="47">
        <v>5.1376356367789811E-2</v>
      </c>
      <c r="G306" s="47">
        <v>2.0701323251417776</v>
      </c>
      <c r="H306" s="47">
        <v>0.85820359281437142</v>
      </c>
      <c r="I306" s="47">
        <v>-0.21638337701235422</v>
      </c>
      <c r="J306" s="47">
        <v>2.3824786324786338</v>
      </c>
      <c r="K306" s="47">
        <v>6.5087447698744771</v>
      </c>
      <c r="L306" s="47">
        <v>3.8809490940465938</v>
      </c>
      <c r="M306" s="47">
        <v>4.7586963434022262</v>
      </c>
      <c r="N306" s="47">
        <v>-2.1518266779949018</v>
      </c>
      <c r="O306" s="47">
        <v>1.5025654450261774</v>
      </c>
      <c r="P306" s="47">
        <v>-10.860059880239522</v>
      </c>
      <c r="Q306" s="47">
        <v>2.4311821086261993</v>
      </c>
      <c r="R306" s="47">
        <v>4.3446428571428584</v>
      </c>
      <c r="S306" s="47">
        <v>2.0612150482968996</v>
      </c>
      <c r="T306" s="47">
        <v>-1.5734705228031132</v>
      </c>
      <c r="U306" s="47">
        <v>4.525382436260621</v>
      </c>
      <c r="V306" s="47"/>
      <c r="W306">
        <v>4.8600000000000003</v>
      </c>
      <c r="Y306">
        <v>12.24</v>
      </c>
      <c r="Z306">
        <v>5.25</v>
      </c>
      <c r="AA306" t="s">
        <v>714</v>
      </c>
    </row>
    <row r="307" spans="1:27" x14ac:dyDescent="0.3">
      <c r="A307">
        <v>112021244</v>
      </c>
      <c r="B307" t="s">
        <v>323</v>
      </c>
      <c r="C307" s="47">
        <v>0.16322183507297794</v>
      </c>
      <c r="D307" s="47">
        <v>-6.4265225476522545</v>
      </c>
      <c r="E307" s="47">
        <v>2.1553383458646618</v>
      </c>
      <c r="F307" s="47">
        <v>-0.12927360774818553</v>
      </c>
      <c r="G307" s="47">
        <v>5.5762536749265035</v>
      </c>
      <c r="H307" s="47">
        <v>3.3488372093023262</v>
      </c>
      <c r="I307" s="47">
        <v>0.32728937728937524</v>
      </c>
      <c r="J307" s="47">
        <v>4.5115567641060501</v>
      </c>
      <c r="K307" s="47">
        <v>4.9231539108494538</v>
      </c>
      <c r="L307" s="47">
        <v>9.2870813397128771E-2</v>
      </c>
      <c r="M307" s="47">
        <v>-6.5193675641828435</v>
      </c>
      <c r="N307" s="47">
        <v>-0.6592036881810559</v>
      </c>
      <c r="O307" s="47">
        <v>2.1013105413105411</v>
      </c>
      <c r="P307" s="47">
        <v>4.5694736842105286</v>
      </c>
      <c r="Q307" s="47">
        <v>12.122118126272916</v>
      </c>
      <c r="R307" s="47">
        <v>8.26744388456253</v>
      </c>
      <c r="S307" s="47">
        <v>-0.9498820058997044</v>
      </c>
      <c r="T307" s="47">
        <v>5.8947728407388915</v>
      </c>
      <c r="U307" s="47">
        <v>-7.9557578036855929</v>
      </c>
      <c r="V307" s="47">
        <v>11.163399209486165</v>
      </c>
      <c r="W307">
        <v>5.03</v>
      </c>
      <c r="X307">
        <v>0.11</v>
      </c>
      <c r="Z307">
        <v>2.46</v>
      </c>
      <c r="AA307" t="s">
        <v>714</v>
      </c>
    </row>
    <row r="308" spans="1:27" x14ac:dyDescent="0.3">
      <c r="A308">
        <v>126021725</v>
      </c>
      <c r="B308" t="s">
        <v>661</v>
      </c>
      <c r="C308" s="47">
        <v>0.16126224044961823</v>
      </c>
      <c r="D308" s="47">
        <v>-0.93225106792569612</v>
      </c>
      <c r="E308" s="47">
        <v>-1.3814578785867742</v>
      </c>
      <c r="F308" s="47">
        <v>0.42243869179258198</v>
      </c>
      <c r="G308" s="47">
        <v>4.2384947932438344</v>
      </c>
      <c r="H308" s="47">
        <v>-0.19227206514385031</v>
      </c>
      <c r="I308" s="47">
        <v>1.034011877979836</v>
      </c>
      <c r="J308" s="47">
        <v>-2.6368675022527164</v>
      </c>
      <c r="K308" s="47">
        <v>2.8843429557602978</v>
      </c>
      <c r="L308" s="47">
        <v>-0.9922404558948088</v>
      </c>
      <c r="M308" s="47">
        <v>-3.1047249690144909</v>
      </c>
      <c r="N308" s="47">
        <v>-2.1663520865306296</v>
      </c>
      <c r="O308" s="47">
        <v>5.2610873973271239</v>
      </c>
      <c r="P308" s="47">
        <v>-4.8153840168268012</v>
      </c>
      <c r="Q308" s="47">
        <v>9.9600729928214697</v>
      </c>
      <c r="R308" s="47">
        <v>4.0336279694770258</v>
      </c>
      <c r="S308" s="47">
        <v>-1.6105156749042369</v>
      </c>
      <c r="T308" s="47">
        <v>0.53873269342755847</v>
      </c>
      <c r="U308" s="47">
        <v>-1.1448634346730575</v>
      </c>
      <c r="V308" s="47"/>
      <c r="W308">
        <v>-0.56999999999999995</v>
      </c>
      <c r="Y308">
        <v>1.1299999999999999</v>
      </c>
      <c r="Z308">
        <v>1.77</v>
      </c>
      <c r="AA308" t="s">
        <v>765</v>
      </c>
    </row>
    <row r="309" spans="1:27" x14ac:dyDescent="0.3">
      <c r="A309">
        <v>120011383</v>
      </c>
      <c r="B309" t="s">
        <v>503</v>
      </c>
      <c r="C309" s="47">
        <v>0.13910696566779102</v>
      </c>
      <c r="D309" s="47">
        <v>-0.46326968349463904</v>
      </c>
      <c r="E309" s="47">
        <v>-0.91564997703261497</v>
      </c>
      <c r="F309" s="47">
        <v>0.12829123328380376</v>
      </c>
      <c r="G309" s="47">
        <v>1.7655371900826449</v>
      </c>
      <c r="H309" s="47">
        <v>0.4143787434688404</v>
      </c>
      <c r="I309" s="47">
        <v>0.27880980438369107</v>
      </c>
      <c r="J309" s="47">
        <v>2.5355358410220017</v>
      </c>
      <c r="K309" s="47">
        <v>2.0404067321178125</v>
      </c>
      <c r="L309" s="47">
        <v>-0.65200295912705819</v>
      </c>
      <c r="M309" s="47">
        <v>-3.1861367013372952</v>
      </c>
      <c r="N309" s="47">
        <v>-1.9686939679026016</v>
      </c>
      <c r="O309" s="47">
        <v>3.0753520268210908</v>
      </c>
      <c r="P309" s="47">
        <v>-5.2236902050113905</v>
      </c>
      <c r="Q309" s="47">
        <v>4.606481835564054</v>
      </c>
      <c r="R309" s="47">
        <v>0.983032490974729</v>
      </c>
      <c r="S309" s="47">
        <v>0.14281205164992894</v>
      </c>
      <c r="T309" s="47">
        <v>1.4755440414507781</v>
      </c>
      <c r="U309" s="47">
        <v>-0.25546709991876604</v>
      </c>
      <c r="V309" s="47">
        <v>-24.423285302593662</v>
      </c>
      <c r="W309">
        <v>2.2999999999999998</v>
      </c>
      <c r="X309">
        <v>20.079999999999998</v>
      </c>
      <c r="Y309">
        <v>14.06</v>
      </c>
      <c r="Z309">
        <v>0.35</v>
      </c>
      <c r="AA309" t="s">
        <v>714</v>
      </c>
    </row>
    <row r="310" spans="1:27" x14ac:dyDescent="0.3">
      <c r="A310">
        <v>121031410</v>
      </c>
      <c r="B310" t="s">
        <v>541</v>
      </c>
      <c r="C310" s="47">
        <v>0.12531554643406828</v>
      </c>
      <c r="D310" s="47">
        <v>-0.53007963594994223</v>
      </c>
      <c r="E310" s="47">
        <v>-1.3399126637554586</v>
      </c>
      <c r="F310" s="47">
        <v>-0.87607507051421063</v>
      </c>
      <c r="G310" s="47">
        <v>4.7409618065235568</v>
      </c>
      <c r="H310" s="47">
        <v>-0.15793814432989617</v>
      </c>
      <c r="I310" s="47">
        <v>0.80475703324808201</v>
      </c>
      <c r="J310" s="47">
        <v>1.7844927536231872</v>
      </c>
      <c r="K310" s="47">
        <v>4.4620892959358898</v>
      </c>
      <c r="L310" s="47">
        <v>-2.7963443867359175</v>
      </c>
      <c r="M310" s="47">
        <v>6.6096481351161156</v>
      </c>
      <c r="N310" s="47">
        <v>-3.4544618460513163</v>
      </c>
      <c r="O310" s="47">
        <v>2.6270260557053007</v>
      </c>
      <c r="P310" s="47">
        <v>-1.2576826196473547</v>
      </c>
      <c r="Q310" s="47">
        <v>5.5337639553429039</v>
      </c>
      <c r="R310" s="47">
        <v>3.2371955071955076</v>
      </c>
      <c r="S310" s="47">
        <v>0.25715867158671557</v>
      </c>
      <c r="T310" s="47">
        <v>-0.95132924335378455</v>
      </c>
      <c r="U310" s="47">
        <v>3.2874426807760138</v>
      </c>
      <c r="V310" s="47"/>
      <c r="W310">
        <v>2.25</v>
      </c>
      <c r="Y310">
        <v>1.8</v>
      </c>
      <c r="Z310">
        <v>5.16</v>
      </c>
      <c r="AA310" t="s">
        <v>714</v>
      </c>
    </row>
    <row r="311" spans="1:27" x14ac:dyDescent="0.3">
      <c r="A311">
        <v>108041166</v>
      </c>
      <c r="B311" t="s">
        <v>244</v>
      </c>
      <c r="C311" s="47">
        <v>0.11666801374014923</v>
      </c>
      <c r="D311" s="47">
        <v>-6.4714285714285715</v>
      </c>
      <c r="E311" s="47">
        <v>3.3800760456273764</v>
      </c>
      <c r="F311" s="47">
        <v>0.63957460591664983</v>
      </c>
      <c r="G311" s="47">
        <v>3.7660756501182036</v>
      </c>
      <c r="H311" s="47">
        <v>2.1019229768410082</v>
      </c>
      <c r="I311" s="47">
        <v>1.6593299620733237</v>
      </c>
      <c r="J311" s="47">
        <v>3.2300671892497199</v>
      </c>
      <c r="K311" s="47">
        <v>5.8937228041901699</v>
      </c>
      <c r="L311" s="47">
        <v>-4.4701633631017206</v>
      </c>
      <c r="M311" s="47">
        <v>2.8803080390683746</v>
      </c>
      <c r="N311" s="47">
        <v>-2.3131113851212493</v>
      </c>
      <c r="O311" s="47">
        <v>4.150249532127261</v>
      </c>
      <c r="P311" s="47">
        <v>11.743103448275868</v>
      </c>
      <c r="Q311" s="47">
        <v>7.5639155470249477</v>
      </c>
      <c r="R311" s="47">
        <v>6.1394237820848598</v>
      </c>
      <c r="S311" s="47">
        <v>-0.42481725584182151</v>
      </c>
      <c r="T311" s="47">
        <v>5.8304937076476291</v>
      </c>
      <c r="U311" s="47">
        <v>-11.270707070707072</v>
      </c>
      <c r="V311" s="47">
        <v>22.727567567567561</v>
      </c>
      <c r="W311">
        <v>4.41</v>
      </c>
      <c r="X311">
        <v>-5.66</v>
      </c>
      <c r="Z311">
        <v>3.25</v>
      </c>
      <c r="AA311" t="s">
        <v>714</v>
      </c>
    </row>
    <row r="312" spans="1:27" x14ac:dyDescent="0.3">
      <c r="A312">
        <v>125011586</v>
      </c>
      <c r="B312" t="s">
        <v>620</v>
      </c>
      <c r="C312" s="47">
        <v>0.1150507278341415</v>
      </c>
      <c r="D312" s="47">
        <v>1.915823714585521</v>
      </c>
      <c r="E312" s="47">
        <v>-2.1621370670596889</v>
      </c>
      <c r="F312" s="47">
        <v>0.98260073260073177</v>
      </c>
      <c r="G312" s="47">
        <v>-3.4569324406573347</v>
      </c>
      <c r="H312" s="47">
        <v>0.66721847431240278</v>
      </c>
      <c r="I312" s="47">
        <v>-1.2040018496498881</v>
      </c>
      <c r="J312" s="47">
        <v>4.6310803689064564</v>
      </c>
      <c r="K312" s="47">
        <v>-0.70003487358325955</v>
      </c>
      <c r="L312" s="47">
        <v>2.2443053615558171</v>
      </c>
      <c r="M312" s="47">
        <v>-0.22255230125523084</v>
      </c>
      <c r="N312" s="47">
        <v>-1.5978649162204182</v>
      </c>
      <c r="O312" s="47">
        <v>1.4193137254901966</v>
      </c>
      <c r="P312" s="47">
        <v>-11.264693877551021</v>
      </c>
      <c r="Q312" s="47">
        <v>4.8851630707476126</v>
      </c>
      <c r="R312" s="47">
        <v>-1.7814855570839061</v>
      </c>
      <c r="S312" s="47">
        <v>-1.5233527357392314</v>
      </c>
      <c r="T312" s="47">
        <v>-2.6240836012861735</v>
      </c>
      <c r="U312" s="47">
        <v>3.4014633390172051</v>
      </c>
      <c r="V312" s="47">
        <v>-11.251707317073176</v>
      </c>
      <c r="W312">
        <v>-1.1399999999999999</v>
      </c>
      <c r="X312">
        <v>1.29</v>
      </c>
      <c r="Y312">
        <v>0.71</v>
      </c>
      <c r="Z312">
        <v>4.84</v>
      </c>
      <c r="AA312" t="s">
        <v>714</v>
      </c>
    </row>
    <row r="313" spans="1:27" x14ac:dyDescent="0.3">
      <c r="A313">
        <v>108051168</v>
      </c>
      <c r="B313" t="s">
        <v>248</v>
      </c>
      <c r="C313" s="47">
        <v>0.10861978345421974</v>
      </c>
      <c r="D313" s="47">
        <v>-9.1634806939003912</v>
      </c>
      <c r="E313" s="47">
        <v>7.6502645502645521</v>
      </c>
      <c r="F313" s="47">
        <v>1.7107222348398814</v>
      </c>
      <c r="G313" s="47">
        <v>1.8987534086482274</v>
      </c>
      <c r="H313" s="47">
        <v>4.8376033504458267</v>
      </c>
      <c r="I313" s="47">
        <v>-9.5217391304347032E-2</v>
      </c>
      <c r="J313" s="47">
        <v>-3.6117515274949099</v>
      </c>
      <c r="K313" s="47">
        <v>3.3335643564356428</v>
      </c>
      <c r="L313" s="47">
        <v>-0.60907630522088319</v>
      </c>
      <c r="M313" s="47">
        <v>-10.636556016597513</v>
      </c>
      <c r="N313" s="47">
        <v>0.52233250620347382</v>
      </c>
      <c r="O313" s="47">
        <v>3.8999518652226239</v>
      </c>
      <c r="P313" s="47">
        <v>13.311851851851852</v>
      </c>
      <c r="Q313" s="47">
        <v>8.7808895066018025</v>
      </c>
      <c r="R313" s="47">
        <v>3.111538461538462</v>
      </c>
      <c r="S313" s="47">
        <v>1.713483749664249</v>
      </c>
      <c r="T313" s="47">
        <v>5.6699292869770188</v>
      </c>
      <c r="U313" s="47">
        <v>-12.737514846962085</v>
      </c>
      <c r="V313" s="47"/>
      <c r="W313">
        <v>4.37</v>
      </c>
      <c r="X313">
        <v>-4.16</v>
      </c>
      <c r="Z313">
        <v>11.04</v>
      </c>
      <c r="AA313" t="s">
        <v>714</v>
      </c>
    </row>
    <row r="314" spans="1:27" x14ac:dyDescent="0.3">
      <c r="A314">
        <v>114011274</v>
      </c>
      <c r="B314" t="s">
        <v>355</v>
      </c>
      <c r="C314" s="47">
        <v>8.590371831807353E-2</v>
      </c>
      <c r="D314" s="47">
        <v>-11.236086956521739</v>
      </c>
      <c r="E314" s="47">
        <v>8.8511242603550286</v>
      </c>
      <c r="F314" s="47">
        <v>0.26440203562340869</v>
      </c>
      <c r="G314" s="47">
        <v>3.268514241724402</v>
      </c>
      <c r="H314" s="47">
        <v>4.8368325791855202</v>
      </c>
      <c r="I314" s="47">
        <v>-0.37666303162486336</v>
      </c>
      <c r="J314" s="47">
        <v>1.0467741935483872</v>
      </c>
      <c r="K314" s="47">
        <v>4.3669747899159663</v>
      </c>
      <c r="L314" s="47">
        <v>-8.28301204819277</v>
      </c>
      <c r="M314" s="47">
        <v>3.9611111111111121</v>
      </c>
      <c r="N314" s="47">
        <v>0.69991786447638571</v>
      </c>
      <c r="O314" s="47">
        <v>-1.9161370716510913</v>
      </c>
      <c r="P314" s="47">
        <v>2.5813978494623697</v>
      </c>
      <c r="Q314" s="47">
        <v>8.965853658536588</v>
      </c>
      <c r="R314" s="47">
        <v>5.0789329021826983</v>
      </c>
      <c r="S314" s="47">
        <v>2.5820342730790484</v>
      </c>
      <c r="T314" s="47">
        <v>6.291391174270756</v>
      </c>
      <c r="U314" s="47">
        <v>-15.03920239282154</v>
      </c>
      <c r="V314" s="47"/>
      <c r="W314">
        <v>4.6500000000000004</v>
      </c>
      <c r="X314">
        <v>-2.13</v>
      </c>
      <c r="Z314">
        <v>-7.14</v>
      </c>
      <c r="AA314" t="s">
        <v>714</v>
      </c>
    </row>
    <row r="315" spans="1:27" x14ac:dyDescent="0.3">
      <c r="A315">
        <v>128021535</v>
      </c>
      <c r="B315" t="s">
        <v>706</v>
      </c>
      <c r="C315" s="47">
        <v>7.7769014623312316E-2</v>
      </c>
      <c r="D315" s="47">
        <v>-1.4016406966086166</v>
      </c>
      <c r="E315" s="47">
        <v>0.31542921930677004</v>
      </c>
      <c r="F315" s="47">
        <v>-7.9878060398208994E-2</v>
      </c>
      <c r="G315" s="47">
        <v>2.6064827276805742</v>
      </c>
      <c r="H315" s="47">
        <v>0.3858246263721723</v>
      </c>
      <c r="I315" s="47">
        <v>0.71435773145904058</v>
      </c>
      <c r="J315" s="47">
        <v>0.5294601542416455</v>
      </c>
      <c r="K315" s="47">
        <v>2.8878697421981006</v>
      </c>
      <c r="L315" s="47">
        <v>0.14265999393387929</v>
      </c>
      <c r="M315" s="47">
        <v>-1.9135135135135144</v>
      </c>
      <c r="N315" s="47">
        <v>-1.2453884209118864</v>
      </c>
      <c r="O315" s="47">
        <v>1.0722830816483233</v>
      </c>
      <c r="P315" s="47">
        <v>-9.6412643678160936</v>
      </c>
      <c r="Q315" s="47">
        <v>4.621335740072201</v>
      </c>
      <c r="R315" s="47">
        <v>2.0034234234234232</v>
      </c>
      <c r="S315" s="47">
        <v>1.9872733027377754</v>
      </c>
      <c r="T315" s="47">
        <v>0.74569388665774206</v>
      </c>
      <c r="U315" s="47">
        <v>-0.39987456096337226</v>
      </c>
      <c r="V315" s="47">
        <v>-23.41398568019093</v>
      </c>
      <c r="W315">
        <v>1.56</v>
      </c>
      <c r="X315">
        <v>-0.05</v>
      </c>
      <c r="Y315">
        <v>8.7200000000000006</v>
      </c>
      <c r="Z315">
        <v>3.55</v>
      </c>
      <c r="AA315" t="s">
        <v>714</v>
      </c>
    </row>
    <row r="316" spans="1:27" x14ac:dyDescent="0.3">
      <c r="A316">
        <v>117011321</v>
      </c>
      <c r="B316" t="s">
        <v>415</v>
      </c>
      <c r="C316" s="47">
        <v>7.4382583868665364E-2</v>
      </c>
      <c r="D316" s="47">
        <v>-2.1117913121361394</v>
      </c>
      <c r="E316" s="47">
        <v>1.824292321924144</v>
      </c>
      <c r="F316" s="47">
        <v>0.26348056214637694</v>
      </c>
      <c r="G316" s="47">
        <v>2.107396449704142</v>
      </c>
      <c r="H316" s="47">
        <v>1.3285765320142904</v>
      </c>
      <c r="I316" s="47">
        <v>0.14573062261753478</v>
      </c>
      <c r="J316" s="47">
        <v>-1.9161858529819717</v>
      </c>
      <c r="K316" s="47">
        <v>4.1586394557823123</v>
      </c>
      <c r="L316" s="47">
        <v>0.6182032667876598</v>
      </c>
      <c r="M316" s="47">
        <v>-8.2234084761045985</v>
      </c>
      <c r="N316" s="47">
        <v>-1.4675062972292192</v>
      </c>
      <c r="O316" s="47">
        <v>3.6968875893437296</v>
      </c>
      <c r="P316" s="47">
        <v>-13.703333333333337</v>
      </c>
      <c r="Q316" s="47">
        <v>4.118599412340842</v>
      </c>
      <c r="R316" s="47">
        <v>2.0910526315789468</v>
      </c>
      <c r="S316" s="47">
        <v>2.1739130434781373E-3</v>
      </c>
      <c r="T316" s="47">
        <v>1.230852390852391</v>
      </c>
      <c r="U316" s="47">
        <v>-0.94553449583017546</v>
      </c>
      <c r="V316" s="47">
        <v>12.587239263803681</v>
      </c>
      <c r="W316">
        <v>1.53</v>
      </c>
      <c r="X316">
        <v>1.31</v>
      </c>
      <c r="Y316">
        <v>1.1499999999999999</v>
      </c>
      <c r="Z316">
        <v>2.77</v>
      </c>
      <c r="AA316" t="s">
        <v>714</v>
      </c>
    </row>
    <row r="317" spans="1:27" x14ac:dyDescent="0.3">
      <c r="A317">
        <v>108021155</v>
      </c>
      <c r="B317" t="s">
        <v>234</v>
      </c>
      <c r="C317" s="47">
        <v>7.3748308525033224E-2</v>
      </c>
      <c r="D317" s="47">
        <v>-7.0349811794228359</v>
      </c>
      <c r="E317" s="47">
        <v>4.5863780663780673</v>
      </c>
      <c r="F317" s="47">
        <v>-1.3445100813583295</v>
      </c>
      <c r="G317" s="47">
        <v>7.296034266610949</v>
      </c>
      <c r="H317" s="47">
        <v>2.3174194933447829</v>
      </c>
      <c r="I317" s="47">
        <v>1.1684816753926697</v>
      </c>
      <c r="J317" s="47">
        <v>5.9548753462603869</v>
      </c>
      <c r="K317" s="47">
        <v>3.8566197183098598</v>
      </c>
      <c r="L317" s="47">
        <v>1.966704200952794</v>
      </c>
      <c r="M317" s="47">
        <v>-4.5998095641134213</v>
      </c>
      <c r="N317" s="47">
        <v>-1.4207026348808034</v>
      </c>
      <c r="O317" s="47">
        <v>4.9671997902464593</v>
      </c>
      <c r="P317" s="47">
        <v>-12.962388059701489</v>
      </c>
      <c r="Q317" s="47">
        <v>8.2333346168656121</v>
      </c>
      <c r="R317" s="47">
        <v>9.8422471910112357</v>
      </c>
      <c r="S317" s="47">
        <v>-2.9591235480464633</v>
      </c>
      <c r="T317" s="47">
        <v>5.1969423669159704</v>
      </c>
      <c r="U317" s="47">
        <v>-5.8479518072289167</v>
      </c>
      <c r="V317" s="47">
        <v>18.78025316455696</v>
      </c>
      <c r="W317">
        <v>4.95</v>
      </c>
      <c r="X317">
        <v>-2.46</v>
      </c>
      <c r="Y317">
        <v>7.16</v>
      </c>
      <c r="Z317">
        <v>6.52</v>
      </c>
      <c r="AA317" t="s">
        <v>714</v>
      </c>
    </row>
    <row r="318" spans="1:27" x14ac:dyDescent="0.3">
      <c r="A318">
        <v>101041025</v>
      </c>
      <c r="B318" t="s">
        <v>92</v>
      </c>
      <c r="C318" s="47">
        <v>6.9712548369263772E-2</v>
      </c>
      <c r="D318" s="47">
        <v>-8.2055933379597512</v>
      </c>
      <c r="E318" s="47">
        <v>3.7789361702127664</v>
      </c>
      <c r="F318" s="47">
        <v>0.64491228070175488</v>
      </c>
      <c r="G318" s="47">
        <v>2.6527387588257163</v>
      </c>
      <c r="H318" s="47">
        <v>3.256758138283562</v>
      </c>
      <c r="I318" s="47">
        <v>0.15378955492667856</v>
      </c>
      <c r="J318" s="47">
        <v>-2.7914390602055796</v>
      </c>
      <c r="K318" s="47">
        <v>3.4232075471698122</v>
      </c>
      <c r="L318" s="47">
        <v>-0.16453887315076976</v>
      </c>
      <c r="M318" s="47">
        <v>-3.4766429298067116</v>
      </c>
      <c r="N318" s="47">
        <v>-0.89263310745401769</v>
      </c>
      <c r="O318" s="47">
        <v>3.1676923076923069</v>
      </c>
      <c r="P318" s="47">
        <v>-0.34416107382550365</v>
      </c>
      <c r="Q318" s="47">
        <v>5.2374879227053164</v>
      </c>
      <c r="R318" s="47">
        <v>4.0904858299595155</v>
      </c>
      <c r="S318" s="47">
        <v>1.8066306111411565</v>
      </c>
      <c r="T318" s="47">
        <v>3.8372691161866932</v>
      </c>
      <c r="U318" s="47">
        <v>-7.6127827827827801</v>
      </c>
      <c r="V318" s="47">
        <v>30.501612903225805</v>
      </c>
      <c r="W318">
        <v>5.0199999999999996</v>
      </c>
      <c r="X318">
        <v>-9.7899999999999991</v>
      </c>
      <c r="Z318">
        <v>11.07</v>
      </c>
      <c r="AA318" t="s">
        <v>714</v>
      </c>
    </row>
    <row r="319" spans="1:27" x14ac:dyDescent="0.3">
      <c r="A319">
        <v>114011283</v>
      </c>
      <c r="B319" t="s">
        <v>364</v>
      </c>
      <c r="C319" s="47">
        <v>4.4780194354466119E-2</v>
      </c>
      <c r="D319" s="47">
        <v>-7.9015772870662477</v>
      </c>
      <c r="E319" s="47">
        <v>6.8557894736842098</v>
      </c>
      <c r="F319" s="47">
        <v>1.2866862833861461</v>
      </c>
      <c r="G319" s="47">
        <v>1.6068085106382988</v>
      </c>
      <c r="H319" s="47">
        <v>3.8469482288828321</v>
      </c>
      <c r="I319" s="47">
        <v>-0.99426335671883415</v>
      </c>
      <c r="J319" s="47">
        <v>-11.331489361702129</v>
      </c>
      <c r="K319" s="47">
        <v>4.5621568627450984</v>
      </c>
      <c r="L319" s="47">
        <v>0.85999999999999943</v>
      </c>
      <c r="M319" s="47">
        <v>-4.1653107344632829</v>
      </c>
      <c r="N319" s="47">
        <v>7.3773584905659995E-2</v>
      </c>
      <c r="O319" s="47">
        <v>5.7873446327683613</v>
      </c>
      <c r="P319" s="47">
        <v>9.4152941176470577</v>
      </c>
      <c r="Q319" s="47">
        <v>7.708793727382389</v>
      </c>
      <c r="R319" s="47">
        <v>2.1241306436119114</v>
      </c>
      <c r="S319" s="47">
        <v>2.1564055299539167</v>
      </c>
      <c r="T319" s="47">
        <v>8.1544702842377266</v>
      </c>
      <c r="U319" s="47">
        <v>-33.009189189189186</v>
      </c>
      <c r="V319" s="47"/>
      <c r="W319">
        <v>5.53</v>
      </c>
      <c r="X319">
        <v>-10.5</v>
      </c>
      <c r="Z319">
        <v>3.16</v>
      </c>
      <c r="AA319" t="s">
        <v>714</v>
      </c>
    </row>
    <row r="320" spans="1:27" x14ac:dyDescent="0.3">
      <c r="A320">
        <v>125021711</v>
      </c>
      <c r="B320" t="s">
        <v>626</v>
      </c>
      <c r="C320" s="47">
        <v>1.9044851331994295E-2</v>
      </c>
      <c r="D320" s="47">
        <v>-0.13333355226875909</v>
      </c>
      <c r="E320" s="47">
        <v>-0.69263923626496293</v>
      </c>
      <c r="F320" s="47">
        <v>-0.84822580637789535</v>
      </c>
      <c r="G320" s="47">
        <v>3.3643779889475987</v>
      </c>
      <c r="H320" s="47">
        <v>0.11882665358897704</v>
      </c>
      <c r="I320" s="47">
        <v>-9.9019681468266896E-2</v>
      </c>
      <c r="J320" s="47">
        <v>-1.6338466261550586</v>
      </c>
      <c r="K320" s="47">
        <v>5.6491843623887386</v>
      </c>
      <c r="L320" s="47">
        <v>-0.81713378110724832</v>
      </c>
      <c r="M320" s="47">
        <v>-2.508148297259968</v>
      </c>
      <c r="N320" s="47">
        <v>-2.9867556304176395</v>
      </c>
      <c r="O320" s="47">
        <v>3.0683179597140722</v>
      </c>
      <c r="P320" s="47">
        <v>-9.1285480026100849</v>
      </c>
      <c r="Q320" s="47">
        <v>3.3148001217075631</v>
      </c>
      <c r="R320" s="47">
        <v>3.509644383300822</v>
      </c>
      <c r="S320" s="47">
        <v>-0.26651053415615689</v>
      </c>
      <c r="T320" s="47">
        <v>-1.139509876896911</v>
      </c>
      <c r="U320" s="47">
        <v>2.0281576030474397</v>
      </c>
      <c r="V320" s="47"/>
      <c r="W320">
        <v>1.84</v>
      </c>
      <c r="Y320">
        <v>4.82</v>
      </c>
      <c r="Z320">
        <v>12.47</v>
      </c>
      <c r="AA320" t="s">
        <v>766</v>
      </c>
    </row>
    <row r="321" spans="1:27" x14ac:dyDescent="0.3">
      <c r="A321">
        <v>121011686</v>
      </c>
      <c r="B321" t="s">
        <v>530</v>
      </c>
      <c r="C321" s="47">
        <v>1.2559651533787353E-2</v>
      </c>
      <c r="D321" s="47">
        <v>-1.2894473612761752</v>
      </c>
      <c r="E321" s="47">
        <v>-2.1362738420696745</v>
      </c>
      <c r="F321" s="47">
        <v>-0.39332555652444157</v>
      </c>
      <c r="G321" s="47">
        <v>6.3134485817255461</v>
      </c>
      <c r="H321" s="47">
        <v>0.2339714169543754</v>
      </c>
      <c r="I321" s="47">
        <v>0.55754415921960288</v>
      </c>
      <c r="J321" s="47">
        <v>5.713424250906904</v>
      </c>
      <c r="K321" s="47">
        <v>1.7653939874436748</v>
      </c>
      <c r="L321" s="47">
        <v>-1.3862479972250776</v>
      </c>
      <c r="M321" s="47">
        <v>-4.7029673532810747</v>
      </c>
      <c r="N321" s="47">
        <v>-2.6360537220582465</v>
      </c>
      <c r="O321" s="47">
        <v>3.3070716365840318</v>
      </c>
      <c r="P321" s="47">
        <v>-1.1512871945301946</v>
      </c>
      <c r="Q321" s="47">
        <v>6.8442701590037149</v>
      </c>
      <c r="R321" s="47">
        <v>5.6508542105497437</v>
      </c>
      <c r="S321" s="47">
        <v>0.79108101532365627</v>
      </c>
      <c r="T321" s="47">
        <v>-2.0901900116877341</v>
      </c>
      <c r="U321" s="47">
        <v>-0.96938599197668474</v>
      </c>
      <c r="V321" s="47">
        <v>36.864156788995359</v>
      </c>
      <c r="W321">
        <v>1.95</v>
      </c>
      <c r="X321">
        <v>16</v>
      </c>
      <c r="Y321">
        <v>11.33</v>
      </c>
      <c r="Z321">
        <v>5.25</v>
      </c>
      <c r="AA321" t="s">
        <v>767</v>
      </c>
    </row>
    <row r="322" spans="1:27" x14ac:dyDescent="0.3">
      <c r="A322">
        <v>127031730</v>
      </c>
      <c r="B322" t="s">
        <v>692</v>
      </c>
      <c r="C322" s="47">
        <v>1.2042238378546344E-2</v>
      </c>
      <c r="D322" s="47">
        <v>-1.3470444512665125</v>
      </c>
      <c r="E322" s="47">
        <v>-1.7937881289763773</v>
      </c>
      <c r="F322" s="47">
        <v>1.250815498156614</v>
      </c>
      <c r="G322" s="47">
        <v>0.19880583954139475</v>
      </c>
      <c r="H322" s="47">
        <v>0.19625060287710916</v>
      </c>
      <c r="I322" s="47">
        <v>0.58896053391822889</v>
      </c>
      <c r="J322" s="47">
        <v>5.279453241021292</v>
      </c>
      <c r="K322" s="47">
        <v>1.7707623069952909</v>
      </c>
      <c r="L322" s="47">
        <v>0.90950778402446986</v>
      </c>
      <c r="M322" s="47">
        <v>4.8575914342112121</v>
      </c>
      <c r="N322" s="47">
        <v>-1.5187730941761233</v>
      </c>
      <c r="O322" s="47">
        <v>0.47632971502244281</v>
      </c>
      <c r="P322" s="47">
        <v>4.5400002022793551</v>
      </c>
      <c r="Q322" s="47">
        <v>6.3723858201923278</v>
      </c>
      <c r="R322" s="47">
        <v>0.988239706249189</v>
      </c>
      <c r="S322" s="47">
        <v>-0.18894899293286382</v>
      </c>
      <c r="T322" s="47">
        <v>-2.0125193625807558</v>
      </c>
      <c r="U322" s="47">
        <v>-1.4257328972356014</v>
      </c>
      <c r="V322" s="47"/>
      <c r="W322">
        <v>-2.52</v>
      </c>
      <c r="Y322">
        <v>-2.4900000000000002</v>
      </c>
      <c r="Z322">
        <v>2.68</v>
      </c>
      <c r="AA322" t="s">
        <v>768</v>
      </c>
    </row>
    <row r="323" spans="1:27" x14ac:dyDescent="0.3">
      <c r="A323">
        <v>101021012</v>
      </c>
      <c r="B323" t="s">
        <v>77</v>
      </c>
      <c r="C323" s="47">
        <v>1.1131503620138261E-2</v>
      </c>
      <c r="D323" s="47">
        <v>-2.0050449850049987</v>
      </c>
      <c r="E323" s="47">
        <v>0.77182495344506474</v>
      </c>
      <c r="F323" s="47">
        <v>1.0933462432223084</v>
      </c>
      <c r="G323" s="47">
        <v>-4.5570653514180037</v>
      </c>
      <c r="H323" s="47">
        <v>1.202534562211981</v>
      </c>
      <c r="I323" s="47">
        <v>9.8148148148151648E-3</v>
      </c>
      <c r="J323" s="47">
        <v>-5.6670753323485972</v>
      </c>
      <c r="K323" s="47">
        <v>2.2335897435897438</v>
      </c>
      <c r="L323" s="47">
        <v>-2.4026779530588689</v>
      </c>
      <c r="M323" s="47">
        <v>4.126929133858269</v>
      </c>
      <c r="N323" s="47">
        <v>-0.34277811184606122</v>
      </c>
      <c r="O323" s="47">
        <v>4.0561497038233716</v>
      </c>
      <c r="P323" s="47">
        <v>9.5512807881773405</v>
      </c>
      <c r="Q323" s="47">
        <v>2.0005706760316073</v>
      </c>
      <c r="R323" s="47">
        <v>-4.4789259796806977</v>
      </c>
      <c r="S323" s="47">
        <v>-0.73194815396700719</v>
      </c>
      <c r="T323" s="47">
        <v>2.4363306634426478</v>
      </c>
      <c r="U323" s="47">
        <v>-6.6499818264425263</v>
      </c>
      <c r="V323" s="47">
        <v>13.269758454106281</v>
      </c>
      <c r="W323">
        <v>-0.14000000000000001</v>
      </c>
      <c r="X323">
        <v>-3.08</v>
      </c>
      <c r="Y323">
        <v>3.61</v>
      </c>
      <c r="Z323">
        <v>-1.46</v>
      </c>
      <c r="AA323" t="s">
        <v>714</v>
      </c>
    </row>
    <row r="324" spans="1:27" x14ac:dyDescent="0.3">
      <c r="A324">
        <v>123011700</v>
      </c>
      <c r="B324" t="s">
        <v>572</v>
      </c>
      <c r="C324" s="47">
        <v>6.2757683888587934E-3</v>
      </c>
      <c r="D324" s="47">
        <v>-1.2402914449658109</v>
      </c>
      <c r="E324" s="47">
        <v>1.5692537949572483E-2</v>
      </c>
      <c r="F324" s="47">
        <v>0.35691985887336131</v>
      </c>
      <c r="G324" s="47">
        <v>2.3723205599174202</v>
      </c>
      <c r="H324" s="47">
        <v>0.5664450686575675</v>
      </c>
      <c r="I324" s="47">
        <v>0.52327909115512838</v>
      </c>
      <c r="J324" s="47">
        <v>-1.7149864470451437</v>
      </c>
      <c r="K324" s="47">
        <v>3.4556859518674719</v>
      </c>
      <c r="L324" s="47">
        <v>1.6435115755750802</v>
      </c>
      <c r="M324" s="47">
        <v>-5.1218517159747492</v>
      </c>
      <c r="N324" s="47">
        <v>0.51525422838755475</v>
      </c>
      <c r="O324" s="47">
        <v>4.9939721969743722E-2</v>
      </c>
      <c r="P324" s="47">
        <v>-24.265556397548107</v>
      </c>
      <c r="Q324" s="47">
        <v>3.3651582861637834</v>
      </c>
      <c r="R324" s="47">
        <v>2.3142225155186393</v>
      </c>
      <c r="S324" s="47">
        <v>1.1668614971660043</v>
      </c>
      <c r="T324" s="47">
        <v>2.8183977055586293</v>
      </c>
      <c r="U324" s="47">
        <v>-3.2793131544780572</v>
      </c>
      <c r="V324" s="47"/>
      <c r="W324">
        <v>0.99</v>
      </c>
      <c r="X324">
        <v>-6.55</v>
      </c>
      <c r="Y324">
        <v>0.64</v>
      </c>
      <c r="Z324">
        <v>-2.83</v>
      </c>
      <c r="AA324" t="s">
        <v>723</v>
      </c>
    </row>
    <row r="325" spans="1:27" x14ac:dyDescent="0.3">
      <c r="A325">
        <v>116031313</v>
      </c>
      <c r="B325" t="s">
        <v>407</v>
      </c>
      <c r="C325" s="47">
        <v>-1.208641994725923E-2</v>
      </c>
      <c r="D325" s="47">
        <v>-10.318585757271812</v>
      </c>
      <c r="E325" s="47">
        <v>1.7545007680491551</v>
      </c>
      <c r="F325" s="47">
        <v>3.0092707802141767</v>
      </c>
      <c r="G325" s="47">
        <v>7.1248593350383622</v>
      </c>
      <c r="H325" s="47">
        <v>4.4963764357169325</v>
      </c>
      <c r="I325" s="47">
        <v>2.6629693076374039</v>
      </c>
      <c r="J325" s="47">
        <v>2.8511969111969115</v>
      </c>
      <c r="K325" s="47">
        <v>5.596346037507562</v>
      </c>
      <c r="L325" s="47">
        <v>2.6709608730369965</v>
      </c>
      <c r="M325" s="47">
        <v>-12.110963159162054</v>
      </c>
      <c r="N325" s="47">
        <v>-1.383620501635769</v>
      </c>
      <c r="O325" s="47">
        <v>10.243549488054606</v>
      </c>
      <c r="P325" s="47">
        <v>-1.4607506053268722</v>
      </c>
      <c r="Q325" s="47">
        <v>6.1655065490510523</v>
      </c>
      <c r="R325" s="47">
        <v>9.2746491228070163</v>
      </c>
      <c r="S325" s="47">
        <v>6.2620739842328685</v>
      </c>
      <c r="T325" s="47">
        <v>-4.046525934861279</v>
      </c>
      <c r="U325" s="47">
        <v>9.7681412639405245</v>
      </c>
      <c r="V325" s="47">
        <v>-2.6608767881864352</v>
      </c>
      <c r="W325">
        <v>3.64</v>
      </c>
      <c r="X325">
        <v>-0.49</v>
      </c>
      <c r="Y325">
        <v>1.81</v>
      </c>
      <c r="Z325">
        <v>10.79</v>
      </c>
      <c r="AA325" t="s">
        <v>714</v>
      </c>
    </row>
    <row r="326" spans="1:27" x14ac:dyDescent="0.3">
      <c r="A326">
        <v>101021611</v>
      </c>
      <c r="B326" t="s">
        <v>79</v>
      </c>
      <c r="C326" s="47">
        <v>-2.3240729860660281E-2</v>
      </c>
      <c r="D326" s="47">
        <v>-3.2859630050620794</v>
      </c>
      <c r="E326" s="47">
        <v>3.9666019308628742</v>
      </c>
      <c r="F326" s="47">
        <v>1.242510958637729</v>
      </c>
      <c r="G326" s="47">
        <v>-3.7799269675808258</v>
      </c>
      <c r="H326" s="47">
        <v>1.2038144718765378</v>
      </c>
      <c r="I326" s="47">
        <v>0.61010010233518175</v>
      </c>
      <c r="J326" s="47">
        <v>-0.90629286662402286</v>
      </c>
      <c r="K326" s="47">
        <v>1.4865257418940923</v>
      </c>
      <c r="L326" s="47">
        <v>-0.22540322663831613</v>
      </c>
      <c r="M326" s="47">
        <v>-7.5353886462556714</v>
      </c>
      <c r="N326" s="47">
        <v>-0.90706472661950188</v>
      </c>
      <c r="O326" s="47">
        <v>3.8583998248634432</v>
      </c>
      <c r="P326" s="47">
        <v>2.079849134257489</v>
      </c>
      <c r="Q326" s="47">
        <v>8.388732363396425</v>
      </c>
      <c r="R326" s="47">
        <v>-3.2694100015719032</v>
      </c>
      <c r="S326" s="47">
        <v>0.83669652774155034</v>
      </c>
      <c r="T326" s="47">
        <v>1.1895347956831659</v>
      </c>
      <c r="U326" s="47">
        <v>-8.3413037698524395</v>
      </c>
      <c r="V326" s="47"/>
      <c r="W326">
        <v>0.96</v>
      </c>
      <c r="X326">
        <v>2.06</v>
      </c>
      <c r="Y326">
        <v>-6.45</v>
      </c>
      <c r="Z326">
        <v>2.96</v>
      </c>
      <c r="AA326" t="s">
        <v>769</v>
      </c>
    </row>
    <row r="327" spans="1:27" x14ac:dyDescent="0.3">
      <c r="A327">
        <v>125041491</v>
      </c>
      <c r="B327" t="s">
        <v>641</v>
      </c>
      <c r="C327" s="47">
        <v>-3.2501220239709028E-2</v>
      </c>
      <c r="D327" s="47">
        <v>-2.2760563380281695</v>
      </c>
      <c r="E327" s="47">
        <v>-2.6585406532314106</v>
      </c>
      <c r="F327" s="47">
        <v>0.57726009870224892</v>
      </c>
      <c r="G327" s="47">
        <v>3.5931924360400433</v>
      </c>
      <c r="H327" s="47">
        <v>0.51988877654196131</v>
      </c>
      <c r="I327" s="47">
        <v>0.76027563395810382</v>
      </c>
      <c r="J327" s="47">
        <v>4.3236739974126763</v>
      </c>
      <c r="K327" s="47">
        <v>2.1896383363471958</v>
      </c>
      <c r="L327" s="47">
        <v>-1.0505470051955701</v>
      </c>
      <c r="M327" s="47">
        <v>-6.8231175693527071</v>
      </c>
      <c r="N327" s="47">
        <v>-1.3855377765409762</v>
      </c>
      <c r="O327" s="47">
        <v>7.323200663349918</v>
      </c>
      <c r="P327" s="47">
        <v>-7.7294721407624642</v>
      </c>
      <c r="Q327" s="47">
        <v>0.2882491582491582</v>
      </c>
      <c r="R327" s="47">
        <v>4.0081471747700395</v>
      </c>
      <c r="S327" s="47">
        <v>-0.7328037383177568</v>
      </c>
      <c r="T327" s="47">
        <v>-2.743678014635698</v>
      </c>
      <c r="U327" s="47">
        <v>0.51069137910010909</v>
      </c>
      <c r="V327" s="47">
        <v>20.617777777777782</v>
      </c>
      <c r="W327">
        <v>0.72</v>
      </c>
      <c r="X327">
        <v>-1.74</v>
      </c>
      <c r="Y327">
        <v>3.5</v>
      </c>
      <c r="Z327">
        <v>2.61</v>
      </c>
      <c r="AA327" t="s">
        <v>714</v>
      </c>
    </row>
    <row r="328" spans="1:27" x14ac:dyDescent="0.3">
      <c r="A328">
        <v>111011206</v>
      </c>
      <c r="B328" t="s">
        <v>285</v>
      </c>
      <c r="C328" s="47">
        <v>-3.6286237412268108E-2</v>
      </c>
      <c r="D328" s="47">
        <v>-5.6567651731808066</v>
      </c>
      <c r="E328" s="47">
        <v>-0.13346534653465447</v>
      </c>
      <c r="F328" s="47">
        <v>0.86443381982888745</v>
      </c>
      <c r="G328" s="47">
        <v>3.0883792048929664</v>
      </c>
      <c r="H328" s="47">
        <v>3.1479119535310307</v>
      </c>
      <c r="I328" s="47">
        <v>-0.42782556750298717</v>
      </c>
      <c r="J328" s="47">
        <v>-0.37984318455971078</v>
      </c>
      <c r="K328" s="47">
        <v>3.6391782283884737</v>
      </c>
      <c r="L328" s="47">
        <v>-1.3678326309452133</v>
      </c>
      <c r="M328" s="47">
        <v>-9.0633333333333361</v>
      </c>
      <c r="N328" s="47">
        <v>-0.60500221141088018</v>
      </c>
      <c r="O328" s="47">
        <v>3.3726716471006757</v>
      </c>
      <c r="P328" s="47">
        <v>5.0519851576994448</v>
      </c>
      <c r="Q328" s="47">
        <v>5.8556713856713856</v>
      </c>
      <c r="R328" s="47">
        <v>4.794415156507414</v>
      </c>
      <c r="S328" s="47">
        <v>0.43306369675654466</v>
      </c>
      <c r="T328" s="47">
        <v>3.153544470836632</v>
      </c>
      <c r="U328" s="47">
        <v>-8.6525885558583084</v>
      </c>
      <c r="V328" s="47">
        <v>3.7411945392491432</v>
      </c>
      <c r="W328">
        <v>3.88</v>
      </c>
      <c r="X328">
        <v>3.09</v>
      </c>
      <c r="Y328">
        <v>12.63</v>
      </c>
      <c r="Z328">
        <v>10.36</v>
      </c>
      <c r="AA328" t="s">
        <v>714</v>
      </c>
    </row>
    <row r="329" spans="1:27" x14ac:dyDescent="0.3">
      <c r="A329">
        <v>115011290</v>
      </c>
      <c r="B329" t="s">
        <v>371</v>
      </c>
      <c r="C329" s="47">
        <v>-6.570918414064586E-2</v>
      </c>
      <c r="D329" s="47">
        <v>-0.7396073903002307</v>
      </c>
      <c r="E329" s="47">
        <v>-2.7395211529521166</v>
      </c>
      <c r="F329" s="47">
        <v>-0.3638454761694998</v>
      </c>
      <c r="G329" s="47">
        <v>4.4820865139949113</v>
      </c>
      <c r="H329" s="47">
        <v>0.21043812161651765</v>
      </c>
      <c r="I329" s="47">
        <v>0.13623348270711411</v>
      </c>
      <c r="J329" s="47">
        <v>5.1512797374897463</v>
      </c>
      <c r="K329" s="47">
        <v>4.3137075417386299</v>
      </c>
      <c r="L329" s="47">
        <v>-0.39855466987516941</v>
      </c>
      <c r="M329" s="47">
        <v>-3.3370212765957437</v>
      </c>
      <c r="N329" s="47">
        <v>-3.0361236402228706</v>
      </c>
      <c r="O329" s="47">
        <v>2.7723752969121138</v>
      </c>
      <c r="P329" s="47">
        <v>-2.8718281535649002</v>
      </c>
      <c r="Q329" s="47">
        <v>2.4950824823252162</v>
      </c>
      <c r="R329" s="47">
        <v>5.1831696259916891</v>
      </c>
      <c r="S329" s="47">
        <v>2.0812730142030507</v>
      </c>
      <c r="T329" s="47">
        <v>-1.759486992905221</v>
      </c>
      <c r="U329" s="47">
        <v>1.024123539232054</v>
      </c>
      <c r="V329" s="47">
        <v>-23.898915662650602</v>
      </c>
      <c r="W329">
        <v>1.78</v>
      </c>
      <c r="X329">
        <v>2</v>
      </c>
      <c r="Y329">
        <v>4.18</v>
      </c>
      <c r="Z329">
        <v>-4.6100000000000003</v>
      </c>
      <c r="AA329" t="s">
        <v>714</v>
      </c>
    </row>
    <row r="330" spans="1:27" x14ac:dyDescent="0.3">
      <c r="A330">
        <v>107011547</v>
      </c>
      <c r="B330" t="s">
        <v>212</v>
      </c>
      <c r="C330" s="47">
        <v>-9.2290732398568665E-2</v>
      </c>
      <c r="D330" s="47">
        <v>-6.7470588235294127</v>
      </c>
      <c r="E330" s="47">
        <v>4.123448275862069</v>
      </c>
      <c r="F330" s="47">
        <v>-1.9033279828785439</v>
      </c>
      <c r="G330" s="47">
        <v>5.3876565295169954</v>
      </c>
      <c r="H330" s="47">
        <v>4.0636513545347484</v>
      </c>
      <c r="I330" s="47">
        <v>-1.4809433962264151</v>
      </c>
      <c r="J330" s="47">
        <v>1.0663228699551581</v>
      </c>
      <c r="K330" s="47">
        <v>2.1165957446808505</v>
      </c>
      <c r="L330" s="47">
        <v>1.5904575163398684</v>
      </c>
      <c r="M330" s="47">
        <v>-17.136350364963505</v>
      </c>
      <c r="N330" s="47">
        <v>-0.58008097165991934</v>
      </c>
      <c r="O330" s="47">
        <v>-1.7439473684210531</v>
      </c>
      <c r="P330" s="47">
        <v>-17.960082644628098</v>
      </c>
      <c r="Q330" s="47">
        <v>8.1564150943396214</v>
      </c>
      <c r="R330" s="47">
        <v>7.0817466410748544</v>
      </c>
      <c r="S330" s="47">
        <v>1.1635738444193908</v>
      </c>
      <c r="T330" s="47">
        <v>2.5665079365079375</v>
      </c>
      <c r="U330" s="47">
        <v>-11.658451053283766</v>
      </c>
      <c r="V330" s="47">
        <v>20.97303797468355</v>
      </c>
      <c r="W330">
        <v>5.78</v>
      </c>
      <c r="X330">
        <v>-6.71</v>
      </c>
      <c r="Y330">
        <v>15.1</v>
      </c>
      <c r="Z330">
        <v>1.6</v>
      </c>
      <c r="AA330" t="s">
        <v>714</v>
      </c>
    </row>
    <row r="331" spans="1:27" x14ac:dyDescent="0.3">
      <c r="A331">
        <v>102011039</v>
      </c>
      <c r="B331" t="s">
        <v>112</v>
      </c>
      <c r="C331" s="47">
        <v>-9.7968007940291812E-2</v>
      </c>
      <c r="D331" s="47">
        <v>-2.7041391499067089</v>
      </c>
      <c r="E331" s="47">
        <v>-0.62608868296944387</v>
      </c>
      <c r="F331" s="47">
        <v>-0.5324161538183958</v>
      </c>
      <c r="G331" s="47">
        <v>4.5352385432956632</v>
      </c>
      <c r="H331" s="47">
        <v>0.32988912597149067</v>
      </c>
      <c r="I331" s="47">
        <v>0.845898972482793</v>
      </c>
      <c r="J331" s="47">
        <v>-1.2462796929330668</v>
      </c>
      <c r="K331" s="47">
        <v>3.1956818667298785</v>
      </c>
      <c r="L331" s="47">
        <v>-1.2482257481259724</v>
      </c>
      <c r="M331" s="47">
        <v>0.54947502054034558</v>
      </c>
      <c r="N331" s="47">
        <v>-0.59810618234447688</v>
      </c>
      <c r="O331" s="47">
        <v>2.0442977204751154</v>
      </c>
      <c r="P331" s="47">
        <v>-8.6355823174643618</v>
      </c>
      <c r="Q331" s="47">
        <v>1.2222117125351879</v>
      </c>
      <c r="R331" s="47">
        <v>4.1980560168422425</v>
      </c>
      <c r="S331" s="47">
        <v>0.1353329386586255</v>
      </c>
      <c r="T331" s="47">
        <v>-0.11139910960641419</v>
      </c>
      <c r="U331" s="47">
        <v>1.4926191678310552</v>
      </c>
      <c r="V331" s="47"/>
      <c r="W331">
        <v>0.9</v>
      </c>
      <c r="X331">
        <v>13.34</v>
      </c>
      <c r="Y331">
        <v>-11.74</v>
      </c>
      <c r="Z331">
        <v>4.0599999999999996</v>
      </c>
      <c r="AA331" t="s">
        <v>714</v>
      </c>
    </row>
    <row r="332" spans="1:27" x14ac:dyDescent="0.3">
      <c r="A332">
        <v>119041378</v>
      </c>
      <c r="B332" t="s">
        <v>494</v>
      </c>
      <c r="C332" s="47">
        <v>-0.10309025411352302</v>
      </c>
      <c r="D332" s="47">
        <v>0.87662952646239489</v>
      </c>
      <c r="E332" s="47">
        <v>-2.8566308835673002</v>
      </c>
      <c r="F332" s="47">
        <v>0.23914341975713782</v>
      </c>
      <c r="G332" s="47">
        <v>-0.61163962425277596</v>
      </c>
      <c r="H332" s="47">
        <v>-0.69475095785440466</v>
      </c>
      <c r="I332" s="47">
        <v>4.5581395348838427E-2</v>
      </c>
      <c r="J332" s="47">
        <v>1.3088314883148833</v>
      </c>
      <c r="K332" s="47">
        <v>-0.11868596881959981</v>
      </c>
      <c r="L332" s="47">
        <v>1.216217295785901</v>
      </c>
      <c r="M332" s="47">
        <v>-6.5521052631578947</v>
      </c>
      <c r="N332" s="47">
        <v>-1.1455335651243646</v>
      </c>
      <c r="O332" s="47">
        <v>4.2608407777193911</v>
      </c>
      <c r="P332" s="47">
        <v>-7.8646949602122014</v>
      </c>
      <c r="Q332" s="47">
        <v>-1.6582954545454527</v>
      </c>
      <c r="R332" s="47">
        <v>-0.10525262154432724</v>
      </c>
      <c r="S332" s="47">
        <v>-2.3250599520383695</v>
      </c>
      <c r="T332" s="47">
        <v>-2.8875296912114017</v>
      </c>
      <c r="U332" s="47">
        <v>4.1450391644908606</v>
      </c>
      <c r="V332" s="47"/>
      <c r="W332">
        <v>1.1000000000000001</v>
      </c>
      <c r="X332">
        <v>-6.25</v>
      </c>
      <c r="Y332">
        <v>7.35</v>
      </c>
      <c r="Z332">
        <v>3.06</v>
      </c>
      <c r="AA332" t="s">
        <v>714</v>
      </c>
    </row>
    <row r="333" spans="1:27" x14ac:dyDescent="0.3">
      <c r="A333">
        <v>116021633</v>
      </c>
      <c r="B333" t="s">
        <v>406</v>
      </c>
      <c r="C333" s="47">
        <v>-0.10382347341099418</v>
      </c>
      <c r="D333" s="47">
        <v>0.29364555706524875</v>
      </c>
      <c r="E333" s="47">
        <v>-0.68689074801831929</v>
      </c>
      <c r="F333" s="47">
        <v>-0.30825472143834531</v>
      </c>
      <c r="G333" s="47">
        <v>-0.15992963950201755</v>
      </c>
      <c r="H333" s="47">
        <v>-3.3418781939147379E-3</v>
      </c>
      <c r="I333" s="47">
        <v>-0.33991744206931074</v>
      </c>
      <c r="J333" s="47">
        <v>8.3174307787702393</v>
      </c>
      <c r="K333" s="47">
        <v>2.1856075673036415</v>
      </c>
      <c r="L333" s="47">
        <v>0.94865922126374258</v>
      </c>
      <c r="M333" s="47">
        <v>-4.1328030189539362</v>
      </c>
      <c r="N333" s="47">
        <v>-2.3904987679060943</v>
      </c>
      <c r="O333" s="47">
        <v>2.3552979937229068</v>
      </c>
      <c r="P333" s="47">
        <v>-0.948825453754786</v>
      </c>
      <c r="Q333" s="47">
        <v>2.1762958083832338</v>
      </c>
      <c r="R333" s="47">
        <v>0.8640226253817751</v>
      </c>
      <c r="S333" s="47">
        <v>4.1407290820618838</v>
      </c>
      <c r="T333" s="47">
        <v>0.4229741275417549</v>
      </c>
      <c r="U333" s="47">
        <v>-4.615037320168204</v>
      </c>
      <c r="V333" s="47"/>
      <c r="W333">
        <v>1.73</v>
      </c>
      <c r="X333">
        <v>-4.49</v>
      </c>
      <c r="Y333">
        <v>2.95</v>
      </c>
      <c r="Z333">
        <v>1.53</v>
      </c>
      <c r="AA333" t="s">
        <v>770</v>
      </c>
    </row>
    <row r="334" spans="1:27" x14ac:dyDescent="0.3">
      <c r="A334">
        <v>108041165</v>
      </c>
      <c r="B334" t="s">
        <v>243</v>
      </c>
      <c r="C334" s="47">
        <v>-0.10653410353254777</v>
      </c>
      <c r="D334" s="47">
        <v>-8.5103766707168909</v>
      </c>
      <c r="E334" s="47">
        <v>14.595069124423963</v>
      </c>
      <c r="F334" s="47">
        <v>3.5998326359832618</v>
      </c>
      <c r="G334" s="47">
        <v>-6.4008665105386431</v>
      </c>
      <c r="H334" s="47">
        <v>3.1290077177508273</v>
      </c>
      <c r="I334" s="47">
        <v>0.34841201716738368</v>
      </c>
      <c r="J334" s="47">
        <v>-4.385436893203881</v>
      </c>
      <c r="K334" s="47">
        <v>-0.30495327102803671</v>
      </c>
      <c r="L334" s="47">
        <v>2.2238375350140043</v>
      </c>
      <c r="M334" s="47">
        <v>-3.4732338308457713</v>
      </c>
      <c r="N334" s="47">
        <v>1.6486727688787179</v>
      </c>
      <c r="O334" s="47">
        <v>4.0155006031363092</v>
      </c>
      <c r="P334" s="47">
        <v>44.077346938775506</v>
      </c>
      <c r="Q334" s="47">
        <v>11.628015768725358</v>
      </c>
      <c r="R334" s="47">
        <v>-8.1476288659793834</v>
      </c>
      <c r="S334" s="47">
        <v>-2.9602059357964867</v>
      </c>
      <c r="T334" s="47">
        <v>4.0053979238754316</v>
      </c>
      <c r="U334" s="47">
        <v>-2.0439086294416242</v>
      </c>
      <c r="V334" s="47"/>
      <c r="W334">
        <v>4.8499999999999996</v>
      </c>
      <c r="X334">
        <v>-4.13</v>
      </c>
      <c r="Z334">
        <v>8.44</v>
      </c>
      <c r="AA334" t="s">
        <v>714</v>
      </c>
    </row>
    <row r="335" spans="1:27" x14ac:dyDescent="0.3">
      <c r="A335">
        <v>119011655</v>
      </c>
      <c r="B335" t="s">
        <v>470</v>
      </c>
      <c r="C335" s="47">
        <v>-0.11539075836228108</v>
      </c>
      <c r="D335" s="47">
        <v>-7.2230879957971723</v>
      </c>
      <c r="E335" s="47">
        <v>1.583985935710615</v>
      </c>
      <c r="F335" s="47">
        <v>1.5586306065608042</v>
      </c>
      <c r="G335" s="47">
        <v>4.1970308521810757</v>
      </c>
      <c r="H335" s="47">
        <v>2.9980101886419099</v>
      </c>
      <c r="I335" s="47">
        <v>1.0725968645140185</v>
      </c>
      <c r="J335" s="47">
        <v>15.165732244124101</v>
      </c>
      <c r="K335" s="47">
        <v>4.1571778222901212</v>
      </c>
      <c r="L335" s="47">
        <v>4.8449238817362854</v>
      </c>
      <c r="M335" s="47">
        <v>3.7251359141020544</v>
      </c>
      <c r="N335" s="47">
        <v>-2.3234725109814587</v>
      </c>
      <c r="O335" s="47">
        <v>4.375592218162188</v>
      </c>
      <c r="P335" s="47">
        <v>12.43984926040541</v>
      </c>
      <c r="Q335" s="47">
        <v>0.45999381713120613</v>
      </c>
      <c r="R335" s="47">
        <v>6.6803596125945006</v>
      </c>
      <c r="S335" s="47">
        <v>1.3563476161097849</v>
      </c>
      <c r="T335" s="47">
        <v>-4.1765135520108601</v>
      </c>
      <c r="U335" s="47">
        <v>-1.6932628800544265</v>
      </c>
      <c r="V335" s="47">
        <v>26.603969371200435</v>
      </c>
      <c r="W335">
        <v>1.07</v>
      </c>
      <c r="X335">
        <v>20.58</v>
      </c>
      <c r="Y335">
        <v>9.33</v>
      </c>
      <c r="Z335">
        <v>8.4</v>
      </c>
      <c r="AA335" t="s">
        <v>771</v>
      </c>
    </row>
    <row r="336" spans="1:27" x14ac:dyDescent="0.3">
      <c r="A336">
        <v>119021662</v>
      </c>
      <c r="B336" t="s">
        <v>482</v>
      </c>
      <c r="C336" s="47">
        <v>-0.11654079879493118</v>
      </c>
      <c r="D336" s="47">
        <v>-1.5935192732057448</v>
      </c>
      <c r="E336" s="47">
        <v>1.3938519849054316</v>
      </c>
      <c r="F336" s="47">
        <v>-0.54802606847696644</v>
      </c>
      <c r="G336" s="47">
        <v>1.9990916658356355</v>
      </c>
      <c r="H336" s="47">
        <v>0.41439733769895604</v>
      </c>
      <c r="I336" s="47">
        <v>0.24591797023714612</v>
      </c>
      <c r="J336" s="47">
        <v>-4.3306242562664767</v>
      </c>
      <c r="K336" s="47">
        <v>2.7574382529280621</v>
      </c>
      <c r="L336" s="47">
        <v>0.44996182044428501</v>
      </c>
      <c r="M336" s="47">
        <v>-5.9602614050760359</v>
      </c>
      <c r="N336" s="47">
        <v>-2.4020538553588526</v>
      </c>
      <c r="O336" s="47">
        <v>3.608588271282601</v>
      </c>
      <c r="P336" s="47">
        <v>-5.7490223199887254</v>
      </c>
      <c r="Q336" s="47">
        <v>0.79207602440977354</v>
      </c>
      <c r="R336" s="47">
        <v>2.0812558052014047</v>
      </c>
      <c r="S336" s="47">
        <v>1.4333022724189908</v>
      </c>
      <c r="T336" s="47">
        <v>-1.2728019003057138</v>
      </c>
      <c r="U336" s="47">
        <v>3.1723927698422578</v>
      </c>
      <c r="V336" s="47">
        <v>-12.895162622982618</v>
      </c>
      <c r="W336">
        <v>2.02</v>
      </c>
      <c r="X336">
        <v>0.68</v>
      </c>
      <c r="Y336">
        <v>10.69</v>
      </c>
      <c r="Z336">
        <v>-0.15</v>
      </c>
      <c r="AA336" t="s">
        <v>772</v>
      </c>
    </row>
    <row r="337" spans="1:27" x14ac:dyDescent="0.3">
      <c r="A337">
        <v>111021221</v>
      </c>
      <c r="B337" t="s">
        <v>300</v>
      </c>
      <c r="C337" s="47">
        <v>-0.12415398814250622</v>
      </c>
      <c r="D337" s="47">
        <v>-4.7186692015209122</v>
      </c>
      <c r="E337" s="47">
        <v>-1.4612178619756424</v>
      </c>
      <c r="F337" s="47">
        <v>1.3472474194557389</v>
      </c>
      <c r="G337" s="47">
        <v>2.0049874055415611</v>
      </c>
      <c r="H337" s="47">
        <v>4.5634393809114364</v>
      </c>
      <c r="I337" s="47">
        <v>-2.1085024958402663</v>
      </c>
      <c r="J337" s="47">
        <v>6.1021505376344081</v>
      </c>
      <c r="K337" s="47">
        <v>2.0437662337662346</v>
      </c>
      <c r="L337" s="47">
        <v>-3.2860119940029984</v>
      </c>
      <c r="M337" s="47">
        <v>-1.8213513513513497</v>
      </c>
      <c r="N337" s="47">
        <v>-0.23244725738396643</v>
      </c>
      <c r="O337" s="47">
        <v>1.9449551345962108</v>
      </c>
      <c r="P337" s="47">
        <v>4.0105213270142173</v>
      </c>
      <c r="Q337" s="47">
        <v>7.7464172335600878</v>
      </c>
      <c r="R337" s="47">
        <v>2.3628726287262865</v>
      </c>
      <c r="S337" s="47">
        <v>1.4669755129053605</v>
      </c>
      <c r="T337" s="47">
        <v>2.506075949367089</v>
      </c>
      <c r="U337" s="47">
        <v>-19.342989690721648</v>
      </c>
      <c r="V337" s="47"/>
      <c r="W337">
        <v>2.68</v>
      </c>
      <c r="X337">
        <v>0.43</v>
      </c>
      <c r="Z337">
        <v>6.03</v>
      </c>
      <c r="AA337" t="s">
        <v>714</v>
      </c>
    </row>
    <row r="338" spans="1:27" x14ac:dyDescent="0.3">
      <c r="A338">
        <v>117031333</v>
      </c>
      <c r="B338" t="s">
        <v>428</v>
      </c>
      <c r="C338" s="47">
        <v>-0.12929219600725972</v>
      </c>
      <c r="D338" s="47">
        <v>-6.0095767195767174</v>
      </c>
      <c r="E338" s="47">
        <v>-4.3275299238299425E-2</v>
      </c>
      <c r="F338" s="47">
        <v>0.44999641448547756</v>
      </c>
      <c r="G338" s="47">
        <v>-0.80209477652127248</v>
      </c>
      <c r="H338" s="47">
        <v>-1.0307510697948938</v>
      </c>
      <c r="I338" s="47">
        <v>1.6013207547169799</v>
      </c>
      <c r="J338" s="47">
        <v>2.2771851567006358</v>
      </c>
      <c r="K338" s="47">
        <v>-3.0897239263803673</v>
      </c>
      <c r="L338" s="47">
        <v>-4.787698561601001</v>
      </c>
      <c r="M338" s="47">
        <v>-4.4645981554677192</v>
      </c>
      <c r="N338" s="47">
        <v>-1.3995497358143809</v>
      </c>
      <c r="O338" s="47">
        <v>6.1789799635701286</v>
      </c>
      <c r="P338" s="47">
        <v>-12.414416475972537</v>
      </c>
      <c r="Q338" s="47">
        <v>4.2684264358772666</v>
      </c>
      <c r="R338" s="47">
        <v>-3.3982450832072608</v>
      </c>
      <c r="S338" s="47">
        <v>-2.3827690100430412</v>
      </c>
      <c r="T338" s="47">
        <v>2.9750524109014682</v>
      </c>
      <c r="U338" s="47">
        <v>-0.39999381889358254</v>
      </c>
      <c r="V338" s="47">
        <v>-3.4000738007380136</v>
      </c>
      <c r="W338">
        <v>2.12</v>
      </c>
      <c r="X338">
        <v>8.61</v>
      </c>
      <c r="Y338">
        <v>9</v>
      </c>
      <c r="Z338">
        <v>9.93</v>
      </c>
      <c r="AA338" t="s">
        <v>714</v>
      </c>
    </row>
    <row r="339" spans="1:27" x14ac:dyDescent="0.3">
      <c r="A339">
        <v>121031412</v>
      </c>
      <c r="B339" t="s">
        <v>543</v>
      </c>
      <c r="C339" s="47">
        <v>-0.13106006397197678</v>
      </c>
      <c r="D339" s="47">
        <v>0.25572064552031204</v>
      </c>
      <c r="E339" s="47">
        <v>-3.3716295636687441</v>
      </c>
      <c r="F339" s="47">
        <v>-1.1786120035985093</v>
      </c>
      <c r="G339" s="47">
        <v>5.7181199707388437</v>
      </c>
      <c r="H339" s="47">
        <v>-0.27275822556883256</v>
      </c>
      <c r="I339" s="47">
        <v>-7.150052623665637E-2</v>
      </c>
      <c r="J339" s="47">
        <v>2.3684210526315752E-2</v>
      </c>
      <c r="K339" s="47">
        <v>5.6308773132282379</v>
      </c>
      <c r="L339" s="47">
        <v>-2.1572376322562192</v>
      </c>
      <c r="M339" s="47">
        <v>4.5305334462320062</v>
      </c>
      <c r="N339" s="47">
        <v>-2.6217006406523007</v>
      </c>
      <c r="O339" s="47">
        <v>3.205787263820854</v>
      </c>
      <c r="P339" s="47">
        <v>-15.931044776119403</v>
      </c>
      <c r="Q339" s="47">
        <v>1.4370409051349</v>
      </c>
      <c r="R339" s="47">
        <v>4.6094239848914071</v>
      </c>
      <c r="S339" s="47">
        <v>1.3065273530411146</v>
      </c>
      <c r="T339" s="47">
        <v>-1.0438701622971287</v>
      </c>
      <c r="U339" s="47">
        <v>-2.8461980548187444</v>
      </c>
      <c r="V339" s="47"/>
      <c r="W339">
        <v>1.74</v>
      </c>
      <c r="X339">
        <v>-18.96</v>
      </c>
      <c r="Y339">
        <v>3.04</v>
      </c>
      <c r="Z339">
        <v>4.68</v>
      </c>
      <c r="AA339" t="s">
        <v>714</v>
      </c>
    </row>
    <row r="340" spans="1:27" x14ac:dyDescent="0.3">
      <c r="A340">
        <v>102011033</v>
      </c>
      <c r="B340" t="s">
        <v>106</v>
      </c>
      <c r="C340" s="47">
        <v>-0.16772316094896667</v>
      </c>
      <c r="D340" s="47">
        <v>-2.5497101449275377</v>
      </c>
      <c r="E340" s="47">
        <v>0.93699300699300636</v>
      </c>
      <c r="F340" s="47">
        <v>1.4511195258478757</v>
      </c>
      <c r="G340" s="47">
        <v>-4.2449315068493156</v>
      </c>
      <c r="H340" s="47">
        <v>1.7996758817921839</v>
      </c>
      <c r="I340" s="47">
        <v>-0.38380512389752219</v>
      </c>
      <c r="J340" s="47">
        <v>2.5477777777777781</v>
      </c>
      <c r="K340" s="47">
        <v>0.21255813953488456</v>
      </c>
      <c r="L340" s="47">
        <v>3.7674266922444506</v>
      </c>
      <c r="M340" s="47">
        <v>-7.1814742014742023</v>
      </c>
      <c r="N340" s="47">
        <v>1.6452446861097378</v>
      </c>
      <c r="O340" s="47">
        <v>1.7343689320388345</v>
      </c>
      <c r="P340" s="47">
        <v>-13.255314009661838</v>
      </c>
      <c r="Q340" s="47">
        <v>3.640776699029125</v>
      </c>
      <c r="R340" s="47">
        <v>-3.8362248995983936</v>
      </c>
      <c r="S340" s="47">
        <v>-1.044472984942427</v>
      </c>
      <c r="T340" s="47">
        <v>0.78570145903479283</v>
      </c>
      <c r="U340" s="47">
        <v>-4.9894945490584739</v>
      </c>
      <c r="V340" s="47">
        <v>13.840636942675161</v>
      </c>
      <c r="W340">
        <v>0.8</v>
      </c>
      <c r="X340">
        <v>-4.1100000000000003</v>
      </c>
      <c r="Y340">
        <v>0.22</v>
      </c>
      <c r="Z340">
        <v>-3.52</v>
      </c>
      <c r="AA340" t="s">
        <v>714</v>
      </c>
    </row>
    <row r="341" spans="1:27" x14ac:dyDescent="0.3">
      <c r="A341">
        <v>111011212</v>
      </c>
      <c r="B341" t="s">
        <v>291</v>
      </c>
      <c r="C341" s="47">
        <v>-0.19157894736842174</v>
      </c>
      <c r="D341" s="47">
        <v>-6.8930434782608714</v>
      </c>
      <c r="E341" s="47">
        <v>1.3199091734786563</v>
      </c>
      <c r="F341" s="47">
        <v>-0.34482606957217143</v>
      </c>
      <c r="G341" s="47">
        <v>4.3635741737125286</v>
      </c>
      <c r="H341" s="47">
        <v>3.0106286379511058</v>
      </c>
      <c r="I341" s="47">
        <v>-0.29349206349206369</v>
      </c>
      <c r="J341" s="47">
        <v>0.80808564231737989</v>
      </c>
      <c r="K341" s="47">
        <v>2.9160508601346304</v>
      </c>
      <c r="L341" s="47">
        <v>-1.8812587412587414</v>
      </c>
      <c r="M341" s="47">
        <v>-8.3742474916387977</v>
      </c>
      <c r="N341" s="47">
        <v>-1.532655410590944</v>
      </c>
      <c r="O341" s="47">
        <v>1.3882708449916059</v>
      </c>
      <c r="P341" s="47">
        <v>1.6136842105263156</v>
      </c>
      <c r="Q341" s="47">
        <v>8.7198599618077637</v>
      </c>
      <c r="R341" s="47">
        <v>6.0352810832991377</v>
      </c>
      <c r="S341" s="47">
        <v>1.7931249999999999</v>
      </c>
      <c r="T341" s="47">
        <v>2.7241477949940398</v>
      </c>
      <c r="U341" s="47">
        <v>-11.127526395173454</v>
      </c>
      <c r="V341" s="47">
        <v>16.267344632768356</v>
      </c>
      <c r="W341">
        <v>5.08</v>
      </c>
      <c r="X341">
        <v>-2.2000000000000002</v>
      </c>
      <c r="Z341">
        <v>7.04</v>
      </c>
      <c r="AA341" t="s">
        <v>714</v>
      </c>
    </row>
    <row r="342" spans="1:27" x14ac:dyDescent="0.3">
      <c r="A342">
        <v>117031645</v>
      </c>
      <c r="B342" t="s">
        <v>437</v>
      </c>
      <c r="C342" s="47">
        <v>-0.20273380044719147</v>
      </c>
      <c r="D342" s="47">
        <v>-2.3325369309226254</v>
      </c>
      <c r="E342" s="47">
        <v>2.1858113262109953</v>
      </c>
      <c r="F342" s="47">
        <v>-0.19288965433334049</v>
      </c>
      <c r="G342" s="47">
        <v>0.66918120957456395</v>
      </c>
      <c r="H342" s="47">
        <v>0.62056489562714745</v>
      </c>
      <c r="I342" s="47">
        <v>-1.208433316780269</v>
      </c>
      <c r="J342" s="47">
        <v>3.3324480366663742</v>
      </c>
      <c r="K342" s="47">
        <v>-6.4106595073646515</v>
      </c>
      <c r="L342" s="47">
        <v>10.35711742412326</v>
      </c>
      <c r="M342" s="47">
        <v>-22.285237630087614</v>
      </c>
      <c r="N342" s="47">
        <v>-2.0021927890623719</v>
      </c>
      <c r="O342" s="47">
        <v>-0.4853697204893006</v>
      </c>
      <c r="P342" s="47">
        <v>-28.115028519118709</v>
      </c>
      <c r="Q342" s="47">
        <v>2.2025062628035457</v>
      </c>
      <c r="R342" s="47">
        <v>-1.939581398185716</v>
      </c>
      <c r="S342" s="47">
        <v>-7.8963964548425558</v>
      </c>
      <c r="T342" s="47">
        <v>7.2818091814753334</v>
      </c>
      <c r="U342" s="47">
        <v>0.10406288869664948</v>
      </c>
      <c r="V342" s="47"/>
      <c r="W342">
        <v>-1.86</v>
      </c>
      <c r="Y342">
        <v>-2.0499999999999998</v>
      </c>
      <c r="Z342">
        <v>-3.11</v>
      </c>
      <c r="AA342" t="s">
        <v>773</v>
      </c>
    </row>
    <row r="343" spans="1:27" x14ac:dyDescent="0.3">
      <c r="A343">
        <v>101031014</v>
      </c>
      <c r="B343" t="s">
        <v>81</v>
      </c>
      <c r="C343" s="47">
        <v>-0.20719101123595607</v>
      </c>
      <c r="D343" s="47">
        <v>-7.5062315996074584</v>
      </c>
      <c r="E343" s="47">
        <v>3.4735031847133744</v>
      </c>
      <c r="F343" s="47">
        <v>-4.2068965517241708E-2</v>
      </c>
      <c r="G343" s="47">
        <v>3.2817786561264821</v>
      </c>
      <c r="H343" s="47">
        <v>4.6467464114832531</v>
      </c>
      <c r="I343" s="47">
        <v>-1.7236248948696389</v>
      </c>
      <c r="J343" s="47">
        <v>-3.376733828207847</v>
      </c>
      <c r="K343" s="47">
        <v>1.7771222076215505</v>
      </c>
      <c r="L343" s="47">
        <v>3.4448868778280541</v>
      </c>
      <c r="M343" s="47">
        <v>-12.020662251655629</v>
      </c>
      <c r="N343" s="47">
        <v>1.0218805440567635E-2</v>
      </c>
      <c r="O343" s="47">
        <v>0.38702169625246619</v>
      </c>
      <c r="P343" s="47">
        <v>-6.7544554455445578</v>
      </c>
      <c r="Q343" s="47">
        <v>2.5116368286444981</v>
      </c>
      <c r="R343" s="47">
        <v>5.0249311294765846</v>
      </c>
      <c r="S343" s="47">
        <v>-0.43228329809725174</v>
      </c>
      <c r="T343" s="47">
        <v>3.8784411903637226</v>
      </c>
      <c r="U343" s="47">
        <v>-5.4968921775898529</v>
      </c>
      <c r="V343" s="47">
        <v>43.287586206896549</v>
      </c>
      <c r="W343">
        <v>1.92</v>
      </c>
      <c r="X343">
        <v>1.74</v>
      </c>
      <c r="Y343">
        <v>-17.09</v>
      </c>
      <c r="Z343">
        <v>9.9499999999999993</v>
      </c>
      <c r="AA343" t="s">
        <v>714</v>
      </c>
    </row>
    <row r="344" spans="1:27" x14ac:dyDescent="0.3">
      <c r="A344">
        <v>113031265</v>
      </c>
      <c r="B344" t="s">
        <v>346</v>
      </c>
      <c r="C344" s="47">
        <v>-0.20998979629908909</v>
      </c>
      <c r="D344" s="47">
        <v>2.6962906724511928</v>
      </c>
      <c r="E344" s="47">
        <v>1.3936363636363627</v>
      </c>
      <c r="F344" s="47">
        <v>-1.284210526315789</v>
      </c>
      <c r="G344" s="47">
        <v>-1.6514012738853499</v>
      </c>
      <c r="H344" s="47">
        <v>2.2216513761467898</v>
      </c>
      <c r="I344" s="47">
        <v>-3.9181385281385293</v>
      </c>
      <c r="J344" s="47">
        <v>-4.9566283524904193</v>
      </c>
      <c r="K344" s="47">
        <v>-3.0524812030075177</v>
      </c>
      <c r="L344" s="47">
        <v>4.3867063129002739</v>
      </c>
      <c r="M344" s="47">
        <v>1.2170370370370378</v>
      </c>
      <c r="N344" s="47">
        <v>-0.12430883344571808</v>
      </c>
      <c r="O344" s="47">
        <v>2.3620567375886523</v>
      </c>
      <c r="P344" s="47">
        <v>-27.059876543209874</v>
      </c>
      <c r="Q344" s="47">
        <v>3.2035838150289031</v>
      </c>
      <c r="R344" s="47">
        <v>-3.1798256735340722</v>
      </c>
      <c r="S344" s="47">
        <v>-7.9904575163398697</v>
      </c>
      <c r="T344" s="47">
        <v>4.6794805194805198</v>
      </c>
      <c r="U344" s="47">
        <v>1.8281350482315126</v>
      </c>
      <c r="V344" s="47">
        <v>38.823333333333323</v>
      </c>
      <c r="W344">
        <v>2.2400000000000002</v>
      </c>
      <c r="X344">
        <v>-6.35</v>
      </c>
      <c r="Y344">
        <v>2.74</v>
      </c>
      <c r="Z344">
        <v>9.85</v>
      </c>
      <c r="AA344" t="s">
        <v>714</v>
      </c>
    </row>
    <row r="345" spans="1:27" x14ac:dyDescent="0.3">
      <c r="A345">
        <v>106021616</v>
      </c>
      <c r="B345" t="s">
        <v>192</v>
      </c>
      <c r="C345" s="47">
        <v>-0.22149568202154946</v>
      </c>
      <c r="D345" s="47">
        <v>-6.0687787809527816</v>
      </c>
      <c r="E345" s="47">
        <v>-1.9681449513818876</v>
      </c>
      <c r="F345" s="47">
        <v>1.537518387989536</v>
      </c>
      <c r="G345" s="47">
        <v>5.2979438369518395</v>
      </c>
      <c r="H345" s="47">
        <v>4.7886313596933565</v>
      </c>
      <c r="I345" s="47">
        <v>-1.4150794775364268</v>
      </c>
      <c r="J345" s="47">
        <v>2.3839935505819909</v>
      </c>
      <c r="K345" s="47">
        <v>7.3523679364663614</v>
      </c>
      <c r="L345" s="47">
        <v>-4.3964686590112549</v>
      </c>
      <c r="M345" s="47">
        <v>-5.7084678765126107</v>
      </c>
      <c r="N345" s="47">
        <v>-1.8896747571976249</v>
      </c>
      <c r="O345" s="47">
        <v>2.9127032506101855</v>
      </c>
      <c r="P345" s="47">
        <v>-7.8230973734026144</v>
      </c>
      <c r="Q345" s="47">
        <v>8.1308369488246512</v>
      </c>
      <c r="R345" s="47">
        <v>8.6238455402689134</v>
      </c>
      <c r="S345" s="47">
        <v>-0.80015522855989651</v>
      </c>
      <c r="T345" s="47">
        <v>4.2385933116965271</v>
      </c>
      <c r="U345" s="47">
        <v>-6.1892132840138991</v>
      </c>
      <c r="V345" s="47">
        <v>-12.362670843892651</v>
      </c>
      <c r="W345">
        <v>4.9400000000000004</v>
      </c>
      <c r="X345">
        <v>0.26</v>
      </c>
      <c r="Y345">
        <v>-1.5</v>
      </c>
      <c r="Z345">
        <v>11.79</v>
      </c>
      <c r="AA345" t="s">
        <v>774</v>
      </c>
    </row>
    <row r="346" spans="1:27" x14ac:dyDescent="0.3">
      <c r="A346">
        <v>102011029</v>
      </c>
      <c r="B346" t="s">
        <v>102</v>
      </c>
      <c r="C346" s="47">
        <v>-0.22394683850181174</v>
      </c>
      <c r="D346" s="47">
        <v>-7.2858649789029535</v>
      </c>
      <c r="E346" s="47">
        <v>0.69095193213949102</v>
      </c>
      <c r="F346" s="47">
        <v>-0.31471972614462906</v>
      </c>
      <c r="G346" s="47">
        <v>5.106823120382443</v>
      </c>
      <c r="H346" s="47">
        <v>0.76769063180827857</v>
      </c>
      <c r="I346" s="47">
        <v>2.1356645279560027</v>
      </c>
      <c r="J346" s="47">
        <v>0.67158712541620424</v>
      </c>
      <c r="K346" s="47">
        <v>4.4944721998388388</v>
      </c>
      <c r="L346" s="47">
        <v>-2.0631657884069714</v>
      </c>
      <c r="M346" s="47">
        <v>-9.0397936016511835</v>
      </c>
      <c r="N346" s="47">
        <v>-0.80902840059790737</v>
      </c>
      <c r="O346" s="47">
        <v>3.7155297838692674</v>
      </c>
      <c r="P346" s="47">
        <v>-14.685957446808516</v>
      </c>
      <c r="Q346" s="47">
        <v>2.4230210772833729</v>
      </c>
      <c r="R346" s="47">
        <v>4.8414944834503508</v>
      </c>
      <c r="S346" s="47">
        <v>1.7517004048583003</v>
      </c>
      <c r="T346" s="47">
        <v>-0.47440851241393656</v>
      </c>
      <c r="U346" s="47">
        <v>-4.002985781990521</v>
      </c>
      <c r="V346" s="47"/>
      <c r="W346">
        <v>1.76</v>
      </c>
      <c r="X346">
        <v>-9.8800000000000008</v>
      </c>
      <c r="Y346">
        <v>6.1</v>
      </c>
      <c r="Z346">
        <v>5.14</v>
      </c>
      <c r="AA346" t="s">
        <v>714</v>
      </c>
    </row>
    <row r="347" spans="1:27" x14ac:dyDescent="0.3">
      <c r="A347">
        <v>119021659</v>
      </c>
      <c r="B347" t="s">
        <v>479</v>
      </c>
      <c r="C347" s="47">
        <v>-0.24824451666182767</v>
      </c>
      <c r="D347" s="47">
        <v>1.2795005200168532</v>
      </c>
      <c r="E347" s="47">
        <v>-8.5128058157956819</v>
      </c>
      <c r="F347" s="47">
        <v>1.0196993785720565</v>
      </c>
      <c r="G347" s="47">
        <v>2.481662593885714</v>
      </c>
      <c r="H347" s="47">
        <v>-0.46233362169995473</v>
      </c>
      <c r="I347" s="47">
        <v>-0.20628868990039351</v>
      </c>
      <c r="J347" s="47">
        <v>3.2814288952404382</v>
      </c>
      <c r="K347" s="47">
        <v>2.2721226362919413</v>
      </c>
      <c r="L347" s="47">
        <v>7.2519222131827732</v>
      </c>
      <c r="M347" s="47">
        <v>-5.7291055608820578</v>
      </c>
      <c r="N347" s="47">
        <v>-0.57929609892177059</v>
      </c>
      <c r="O347" s="47">
        <v>6.3410411587293432</v>
      </c>
      <c r="P347" s="47">
        <v>-19.827775807996201</v>
      </c>
      <c r="Q347" s="47">
        <v>-6.6194999104092886</v>
      </c>
      <c r="R347" s="47">
        <v>3.0912673316036496</v>
      </c>
      <c r="S347" s="47">
        <v>1.0119600666224322</v>
      </c>
      <c r="T347" s="47">
        <v>-2.2437329036325089</v>
      </c>
      <c r="U347" s="47">
        <v>0.86617141208825643</v>
      </c>
      <c r="V347" s="47">
        <v>2.1931845426715597</v>
      </c>
      <c r="W347">
        <v>-0.28999999999999998</v>
      </c>
      <c r="X347">
        <v>0.85</v>
      </c>
      <c r="Y347">
        <v>-2.4700000000000002</v>
      </c>
      <c r="Z347">
        <v>6.93</v>
      </c>
      <c r="AA347" t="s">
        <v>775</v>
      </c>
    </row>
    <row r="348" spans="1:27" x14ac:dyDescent="0.3">
      <c r="A348">
        <v>122021690</v>
      </c>
      <c r="B348" t="s">
        <v>555</v>
      </c>
      <c r="C348" s="47">
        <v>-0.25781342859683942</v>
      </c>
      <c r="D348" s="47">
        <v>-2.1193103503649375</v>
      </c>
      <c r="E348" s="47">
        <v>0.49243896914654339</v>
      </c>
      <c r="F348" s="47">
        <v>-0.68723307006059375</v>
      </c>
      <c r="G348" s="47">
        <v>2.8926566043663078</v>
      </c>
      <c r="H348" s="47">
        <v>0.50955392783858677</v>
      </c>
      <c r="I348" s="47">
        <v>0.17263726390913625</v>
      </c>
      <c r="J348" s="47">
        <v>4.4593598221890396</v>
      </c>
      <c r="K348" s="47">
        <v>2.8532115555057467</v>
      </c>
      <c r="L348" s="47">
        <v>-1.6566346651685491</v>
      </c>
      <c r="M348" s="47">
        <v>-3.1094483096911549</v>
      </c>
      <c r="N348" s="47">
        <v>-2.0655378756677019</v>
      </c>
      <c r="O348" s="47">
        <v>1.0751615309485771</v>
      </c>
      <c r="P348" s="47">
        <v>-1.1968349244040226</v>
      </c>
      <c r="Q348" s="47">
        <v>2.8308173708025688</v>
      </c>
      <c r="R348" s="47">
        <v>2.8048746878251514</v>
      </c>
      <c r="S348" s="47">
        <v>2.0106933775941647</v>
      </c>
      <c r="T348" s="47">
        <v>-1.0541838328502076</v>
      </c>
      <c r="U348" s="47">
        <v>-1.5574298348339326</v>
      </c>
      <c r="V348" s="47"/>
      <c r="W348">
        <v>2.63</v>
      </c>
      <c r="X348">
        <v>-2.2200000000000002</v>
      </c>
      <c r="Y348">
        <v>2.93</v>
      </c>
      <c r="Z348">
        <v>2.16</v>
      </c>
      <c r="AA348" t="s">
        <v>776</v>
      </c>
    </row>
    <row r="349" spans="1:27" x14ac:dyDescent="0.3">
      <c r="A349">
        <v>101041027</v>
      </c>
      <c r="B349" t="s">
        <v>94</v>
      </c>
      <c r="C349" s="47">
        <v>-0.25867924604117576</v>
      </c>
      <c r="D349" s="47">
        <v>-13.029769585253456</v>
      </c>
      <c r="E349" s="47">
        <v>2.1937037037037026</v>
      </c>
      <c r="F349" s="47">
        <v>-6.691522540402417E-2</v>
      </c>
      <c r="G349" s="47">
        <v>4.9470682730923699</v>
      </c>
      <c r="H349" s="47">
        <v>3.3903045685279203</v>
      </c>
      <c r="I349" s="47">
        <v>0.48527752502274701</v>
      </c>
      <c r="J349" s="47">
        <v>-9.6201550387597479E-2</v>
      </c>
      <c r="K349" s="47">
        <v>4.9745819397993305</v>
      </c>
      <c r="L349" s="47">
        <v>-5.7691598915989157</v>
      </c>
      <c r="M349" s="47">
        <v>-2.6787978142076554</v>
      </c>
      <c r="N349" s="47">
        <v>-2.3429913860610805</v>
      </c>
      <c r="O349" s="47">
        <v>4.2924614254224842</v>
      </c>
      <c r="P349" s="47">
        <v>12.567419354838712</v>
      </c>
      <c r="Q349" s="47">
        <v>5.3245753033547416</v>
      </c>
      <c r="R349" s="47">
        <v>6.8872647702407015</v>
      </c>
      <c r="S349" s="47">
        <v>2.6252173913043482</v>
      </c>
      <c r="T349" s="47">
        <v>4.5675949367088613</v>
      </c>
      <c r="U349" s="47">
        <v>-15.888405081157373</v>
      </c>
      <c r="V349" s="47">
        <v>35.792727272727269</v>
      </c>
      <c r="W349">
        <v>4.92</v>
      </c>
      <c r="X349">
        <v>-7.18</v>
      </c>
      <c r="Z349">
        <v>15.65</v>
      </c>
      <c r="AA349" t="s">
        <v>714</v>
      </c>
    </row>
    <row r="350" spans="1:27" x14ac:dyDescent="0.3">
      <c r="A350">
        <v>107011131</v>
      </c>
      <c r="B350" t="s">
        <v>206</v>
      </c>
      <c r="C350" s="47">
        <v>-0.27131015387984014</v>
      </c>
      <c r="D350" s="47">
        <v>-8.4222532588454371</v>
      </c>
      <c r="E350" s="47">
        <v>6.8425047438330111E-2</v>
      </c>
      <c r="F350" s="47">
        <v>1.0351620195930664</v>
      </c>
      <c r="G350" s="47">
        <v>4.6528960694477934</v>
      </c>
      <c r="H350" s="47">
        <v>2.1488965915655687</v>
      </c>
      <c r="I350" s="47">
        <v>1.3787953323418378</v>
      </c>
      <c r="J350" s="47">
        <v>5.2285426122037286</v>
      </c>
      <c r="K350" s="47">
        <v>3.9214005123825793</v>
      </c>
      <c r="L350" s="47">
        <v>-3.7723485967503692</v>
      </c>
      <c r="M350" s="47">
        <v>-3.6559177532597786</v>
      </c>
      <c r="N350" s="47">
        <v>-1.7040677966101696</v>
      </c>
      <c r="O350" s="47">
        <v>6.9173698146513676</v>
      </c>
      <c r="P350" s="47">
        <v>0.61317073170731362</v>
      </c>
      <c r="Q350" s="47">
        <v>2.8941007194244648</v>
      </c>
      <c r="R350" s="47">
        <v>6.7831925849639543</v>
      </c>
      <c r="S350" s="47">
        <v>-0.29855951478392662</v>
      </c>
      <c r="T350" s="47">
        <v>5.6631451612903225</v>
      </c>
      <c r="U350" s="47">
        <v>-12.760458221024258</v>
      </c>
      <c r="V350" s="47">
        <v>-10.639461172741683</v>
      </c>
      <c r="W350">
        <v>3.74</v>
      </c>
      <c r="X350">
        <v>-5.39</v>
      </c>
      <c r="Y350">
        <v>11.34</v>
      </c>
      <c r="Z350">
        <v>6.86</v>
      </c>
      <c r="AA350" t="s">
        <v>714</v>
      </c>
    </row>
    <row r="351" spans="1:27" x14ac:dyDescent="0.3">
      <c r="A351">
        <v>110041202</v>
      </c>
      <c r="B351" t="s">
        <v>281</v>
      </c>
      <c r="C351" s="47">
        <v>-0.2998294504514547</v>
      </c>
      <c r="D351" s="47">
        <v>-5.642176682359457</v>
      </c>
      <c r="E351" s="47">
        <v>3.0962431941923771</v>
      </c>
      <c r="F351" s="47">
        <v>-0.78119765871229241</v>
      </c>
      <c r="G351" s="47">
        <v>4.4982762873882223</v>
      </c>
      <c r="H351" s="47">
        <v>2.3225860857343648</v>
      </c>
      <c r="I351" s="47">
        <v>-0.17164079822616429</v>
      </c>
      <c r="J351" s="47">
        <v>0.94182156133828698</v>
      </c>
      <c r="K351" s="47">
        <v>1.9540933140933143</v>
      </c>
      <c r="L351" s="47">
        <v>1.107734138972809</v>
      </c>
      <c r="M351" s="47">
        <v>-5.5720320437670985</v>
      </c>
      <c r="N351" s="47">
        <v>-1.9583785664578981</v>
      </c>
      <c r="O351" s="47">
        <v>2.1100854700854708</v>
      </c>
      <c r="P351" s="47">
        <v>-4.9833858267716522</v>
      </c>
      <c r="Q351" s="47">
        <v>7.1191397849462419</v>
      </c>
      <c r="R351" s="47">
        <v>6.611858407079648</v>
      </c>
      <c r="S351" s="47">
        <v>-1.3723734797959981</v>
      </c>
      <c r="T351" s="47">
        <v>6.5574600406858465</v>
      </c>
      <c r="U351" s="47">
        <v>-7.3740375586854476</v>
      </c>
      <c r="V351" s="47">
        <v>-2.8815037593984982</v>
      </c>
      <c r="W351">
        <v>4.51</v>
      </c>
      <c r="X351">
        <v>-1.23</v>
      </c>
      <c r="Y351">
        <v>-3.54</v>
      </c>
      <c r="Z351">
        <v>5.37</v>
      </c>
      <c r="AA351" t="s">
        <v>714</v>
      </c>
    </row>
    <row r="352" spans="1:27" x14ac:dyDescent="0.3">
      <c r="A352">
        <v>120011386</v>
      </c>
      <c r="B352" t="s">
        <v>505</v>
      </c>
      <c r="C352" s="47">
        <v>-0.30343647771759485</v>
      </c>
      <c r="D352" s="47">
        <v>-2.5285992217898841</v>
      </c>
      <c r="E352" s="47">
        <v>-3.4964927718416083</v>
      </c>
      <c r="F352" s="47">
        <v>-0.57733603786342158</v>
      </c>
      <c r="G352" s="47">
        <v>4.9915619967793887</v>
      </c>
      <c r="H352" s="47">
        <v>0.25816777041942629</v>
      </c>
      <c r="I352" s="47">
        <v>0.2548404050762727</v>
      </c>
      <c r="J352" s="47">
        <v>3.5856044511886722</v>
      </c>
      <c r="K352" s="47">
        <v>3.4584478371501275</v>
      </c>
      <c r="L352" s="47">
        <v>-2.2411733800350255</v>
      </c>
      <c r="M352" s="47">
        <v>-5.9502638522427436</v>
      </c>
      <c r="N352" s="47">
        <v>-2.8419568524408794</v>
      </c>
      <c r="O352" s="47">
        <v>1.3838925706313221</v>
      </c>
      <c r="P352" s="47">
        <v>-2.7922077922077939</v>
      </c>
      <c r="Q352" s="47">
        <v>3.0175465057818016</v>
      </c>
      <c r="R352" s="47">
        <v>4.7326232052774539</v>
      </c>
      <c r="S352" s="47">
        <v>0.51493852045958466</v>
      </c>
      <c r="T352" s="47">
        <v>-1.9552517128388436</v>
      </c>
      <c r="U352" s="47">
        <v>1.0985037325543647</v>
      </c>
      <c r="V352" s="47">
        <v>5.5880745341614926</v>
      </c>
      <c r="W352">
        <v>1.99</v>
      </c>
      <c r="X352">
        <v>7.32</v>
      </c>
      <c r="Y352">
        <v>9.9499999999999993</v>
      </c>
      <c r="Z352">
        <v>-0.38</v>
      </c>
      <c r="AA352" t="s">
        <v>714</v>
      </c>
    </row>
    <row r="353" spans="1:27" x14ac:dyDescent="0.3">
      <c r="A353">
        <v>114021286</v>
      </c>
      <c r="B353" t="s">
        <v>367</v>
      </c>
      <c r="C353" s="47">
        <v>-0.30437137330754283</v>
      </c>
      <c r="D353" s="47">
        <v>-6.603921842288905</v>
      </c>
      <c r="E353" s="47">
        <v>5.6426771653543302</v>
      </c>
      <c r="F353" s="47">
        <v>0.19997343957503233</v>
      </c>
      <c r="G353" s="47">
        <v>1.6522562674094718</v>
      </c>
      <c r="H353" s="47">
        <v>2.260404234841193</v>
      </c>
      <c r="I353" s="47">
        <v>0.1719032761310455</v>
      </c>
      <c r="J353" s="47">
        <v>-1.9804665959703058</v>
      </c>
      <c r="K353" s="47">
        <v>1.3786626746507</v>
      </c>
      <c r="L353" s="47">
        <v>-3.050829875518672</v>
      </c>
      <c r="M353" s="47">
        <v>-2.6069173859432802</v>
      </c>
      <c r="N353" s="47">
        <v>0.36911738746690226</v>
      </c>
      <c r="O353" s="47">
        <v>3.9222999327505041</v>
      </c>
      <c r="P353" s="47">
        <v>-6.1722222222222243</v>
      </c>
      <c r="Q353" s="47">
        <v>-3.1548387096774206</v>
      </c>
      <c r="R353" s="47">
        <v>2.0858471760797332</v>
      </c>
      <c r="S353" s="47">
        <v>-0.10976848394324179</v>
      </c>
      <c r="T353" s="47">
        <v>4.4276705276705277</v>
      </c>
      <c r="U353" s="47">
        <v>-10.384835624626419</v>
      </c>
      <c r="V353" s="47">
        <v>32.188715083798876</v>
      </c>
      <c r="W353">
        <v>1.89</v>
      </c>
      <c r="X353">
        <v>-5.04</v>
      </c>
      <c r="Y353">
        <v>4.24</v>
      </c>
      <c r="Z353">
        <v>-3.27</v>
      </c>
      <c r="AA353" t="s">
        <v>714</v>
      </c>
    </row>
    <row r="354" spans="1:27" x14ac:dyDescent="0.3">
      <c r="A354">
        <v>107031138</v>
      </c>
      <c r="B354" t="s">
        <v>216</v>
      </c>
      <c r="C354" s="47">
        <v>-0.30446232626188774</v>
      </c>
      <c r="D354" s="47">
        <v>-11.654830659536541</v>
      </c>
      <c r="E354" s="47">
        <v>12.284814814814814</v>
      </c>
      <c r="F354" s="47">
        <v>0.98943809817845008</v>
      </c>
      <c r="G354" s="47">
        <v>0.10326848249027343</v>
      </c>
      <c r="H354" s="47">
        <v>2.8425959845015853</v>
      </c>
      <c r="I354" s="47">
        <v>1.0284342379958247</v>
      </c>
      <c r="J354" s="47">
        <v>1.7617791411042951</v>
      </c>
      <c r="K354" s="47">
        <v>2.6509569377990427</v>
      </c>
      <c r="L354" s="47">
        <v>-5.7223879575778316</v>
      </c>
      <c r="M354" s="47">
        <v>0.81118226600985111</v>
      </c>
      <c r="N354" s="47">
        <v>0.70381374722838119</v>
      </c>
      <c r="O354" s="47">
        <v>6.7283870967741937</v>
      </c>
      <c r="P354" s="47">
        <v>-21.277169811320753</v>
      </c>
      <c r="Q354" s="47">
        <v>4.4626315789473701</v>
      </c>
      <c r="R354" s="47">
        <v>1.4786131386861303</v>
      </c>
      <c r="S354" s="47">
        <v>0.38940594059405953</v>
      </c>
      <c r="T354" s="47">
        <v>7.2511570247933879</v>
      </c>
      <c r="U354" s="47">
        <v>-13.307464788732396</v>
      </c>
      <c r="V354" s="47">
        <v>6.2437254901960841</v>
      </c>
      <c r="W354">
        <v>2.65</v>
      </c>
      <c r="X354">
        <v>-8.44</v>
      </c>
      <c r="Y354">
        <v>21.97</v>
      </c>
      <c r="Z354">
        <v>5.83</v>
      </c>
      <c r="AA354" t="s">
        <v>714</v>
      </c>
    </row>
    <row r="355" spans="1:27" x14ac:dyDescent="0.3">
      <c r="A355">
        <v>105011095</v>
      </c>
      <c r="B355" t="s">
        <v>169</v>
      </c>
      <c r="C355" s="47">
        <v>-0.33181354360257309</v>
      </c>
      <c r="D355" s="47">
        <v>3.4498058252427182</v>
      </c>
      <c r="E355" s="47">
        <v>1.9157471264367825</v>
      </c>
      <c r="F355" s="47">
        <v>1.5572213893053188E-2</v>
      </c>
      <c r="G355" s="47">
        <v>-5.7580952380952368</v>
      </c>
      <c r="H355" s="47">
        <v>1.6659561510353225</v>
      </c>
      <c r="I355" s="47">
        <v>-4.0191176470588239</v>
      </c>
      <c r="J355" s="47">
        <v>-7.49</v>
      </c>
      <c r="K355" s="47">
        <v>-1.6292452830188688</v>
      </c>
      <c r="L355" s="47">
        <v>3.1780183091006995</v>
      </c>
      <c r="M355" s="47">
        <v>-1.7533175355450226</v>
      </c>
      <c r="N355" s="47">
        <v>-0.1225373134328358</v>
      </c>
      <c r="O355" s="47">
        <v>2.9657142857142853</v>
      </c>
      <c r="P355" s="47">
        <v>2.5751851851851857</v>
      </c>
      <c r="Q355" s="47">
        <v>-2.8719298245614056</v>
      </c>
      <c r="R355" s="47">
        <v>-7.9898256735340709</v>
      </c>
      <c r="S355" s="47">
        <v>-6.6291607943625888</v>
      </c>
      <c r="T355" s="47">
        <v>9.3123950233281487</v>
      </c>
      <c r="U355" s="47">
        <v>7.3210101010100992</v>
      </c>
      <c r="V355" s="47">
        <v>-12.62936170212766</v>
      </c>
      <c r="W355">
        <v>3.42</v>
      </c>
      <c r="X355">
        <v>-0.11</v>
      </c>
      <c r="Z355">
        <v>3.06</v>
      </c>
      <c r="AA355" t="s">
        <v>714</v>
      </c>
    </row>
    <row r="356" spans="1:27" x14ac:dyDescent="0.3">
      <c r="A356">
        <v>119041669</v>
      </c>
      <c r="B356" t="s">
        <v>500</v>
      </c>
      <c r="C356" s="47">
        <v>-0.33448827122048641</v>
      </c>
      <c r="D356" s="47">
        <v>-3.3754392777601758</v>
      </c>
      <c r="E356" s="47">
        <v>-0.65717445978109978</v>
      </c>
      <c r="F356" s="47">
        <v>0.11138515480426214</v>
      </c>
      <c r="G356" s="47">
        <v>1.7804022848442873</v>
      </c>
      <c r="H356" s="47">
        <v>0.11498669317989219</v>
      </c>
      <c r="I356" s="47">
        <v>0.42386981407634572</v>
      </c>
      <c r="J356" s="47">
        <v>5.2945557852680203</v>
      </c>
      <c r="K356" s="47">
        <v>2.9816384701724115</v>
      </c>
      <c r="L356" s="47">
        <v>0.67592890038194398</v>
      </c>
      <c r="M356" s="47">
        <v>-1.8802923845427273</v>
      </c>
      <c r="N356" s="47">
        <v>-1.8818479363849532</v>
      </c>
      <c r="O356" s="47">
        <v>4.2624525673957425</v>
      </c>
      <c r="P356" s="47">
        <v>-9.5279699440333872</v>
      </c>
      <c r="Q356" s="47">
        <v>-0.38703742920100481</v>
      </c>
      <c r="R356" s="47">
        <v>2.2875865403808504</v>
      </c>
      <c r="S356" s="47">
        <v>0.83851236964230758</v>
      </c>
      <c r="T356" s="47">
        <v>-0.58898431593028455</v>
      </c>
      <c r="U356" s="47">
        <v>4.6832811632016806</v>
      </c>
      <c r="V356" s="47"/>
      <c r="W356">
        <v>2.33</v>
      </c>
      <c r="X356">
        <v>1.71</v>
      </c>
      <c r="Y356">
        <v>7.18</v>
      </c>
      <c r="Z356">
        <v>3.97</v>
      </c>
      <c r="AA356" t="s">
        <v>777</v>
      </c>
    </row>
    <row r="357" spans="1:27" x14ac:dyDescent="0.3">
      <c r="A357">
        <v>109011173</v>
      </c>
      <c r="B357" t="s">
        <v>252</v>
      </c>
      <c r="C357" s="47">
        <v>-0.33901063448440816</v>
      </c>
      <c r="D357" s="47">
        <v>-5.9701319924575742</v>
      </c>
      <c r="E357" s="47">
        <v>3.8947222222222209</v>
      </c>
      <c r="F357" s="47">
        <v>0.54876816773886006</v>
      </c>
      <c r="G357" s="47">
        <v>-0.13527641707487881</v>
      </c>
      <c r="H357" s="47">
        <v>2.6643275914173472</v>
      </c>
      <c r="I357" s="47">
        <v>-0.60398962236956066</v>
      </c>
      <c r="J357" s="47">
        <v>-1.4989520426287761</v>
      </c>
      <c r="K357" s="47">
        <v>0.33730564430245025</v>
      </c>
      <c r="L357" s="47">
        <v>2.5544411041268109</v>
      </c>
      <c r="M357" s="47">
        <v>-10.840156895127993</v>
      </c>
      <c r="N357" s="47">
        <v>-1.5105721291377194</v>
      </c>
      <c r="O357" s="47">
        <v>2.2108908973531314</v>
      </c>
      <c r="P357" s="47">
        <v>-8.7554658385093163</v>
      </c>
      <c r="Q357" s="47">
        <v>8.925135135135136</v>
      </c>
      <c r="R357" s="47">
        <v>2.3455799373040769</v>
      </c>
      <c r="S357" s="47">
        <v>-1.8261413777577662</v>
      </c>
      <c r="T357" s="47">
        <v>3.3839068710959692</v>
      </c>
      <c r="U357" s="47">
        <v>-6.7536398838334932</v>
      </c>
      <c r="V357" s="47">
        <v>5.2245454545454564</v>
      </c>
      <c r="W357">
        <v>3.16</v>
      </c>
      <c r="X357">
        <v>-3.39</v>
      </c>
      <c r="Y357">
        <v>-14.66</v>
      </c>
      <c r="Z357">
        <v>7.99</v>
      </c>
      <c r="AA357" t="s">
        <v>714</v>
      </c>
    </row>
    <row r="358" spans="1:27" x14ac:dyDescent="0.3">
      <c r="A358">
        <v>121021578</v>
      </c>
      <c r="B358" t="s">
        <v>536</v>
      </c>
      <c r="C358" s="47">
        <v>-0.36000670526013501</v>
      </c>
      <c r="D358" s="47">
        <v>-1.8896855950055542</v>
      </c>
      <c r="E358" s="47">
        <v>-4.0920149165494166</v>
      </c>
      <c r="F358" s="47">
        <v>-0.16022169475546555</v>
      </c>
      <c r="G358" s="47">
        <v>3.8817016206220174</v>
      </c>
      <c r="H358" s="47">
        <v>-9.1372205594833389E-2</v>
      </c>
      <c r="I358" s="47">
        <v>0.21512243894920324</v>
      </c>
      <c r="J358" s="47">
        <v>9.5681118657557178</v>
      </c>
      <c r="K358" s="47">
        <v>3.6932127992455159</v>
      </c>
      <c r="L358" s="47">
        <v>-2.3427591025106258</v>
      </c>
      <c r="M358" s="47">
        <v>-5.3800207273063059</v>
      </c>
      <c r="N358" s="47">
        <v>-2.2255554536312712</v>
      </c>
      <c r="O358" s="47">
        <v>4.0463481562310069</v>
      </c>
      <c r="P358" s="47">
        <v>-3.7262080770130979</v>
      </c>
      <c r="Q358" s="47">
        <v>-0.42499970896811234</v>
      </c>
      <c r="R358" s="47">
        <v>3.340745721719637</v>
      </c>
      <c r="S358" s="47">
        <v>1.0508287379302246</v>
      </c>
      <c r="T358" s="47">
        <v>-1.3054308146153506</v>
      </c>
      <c r="U358" s="47">
        <v>-1.2153014076996307</v>
      </c>
      <c r="V358" s="47">
        <v>-5.7233335189470083</v>
      </c>
      <c r="W358">
        <v>0.62</v>
      </c>
      <c r="X358">
        <v>-4.95</v>
      </c>
      <c r="Y358">
        <v>3.02</v>
      </c>
      <c r="Z358">
        <v>4.0999999999999996</v>
      </c>
      <c r="AA358" t="s">
        <v>714</v>
      </c>
    </row>
    <row r="359" spans="1:27" x14ac:dyDescent="0.3">
      <c r="A359">
        <v>122031427</v>
      </c>
      <c r="B359" t="s">
        <v>559</v>
      </c>
      <c r="C359" s="47">
        <v>-0.37776835453562807</v>
      </c>
      <c r="D359" s="47">
        <v>-1.4464671880312823</v>
      </c>
      <c r="E359" s="47">
        <v>-1.7201981599433829</v>
      </c>
      <c r="F359" s="47">
        <v>-1.4294240460763143</v>
      </c>
      <c r="G359" s="47">
        <v>5.4194945677846018</v>
      </c>
      <c r="H359" s="47">
        <v>-0.29059067835717567</v>
      </c>
      <c r="I359" s="47">
        <v>0.22929292929292888</v>
      </c>
      <c r="J359" s="47">
        <v>4.9882887700534742</v>
      </c>
      <c r="K359" s="47">
        <v>5.0144120940649497</v>
      </c>
      <c r="L359" s="47">
        <v>-2.4225781551524515</v>
      </c>
      <c r="M359" s="47">
        <v>2.1317151454363099</v>
      </c>
      <c r="N359" s="47">
        <v>-2.4829038624189455</v>
      </c>
      <c r="O359" s="47">
        <v>2.0568502099860004</v>
      </c>
      <c r="P359" s="47">
        <v>-14.560753768844222</v>
      </c>
      <c r="Q359" s="47">
        <v>0.45892318736540005</v>
      </c>
      <c r="R359" s="47">
        <v>4.9513303769401338</v>
      </c>
      <c r="S359" s="47">
        <v>0.54260700389105088</v>
      </c>
      <c r="T359" s="47">
        <v>-1.6434482758620694</v>
      </c>
      <c r="U359" s="47">
        <v>2.2559012756516932</v>
      </c>
      <c r="V359" s="47">
        <v>-12.183798449612404</v>
      </c>
      <c r="W359">
        <v>1.62</v>
      </c>
      <c r="X359">
        <v>0</v>
      </c>
      <c r="Y359">
        <v>2.93</v>
      </c>
      <c r="Z359">
        <v>10.35</v>
      </c>
      <c r="AA359" t="s">
        <v>714</v>
      </c>
    </row>
    <row r="360" spans="1:27" x14ac:dyDescent="0.3">
      <c r="A360">
        <v>103031070</v>
      </c>
      <c r="B360" t="s">
        <v>144</v>
      </c>
      <c r="C360" s="47">
        <v>-0.39088304368247861</v>
      </c>
      <c r="D360" s="47">
        <v>-6.2453393665158359</v>
      </c>
      <c r="E360" s="47">
        <v>3.6166287571080407</v>
      </c>
      <c r="F360" s="47">
        <v>-1.5528862022644425</v>
      </c>
      <c r="G360" s="47">
        <v>4.3419096509240251</v>
      </c>
      <c r="H360" s="47">
        <v>3.4012755219086941</v>
      </c>
      <c r="I360" s="47">
        <v>-1.635613103142985</v>
      </c>
      <c r="J360" s="47">
        <v>0.42879300620417382</v>
      </c>
      <c r="K360" s="47">
        <v>3.0607189542483653</v>
      </c>
      <c r="L360" s="47">
        <v>-1.1774335076153672</v>
      </c>
      <c r="M360" s="47">
        <v>-6.6043889618922478</v>
      </c>
      <c r="N360" s="47">
        <v>-2.7043581616481775</v>
      </c>
      <c r="O360" s="47">
        <v>2.269762648344785</v>
      </c>
      <c r="P360" s="47">
        <v>2.080215053763439</v>
      </c>
      <c r="Q360" s="47">
        <v>7.9220050125313293</v>
      </c>
      <c r="R360" s="47">
        <v>7.1120244328097737</v>
      </c>
      <c r="S360" s="47">
        <v>-5.3479190751445085</v>
      </c>
      <c r="T360" s="47">
        <v>6.7858210947930573</v>
      </c>
      <c r="U360" s="47">
        <v>-6.9202730375426604</v>
      </c>
      <c r="V360" s="47">
        <v>8.6145038167938921</v>
      </c>
      <c r="W360">
        <v>5.77</v>
      </c>
      <c r="X360">
        <v>0.85</v>
      </c>
      <c r="Y360">
        <v>-6.42</v>
      </c>
      <c r="Z360">
        <v>10.48</v>
      </c>
      <c r="AA360" t="s">
        <v>714</v>
      </c>
    </row>
    <row r="361" spans="1:27" x14ac:dyDescent="0.3">
      <c r="A361">
        <v>121031407</v>
      </c>
      <c r="B361" t="s">
        <v>538</v>
      </c>
      <c r="C361" s="47">
        <v>-0.39300254452926175</v>
      </c>
      <c r="D361" s="47">
        <v>-0.53380952380952351</v>
      </c>
      <c r="E361" s="47">
        <v>-0.54359019264448349</v>
      </c>
      <c r="F361" s="47">
        <v>-1.2459357741869503</v>
      </c>
      <c r="G361" s="47">
        <v>3.1169283044512399</v>
      </c>
      <c r="H361" s="47">
        <v>-9.5096731154103331E-2</v>
      </c>
      <c r="I361" s="47">
        <v>-0.515277812151961</v>
      </c>
      <c r="J361" s="47">
        <v>2.2526672777268555</v>
      </c>
      <c r="K361" s="47">
        <v>2.9481373172282264</v>
      </c>
      <c r="L361" s="47">
        <v>-1.7859931478913458</v>
      </c>
      <c r="M361" s="47">
        <v>-2.3847425014148271</v>
      </c>
      <c r="N361" s="47">
        <v>-3.3450503275283587</v>
      </c>
      <c r="O361" s="47">
        <v>2.5136029638777391</v>
      </c>
      <c r="P361" s="47">
        <v>3.4299999999999997</v>
      </c>
      <c r="Q361" s="47">
        <v>4.7995061728395072</v>
      </c>
      <c r="R361" s="47">
        <v>1.1084944396920449</v>
      </c>
      <c r="S361" s="47">
        <v>-1.363625815808557</v>
      </c>
      <c r="T361" s="47">
        <v>-1.1354581879281369</v>
      </c>
      <c r="U361" s="47">
        <v>1.2303436714165965</v>
      </c>
      <c r="V361" s="47"/>
      <c r="W361">
        <v>0.3</v>
      </c>
      <c r="Y361">
        <v>1.81</v>
      </c>
      <c r="Z361">
        <v>-2.91</v>
      </c>
      <c r="AA361" t="s">
        <v>714</v>
      </c>
    </row>
    <row r="362" spans="1:27" x14ac:dyDescent="0.3">
      <c r="A362">
        <v>115011557</v>
      </c>
      <c r="B362" t="s">
        <v>379</v>
      </c>
      <c r="C362" s="47">
        <v>-0.39640399781096924</v>
      </c>
      <c r="D362" s="47">
        <v>1.1248405253283309</v>
      </c>
      <c r="E362" s="47">
        <v>-3.9415718157181567</v>
      </c>
      <c r="F362" s="47">
        <v>-0.44476678043230944</v>
      </c>
      <c r="G362" s="47">
        <v>1.4660784313725479</v>
      </c>
      <c r="H362" s="47">
        <v>-0.87812434141201301</v>
      </c>
      <c r="I362" s="47">
        <v>-0.56266733769501709</v>
      </c>
      <c r="J362" s="47">
        <v>20.120909090909095</v>
      </c>
      <c r="K362" s="47">
        <v>5.0388732394366205</v>
      </c>
      <c r="L362" s="47">
        <v>0.74889746416758562</v>
      </c>
      <c r="M362" s="47">
        <v>-2.8426600985221668</v>
      </c>
      <c r="N362" s="47">
        <v>-1.005652173913044</v>
      </c>
      <c r="O362" s="47">
        <v>0.82249708284714096</v>
      </c>
      <c r="P362" s="47">
        <v>-15.428849557522122</v>
      </c>
      <c r="Q362" s="47">
        <v>0.21353028064992507</v>
      </c>
      <c r="R362" s="47">
        <v>0.46477386934673426</v>
      </c>
      <c r="S362" s="47">
        <v>0.58874458874458835</v>
      </c>
      <c r="T362" s="47">
        <v>1.6797203774903888</v>
      </c>
      <c r="U362" s="47">
        <v>-11.189161676646707</v>
      </c>
      <c r="V362" s="47"/>
      <c r="W362">
        <v>1.02</v>
      </c>
      <c r="Y362">
        <v>8.33</v>
      </c>
      <c r="Z362">
        <v>-10.26</v>
      </c>
      <c r="AA362" t="s">
        <v>714</v>
      </c>
    </row>
    <row r="363" spans="1:27" x14ac:dyDescent="0.3">
      <c r="A363">
        <v>116031317</v>
      </c>
      <c r="B363" t="s">
        <v>411</v>
      </c>
      <c r="C363" s="47">
        <v>-0.40334035916027489</v>
      </c>
      <c r="D363" s="47">
        <v>-2.2675034839737194</v>
      </c>
      <c r="E363" s="47">
        <v>-7.8532798931195718</v>
      </c>
      <c r="F363" s="47">
        <v>2.1199899184309423</v>
      </c>
      <c r="G363" s="47">
        <v>2.1256265002400401</v>
      </c>
      <c r="H363" s="47">
        <v>-0.55046357615893982</v>
      </c>
      <c r="I363" s="47">
        <v>1.0338736817158427</v>
      </c>
      <c r="J363" s="47">
        <v>-3.9461389337641357</v>
      </c>
      <c r="K363" s="47">
        <v>4.7933993239980683</v>
      </c>
      <c r="L363" s="47">
        <v>2.5423143425261543</v>
      </c>
      <c r="M363" s="47">
        <v>-1.3094597734533835</v>
      </c>
      <c r="N363" s="47">
        <v>1.6090921960714919</v>
      </c>
      <c r="O363" s="47">
        <v>8.0888821523304273</v>
      </c>
      <c r="P363" s="47">
        <v>-10.126967808930424</v>
      </c>
      <c r="Q363" s="47">
        <v>-4.1671511028653896</v>
      </c>
      <c r="R363" s="47">
        <v>2.5256900212314246</v>
      </c>
      <c r="S363" s="47">
        <v>0.8061073318216172</v>
      </c>
      <c r="T363" s="47">
        <v>-0.34539608574091218</v>
      </c>
      <c r="U363" s="47">
        <v>2.5765217391304347</v>
      </c>
      <c r="V363" s="47">
        <v>-9.0757089898053778</v>
      </c>
      <c r="W363">
        <v>2.1800000000000002</v>
      </c>
      <c r="X363">
        <v>6.07</v>
      </c>
      <c r="Y363">
        <v>-0.25</v>
      </c>
      <c r="Z363">
        <v>6.61</v>
      </c>
      <c r="AA363" t="s">
        <v>714</v>
      </c>
    </row>
    <row r="364" spans="1:27" x14ac:dyDescent="0.3">
      <c r="A364">
        <v>128011603</v>
      </c>
      <c r="B364" t="s">
        <v>700</v>
      </c>
      <c r="C364" s="47">
        <v>-0.4040531127557685</v>
      </c>
      <c r="D364" s="47">
        <v>-2.2504440919904836</v>
      </c>
      <c r="E364" s="47">
        <v>-1.2385514345696294</v>
      </c>
      <c r="F364" s="47">
        <v>-0.57122486626083724</v>
      </c>
      <c r="G364" s="47">
        <v>2.875740653099859</v>
      </c>
      <c r="H364" s="47">
        <v>8.2634560906515553E-2</v>
      </c>
      <c r="I364" s="47">
        <v>0.16770467526972688</v>
      </c>
      <c r="J364" s="47">
        <v>2.6724822695035453</v>
      </c>
      <c r="K364" s="47">
        <v>2.4721843687374747</v>
      </c>
      <c r="L364" s="47">
        <v>-1.177168116755543</v>
      </c>
      <c r="M364" s="47">
        <v>-2.8048275862068968</v>
      </c>
      <c r="N364" s="47">
        <v>-1.8269529085872578</v>
      </c>
      <c r="O364" s="47">
        <v>0.45523027815777484</v>
      </c>
      <c r="P364" s="47">
        <v>3.0674846625764474E-3</v>
      </c>
      <c r="Q364" s="47">
        <v>2.5745033112582778</v>
      </c>
      <c r="R364" s="47">
        <v>2.981062045835662</v>
      </c>
      <c r="S364" s="47">
        <v>2.3594027840143692</v>
      </c>
      <c r="T364" s="47">
        <v>-0.6857942592262436</v>
      </c>
      <c r="U364" s="47">
        <v>-6.4122110162916988</v>
      </c>
      <c r="V364" s="47"/>
      <c r="W364">
        <v>1.81</v>
      </c>
      <c r="X364">
        <v>1.85</v>
      </c>
      <c r="Y364">
        <v>13.77</v>
      </c>
      <c r="Z364">
        <v>0.17</v>
      </c>
      <c r="AA364" t="s">
        <v>714</v>
      </c>
    </row>
    <row r="365" spans="1:27" x14ac:dyDescent="0.3">
      <c r="A365">
        <v>112031552</v>
      </c>
      <c r="B365" t="s">
        <v>336</v>
      </c>
      <c r="C365" s="47">
        <v>-0.40558660802950897</v>
      </c>
      <c r="D365" s="47">
        <v>-16.118067226890755</v>
      </c>
      <c r="E365" s="47">
        <v>-6.4777293934681186</v>
      </c>
      <c r="F365" s="47">
        <v>0.69573770491803089</v>
      </c>
      <c r="G365" s="47">
        <v>5.1337529691211401</v>
      </c>
      <c r="H365" s="47">
        <v>4.8551123783965124</v>
      </c>
      <c r="I365" s="47">
        <v>-0.22086007702182187</v>
      </c>
      <c r="J365" s="47">
        <v>3.8890486564996358</v>
      </c>
      <c r="K365" s="47">
        <v>4.7688353413654632</v>
      </c>
      <c r="L365" s="47">
        <v>-3.7852879581151839</v>
      </c>
      <c r="M365" s="47">
        <v>-11.64</v>
      </c>
      <c r="N365" s="47">
        <v>-2.6965003837298536</v>
      </c>
      <c r="O365" s="47">
        <v>1.6999739357080799</v>
      </c>
      <c r="P365" s="47">
        <v>9.2872625698324001</v>
      </c>
      <c r="Q365" s="47">
        <v>0.47074487895716999</v>
      </c>
      <c r="R365" s="47">
        <v>6.7960669456066949</v>
      </c>
      <c r="S365" s="47">
        <v>3.3825862068965513</v>
      </c>
      <c r="T365" s="47">
        <v>4.8625174825174833</v>
      </c>
      <c r="U365" s="47">
        <v>-8.1271092077087772</v>
      </c>
      <c r="V365" s="47">
        <v>2.6976923076923072</v>
      </c>
      <c r="W365">
        <v>6.37</v>
      </c>
      <c r="X365">
        <v>-2.16</v>
      </c>
      <c r="Y365">
        <v>11.7</v>
      </c>
      <c r="Z365">
        <v>8.52</v>
      </c>
      <c r="AA365" t="s">
        <v>714</v>
      </c>
    </row>
    <row r="366" spans="1:27" x14ac:dyDescent="0.3">
      <c r="A366">
        <v>115011621</v>
      </c>
      <c r="B366" t="s">
        <v>381</v>
      </c>
      <c r="C366" s="47">
        <v>-0.42495166330890122</v>
      </c>
      <c r="D366" s="47">
        <v>-0.695158446591293</v>
      </c>
      <c r="E366" s="47">
        <v>-1.4861016852896105</v>
      </c>
      <c r="F366" s="47">
        <v>-0.62599643400733473</v>
      </c>
      <c r="G366" s="47">
        <v>3.3628236419967772</v>
      </c>
      <c r="H366" s="47">
        <v>-0.50691691411393247</v>
      </c>
      <c r="I366" s="47">
        <v>1.4757794098435362E-2</v>
      </c>
      <c r="J366" s="47">
        <v>7.6196108605629114</v>
      </c>
      <c r="K366" s="47">
        <v>3.8501957530827351</v>
      </c>
      <c r="L366" s="47">
        <v>-0.42707425406306676</v>
      </c>
      <c r="M366" s="47">
        <v>5.6895850081823802</v>
      </c>
      <c r="N366" s="47">
        <v>-2.6615744766270466</v>
      </c>
      <c r="O366" s="47">
        <v>1.2749223934366531</v>
      </c>
      <c r="P366" s="47">
        <v>5.4063634295211269</v>
      </c>
      <c r="Q366" s="47">
        <v>1.6065959011588724</v>
      </c>
      <c r="R366" s="47">
        <v>2.8635279740910757</v>
      </c>
      <c r="S366" s="47">
        <v>2.05121362995658</v>
      </c>
      <c r="T366" s="47">
        <v>-0.43191029999432029</v>
      </c>
      <c r="U366" s="47">
        <v>-2.3969033962350128</v>
      </c>
      <c r="V366" s="47"/>
      <c r="W366">
        <v>1.03</v>
      </c>
      <c r="X366">
        <v>-9</v>
      </c>
      <c r="Y366">
        <v>1.04</v>
      </c>
      <c r="Z366">
        <v>0.46</v>
      </c>
      <c r="AA366" t="s">
        <v>778</v>
      </c>
    </row>
    <row r="367" spans="1:27" x14ac:dyDescent="0.3">
      <c r="A367">
        <v>126021503</v>
      </c>
      <c r="B367" t="s">
        <v>656</v>
      </c>
      <c r="C367" s="47">
        <v>-0.4291254226015635</v>
      </c>
      <c r="D367" s="47">
        <v>-2.1251909830932991</v>
      </c>
      <c r="E367" s="47">
        <v>-2.6224731182795704</v>
      </c>
      <c r="F367" s="47">
        <v>-0.47975574712643798</v>
      </c>
      <c r="G367" s="47">
        <v>4.0714948731786293</v>
      </c>
      <c r="H367" s="47">
        <v>-0.7315526243473478</v>
      </c>
      <c r="I367" s="47">
        <v>0.60686831330075286</v>
      </c>
      <c r="J367" s="47">
        <v>3.9668767908309448</v>
      </c>
      <c r="K367" s="47">
        <v>1.5975675675675669</v>
      </c>
      <c r="L367" s="47">
        <v>-1.8507072387970993</v>
      </c>
      <c r="M367" s="47">
        <v>-7.1184126984127012</v>
      </c>
      <c r="N367" s="47">
        <v>-2.576273016752042</v>
      </c>
      <c r="O367" s="47">
        <v>5.7790243902439027</v>
      </c>
      <c r="P367" s="47">
        <v>-6.0020543806646529</v>
      </c>
      <c r="Q367" s="47">
        <v>0.89371166865790741</v>
      </c>
      <c r="R367" s="47">
        <v>3.9038155401137082</v>
      </c>
      <c r="S367" s="47">
        <v>6.159292035398245E-2</v>
      </c>
      <c r="T367" s="47">
        <v>-2.9864696223316916</v>
      </c>
      <c r="U367" s="47">
        <v>2.2577150916784188</v>
      </c>
      <c r="V367" s="47">
        <v>-14.968461538461533</v>
      </c>
      <c r="W367">
        <v>0.96</v>
      </c>
      <c r="X367">
        <v>-14.29</v>
      </c>
      <c r="Y367">
        <v>4.08</v>
      </c>
      <c r="Z367">
        <v>7.14</v>
      </c>
      <c r="AA367" t="s">
        <v>714</v>
      </c>
    </row>
    <row r="368" spans="1:27" x14ac:dyDescent="0.3">
      <c r="A368">
        <v>118011649</v>
      </c>
      <c r="B368" t="s">
        <v>449</v>
      </c>
      <c r="C368" s="47">
        <v>-0.43547018085496525</v>
      </c>
      <c r="D368" s="47">
        <v>-1.1862596104137078</v>
      </c>
      <c r="E368" s="47">
        <v>-1.2400056907387569</v>
      </c>
      <c r="F368" s="47">
        <v>-1.1661677301352746</v>
      </c>
      <c r="G368" s="47">
        <v>3.1175598087921381</v>
      </c>
      <c r="H368" s="47">
        <v>8.3143546622777897E-2</v>
      </c>
      <c r="I368" s="47">
        <v>-0.60874707937357719</v>
      </c>
      <c r="J368" s="47">
        <v>1.9054914932768199</v>
      </c>
      <c r="K368" s="47">
        <v>-1.6704923235428426</v>
      </c>
      <c r="L368" s="47">
        <v>-1.2748405027369731</v>
      </c>
      <c r="M368" s="47">
        <v>-4.6604630186858831</v>
      </c>
      <c r="N368" s="47">
        <v>-1.9315842650025217</v>
      </c>
      <c r="O368" s="47">
        <v>3.1239638123031845</v>
      </c>
      <c r="P368" s="47">
        <v>-12.091152187169428</v>
      </c>
      <c r="Q368" s="47">
        <v>2.0185248465800285</v>
      </c>
      <c r="R368" s="47">
        <v>1.4733419890727637</v>
      </c>
      <c r="S368" s="47">
        <v>-0.29194759905401924</v>
      </c>
      <c r="T368" s="47">
        <v>2.5777512878409681E-2</v>
      </c>
      <c r="U368" s="47">
        <v>0.10090202232513334</v>
      </c>
      <c r="V368" s="47"/>
      <c r="W368">
        <v>0.48</v>
      </c>
      <c r="Y368">
        <v>2.5299999999999998</v>
      </c>
      <c r="Z368">
        <v>5.63</v>
      </c>
      <c r="AA368" t="s">
        <v>779</v>
      </c>
    </row>
    <row r="369" spans="1:27" x14ac:dyDescent="0.3">
      <c r="A369">
        <v>127011596</v>
      </c>
      <c r="B369" t="s">
        <v>668</v>
      </c>
      <c r="C369" s="47">
        <v>-0.45642604530755371</v>
      </c>
      <c r="D369" s="47">
        <v>1.0352790452790437</v>
      </c>
      <c r="E369" s="47">
        <v>-1.1232080200501251</v>
      </c>
      <c r="F369" s="47">
        <v>0.60027872195785292</v>
      </c>
      <c r="G369" s="47">
        <v>-10.623542319749216</v>
      </c>
      <c r="H369" s="47">
        <v>-1.4238442083965612</v>
      </c>
      <c r="I369" s="47">
        <v>-0.2664841498559074</v>
      </c>
      <c r="J369" s="47">
        <v>4.7880876494023887</v>
      </c>
      <c r="K369" s="47">
        <v>-1.1153032104637335</v>
      </c>
      <c r="L369" s="47">
        <v>2.8081758957654728</v>
      </c>
      <c r="M369" s="47">
        <v>10.792394366197183</v>
      </c>
      <c r="N369" s="47">
        <v>-7.8139534883720607E-2</v>
      </c>
      <c r="O369" s="47">
        <v>-0.26801652892562</v>
      </c>
      <c r="P369" s="47">
        <v>-10.363763440860215</v>
      </c>
      <c r="Q369" s="47">
        <v>-0.26753246753246884</v>
      </c>
      <c r="R369" s="47">
        <v>-9.5984892086330937</v>
      </c>
      <c r="S369" s="47">
        <v>-3.8194618272841048</v>
      </c>
      <c r="T369" s="47">
        <v>2.9321919791515842</v>
      </c>
      <c r="U369" s="47">
        <v>-3.3156846081208684</v>
      </c>
      <c r="V369" s="47">
        <v>-57.931327433628326</v>
      </c>
      <c r="W369">
        <v>2.86</v>
      </c>
      <c r="X369">
        <v>4.16</v>
      </c>
      <c r="Y369">
        <v>5.64</v>
      </c>
      <c r="Z369">
        <v>3.17</v>
      </c>
      <c r="AA369" t="s">
        <v>714</v>
      </c>
    </row>
    <row r="370" spans="1:27" x14ac:dyDescent="0.3">
      <c r="A370">
        <v>117031336</v>
      </c>
      <c r="B370" t="s">
        <v>429</v>
      </c>
      <c r="C370" s="47">
        <v>-0.46193990008544894</v>
      </c>
      <c r="D370" s="47">
        <v>-0.72249093107617846</v>
      </c>
      <c r="E370" s="47">
        <v>0.60661087866108865</v>
      </c>
      <c r="F370" s="47">
        <v>-0.32930283009565109</v>
      </c>
      <c r="G370" s="47">
        <v>-6.6610256410256419</v>
      </c>
      <c r="H370" s="47">
        <v>-0.90467513069454775</v>
      </c>
      <c r="I370" s="47">
        <v>7.818953323903699E-2</v>
      </c>
      <c r="J370" s="47">
        <v>-0.90344284736481839</v>
      </c>
      <c r="K370" s="47">
        <v>-3.7902010050251249</v>
      </c>
      <c r="L370" s="47">
        <v>-2.5472655007949125</v>
      </c>
      <c r="M370" s="47">
        <v>-9.9420134228187926</v>
      </c>
      <c r="N370" s="47">
        <v>-2.0262882738334005</v>
      </c>
      <c r="O370" s="47">
        <v>4.7395071395670199</v>
      </c>
      <c r="P370" s="47">
        <v>-23.505161290322583</v>
      </c>
      <c r="Q370" s="47">
        <v>10.159993247805538</v>
      </c>
      <c r="R370" s="47">
        <v>-8.827556080283351</v>
      </c>
      <c r="S370" s="47">
        <v>-2.9515588464536249</v>
      </c>
      <c r="T370" s="47">
        <v>0.31147791431418081</v>
      </c>
      <c r="U370" s="47">
        <v>-1.4395201037613488</v>
      </c>
      <c r="V370" s="47">
        <v>15.568171603677222</v>
      </c>
      <c r="W370">
        <v>0.67</v>
      </c>
      <c r="X370">
        <v>-6.23</v>
      </c>
      <c r="Y370">
        <v>10.85</v>
      </c>
      <c r="Z370">
        <v>11.11</v>
      </c>
      <c r="AA370" t="s">
        <v>714</v>
      </c>
    </row>
    <row r="371" spans="1:27" x14ac:dyDescent="0.3">
      <c r="A371">
        <v>125031716</v>
      </c>
      <c r="B371" t="s">
        <v>638</v>
      </c>
      <c r="C371" s="47">
        <v>-0.4624945754823635</v>
      </c>
      <c r="D371" s="47">
        <v>-3.6218602436338401</v>
      </c>
      <c r="E371" s="47">
        <v>2.3889949683935541</v>
      </c>
      <c r="F371" s="47">
        <v>-0.21187321269746562</v>
      </c>
      <c r="G371" s="47">
        <v>-4.8231283971029271E-2</v>
      </c>
      <c r="H371" s="47">
        <v>1.1622959630993535</v>
      </c>
      <c r="I371" s="47">
        <v>-0.63427321230961908</v>
      </c>
      <c r="J371" s="47">
        <v>7.1510608142785159</v>
      </c>
      <c r="K371" s="47">
        <v>1.2552180147341296</v>
      </c>
      <c r="L371" s="47">
        <v>2.3300956016971242</v>
      </c>
      <c r="M371" s="47">
        <v>-5.791865882691198</v>
      </c>
      <c r="N371" s="47">
        <v>1.6720081789820638</v>
      </c>
      <c r="O371" s="47">
        <v>5.7581585395122037</v>
      </c>
      <c r="P371" s="47">
        <v>-17.333797976461597</v>
      </c>
      <c r="Q371" s="47">
        <v>-1.2308557893646466</v>
      </c>
      <c r="R371" s="47">
        <v>1.6189030580648662</v>
      </c>
      <c r="S371" s="47">
        <v>2.1396669278757026</v>
      </c>
      <c r="T371" s="47">
        <v>-2.4314009195116508</v>
      </c>
      <c r="U371" s="47">
        <v>7.8443352118555651</v>
      </c>
      <c r="V371" s="47">
        <v>-14.87593252205528</v>
      </c>
      <c r="W371">
        <v>-1.56</v>
      </c>
      <c r="Y371">
        <v>-6.71</v>
      </c>
      <c r="Z371">
        <v>-9.4700000000000006</v>
      </c>
      <c r="AA371" t="s">
        <v>780</v>
      </c>
    </row>
    <row r="372" spans="1:27" x14ac:dyDescent="0.3">
      <c r="A372">
        <v>103021062</v>
      </c>
      <c r="B372" t="s">
        <v>136</v>
      </c>
      <c r="C372" s="47">
        <v>-0.46869905080960272</v>
      </c>
      <c r="D372" s="47">
        <v>-0.83118881118881127</v>
      </c>
      <c r="E372" s="47">
        <v>5.0488888888888894</v>
      </c>
      <c r="F372" s="47">
        <v>-0.60949280847842502</v>
      </c>
      <c r="G372" s="47">
        <v>-2.8165151515151514</v>
      </c>
      <c r="H372" s="47">
        <v>3.4049200376293509</v>
      </c>
      <c r="I372" s="47">
        <v>-3.7892154065620538</v>
      </c>
      <c r="J372" s="47">
        <v>-4.5171879483500703</v>
      </c>
      <c r="K372" s="47">
        <v>1.3517699115044248</v>
      </c>
      <c r="L372" s="47">
        <v>-2.7813236481033092</v>
      </c>
      <c r="M372" s="47">
        <v>3.4456156156156155</v>
      </c>
      <c r="N372" s="47">
        <v>-0.20605751947273809</v>
      </c>
      <c r="O372" s="47">
        <v>3.9921739130434784</v>
      </c>
      <c r="P372" s="47">
        <v>13.406896551724138</v>
      </c>
      <c r="Q372" s="47">
        <v>-6.9367790262172306</v>
      </c>
      <c r="R372" s="47">
        <v>-4.6921755253399233</v>
      </c>
      <c r="S372" s="47">
        <v>-5.0605757432751286</v>
      </c>
      <c r="T372" s="47">
        <v>5.303520782396089</v>
      </c>
      <c r="U372" s="47">
        <v>-4.2059839357429745</v>
      </c>
      <c r="V372" s="47">
        <v>17.261498257839719</v>
      </c>
      <c r="W372">
        <v>3.9</v>
      </c>
      <c r="X372">
        <v>-6.28</v>
      </c>
      <c r="Z372">
        <v>11.33</v>
      </c>
      <c r="AA372" t="s">
        <v>714</v>
      </c>
    </row>
    <row r="373" spans="1:27" x14ac:dyDescent="0.3">
      <c r="A373">
        <v>107011134</v>
      </c>
      <c r="B373" t="s">
        <v>209</v>
      </c>
      <c r="C373" s="47">
        <v>-0.47354838709677338</v>
      </c>
      <c r="D373" s="47">
        <v>-3.6710071942446039</v>
      </c>
      <c r="E373" s="47">
        <v>-1.7046058732612046</v>
      </c>
      <c r="F373" s="47">
        <v>-9.7339641018505674E-2</v>
      </c>
      <c r="G373" s="47">
        <v>3.2345837414299687</v>
      </c>
      <c r="H373" s="47">
        <v>1.0149327354260098</v>
      </c>
      <c r="I373" s="47">
        <v>-0.3013583556747097</v>
      </c>
      <c r="J373" s="47">
        <v>8.5063463368220766</v>
      </c>
      <c r="K373" s="47">
        <v>2.0797063369397222</v>
      </c>
      <c r="L373" s="47">
        <v>-3.0558556801560206</v>
      </c>
      <c r="M373" s="47">
        <v>-4.1841924398625459</v>
      </c>
      <c r="N373" s="47">
        <v>-0.66106178059666432</v>
      </c>
      <c r="O373" s="47">
        <v>4.3944382691544268</v>
      </c>
      <c r="P373" s="47">
        <v>-12.072119700748132</v>
      </c>
      <c r="Q373" s="47">
        <v>-1.2480829015544046</v>
      </c>
      <c r="R373" s="47">
        <v>4.8519251336898392</v>
      </c>
      <c r="S373" s="47">
        <v>-1.0411516533637393</v>
      </c>
      <c r="T373" s="47">
        <v>2.8983913565426169</v>
      </c>
      <c r="U373" s="47">
        <v>-13.02939655172414</v>
      </c>
      <c r="V373" s="47">
        <v>-4.1317146144994297</v>
      </c>
      <c r="W373">
        <v>3.42</v>
      </c>
      <c r="X373">
        <v>9.5500000000000007</v>
      </c>
      <c r="Y373">
        <v>2.12</v>
      </c>
      <c r="Z373">
        <v>5.74</v>
      </c>
      <c r="AA373" t="s">
        <v>714</v>
      </c>
    </row>
    <row r="374" spans="1:27" x14ac:dyDescent="0.3">
      <c r="A374">
        <v>126011496</v>
      </c>
      <c r="B374" t="s">
        <v>649</v>
      </c>
      <c r="C374" s="47">
        <v>-0.47869084930380712</v>
      </c>
      <c r="D374" s="47">
        <v>-1.8900000000000006</v>
      </c>
      <c r="E374" s="47">
        <v>-1.6091554702495197</v>
      </c>
      <c r="F374" s="47">
        <v>-1.5819136645310365</v>
      </c>
      <c r="G374" s="47">
        <v>6.0650495682763035</v>
      </c>
      <c r="H374" s="47">
        <v>0.25726962457337876</v>
      </c>
      <c r="I374" s="47">
        <v>-0.33969727547931416</v>
      </c>
      <c r="J374" s="47">
        <v>3.3063751214771617</v>
      </c>
      <c r="K374" s="47">
        <v>4.1844801026957636</v>
      </c>
      <c r="L374" s="47">
        <v>-2.53258064516129</v>
      </c>
      <c r="M374" s="47">
        <v>1.1750140056022413</v>
      </c>
      <c r="N374" s="47">
        <v>-3.3168365114098157</v>
      </c>
      <c r="O374" s="47">
        <v>3.7325696685244942</v>
      </c>
      <c r="P374" s="47">
        <v>-4.0072614107883808</v>
      </c>
      <c r="Q374" s="47">
        <v>0.19476499189627461</v>
      </c>
      <c r="R374" s="47">
        <v>5.5420512820512817</v>
      </c>
      <c r="S374" s="47">
        <v>0.59007806955287423</v>
      </c>
      <c r="T374" s="47">
        <v>-2.0626933477555438</v>
      </c>
      <c r="U374" s="47">
        <v>-0.65483681701503471</v>
      </c>
      <c r="V374" s="47">
        <v>-10.629370629370626</v>
      </c>
      <c r="W374">
        <v>1.79</v>
      </c>
      <c r="X374">
        <v>-0.28000000000000003</v>
      </c>
      <c r="Y374">
        <v>3.61</v>
      </c>
      <c r="Z374">
        <v>-3.42</v>
      </c>
      <c r="AA374" t="s">
        <v>714</v>
      </c>
    </row>
    <row r="375" spans="1:27" x14ac:dyDescent="0.3">
      <c r="A375">
        <v>120031392</v>
      </c>
      <c r="B375" t="s">
        <v>512</v>
      </c>
      <c r="C375" s="47">
        <v>-0.4811030176899056</v>
      </c>
      <c r="D375" s="47">
        <v>-3.9812217194570128</v>
      </c>
      <c r="E375" s="47">
        <v>-0.20584643848288664</v>
      </c>
      <c r="F375" s="47">
        <v>-0.10100666173205042</v>
      </c>
      <c r="G375" s="47">
        <v>2.3137361827560792</v>
      </c>
      <c r="H375" s="47">
        <v>0.41148936170212913</v>
      </c>
      <c r="I375" s="47">
        <v>0.25193042626163553</v>
      </c>
      <c r="J375" s="47">
        <v>2.7229139072847683</v>
      </c>
      <c r="K375" s="47">
        <v>2.0614553990610327</v>
      </c>
      <c r="L375" s="47">
        <v>-1.9840816326530604</v>
      </c>
      <c r="M375" s="47">
        <v>-7.6114836223506739</v>
      </c>
      <c r="N375" s="47">
        <v>-3.2171098932794928</v>
      </c>
      <c r="O375" s="47">
        <v>2.3315160349854231</v>
      </c>
      <c r="P375" s="47">
        <v>-7.4238709677419354</v>
      </c>
      <c r="Q375" s="47">
        <v>4.3218551668022798</v>
      </c>
      <c r="R375" s="47">
        <v>2.2870752324598485</v>
      </c>
      <c r="S375" s="47">
        <v>1.5386956521739128</v>
      </c>
      <c r="T375" s="47">
        <v>-2.7094614189539099</v>
      </c>
      <c r="U375" s="47">
        <v>-0.10641596316193436</v>
      </c>
      <c r="V375" s="47">
        <v>-13.80952380952381</v>
      </c>
      <c r="W375">
        <v>0.6</v>
      </c>
      <c r="X375">
        <v>2.02</v>
      </c>
      <c r="Y375">
        <v>0.82</v>
      </c>
      <c r="Z375">
        <v>-4.12</v>
      </c>
      <c r="AA375" t="s">
        <v>714</v>
      </c>
    </row>
    <row r="376" spans="1:27" x14ac:dyDescent="0.3">
      <c r="A376">
        <v>108011152</v>
      </c>
      <c r="B376" t="s">
        <v>231</v>
      </c>
      <c r="C376" s="47">
        <v>-0.4837112738392193</v>
      </c>
      <c r="D376" s="47">
        <v>-15.087427385892116</v>
      </c>
      <c r="E376" s="47">
        <v>3.5150000000000006</v>
      </c>
      <c r="F376" s="47">
        <v>-0.98658093797276791</v>
      </c>
      <c r="G376" s="47">
        <v>6.1293140794223824</v>
      </c>
      <c r="H376" s="47">
        <v>3.9798338220918872</v>
      </c>
      <c r="I376" s="47">
        <v>0.64959881129271935</v>
      </c>
      <c r="J376" s="47">
        <v>4.9152111225540658</v>
      </c>
      <c r="K376" s="47">
        <v>4.62191570881226</v>
      </c>
      <c r="L376" s="47">
        <v>-6.8295641155600624</v>
      </c>
      <c r="M376" s="47">
        <v>-5.2680265435660729</v>
      </c>
      <c r="N376" s="47">
        <v>-3.0038037087290816</v>
      </c>
      <c r="O376" s="47">
        <v>0.67655256723716306</v>
      </c>
      <c r="P376" s="47">
        <v>17.849523809523809</v>
      </c>
      <c r="Q376" s="47">
        <v>6.2279919678714819</v>
      </c>
      <c r="R376" s="47">
        <v>8.7183141762452099</v>
      </c>
      <c r="S376" s="47">
        <v>1.9810970797158642</v>
      </c>
      <c r="T376" s="47">
        <v>6.3735209649626654</v>
      </c>
      <c r="U376" s="47">
        <v>-10.257425804436114</v>
      </c>
      <c r="V376" s="47">
        <v>24.361702127659576</v>
      </c>
      <c r="W376">
        <v>6.75</v>
      </c>
      <c r="X376">
        <v>-1.64</v>
      </c>
      <c r="Z376">
        <v>12.51</v>
      </c>
      <c r="AA376" t="s">
        <v>714</v>
      </c>
    </row>
    <row r="377" spans="1:27" x14ac:dyDescent="0.3">
      <c r="A377">
        <v>125011709</v>
      </c>
      <c r="B377" t="s">
        <v>622</v>
      </c>
      <c r="C377" s="47">
        <v>-0.50500783163029084</v>
      </c>
      <c r="D377" s="47">
        <v>-0.29691969280547781</v>
      </c>
      <c r="E377" s="47">
        <v>-5.3324992906549937</v>
      </c>
      <c r="F377" s="47">
        <v>0.16605664286924515</v>
      </c>
      <c r="G377" s="47">
        <v>-7.7712208340772335</v>
      </c>
      <c r="H377" s="47">
        <v>-1.5774062137594989</v>
      </c>
      <c r="I377" s="47">
        <v>-2.679212407479703E-2</v>
      </c>
      <c r="J377" s="47">
        <v>4.617368710328936</v>
      </c>
      <c r="K377" s="47">
        <v>-2.6761851924584263</v>
      </c>
      <c r="L377" s="47">
        <v>-0.82276247655343226</v>
      </c>
      <c r="M377" s="47">
        <v>-0.93811521678515319</v>
      </c>
      <c r="N377" s="47">
        <v>-1.6635973542228069</v>
      </c>
      <c r="O377" s="47">
        <v>-0.23692461501237005</v>
      </c>
      <c r="P377" s="47">
        <v>-29.274374117082214</v>
      </c>
      <c r="Q377" s="47">
        <v>4.9809227287832627</v>
      </c>
      <c r="R377" s="47">
        <v>-10.06997022378375</v>
      </c>
      <c r="S377" s="47">
        <v>-6.3009525650997453</v>
      </c>
      <c r="T377" s="47">
        <v>-0.52729684061421622</v>
      </c>
      <c r="U377" s="47">
        <v>5.4031591828118692</v>
      </c>
      <c r="V377" s="47"/>
      <c r="W377">
        <v>2.09</v>
      </c>
      <c r="Y377">
        <v>8.81</v>
      </c>
      <c r="Z377">
        <v>6.37</v>
      </c>
      <c r="AA377" t="s">
        <v>781</v>
      </c>
    </row>
    <row r="378" spans="1:27" x14ac:dyDescent="0.3">
      <c r="A378">
        <v>122031425</v>
      </c>
      <c r="B378" t="s">
        <v>558</v>
      </c>
      <c r="C378" s="47">
        <v>-0.52330112369092685</v>
      </c>
      <c r="D378" s="47">
        <v>-4.0920942075111402</v>
      </c>
      <c r="E378" s="47">
        <v>0.84466019417475735</v>
      </c>
      <c r="F378" s="47">
        <v>-1.3090093670167473</v>
      </c>
      <c r="G378" s="47">
        <v>5.3050455927051674</v>
      </c>
      <c r="H378" s="47">
        <v>0.34353049907578548</v>
      </c>
      <c r="I378" s="47">
        <v>0.67640973630831525</v>
      </c>
      <c r="J378" s="47">
        <v>3.6023497267759552</v>
      </c>
      <c r="K378" s="47">
        <v>5.789165942658558</v>
      </c>
      <c r="L378" s="47">
        <v>-0.52157300835025922</v>
      </c>
      <c r="M378" s="47">
        <v>-11.614782608695652</v>
      </c>
      <c r="N378" s="47">
        <v>-1.874659907055344</v>
      </c>
      <c r="O378" s="47">
        <v>1.0267945823927764</v>
      </c>
      <c r="P378" s="47">
        <v>-3.12777777777778</v>
      </c>
      <c r="Q378" s="47">
        <v>-0.59312056737588748</v>
      </c>
      <c r="R378" s="47">
        <v>5.838819320214669</v>
      </c>
      <c r="S378" s="47">
        <v>1.5652624495289365</v>
      </c>
      <c r="T378" s="47">
        <v>-1.7867861885790184</v>
      </c>
      <c r="U378" s="47">
        <v>0.37768467475192935</v>
      </c>
      <c r="V378" s="47"/>
      <c r="W378">
        <v>1.65</v>
      </c>
      <c r="X378">
        <v>3.7</v>
      </c>
      <c r="Y378">
        <v>-2.8</v>
      </c>
      <c r="Z378">
        <v>-13.19</v>
      </c>
      <c r="AA378" t="s">
        <v>714</v>
      </c>
    </row>
    <row r="379" spans="1:27" x14ac:dyDescent="0.3">
      <c r="A379">
        <v>122031696</v>
      </c>
      <c r="B379" t="s">
        <v>567</v>
      </c>
      <c r="C379" s="47">
        <v>-0.54165698950029117</v>
      </c>
      <c r="D379" s="47">
        <v>-1.4537741766878911</v>
      </c>
      <c r="E379" s="47">
        <v>0.29967546012392088</v>
      </c>
      <c r="F379" s="47">
        <v>-1.0779097900267685</v>
      </c>
      <c r="G379" s="47">
        <v>2.4599764138821296</v>
      </c>
      <c r="H379" s="47">
        <v>1.5686447150722316E-2</v>
      </c>
      <c r="I379" s="47">
        <v>-0.43750370924725512</v>
      </c>
      <c r="J379" s="47">
        <v>3.0587954663656998</v>
      </c>
      <c r="K379" s="47">
        <v>2.9337863499450769</v>
      </c>
      <c r="L379" s="47">
        <v>-1.5209535495223632</v>
      </c>
      <c r="M379" s="47">
        <v>-2.9916686264612995</v>
      </c>
      <c r="N379" s="47">
        <v>-2.4828633086785312</v>
      </c>
      <c r="O379" s="47">
        <v>2.7582227457440931</v>
      </c>
      <c r="P379" s="47">
        <v>-12.949423649167205</v>
      </c>
      <c r="Q379" s="47">
        <v>2.4177626143182689</v>
      </c>
      <c r="R379" s="47">
        <v>1.4071428100818313</v>
      </c>
      <c r="S379" s="47">
        <v>2.1675032836413251</v>
      </c>
      <c r="T379" s="47">
        <v>-2.1122465208981493</v>
      </c>
      <c r="U379" s="47">
        <v>-1.4148975015011906</v>
      </c>
      <c r="V379" s="47"/>
      <c r="W379">
        <v>0.59</v>
      </c>
      <c r="X379">
        <v>0</v>
      </c>
      <c r="Y379">
        <v>-3.11</v>
      </c>
      <c r="Z379">
        <v>1.8</v>
      </c>
      <c r="AA379" t="s">
        <v>782</v>
      </c>
    </row>
    <row r="380" spans="1:27" x14ac:dyDescent="0.3">
      <c r="A380">
        <v>125011584</v>
      </c>
      <c r="B380" t="s">
        <v>618</v>
      </c>
      <c r="C380" s="47">
        <v>-0.54449556093624096</v>
      </c>
      <c r="D380" s="47">
        <v>-3.5483870967741922</v>
      </c>
      <c r="E380" s="47">
        <v>-5.7955564995751931</v>
      </c>
      <c r="F380" s="47">
        <v>1.0794396332144665</v>
      </c>
      <c r="G380" s="47">
        <v>1.8829193341869406</v>
      </c>
      <c r="H380" s="47">
        <v>-1.1493659942363124</v>
      </c>
      <c r="I380" s="47">
        <v>1.5218532818532786</v>
      </c>
      <c r="J380" s="47">
        <v>13.429363057324842</v>
      </c>
      <c r="K380" s="47">
        <v>2.7730817610062903</v>
      </c>
      <c r="L380" s="47">
        <v>7.6005780346820764</v>
      </c>
      <c r="M380" s="47">
        <v>8.5389473684210522</v>
      </c>
      <c r="N380" s="47">
        <v>4.607685433422759E-2</v>
      </c>
      <c r="O380" s="47">
        <v>-5.8570750988142297</v>
      </c>
      <c r="P380" s="47">
        <v>-11.273601532567046</v>
      </c>
      <c r="Q380" s="47">
        <v>-1.4603739445114599</v>
      </c>
      <c r="R380" s="47">
        <v>3.6653846153846157</v>
      </c>
      <c r="S380" s="47">
        <v>-0.58451612903225758</v>
      </c>
      <c r="T380" s="47">
        <v>-3.0657539817011177</v>
      </c>
      <c r="U380" s="47">
        <v>1.9949148694665197</v>
      </c>
      <c r="V380" s="47">
        <v>-1.9349318801089908</v>
      </c>
      <c r="W380">
        <v>0.88</v>
      </c>
      <c r="Y380">
        <v>1.24</v>
      </c>
      <c r="Z380">
        <v>-5.51</v>
      </c>
      <c r="AA380" t="s">
        <v>714</v>
      </c>
    </row>
    <row r="381" spans="1:27" x14ac:dyDescent="0.3">
      <c r="A381">
        <v>117031639</v>
      </c>
      <c r="B381" t="s">
        <v>431</v>
      </c>
      <c r="C381" s="47">
        <v>-0.54984962935171211</v>
      </c>
      <c r="D381" s="47">
        <v>-2.462826099832089</v>
      </c>
      <c r="E381" s="47">
        <v>9.5359425219537499</v>
      </c>
      <c r="F381" s="47">
        <v>-2.8646816339810535</v>
      </c>
      <c r="G381" s="47">
        <v>4.9646397455960845</v>
      </c>
      <c r="H381" s="47">
        <v>0.93860168690324031</v>
      </c>
      <c r="I381" s="47">
        <v>-2.0387496327777672</v>
      </c>
      <c r="J381" s="47">
        <v>-12.134603072104106</v>
      </c>
      <c r="K381" s="47">
        <v>-1.8998634024470391</v>
      </c>
      <c r="L381" s="47">
        <v>-3.0295285606101992</v>
      </c>
      <c r="M381" s="47">
        <v>-20.609183898025496</v>
      </c>
      <c r="N381" s="47">
        <v>-1.3661425022763849</v>
      </c>
      <c r="O381" s="47">
        <v>-1.6993798473159707</v>
      </c>
      <c r="P381" s="47">
        <v>-33.939753422368483</v>
      </c>
      <c r="Q381" s="47">
        <v>10.715834170984245</v>
      </c>
      <c r="R381" s="47">
        <v>5.3713763836288422</v>
      </c>
      <c r="S381" s="47">
        <v>-8.7733543325898555</v>
      </c>
      <c r="T381" s="47">
        <v>-0.40069902495885401</v>
      </c>
      <c r="U381" s="47">
        <v>4.4935519852625987</v>
      </c>
      <c r="V381" s="47">
        <v>-6.2715466013725916</v>
      </c>
      <c r="W381">
        <v>-2.08</v>
      </c>
      <c r="X381">
        <v>5.28</v>
      </c>
      <c r="Y381">
        <v>-4.6500000000000004</v>
      </c>
      <c r="Z381">
        <v>-7.41</v>
      </c>
      <c r="AA381" t="s">
        <v>783</v>
      </c>
    </row>
    <row r="382" spans="1:27" x14ac:dyDescent="0.3">
      <c r="A382">
        <v>119021367</v>
      </c>
      <c r="B382" t="s">
        <v>476</v>
      </c>
      <c r="C382" s="47">
        <v>-0.55213232363491471</v>
      </c>
      <c r="D382" s="47">
        <v>-1.1604279200280594</v>
      </c>
      <c r="E382" s="47">
        <v>-0.767469879518071</v>
      </c>
      <c r="F382" s="47">
        <v>-0.90840475445730462</v>
      </c>
      <c r="G382" s="47">
        <v>2.6905687753917586</v>
      </c>
      <c r="H382" s="47">
        <v>0.3048653344917458</v>
      </c>
      <c r="I382" s="47">
        <v>-0.77748526522593409</v>
      </c>
      <c r="J382" s="47">
        <v>-2.7490062111801272</v>
      </c>
      <c r="K382" s="47">
        <v>3.5193190921228297</v>
      </c>
      <c r="L382" s="47">
        <v>3.7524572649572647</v>
      </c>
      <c r="M382" s="47">
        <v>-2.2734888438133858</v>
      </c>
      <c r="N382" s="47">
        <v>-2.9726086956521742</v>
      </c>
      <c r="O382" s="47">
        <v>4.0098956617243271</v>
      </c>
      <c r="P382" s="47">
        <v>-10.405000000000001</v>
      </c>
      <c r="Q382" s="47">
        <v>-0.54999999999999716</v>
      </c>
      <c r="R382" s="47">
        <v>2.9814595283620147</v>
      </c>
      <c r="S382" s="47">
        <v>-5.4874329285512502E-2</v>
      </c>
      <c r="T382" s="47">
        <v>-2.6205358781427783</v>
      </c>
      <c r="U382" s="47">
        <v>2.2272366148531937</v>
      </c>
      <c r="V382" s="47">
        <v>6.8922807017543875</v>
      </c>
      <c r="W382">
        <v>1.22</v>
      </c>
      <c r="X382">
        <v>-0.78</v>
      </c>
      <c r="Y382">
        <v>6.26</v>
      </c>
      <c r="Z382">
        <v>4.93</v>
      </c>
      <c r="AA382" t="s">
        <v>714</v>
      </c>
    </row>
    <row r="383" spans="1:27" x14ac:dyDescent="0.3">
      <c r="A383">
        <v>101021610</v>
      </c>
      <c r="B383" t="s">
        <v>78</v>
      </c>
      <c r="C383" s="47">
        <v>-0.56324061019506466</v>
      </c>
      <c r="D383" s="47">
        <v>-4.5459631938150507</v>
      </c>
      <c r="E383" s="47">
        <v>3.6566019335780222</v>
      </c>
      <c r="F383" s="47">
        <v>1.5525110430040314</v>
      </c>
      <c r="G383" s="47">
        <v>-8.0699278951432412</v>
      </c>
      <c r="H383" s="47">
        <v>1.9638146657138771</v>
      </c>
      <c r="I383" s="47">
        <v>-5.9899864280481552E-2</v>
      </c>
      <c r="J383" s="47">
        <v>-7.5262934952078586</v>
      </c>
      <c r="K383" s="47">
        <v>2.7665256734578505</v>
      </c>
      <c r="L383" s="47">
        <v>-0.46540308348926862</v>
      </c>
      <c r="M383" s="47">
        <v>-8.5653879013128016</v>
      </c>
      <c r="N383" s="47">
        <v>-0.3170648202471027</v>
      </c>
      <c r="O383" s="47">
        <v>4.7783998330050608</v>
      </c>
      <c r="P383" s="47"/>
      <c r="Q383" s="47">
        <v>12.378733025364616</v>
      </c>
      <c r="R383" s="47">
        <v>-8.8294090656406627</v>
      </c>
      <c r="S383" s="47">
        <v>4.9766965673459627</v>
      </c>
      <c r="T383" s="47">
        <v>1.2095348769331382</v>
      </c>
      <c r="U383" s="47">
        <v>-14.381304078691329</v>
      </c>
      <c r="V383" s="47"/>
      <c r="W383">
        <v>-1.92</v>
      </c>
      <c r="AA383" t="s">
        <v>784</v>
      </c>
    </row>
    <row r="384" spans="1:27" x14ac:dyDescent="0.3">
      <c r="A384">
        <v>127021511</v>
      </c>
      <c r="B384" t="s">
        <v>676</v>
      </c>
      <c r="C384" s="47">
        <v>-0.60616562603605573</v>
      </c>
      <c r="D384" s="47">
        <v>-0.58693233484888907</v>
      </c>
      <c r="E384" s="47">
        <v>-9.6814285714285724</v>
      </c>
      <c r="F384" s="47">
        <v>1.7593565596957461E-2</v>
      </c>
      <c r="G384" s="47">
        <v>3.8940120663650077</v>
      </c>
      <c r="H384" s="47">
        <v>-1.3392946058091262</v>
      </c>
      <c r="I384" s="47">
        <v>-1.0450578915295559</v>
      </c>
      <c r="J384" s="47">
        <v>-1.0776033057851251</v>
      </c>
      <c r="K384" s="47">
        <v>-2.0778494623655916</v>
      </c>
      <c r="L384" s="47">
        <v>9.0115909090909092</v>
      </c>
      <c r="M384" s="47">
        <v>0.59873767258382316</v>
      </c>
      <c r="N384" s="47">
        <v>1.7402279202279205</v>
      </c>
      <c r="O384" s="47">
        <v>1.2394165907019143</v>
      </c>
      <c r="P384" s="47">
        <v>-23.941933085501855</v>
      </c>
      <c r="Q384" s="47">
        <v>0.84168377823409202</v>
      </c>
      <c r="R384" s="47">
        <v>5.2754346930366687</v>
      </c>
      <c r="S384" s="47">
        <v>1.3036964802681705</v>
      </c>
      <c r="T384" s="47">
        <v>-12.333876958792805</v>
      </c>
      <c r="U384" s="47">
        <v>7.5443889359300051</v>
      </c>
      <c r="V384" s="47">
        <v>7.9016283716283766</v>
      </c>
      <c r="W384">
        <v>-0.44</v>
      </c>
      <c r="X384">
        <v>5.22</v>
      </c>
      <c r="Y384">
        <v>0.12</v>
      </c>
      <c r="Z384">
        <v>0.27</v>
      </c>
      <c r="AA384" t="s">
        <v>714</v>
      </c>
    </row>
    <row r="385" spans="1:27" x14ac:dyDescent="0.3">
      <c r="A385">
        <v>119021573</v>
      </c>
      <c r="B385" t="s">
        <v>477</v>
      </c>
      <c r="C385" s="47">
        <v>-0.60694512416157309</v>
      </c>
      <c r="D385" s="47">
        <v>-1.7144234800838589</v>
      </c>
      <c r="E385" s="47">
        <v>-11.54016317016317</v>
      </c>
      <c r="F385" s="47">
        <v>1.6973883161512013</v>
      </c>
      <c r="G385" s="47">
        <v>0.80140939597315253</v>
      </c>
      <c r="H385" s="47">
        <v>-0.84931497649429488</v>
      </c>
      <c r="I385" s="47">
        <v>-0.53471204188481636</v>
      </c>
      <c r="J385" s="47">
        <v>6.6933333333333316</v>
      </c>
      <c r="K385" s="47">
        <v>-4.9418604651162781</v>
      </c>
      <c r="L385" s="47">
        <v>3.430705736690058</v>
      </c>
      <c r="M385" s="47">
        <v>5.6935050071530782</v>
      </c>
      <c r="N385" s="47">
        <v>1.6864980544747086</v>
      </c>
      <c r="O385" s="47">
        <v>3.3371718024482888</v>
      </c>
      <c r="P385" s="47">
        <v>-18.064941724941722</v>
      </c>
      <c r="Q385" s="47">
        <v>-0.27221368178324212</v>
      </c>
      <c r="R385" s="47">
        <v>1.7404432132963983</v>
      </c>
      <c r="S385" s="47">
        <v>-2.1883060109289616</v>
      </c>
      <c r="T385" s="47">
        <v>-14.442558459422282</v>
      </c>
      <c r="U385" s="47">
        <v>8.381224886584576</v>
      </c>
      <c r="V385" s="47">
        <v>13.61655737704919</v>
      </c>
      <c r="W385">
        <v>2.4</v>
      </c>
      <c r="Y385">
        <v>5.0599999999999996</v>
      </c>
      <c r="Z385">
        <v>-4.0599999999999996</v>
      </c>
      <c r="AA385" t="s">
        <v>714</v>
      </c>
    </row>
    <row r="386" spans="1:27" x14ac:dyDescent="0.3">
      <c r="A386">
        <v>122031693</v>
      </c>
      <c r="B386" t="s">
        <v>564</v>
      </c>
      <c r="C386" s="47">
        <v>-0.61361226145482117</v>
      </c>
      <c r="D386" s="47">
        <v>-2.2161321468170936</v>
      </c>
      <c r="E386" s="47">
        <v>0.43714763431638293</v>
      </c>
      <c r="F386" s="47">
        <v>-0.63537296423811895</v>
      </c>
      <c r="G386" s="47">
        <v>1.0807233788106467</v>
      </c>
      <c r="H386" s="47">
        <v>-0.49937543100705284</v>
      </c>
      <c r="I386" s="47">
        <v>0.13941850108746578</v>
      </c>
      <c r="J386" s="47">
        <v>-0.32680754833740266</v>
      </c>
      <c r="K386" s="47">
        <v>2.2569262909026451</v>
      </c>
      <c r="L386" s="47">
        <v>-1.9525336977654133</v>
      </c>
      <c r="M386" s="47">
        <v>-1.9791547803873275</v>
      </c>
      <c r="N386" s="47">
        <v>-1.8864910846448759</v>
      </c>
      <c r="O386" s="47">
        <v>2.2123357380487154</v>
      </c>
      <c r="P386" s="47">
        <v>-15.125735053135202</v>
      </c>
      <c r="Q386" s="47">
        <v>1.4045375752247722</v>
      </c>
      <c r="R386" s="47">
        <v>1.2980843575344032</v>
      </c>
      <c r="S386" s="47">
        <v>0.25209656831079208</v>
      </c>
      <c r="T386" s="47">
        <v>-2.0259514971347636</v>
      </c>
      <c r="U386" s="47">
        <v>2.9948097655578039</v>
      </c>
      <c r="V386" s="47">
        <v>2.0400029277229947</v>
      </c>
      <c r="W386">
        <v>0.92</v>
      </c>
      <c r="X386">
        <v>0.92</v>
      </c>
      <c r="Y386">
        <v>6.82</v>
      </c>
      <c r="Z386">
        <v>1.4</v>
      </c>
      <c r="AA386" t="s">
        <v>785</v>
      </c>
    </row>
    <row r="387" spans="1:27" x14ac:dyDescent="0.3">
      <c r="A387">
        <v>111021220</v>
      </c>
      <c r="B387" t="s">
        <v>299</v>
      </c>
      <c r="C387" s="47">
        <v>-0.62516917757471013</v>
      </c>
      <c r="D387" s="47">
        <v>-13.229186046511629</v>
      </c>
      <c r="E387" s="47">
        <v>2.9375429975429972</v>
      </c>
      <c r="F387" s="47">
        <v>1.8789843943522424</v>
      </c>
      <c r="G387" s="47">
        <v>1.7981079636558004</v>
      </c>
      <c r="H387" s="47">
        <v>3.9251515151515157</v>
      </c>
      <c r="I387" s="47">
        <v>0.13170660432495573</v>
      </c>
      <c r="J387" s="47">
        <v>3.0368349249658948</v>
      </c>
      <c r="K387" s="47">
        <v>4.2590575479566315</v>
      </c>
      <c r="L387" s="47">
        <v>-5.7511758502504611</v>
      </c>
      <c r="M387" s="47">
        <v>-11.175955334987592</v>
      </c>
      <c r="N387" s="47">
        <v>-0.49366318656377661</v>
      </c>
      <c r="O387" s="47">
        <v>5.7587988209285186</v>
      </c>
      <c r="P387" s="47">
        <v>21.417822878228783</v>
      </c>
      <c r="Q387" s="47">
        <v>3.1069565217391286</v>
      </c>
      <c r="R387" s="47">
        <v>3.2775516224188799</v>
      </c>
      <c r="S387" s="47">
        <v>1.531438848920863</v>
      </c>
      <c r="T387" s="47">
        <v>2.9613883775966352</v>
      </c>
      <c r="U387" s="47">
        <v>-17.837886634009799</v>
      </c>
      <c r="V387" s="47"/>
      <c r="W387">
        <v>3.11</v>
      </c>
      <c r="X387">
        <v>0.26</v>
      </c>
      <c r="Z387">
        <v>0.05</v>
      </c>
      <c r="AA387" t="s">
        <v>714</v>
      </c>
    </row>
    <row r="388" spans="1:27" x14ac:dyDescent="0.3">
      <c r="A388">
        <v>111031226</v>
      </c>
      <c r="B388" t="s">
        <v>305</v>
      </c>
      <c r="C388" s="47">
        <v>-0.62861008416581399</v>
      </c>
      <c r="D388" s="47">
        <v>-3.6522981366459621</v>
      </c>
      <c r="E388" s="47">
        <v>3.8743545611016117E-2</v>
      </c>
      <c r="F388" s="47">
        <v>1.391573117796737</v>
      </c>
      <c r="G388" s="47">
        <v>-5.0757156220767072</v>
      </c>
      <c r="H388" s="47">
        <v>-0.5137396298659862</v>
      </c>
      <c r="I388" s="47">
        <v>1.2062938230383971</v>
      </c>
      <c r="J388" s="47">
        <v>-1.0802702702702689</v>
      </c>
      <c r="K388" s="47">
        <v>-0.82626223091976492</v>
      </c>
      <c r="L388" s="47">
        <v>-2.715037707390648</v>
      </c>
      <c r="M388" s="47">
        <v>4.591807909604519</v>
      </c>
      <c r="N388" s="47">
        <v>0.31135969141755093</v>
      </c>
      <c r="O388" s="47">
        <v>3.1891151622943523</v>
      </c>
      <c r="P388" s="47">
        <v>3.5602970297029692</v>
      </c>
      <c r="Q388" s="47">
        <v>3.3352747252747257</v>
      </c>
      <c r="R388" s="47">
        <v>-4.3533229491173415</v>
      </c>
      <c r="S388" s="47">
        <v>1.8463450531479975</v>
      </c>
      <c r="T388" s="47">
        <v>1.8263228877429589</v>
      </c>
      <c r="U388" s="47">
        <v>-11.581728647323256</v>
      </c>
      <c r="V388" s="47">
        <v>-6.5684615384615412</v>
      </c>
      <c r="W388">
        <v>1.05</v>
      </c>
      <c r="X388">
        <v>1.25</v>
      </c>
      <c r="Y388">
        <v>-2.09</v>
      </c>
      <c r="Z388">
        <v>5.68</v>
      </c>
      <c r="AA388" t="s">
        <v>714</v>
      </c>
    </row>
    <row r="389" spans="1:27" x14ac:dyDescent="0.3">
      <c r="A389">
        <v>112011238</v>
      </c>
      <c r="B389" t="s">
        <v>317</v>
      </c>
      <c r="C389" s="47">
        <v>-0.63778242677824259</v>
      </c>
      <c r="D389" s="47">
        <v>-6.9884698914116505</v>
      </c>
      <c r="E389" s="47">
        <v>8.8209890109890097</v>
      </c>
      <c r="F389" s="47">
        <v>1.7110213243546575</v>
      </c>
      <c r="G389" s="47">
        <v>-5.8032876712328765</v>
      </c>
      <c r="H389" s="47">
        <v>3.7917015262860367</v>
      </c>
      <c r="I389" s="47">
        <v>-1.3952152152152149</v>
      </c>
      <c r="J389" s="47">
        <v>-0.46734939759036109</v>
      </c>
      <c r="K389" s="47">
        <v>3.2265232974910401</v>
      </c>
      <c r="L389" s="47">
        <v>-2.0410353642948458</v>
      </c>
      <c r="M389" s="47">
        <v>-11.227784200385354</v>
      </c>
      <c r="N389" s="47">
        <v>-1.7126513911620291</v>
      </c>
      <c r="O389" s="47">
        <v>10.77636958299264</v>
      </c>
      <c r="P389" s="47">
        <v>-10.09232558139535</v>
      </c>
      <c r="Q389" s="47">
        <v>0.30498516320474778</v>
      </c>
      <c r="R389" s="47">
        <v>-7.3405693950177913</v>
      </c>
      <c r="S389" s="47">
        <v>-3.0026632522407173</v>
      </c>
      <c r="T389" s="47">
        <v>4.579504950495048</v>
      </c>
      <c r="U389" s="47">
        <v>-11.159149130832571</v>
      </c>
      <c r="V389" s="47"/>
      <c r="W389">
        <v>-2.2799999999999998</v>
      </c>
      <c r="X389">
        <v>1.81</v>
      </c>
      <c r="Z389">
        <v>-5.39</v>
      </c>
      <c r="AA389" t="s">
        <v>714</v>
      </c>
    </row>
    <row r="390" spans="1:27" x14ac:dyDescent="0.3">
      <c r="A390">
        <v>115011558</v>
      </c>
      <c r="B390" t="s">
        <v>380</v>
      </c>
      <c r="C390" s="47">
        <v>-0.64052821795941028</v>
      </c>
      <c r="D390" s="47">
        <v>-1.3105448541552009</v>
      </c>
      <c r="E390" s="47">
        <v>-1.6866764275256223</v>
      </c>
      <c r="F390" s="47">
        <v>-1.6164671581032017</v>
      </c>
      <c r="G390" s="47">
        <v>4.8749407114624494</v>
      </c>
      <c r="H390" s="47">
        <v>-0.38682997118155615</v>
      </c>
      <c r="I390" s="47">
        <v>-0.50729591148293096</v>
      </c>
      <c r="J390" s="47">
        <v>4.3450602409638552</v>
      </c>
      <c r="K390" s="47">
        <v>3.7201769911504421</v>
      </c>
      <c r="L390" s="47">
        <v>-2.0614429721160876</v>
      </c>
      <c r="M390" s="47">
        <v>4.0931795599716114</v>
      </c>
      <c r="N390" s="47">
        <v>-3.4829328914664455</v>
      </c>
      <c r="O390" s="47">
        <v>3.1950852364104216</v>
      </c>
      <c r="P390" s="47">
        <v>1.8167664670658681</v>
      </c>
      <c r="Q390" s="47">
        <v>-0.36332208473940675</v>
      </c>
      <c r="R390" s="47">
        <v>4.2714565963707702</v>
      </c>
      <c r="S390" s="47">
        <v>1.8178422962718579</v>
      </c>
      <c r="T390" s="47">
        <v>-1.2760493827160486</v>
      </c>
      <c r="U390" s="47">
        <v>-5.2932707355242563</v>
      </c>
      <c r="V390" s="47"/>
      <c r="W390">
        <v>0.99</v>
      </c>
      <c r="X390">
        <v>4.55</v>
      </c>
      <c r="Y390">
        <v>-1.75</v>
      </c>
      <c r="Z390">
        <v>-1.48</v>
      </c>
      <c r="AA390" t="s">
        <v>714</v>
      </c>
    </row>
    <row r="391" spans="1:27" x14ac:dyDescent="0.3">
      <c r="A391">
        <v>126021499</v>
      </c>
      <c r="B391" t="s">
        <v>653</v>
      </c>
      <c r="C391" s="47">
        <v>-0.65845834814551552</v>
      </c>
      <c r="D391" s="47">
        <v>-3.1080063626723229</v>
      </c>
      <c r="E391" s="47">
        <v>-2.1302378592666011</v>
      </c>
      <c r="F391" s="47">
        <v>-1.5629953579281697</v>
      </c>
      <c r="G391" s="47">
        <v>6.2349207443142651</v>
      </c>
      <c r="H391" s="47">
        <v>0.39000000000000057</v>
      </c>
      <c r="I391" s="47">
        <v>-0.43619603267211193</v>
      </c>
      <c r="J391" s="47">
        <v>6.2373972602739727</v>
      </c>
      <c r="K391" s="47">
        <v>2.0785234899328859</v>
      </c>
      <c r="L391" s="47">
        <v>-3.2775047984644909</v>
      </c>
      <c r="M391" s="47">
        <v>-5.3102861685214631</v>
      </c>
      <c r="N391" s="47">
        <v>-2.4040579710144931</v>
      </c>
      <c r="O391" s="47">
        <v>3.3772530446549394</v>
      </c>
      <c r="P391" s="47">
        <v>-13.161249999999999</v>
      </c>
      <c r="Q391" s="47">
        <v>2.3493449781659237E-2</v>
      </c>
      <c r="R391" s="47">
        <v>5.1355662188099798</v>
      </c>
      <c r="S391" s="47">
        <v>0.26626740045322128</v>
      </c>
      <c r="T391" s="47">
        <v>-1.9426710816777044</v>
      </c>
      <c r="U391" s="47">
        <v>3.2574801901743253</v>
      </c>
      <c r="V391" s="47">
        <v>9.132352941176471</v>
      </c>
      <c r="W391">
        <v>1.36</v>
      </c>
      <c r="X391">
        <v>-9.68</v>
      </c>
      <c r="Y391">
        <v>4.22</v>
      </c>
      <c r="Z391">
        <v>10.76</v>
      </c>
      <c r="AA391" t="s">
        <v>714</v>
      </c>
    </row>
    <row r="392" spans="1:27" x14ac:dyDescent="0.3">
      <c r="A392">
        <v>104011081</v>
      </c>
      <c r="B392" t="s">
        <v>155</v>
      </c>
      <c r="C392" s="47">
        <v>-0.66156266748334502</v>
      </c>
      <c r="D392" s="47">
        <v>-5.5916555661274963</v>
      </c>
      <c r="E392" s="47">
        <v>10.522853898561696</v>
      </c>
      <c r="F392" s="47">
        <v>3.7205471392852019E-2</v>
      </c>
      <c r="G392" s="47">
        <v>-1.2782846072560758</v>
      </c>
      <c r="H392" s="47">
        <v>-5.423929098965985E-2</v>
      </c>
      <c r="I392" s="47">
        <v>0.32943171567743335</v>
      </c>
      <c r="J392" s="47">
        <v>-5.213431085043986</v>
      </c>
      <c r="K392" s="47">
        <v>1.5989690721649499</v>
      </c>
      <c r="L392" s="47">
        <v>1.2266332018644661</v>
      </c>
      <c r="M392" s="47">
        <v>-7.8699226985242419</v>
      </c>
      <c r="N392" s="47">
        <v>1.4406415854887467</v>
      </c>
      <c r="O392" s="47">
        <v>1.1021785240830759</v>
      </c>
      <c r="P392" s="47">
        <v>44.203174603174602</v>
      </c>
      <c r="Q392" s="47">
        <v>2.4592299309843852</v>
      </c>
      <c r="R392" s="47">
        <v>-0.29929325751421487</v>
      </c>
      <c r="S392" s="47">
        <v>-4.2020711491897931</v>
      </c>
      <c r="T392" s="47">
        <v>2.4939665301762499</v>
      </c>
      <c r="U392" s="47">
        <v>-0.70995749202975844</v>
      </c>
      <c r="V392" s="47"/>
      <c r="W392">
        <v>3.38</v>
      </c>
      <c r="X392">
        <v>-4.38</v>
      </c>
      <c r="Z392">
        <v>7.45</v>
      </c>
      <c r="AA392" t="s">
        <v>714</v>
      </c>
    </row>
    <row r="393" spans="1:27" x14ac:dyDescent="0.3">
      <c r="A393">
        <v>121041417</v>
      </c>
      <c r="B393" t="s">
        <v>547</v>
      </c>
      <c r="C393" s="47">
        <v>-0.66450415028396659</v>
      </c>
      <c r="D393" s="47">
        <v>-2.7397183098591551</v>
      </c>
      <c r="E393" s="47">
        <v>5.4859763313609466</v>
      </c>
      <c r="F393" s="47">
        <v>-0.96362438220757785</v>
      </c>
      <c r="G393" s="47">
        <v>-0.41463108320251152</v>
      </c>
      <c r="H393" s="47">
        <v>-0.18030341340075839</v>
      </c>
      <c r="I393" s="47">
        <v>-0.63707257072570744</v>
      </c>
      <c r="J393" s="47">
        <v>-0.87571428571428633</v>
      </c>
      <c r="K393" s="47">
        <v>-1.0275184275184275</v>
      </c>
      <c r="L393" s="47">
        <v>-1.9574636329727717</v>
      </c>
      <c r="M393" s="47">
        <v>-1.8685318107667221</v>
      </c>
      <c r="N393" s="47">
        <v>-2.7227348643006266</v>
      </c>
      <c r="O393" s="47">
        <v>5.0944006187161639</v>
      </c>
      <c r="P393" s="47">
        <v>-0.49902912621359263</v>
      </c>
      <c r="Q393" s="47">
        <v>8.8605334846765036</v>
      </c>
      <c r="R393" s="47">
        <v>-1.0894117647058827</v>
      </c>
      <c r="S393" s="47">
        <v>-1.3367688022284123</v>
      </c>
      <c r="T393" s="47">
        <v>1.0722814982973885</v>
      </c>
      <c r="U393" s="47">
        <v>-0.99836734693877549</v>
      </c>
      <c r="V393" s="47">
        <v>-0.42254901960784252</v>
      </c>
      <c r="W393">
        <v>0.69</v>
      </c>
      <c r="Y393">
        <v>5.69</v>
      </c>
      <c r="Z393">
        <v>3.77</v>
      </c>
      <c r="AA393" t="s">
        <v>714</v>
      </c>
    </row>
    <row r="394" spans="1:27" x14ac:dyDescent="0.3">
      <c r="A394">
        <v>114011276</v>
      </c>
      <c r="B394" t="s">
        <v>357</v>
      </c>
      <c r="C394" s="47">
        <v>-0.6721038685744567</v>
      </c>
      <c r="D394" s="47">
        <v>-11.440930626057531</v>
      </c>
      <c r="E394" s="47">
        <v>10.700989010989012</v>
      </c>
      <c r="F394" s="47">
        <v>-0.89453744493392051</v>
      </c>
      <c r="G394" s="47">
        <v>3.1467093235831811</v>
      </c>
      <c r="H394" s="47">
        <v>3.5509721322099814</v>
      </c>
      <c r="I394" s="47">
        <v>-0.67902439024390304</v>
      </c>
      <c r="J394" s="47">
        <v>0.98133214920071055</v>
      </c>
      <c r="K394" s="47">
        <v>2.6911801242236031</v>
      </c>
      <c r="L394" s="47">
        <v>-6.7734760885082084</v>
      </c>
      <c r="M394" s="47">
        <v>-5.2157516339869296</v>
      </c>
      <c r="N394" s="47">
        <v>-2.427259343148358</v>
      </c>
      <c r="O394" s="47">
        <v>2.5577379095163799</v>
      </c>
      <c r="P394" s="47">
        <v>5.6557377049180317</v>
      </c>
      <c r="Q394" s="47">
        <v>13.359915966386556</v>
      </c>
      <c r="R394" s="47">
        <v>5.0052941176470576</v>
      </c>
      <c r="S394" s="47">
        <v>1.8025233644859817</v>
      </c>
      <c r="T394" s="47">
        <v>5.5028673835125437</v>
      </c>
      <c r="U394" s="47">
        <v>-14.067202072538858</v>
      </c>
      <c r="V394" s="47">
        <v>37.673939393939392</v>
      </c>
      <c r="W394">
        <v>3.33</v>
      </c>
      <c r="X394">
        <v>-8.34</v>
      </c>
      <c r="Z394">
        <v>-1.9</v>
      </c>
      <c r="AA394" t="s">
        <v>714</v>
      </c>
    </row>
    <row r="395" spans="1:27" x14ac:dyDescent="0.3">
      <c r="A395">
        <v>106021114</v>
      </c>
      <c r="B395" t="s">
        <v>188</v>
      </c>
      <c r="C395" s="47">
        <v>-0.6775880006936017</v>
      </c>
      <c r="D395" s="47">
        <v>-7.5996611505122136</v>
      </c>
      <c r="E395" s="47">
        <v>5.2272527472527468</v>
      </c>
      <c r="F395" s="47">
        <v>-0.20088591042824433</v>
      </c>
      <c r="G395" s="47">
        <v>3.9701265822784819</v>
      </c>
      <c r="H395" s="47">
        <v>0.98913669064748255</v>
      </c>
      <c r="I395" s="47">
        <v>1.7726737027264718</v>
      </c>
      <c r="J395" s="47">
        <v>3.4588441330998236</v>
      </c>
      <c r="K395" s="47">
        <v>3.0366666666666653</v>
      </c>
      <c r="L395" s="47">
        <v>-5.1899097848716167</v>
      </c>
      <c r="M395" s="47">
        <v>1.5300840336134449</v>
      </c>
      <c r="N395" s="47">
        <v>-1.7957020364415865</v>
      </c>
      <c r="O395" s="47">
        <v>3.8189098532494761</v>
      </c>
      <c r="P395" s="47">
        <v>18.433716814159297</v>
      </c>
      <c r="Q395" s="47">
        <v>6.1921472392638037</v>
      </c>
      <c r="R395" s="47">
        <v>6.8094976452119305</v>
      </c>
      <c r="S395" s="47">
        <v>0.43211977935382073</v>
      </c>
      <c r="T395" s="47">
        <v>3.3672297021623829</v>
      </c>
      <c r="U395" s="47">
        <v>-7.3331455399061056</v>
      </c>
      <c r="V395" s="47">
        <v>28.487435897435901</v>
      </c>
      <c r="W395">
        <v>0.92</v>
      </c>
      <c r="X395">
        <v>1.62</v>
      </c>
      <c r="Y395">
        <v>1.91</v>
      </c>
      <c r="Z395">
        <v>-5.79</v>
      </c>
      <c r="AA395" t="s">
        <v>714</v>
      </c>
    </row>
    <row r="396" spans="1:27" x14ac:dyDescent="0.3">
      <c r="A396">
        <v>119031664</v>
      </c>
      <c r="B396" t="s">
        <v>489</v>
      </c>
      <c r="C396" s="47">
        <v>-0.67953723951867673</v>
      </c>
      <c r="D396" s="47">
        <v>-3.1814730426415139E-2</v>
      </c>
      <c r="E396" s="47">
        <v>-7.8058655828045147</v>
      </c>
      <c r="F396" s="47">
        <v>0.86930105709264538</v>
      </c>
      <c r="G396" s="47">
        <v>0.65004084075742341</v>
      </c>
      <c r="H396" s="47">
        <v>-0.91848038356817696</v>
      </c>
      <c r="I396" s="47">
        <v>-0.70536817876202207</v>
      </c>
      <c r="J396" s="47">
        <v>-1.4077503689297082</v>
      </c>
      <c r="K396" s="47">
        <v>4.9998442413804423</v>
      </c>
      <c r="L396" s="47">
        <v>0.2010745939956422</v>
      </c>
      <c r="M396" s="47">
        <v>-8.6394815474769757</v>
      </c>
      <c r="N396" s="47">
        <v>-3.6119700692392174</v>
      </c>
      <c r="O396" s="47">
        <v>2.3562383405254579</v>
      </c>
      <c r="P396" s="47">
        <v>-12.466324532233259</v>
      </c>
      <c r="Q396" s="47">
        <v>6.4431904948223888</v>
      </c>
      <c r="R396" s="47">
        <v>1.8386593614680393</v>
      </c>
      <c r="S396" s="47">
        <v>-0.78421546686529631</v>
      </c>
      <c r="T396" s="47">
        <v>-2.1864249413197747</v>
      </c>
      <c r="U396" s="47">
        <v>-1.3179116195612615</v>
      </c>
      <c r="V396" s="47">
        <v>-13.014972968217037</v>
      </c>
      <c r="W396">
        <v>-3.18</v>
      </c>
      <c r="Y396">
        <v>1.43</v>
      </c>
      <c r="Z396">
        <v>10.56</v>
      </c>
      <c r="AA396" t="s">
        <v>786</v>
      </c>
    </row>
    <row r="397" spans="1:27" x14ac:dyDescent="0.3">
      <c r="A397">
        <v>102021051</v>
      </c>
      <c r="B397" t="s">
        <v>124</v>
      </c>
      <c r="C397" s="47">
        <v>-0.68035193902712354</v>
      </c>
      <c r="D397" s="47">
        <v>-2.378346028291622</v>
      </c>
      <c r="E397" s="47">
        <v>-4.3776655052264806</v>
      </c>
      <c r="F397" s="47">
        <v>-0.38856423173803556</v>
      </c>
      <c r="G397" s="47">
        <v>4.278600682593857</v>
      </c>
      <c r="H397" s="47">
        <v>-0.54272951324707375</v>
      </c>
      <c r="I397" s="47">
        <v>0.36966128191766501</v>
      </c>
      <c r="J397" s="47">
        <v>2.8460188087774299</v>
      </c>
      <c r="K397" s="47">
        <v>1.9936697247706419</v>
      </c>
      <c r="L397" s="47">
        <v>-0.82988313856427443</v>
      </c>
      <c r="M397" s="47">
        <v>-3.2357654075546716</v>
      </c>
      <c r="N397" s="47">
        <v>-0.18869109947643992</v>
      </c>
      <c r="O397" s="47">
        <v>0.88741857659831158</v>
      </c>
      <c r="P397" s="47">
        <v>-17.71</v>
      </c>
      <c r="Q397" s="47">
        <v>-1.0511475409836066</v>
      </c>
      <c r="R397" s="47">
        <v>4.2947368421052632</v>
      </c>
      <c r="S397" s="47">
        <v>1.1135831381733023</v>
      </c>
      <c r="T397" s="47">
        <v>-2.1158930112165661</v>
      </c>
      <c r="U397" s="47">
        <v>3.3880487804878072</v>
      </c>
      <c r="V397" s="47">
        <v>-20.035</v>
      </c>
      <c r="W397">
        <v>2.4700000000000002</v>
      </c>
      <c r="X397">
        <v>-10.17</v>
      </c>
      <c r="Z397">
        <v>2.72</v>
      </c>
      <c r="AA397" t="s">
        <v>714</v>
      </c>
    </row>
    <row r="398" spans="1:27" x14ac:dyDescent="0.3">
      <c r="A398">
        <v>115041625</v>
      </c>
      <c r="B398" t="s">
        <v>390</v>
      </c>
      <c r="C398" s="47">
        <v>-0.6934672896722196</v>
      </c>
      <c r="D398" s="47">
        <v>-1.0389181603038828</v>
      </c>
      <c r="E398" s="47">
        <v>-0.74966850909336902</v>
      </c>
      <c r="F398" s="47">
        <v>-1.1766877654213497</v>
      </c>
      <c r="G398" s="47">
        <v>5.0057511133095467</v>
      </c>
      <c r="H398" s="47">
        <v>-0.57035971037796251</v>
      </c>
      <c r="I398" s="47">
        <v>-0.31206307211103113</v>
      </c>
      <c r="J398" s="47">
        <v>6.0333847961815863</v>
      </c>
      <c r="K398" s="47">
        <v>2.7720720445567206</v>
      </c>
      <c r="L398" s="47">
        <v>-1.3747455889722238</v>
      </c>
      <c r="M398" s="47">
        <v>2.5756522588558575</v>
      </c>
      <c r="N398" s="47">
        <v>-3.3588592137317663</v>
      </c>
      <c r="O398" s="47">
        <v>1.2553506735740818</v>
      </c>
      <c r="P398" s="47">
        <v>-1.2438914781841746</v>
      </c>
      <c r="Q398" s="47">
        <v>3.7606720517914329</v>
      </c>
      <c r="R398" s="47">
        <v>5.0666666666666673</v>
      </c>
      <c r="S398" s="47">
        <v>2.04744882918961</v>
      </c>
      <c r="T398" s="47">
        <v>-1.058635160324064</v>
      </c>
      <c r="U398" s="47">
        <v>-3.1283739319458697</v>
      </c>
      <c r="V398" s="47"/>
      <c r="W398">
        <v>1.07</v>
      </c>
      <c r="X398">
        <v>-6.07</v>
      </c>
      <c r="Y398">
        <v>-0.23</v>
      </c>
      <c r="Z398">
        <v>-1.1200000000000001</v>
      </c>
      <c r="AA398" t="s">
        <v>787</v>
      </c>
    </row>
    <row r="399" spans="1:27" x14ac:dyDescent="0.3">
      <c r="A399">
        <v>119041377</v>
      </c>
      <c r="B399" t="s">
        <v>493</v>
      </c>
      <c r="C399" s="47">
        <v>-0.69403187521193743</v>
      </c>
      <c r="D399" s="47">
        <v>7.4265232974910944E-2</v>
      </c>
      <c r="E399" s="47">
        <v>-2.9585714285714282</v>
      </c>
      <c r="F399" s="47">
        <v>-1.2886243386243379</v>
      </c>
      <c r="G399" s="47">
        <v>1.7659168241965979</v>
      </c>
      <c r="H399" s="47">
        <v>-1.0045838837516516</v>
      </c>
      <c r="I399" s="47">
        <v>-0.68541616885702794</v>
      </c>
      <c r="J399" s="47">
        <v>-0.2185714285714262</v>
      </c>
      <c r="K399" s="47">
        <v>3.0535064935064939</v>
      </c>
      <c r="L399" s="47">
        <v>-1.7167493571320538</v>
      </c>
      <c r="M399" s="47">
        <v>-2.4123037417461504</v>
      </c>
      <c r="N399" s="47">
        <v>-3.1346580406654341</v>
      </c>
      <c r="O399" s="47">
        <v>2.2065839179708577</v>
      </c>
      <c r="P399" s="47">
        <v>-12.028644067796609</v>
      </c>
      <c r="Q399" s="47">
        <v>-1.7495399654974122</v>
      </c>
      <c r="R399" s="47">
        <v>1.924708994708995</v>
      </c>
      <c r="S399" s="47">
        <v>-0.13480286738351221</v>
      </c>
      <c r="T399" s="47">
        <v>-2.1771401693320787</v>
      </c>
      <c r="U399" s="47">
        <v>0.65866064092029575</v>
      </c>
      <c r="V399" s="47">
        <v>-0.98433234421365512</v>
      </c>
      <c r="W399">
        <v>1.25</v>
      </c>
      <c r="X399">
        <v>6.16</v>
      </c>
      <c r="Y399">
        <v>5.0199999999999996</v>
      </c>
      <c r="Z399">
        <v>1.35</v>
      </c>
      <c r="AA399" t="s">
        <v>714</v>
      </c>
    </row>
    <row r="400" spans="1:27" x14ac:dyDescent="0.3">
      <c r="A400">
        <v>113031269</v>
      </c>
      <c r="B400" t="s">
        <v>350</v>
      </c>
      <c r="C400" s="47">
        <v>-0.6973858921161824</v>
      </c>
      <c r="D400" s="47">
        <v>-2.4491629955947136</v>
      </c>
      <c r="E400" s="47">
        <v>-2.9343884079789238</v>
      </c>
      <c r="F400" s="47">
        <v>0.28735788046312649</v>
      </c>
      <c r="G400" s="47">
        <v>0.58692307692307644</v>
      </c>
      <c r="H400" s="47">
        <v>0.12216884008236129</v>
      </c>
      <c r="I400" s="47">
        <v>-0.37584842387659201</v>
      </c>
      <c r="J400" s="47">
        <v>2.0707329574563005E-3</v>
      </c>
      <c r="K400" s="47">
        <v>1.3634121274409035</v>
      </c>
      <c r="L400" s="47">
        <v>1.2130812239503914</v>
      </c>
      <c r="M400" s="47">
        <v>-8.2893081761006293</v>
      </c>
      <c r="N400" s="47">
        <v>-2.3563443543356213</v>
      </c>
      <c r="O400" s="47">
        <v>3.4554638515674974</v>
      </c>
      <c r="P400" s="47">
        <v>-4.0072744014732962</v>
      </c>
      <c r="Q400" s="47">
        <v>0.24679611650485356</v>
      </c>
      <c r="R400" s="47">
        <v>3.0208367626886137</v>
      </c>
      <c r="S400" s="47">
        <v>-3.6960263446761799</v>
      </c>
      <c r="T400" s="47">
        <v>4.1995055264688776</v>
      </c>
      <c r="U400" s="47">
        <v>-4.3279571663920926</v>
      </c>
      <c r="V400" s="47">
        <v>-2.798524590163936</v>
      </c>
      <c r="W400">
        <v>3.63</v>
      </c>
      <c r="X400">
        <v>0.56000000000000005</v>
      </c>
      <c r="Y400">
        <v>6.68</v>
      </c>
      <c r="Z400">
        <v>9.75</v>
      </c>
      <c r="AA400" t="s">
        <v>714</v>
      </c>
    </row>
    <row r="401" spans="1:27" x14ac:dyDescent="0.3">
      <c r="A401">
        <v>122031692</v>
      </c>
      <c r="B401" t="s">
        <v>563</v>
      </c>
      <c r="C401" s="47">
        <v>-0.71165747249595679</v>
      </c>
      <c r="D401" s="47">
        <v>-1.4837739161481052</v>
      </c>
      <c r="E401" s="47">
        <v>-1.2703244705755905</v>
      </c>
      <c r="F401" s="47">
        <v>-1.5379098159956888</v>
      </c>
      <c r="G401" s="47">
        <v>2.9499760765849867</v>
      </c>
      <c r="H401" s="47">
        <v>-0.43431373253487493</v>
      </c>
      <c r="I401" s="47">
        <v>-0.43750367582598226</v>
      </c>
      <c r="J401" s="47">
        <v>3.5987955021116704</v>
      </c>
      <c r="K401" s="47">
        <v>3.0437862188138061</v>
      </c>
      <c r="L401" s="47">
        <v>-2.6209536163169962</v>
      </c>
      <c r="M401" s="47">
        <v>-1.5916699304872743</v>
      </c>
      <c r="N401" s="47">
        <v>-2.7828632655628964</v>
      </c>
      <c r="O401" s="47">
        <v>2.2582226014033102</v>
      </c>
      <c r="P401" s="47">
        <v>-8.8094236861997679</v>
      </c>
      <c r="Q401" s="47">
        <v>0.39776151837684104</v>
      </c>
      <c r="R401" s="47">
        <v>1.3571423126255917</v>
      </c>
      <c r="S401" s="47">
        <v>1.3475033327916304</v>
      </c>
      <c r="T401" s="47">
        <v>-2.0422462164247115</v>
      </c>
      <c r="U401" s="47">
        <v>-2.0748980264430639</v>
      </c>
      <c r="V401" s="47"/>
      <c r="W401">
        <v>2.3199999999999998</v>
      </c>
      <c r="Y401">
        <v>1.91</v>
      </c>
      <c r="Z401">
        <v>6.49</v>
      </c>
      <c r="AA401" t="s">
        <v>788</v>
      </c>
    </row>
    <row r="402" spans="1:27" x14ac:dyDescent="0.3">
      <c r="A402">
        <v>113031267</v>
      </c>
      <c r="B402" t="s">
        <v>348</v>
      </c>
      <c r="C402" s="47">
        <v>-0.72594079185720339</v>
      </c>
      <c r="D402" s="47">
        <v>-4.9448686110308984</v>
      </c>
      <c r="E402" s="47">
        <v>2.9455864702673225</v>
      </c>
      <c r="F402" s="47">
        <v>-0.2215578975814072</v>
      </c>
      <c r="G402" s="47">
        <v>0.84961189099917434</v>
      </c>
      <c r="H402" s="47">
        <v>1.1553257497414684</v>
      </c>
      <c r="I402" s="47">
        <v>-3.7307823710282406E-2</v>
      </c>
      <c r="J402" s="47">
        <v>-2.2346853146853149</v>
      </c>
      <c r="K402" s="47">
        <v>1.3408865860679331</v>
      </c>
      <c r="L402" s="47">
        <v>-0.13615092362111891</v>
      </c>
      <c r="M402" s="47">
        <v>-8.294482758620692</v>
      </c>
      <c r="N402" s="47">
        <v>-2.3674322169059012</v>
      </c>
      <c r="O402" s="47">
        <v>1.747317554240631</v>
      </c>
      <c r="P402" s="47">
        <v>-9.4058044164037895</v>
      </c>
      <c r="Q402" s="47">
        <v>4.9166033390903863</v>
      </c>
      <c r="R402" s="47">
        <v>2.8495806923451976</v>
      </c>
      <c r="S402" s="47">
        <v>0.27292682926829226</v>
      </c>
      <c r="T402" s="47">
        <v>3.4323822182838577</v>
      </c>
      <c r="U402" s="47">
        <v>-7.1444847273765362</v>
      </c>
      <c r="V402" s="47">
        <v>-8.144738292011013</v>
      </c>
      <c r="W402">
        <v>2.84</v>
      </c>
      <c r="X402">
        <v>-5.73</v>
      </c>
      <c r="Y402">
        <v>20.32</v>
      </c>
      <c r="Z402">
        <v>6.99</v>
      </c>
      <c r="AA402" t="s">
        <v>714</v>
      </c>
    </row>
    <row r="403" spans="1:27" x14ac:dyDescent="0.3">
      <c r="A403">
        <v>119031371</v>
      </c>
      <c r="B403" t="s">
        <v>485</v>
      </c>
      <c r="C403" s="47">
        <v>-0.72864965669237858</v>
      </c>
      <c r="D403" s="47">
        <v>-3.3763394867176952</v>
      </c>
      <c r="E403" s="47">
        <v>-2.1382871536523931</v>
      </c>
      <c r="F403" s="47">
        <v>-0.58009126466753624</v>
      </c>
      <c r="G403" s="47">
        <v>2.8926781857451402</v>
      </c>
      <c r="H403" s="47">
        <v>0.54166703272567585</v>
      </c>
      <c r="I403" s="47">
        <v>-0.66888114672506482</v>
      </c>
      <c r="J403" s="47">
        <v>7.8942995839112324</v>
      </c>
      <c r="K403" s="47">
        <v>1.8035318704284222</v>
      </c>
      <c r="L403" s="47">
        <v>-2.9784948366105528</v>
      </c>
      <c r="M403" s="47">
        <v>-3.5584188911704313</v>
      </c>
      <c r="N403" s="47">
        <v>-2.0257728787490388</v>
      </c>
      <c r="O403" s="47">
        <v>4.14202918376653</v>
      </c>
      <c r="P403" s="47">
        <v>-10.35639097744361</v>
      </c>
      <c r="Q403" s="47">
        <v>-0.29649786455155791</v>
      </c>
      <c r="R403" s="47">
        <v>2.1455611921369702</v>
      </c>
      <c r="S403" s="47">
        <v>1.378780117212937</v>
      </c>
      <c r="T403" s="47">
        <v>-1.3158086658086656</v>
      </c>
      <c r="U403" s="47">
        <v>-2.262103939647945</v>
      </c>
      <c r="V403" s="47"/>
      <c r="W403">
        <v>1.74</v>
      </c>
      <c r="X403">
        <v>-12.55</v>
      </c>
      <c r="Y403">
        <v>1.23</v>
      </c>
      <c r="Z403">
        <v>4.9800000000000004</v>
      </c>
      <c r="AA403" t="s">
        <v>714</v>
      </c>
    </row>
    <row r="404" spans="1:27" x14ac:dyDescent="0.3">
      <c r="A404">
        <v>104021083</v>
      </c>
      <c r="B404" t="s">
        <v>157</v>
      </c>
      <c r="C404" s="47">
        <v>-0.73241001564945307</v>
      </c>
      <c r="D404" s="47">
        <v>-8.2594714407502146</v>
      </c>
      <c r="E404" s="47">
        <v>15.719594272076371</v>
      </c>
      <c r="F404" s="47">
        <v>-0.26719271623672469</v>
      </c>
      <c r="G404" s="47">
        <v>0.98841628959276129</v>
      </c>
      <c r="H404" s="47">
        <v>3.9052242744063328</v>
      </c>
      <c r="I404" s="47">
        <v>-0.70207436399217116</v>
      </c>
      <c r="J404" s="47">
        <v>-1.6114388489208622</v>
      </c>
      <c r="K404" s="47">
        <v>1.8009500805152978</v>
      </c>
      <c r="L404" s="47">
        <v>-3.2320597144093473</v>
      </c>
      <c r="M404" s="47">
        <v>3.2950617283950621</v>
      </c>
      <c r="N404" s="47">
        <v>-1.2260093896713622</v>
      </c>
      <c r="O404" s="47">
        <v>12.717614678899082</v>
      </c>
      <c r="P404" s="47">
        <v>6.9500000000000028</v>
      </c>
      <c r="Q404" s="47">
        <v>-3.7852631578947395</v>
      </c>
      <c r="R404" s="47">
        <v>1.4137751004016064</v>
      </c>
      <c r="S404" s="47">
        <v>-5.9994623655913983</v>
      </c>
      <c r="T404" s="47">
        <v>9.6928320802004997</v>
      </c>
      <c r="U404" s="47">
        <v>-14.469718804920909</v>
      </c>
      <c r="V404" s="47">
        <v>17.581538461538472</v>
      </c>
      <c r="W404">
        <v>0.76</v>
      </c>
      <c r="X404">
        <v>-1.83</v>
      </c>
      <c r="Z404">
        <v>0.16</v>
      </c>
      <c r="AA404" t="s">
        <v>714</v>
      </c>
    </row>
    <row r="405" spans="1:27" x14ac:dyDescent="0.3">
      <c r="A405">
        <v>103021068</v>
      </c>
      <c r="B405" t="s">
        <v>142</v>
      </c>
      <c r="C405" s="47">
        <v>-0.76536231884057671</v>
      </c>
      <c r="D405" s="47">
        <v>2.0023628691983113</v>
      </c>
      <c r="E405" s="47">
        <v>4.5572318339100342</v>
      </c>
      <c r="F405" s="47">
        <v>2.3109065155807365</v>
      </c>
      <c r="G405" s="47">
        <v>-12.25034188034188</v>
      </c>
      <c r="H405" s="47">
        <v>3.8996102745792722</v>
      </c>
      <c r="I405" s="47">
        <v>-6.6025669835782193</v>
      </c>
      <c r="J405" s="47">
        <v>2.8815320334261827</v>
      </c>
      <c r="K405" s="47">
        <v>-7.28</v>
      </c>
      <c r="L405" s="47">
        <v>7.2794339622641502</v>
      </c>
      <c r="M405" s="47">
        <v>-33.459999999999994</v>
      </c>
      <c r="N405" s="47">
        <v>2.8158352402745992</v>
      </c>
      <c r="O405" s="47">
        <v>5.1969306930693078</v>
      </c>
      <c r="P405" s="47">
        <v>12.441818181818178</v>
      </c>
      <c r="Q405" s="47">
        <v>2.5246450304259582</v>
      </c>
      <c r="R405" s="47">
        <v>-18.078196721311475</v>
      </c>
      <c r="S405" s="47">
        <v>-9.0167815191855905</v>
      </c>
      <c r="T405" s="47">
        <v>6.8369578622816043</v>
      </c>
      <c r="U405" s="47">
        <v>-4.0723100303951405</v>
      </c>
      <c r="V405" s="47">
        <v>59.168095238095248</v>
      </c>
      <c r="W405">
        <v>4.74</v>
      </c>
      <c r="X405">
        <v>0</v>
      </c>
      <c r="Z405">
        <v>-4.09</v>
      </c>
      <c r="AA405" t="s">
        <v>714</v>
      </c>
    </row>
    <row r="406" spans="1:27" x14ac:dyDescent="0.3">
      <c r="A406">
        <v>120031680</v>
      </c>
      <c r="B406" t="s">
        <v>522</v>
      </c>
      <c r="C406" s="47">
        <v>-0.77412106804335679</v>
      </c>
      <c r="D406" s="47">
        <v>2.0762340855452202</v>
      </c>
      <c r="E406" s="47">
        <v>-3.4650462828222253</v>
      </c>
      <c r="F406" s="47">
        <v>-1.8312721720117686</v>
      </c>
      <c r="G406" s="47">
        <v>8.882646934715531</v>
      </c>
      <c r="H406" s="47">
        <v>0.52526389932381612</v>
      </c>
      <c r="I406" s="47">
        <v>-2.3268076140078779</v>
      </c>
      <c r="J406" s="47">
        <v>-1.3555853563673672</v>
      </c>
      <c r="K406" s="47">
        <v>2.9796053682171166</v>
      </c>
      <c r="L406" s="47">
        <v>-3.601173272823619</v>
      </c>
      <c r="M406" s="47">
        <v>-10.087450380261064</v>
      </c>
      <c r="N406" s="47">
        <v>-3.3420457415124925</v>
      </c>
      <c r="O406" s="47">
        <v>6.4048837997768615E-2</v>
      </c>
      <c r="P406" s="47">
        <v>-13.391949300544834</v>
      </c>
      <c r="Q406" s="47">
        <v>1.6075386576294832</v>
      </c>
      <c r="R406" s="47">
        <v>8.4468496295207451</v>
      </c>
      <c r="S406" s="47">
        <v>-0.54725404017134238</v>
      </c>
      <c r="T406" s="47">
        <v>-1.6550594123582947</v>
      </c>
      <c r="U406" s="47">
        <v>-2.50309819811282</v>
      </c>
      <c r="V406" s="47">
        <v>5.0100939695800477</v>
      </c>
      <c r="W406">
        <v>-1.58</v>
      </c>
      <c r="X406">
        <v>17.16</v>
      </c>
      <c r="Y406">
        <v>-2.91</v>
      </c>
      <c r="Z406">
        <v>2.77</v>
      </c>
      <c r="AA406" t="s">
        <v>789</v>
      </c>
    </row>
    <row r="407" spans="1:27" x14ac:dyDescent="0.3">
      <c r="A407">
        <v>105021097</v>
      </c>
      <c r="B407" t="s">
        <v>171</v>
      </c>
      <c r="C407" s="47">
        <v>-0.79037230941435155</v>
      </c>
      <c r="D407" s="47">
        <v>-1.795438409655663</v>
      </c>
      <c r="E407" s="47">
        <v>0.11243510506798415</v>
      </c>
      <c r="F407" s="47">
        <v>-1.8509353078721738</v>
      </c>
      <c r="G407" s="47">
        <v>1.4931585403250534</v>
      </c>
      <c r="H407" s="47">
        <v>0.3379074283864707</v>
      </c>
      <c r="I407" s="47">
        <v>-1.4560306297859036</v>
      </c>
      <c r="J407" s="47">
        <v>2.3704972375690616</v>
      </c>
      <c r="K407" s="47">
        <v>-0.15660954389665172</v>
      </c>
      <c r="L407" s="47">
        <v>4.4691587516960656</v>
      </c>
      <c r="M407" s="47">
        <v>-16.722886597938142</v>
      </c>
      <c r="N407" s="47">
        <v>-0.89866222328017131</v>
      </c>
      <c r="O407" s="47">
        <v>3.4158957512045545</v>
      </c>
      <c r="P407" s="47">
        <v>-5.2969565217391334</v>
      </c>
      <c r="Q407" s="47">
        <v>-0.65201245620863801</v>
      </c>
      <c r="R407" s="47">
        <v>4.3099050203527813</v>
      </c>
      <c r="S407" s="47">
        <v>-6.2636768108204315</v>
      </c>
      <c r="T407" s="47">
        <v>2.2876206778500512</v>
      </c>
      <c r="U407" s="47">
        <v>2.3207268170426083</v>
      </c>
      <c r="V407" s="47">
        <v>11.304744744744745</v>
      </c>
      <c r="W407">
        <v>4.3499999999999996</v>
      </c>
      <c r="X407">
        <v>-4.07</v>
      </c>
      <c r="Y407">
        <v>2.0299999999999998</v>
      </c>
      <c r="Z407">
        <v>4.53</v>
      </c>
      <c r="AA407" t="s">
        <v>714</v>
      </c>
    </row>
    <row r="408" spans="1:27" x14ac:dyDescent="0.3">
      <c r="A408">
        <v>121031408</v>
      </c>
      <c r="B408" t="s">
        <v>539</v>
      </c>
      <c r="C408" s="47">
        <v>-0.7999376604327102</v>
      </c>
      <c r="D408" s="47">
        <v>-1.9954247856586127</v>
      </c>
      <c r="E408" s="47">
        <v>-2.0006933523945678</v>
      </c>
      <c r="F408" s="47">
        <v>-1.0541674506114767</v>
      </c>
      <c r="G408" s="47">
        <v>3.3553316953316958</v>
      </c>
      <c r="H408" s="47">
        <v>-0.20171047666960096</v>
      </c>
      <c r="I408" s="47">
        <v>-0.58023703194778431</v>
      </c>
      <c r="J408" s="47">
        <v>4.2962232779097391</v>
      </c>
      <c r="K408" s="47">
        <v>1.5301164144353896</v>
      </c>
      <c r="L408" s="47">
        <v>-2.7920699500356889</v>
      </c>
      <c r="M408" s="47">
        <v>-2.4927565982404687</v>
      </c>
      <c r="N408" s="47">
        <v>-2.8998405197873591</v>
      </c>
      <c r="O408" s="47">
        <v>2.7699468791500661</v>
      </c>
      <c r="P408" s="47">
        <v>-5.6860759493670905</v>
      </c>
      <c r="Q408" s="47">
        <v>3.6535988390841645</v>
      </c>
      <c r="R408" s="47">
        <v>2.1869984447900466</v>
      </c>
      <c r="S408" s="47">
        <v>-1.0695581546458746</v>
      </c>
      <c r="T408" s="47">
        <v>-0.93126882409484146</v>
      </c>
      <c r="U408" s="47">
        <v>-2.0776602714085168</v>
      </c>
      <c r="V408" s="47"/>
      <c r="W408">
        <v>0.75</v>
      </c>
      <c r="X408">
        <v>4.92</v>
      </c>
      <c r="Y408">
        <v>-1.58</v>
      </c>
      <c r="Z408">
        <v>0.71</v>
      </c>
      <c r="AA408" t="s">
        <v>714</v>
      </c>
    </row>
    <row r="409" spans="1:27" x14ac:dyDescent="0.3">
      <c r="A409">
        <v>104011080</v>
      </c>
      <c r="B409" t="s">
        <v>154</v>
      </c>
      <c r="C409" s="47">
        <v>-0.83535257400655283</v>
      </c>
      <c r="D409" s="47">
        <v>-8.6040509399636171</v>
      </c>
      <c r="E409" s="47">
        <v>2.0056338028168987</v>
      </c>
      <c r="F409" s="47">
        <v>-0.7380692410119849</v>
      </c>
      <c r="G409" s="47">
        <v>4.5420177876598107</v>
      </c>
      <c r="H409" s="47">
        <v>2.8224881441669289</v>
      </c>
      <c r="I409" s="47">
        <v>-0.44997864877230498</v>
      </c>
      <c r="J409" s="47">
        <v>1.5834572819831791</v>
      </c>
      <c r="K409" s="47">
        <v>2.2612711864406787</v>
      </c>
      <c r="L409" s="47">
        <v>-1.701925614877025</v>
      </c>
      <c r="M409" s="47">
        <v>-6.1342073170731766</v>
      </c>
      <c r="N409" s="47">
        <v>-2.4561300992282251</v>
      </c>
      <c r="O409" s="47">
        <v>0.86702832070203328</v>
      </c>
      <c r="P409" s="47">
        <v>-3.6669230769230836</v>
      </c>
      <c r="Q409" s="47">
        <v>9.5469572890928305</v>
      </c>
      <c r="R409" s="47">
        <v>6.8193874425727401</v>
      </c>
      <c r="S409" s="47">
        <v>-1.8033725029377194</v>
      </c>
      <c r="T409" s="47">
        <v>4.3266930761281444</v>
      </c>
      <c r="U409" s="47">
        <v>-9.6954728608675076</v>
      </c>
      <c r="V409" s="47">
        <v>14.847731958762893</v>
      </c>
      <c r="W409">
        <v>5.7</v>
      </c>
      <c r="X409">
        <v>0.42</v>
      </c>
      <c r="Y409">
        <v>10.199999999999999</v>
      </c>
      <c r="Z409">
        <v>10.01</v>
      </c>
      <c r="AA409" t="s">
        <v>714</v>
      </c>
    </row>
    <row r="410" spans="1:27" x14ac:dyDescent="0.3">
      <c r="A410">
        <v>112011236</v>
      </c>
      <c r="B410" t="s">
        <v>315</v>
      </c>
      <c r="C410" s="47">
        <v>-0.85067642673173438</v>
      </c>
      <c r="D410" s="47">
        <v>-11.867441016333938</v>
      </c>
      <c r="E410" s="47">
        <v>-2.1983320342946229</v>
      </c>
      <c r="F410" s="47">
        <v>-0.56322580645161224</v>
      </c>
      <c r="G410" s="47">
        <v>4.8738075410594508</v>
      </c>
      <c r="H410" s="47">
        <v>2.5336249395843424</v>
      </c>
      <c r="I410" s="47">
        <v>0.12081191865048169</v>
      </c>
      <c r="J410" s="47">
        <v>4.7270163435955901</v>
      </c>
      <c r="K410" s="47">
        <v>5.0070802919708033</v>
      </c>
      <c r="L410" s="47">
        <v>-7.5469602763385133</v>
      </c>
      <c r="M410" s="47">
        <v>-6.9594871794871835</v>
      </c>
      <c r="N410" s="47">
        <v>-4.1114443449716509</v>
      </c>
      <c r="O410" s="47">
        <v>4.6189552238805973</v>
      </c>
      <c r="P410" s="47">
        <v>-12.222916666666663</v>
      </c>
      <c r="Q410" s="47">
        <v>1.7455606198723785</v>
      </c>
      <c r="R410" s="47">
        <v>6.9481806648058857</v>
      </c>
      <c r="S410" s="47">
        <v>0.60349443805140091</v>
      </c>
      <c r="T410" s="47">
        <v>5.2033112582781449</v>
      </c>
      <c r="U410" s="47">
        <v>-3.914764349043395</v>
      </c>
      <c r="V410" s="47">
        <v>-2.6569230769230785</v>
      </c>
      <c r="W410">
        <v>5.25</v>
      </c>
      <c r="X410">
        <v>-1.32</v>
      </c>
      <c r="Y410">
        <v>-3.74</v>
      </c>
      <c r="Z410">
        <v>1.84</v>
      </c>
      <c r="AA410" t="s">
        <v>714</v>
      </c>
    </row>
    <row r="411" spans="1:27" x14ac:dyDescent="0.3">
      <c r="A411">
        <v>119041670</v>
      </c>
      <c r="B411" t="s">
        <v>501</v>
      </c>
      <c r="C411" s="47">
        <v>-0.85448721425612106</v>
      </c>
      <c r="D411" s="47">
        <v>-4.40544002189419</v>
      </c>
      <c r="E411" s="47">
        <v>-2.2971737614216057</v>
      </c>
      <c r="F411" s="47">
        <v>1.3855168659073769E-3</v>
      </c>
      <c r="G411" s="47">
        <v>2.6604026164942045</v>
      </c>
      <c r="H411" s="47">
        <v>8.4985908632706497E-2</v>
      </c>
      <c r="I411" s="47">
        <v>9.3869557480639187E-2</v>
      </c>
      <c r="J411" s="47">
        <v>0.67455662615005707</v>
      </c>
      <c r="K411" s="47">
        <v>3.3116379590510236</v>
      </c>
      <c r="L411" s="47">
        <v>-1.0640715724185288</v>
      </c>
      <c r="M411" s="47">
        <v>-1.1502918008504039</v>
      </c>
      <c r="N411" s="47">
        <v>-2.8318478039125945</v>
      </c>
      <c r="O411" s="47">
        <v>4.9524532825189755</v>
      </c>
      <c r="P411" s="47">
        <v>-1.6979699133291959</v>
      </c>
      <c r="Q411" s="47">
        <v>-1.2570352733306045</v>
      </c>
      <c r="R411" s="47">
        <v>3.2375862439590115</v>
      </c>
      <c r="S411" s="47">
        <v>1.0685124827773187</v>
      </c>
      <c r="T411" s="47">
        <v>-2.5989852268665032</v>
      </c>
      <c r="U411" s="47">
        <v>1.4432824125646988</v>
      </c>
      <c r="V411" s="47">
        <v>-70.445341812331606</v>
      </c>
      <c r="W411">
        <v>1.19</v>
      </c>
      <c r="X411">
        <v>5.21</v>
      </c>
      <c r="Y411">
        <v>6.74</v>
      </c>
      <c r="Z411">
        <v>4.67</v>
      </c>
      <c r="AA411" t="s">
        <v>790</v>
      </c>
    </row>
    <row r="412" spans="1:27" x14ac:dyDescent="0.3">
      <c r="A412">
        <v>101021010</v>
      </c>
      <c r="B412" t="s">
        <v>76</v>
      </c>
      <c r="C412" s="47">
        <v>-0.85579439252336442</v>
      </c>
      <c r="D412" s="47">
        <v>-11.108226857887873</v>
      </c>
      <c r="E412" s="47">
        <v>1.2924590163934431</v>
      </c>
      <c r="F412" s="47">
        <v>1.5276284584980235</v>
      </c>
      <c r="G412" s="47">
        <v>-0.36151515151515312</v>
      </c>
      <c r="H412" s="47">
        <v>2.9943304843304848</v>
      </c>
      <c r="I412" s="47">
        <v>-0.15020477815699707</v>
      </c>
      <c r="J412" s="47">
        <v>4.5124060150375946</v>
      </c>
      <c r="K412" s="47">
        <v>3.793333333333333</v>
      </c>
      <c r="L412" s="47">
        <v>-2.30789029535865</v>
      </c>
      <c r="M412" s="47">
        <v>-17.728679245283018</v>
      </c>
      <c r="N412" s="47">
        <v>-1.2134763948497853</v>
      </c>
      <c r="O412" s="47">
        <v>-4.7312499999999993</v>
      </c>
      <c r="P412" s="47">
        <v>12.374246575342468</v>
      </c>
      <c r="Q412" s="47">
        <v>11.661915708812256</v>
      </c>
      <c r="R412" s="47">
        <v>2.6179710144927526</v>
      </c>
      <c r="S412" s="47">
        <v>-3.6808510638297598E-2</v>
      </c>
      <c r="T412" s="47">
        <v>4.9746927374301677</v>
      </c>
      <c r="U412" s="47">
        <v>-4.1385739540365361</v>
      </c>
      <c r="V412" s="47">
        <v>-1.1494505494505489</v>
      </c>
      <c r="W412">
        <v>0.19</v>
      </c>
      <c r="X412">
        <v>-0.89</v>
      </c>
      <c r="Y412">
        <v>-4.22</v>
      </c>
      <c r="Z412">
        <v>5.12</v>
      </c>
      <c r="AA412" t="s">
        <v>714</v>
      </c>
    </row>
    <row r="413" spans="1:27" x14ac:dyDescent="0.3">
      <c r="A413">
        <v>101061543</v>
      </c>
      <c r="B413" t="s">
        <v>99</v>
      </c>
      <c r="C413" s="47">
        <v>-0.86629911004992266</v>
      </c>
      <c r="D413" s="47">
        <v>-2.3009054527263615</v>
      </c>
      <c r="E413" s="47">
        <v>1.0041504178272973</v>
      </c>
      <c r="F413" s="47">
        <v>-0.8715094339622631</v>
      </c>
      <c r="G413" s="47">
        <v>-0.43730242360379279</v>
      </c>
      <c r="H413" s="47">
        <v>0.72717252838549129</v>
      </c>
      <c r="I413" s="47">
        <v>-1.6695893451720316</v>
      </c>
      <c r="J413" s="47">
        <v>-1.9508166811468293</v>
      </c>
      <c r="K413" s="47">
        <v>1.9239405204460969</v>
      </c>
      <c r="L413" s="47">
        <v>1.7067103109656312</v>
      </c>
      <c r="M413" s="47">
        <v>-4.9776923076923083</v>
      </c>
      <c r="N413" s="47">
        <v>-5.5806451612903096E-2</v>
      </c>
      <c r="O413" s="47">
        <v>3.2479174852652264</v>
      </c>
      <c r="P413" s="47">
        <v>-14.676479400749066</v>
      </c>
      <c r="Q413" s="47">
        <v>-0.77212323682256567</v>
      </c>
      <c r="R413" s="47">
        <v>0.55869565217391326</v>
      </c>
      <c r="S413" s="47">
        <v>-6.3897705670272043</v>
      </c>
      <c r="T413" s="47">
        <v>7.4374358974358969</v>
      </c>
      <c r="U413" s="47">
        <v>-5.4449395432154049</v>
      </c>
      <c r="V413" s="47">
        <v>2.4482539682539652</v>
      </c>
      <c r="W413">
        <v>4.07</v>
      </c>
      <c r="X413">
        <v>3.83</v>
      </c>
      <c r="Y413">
        <v>-21.22</v>
      </c>
      <c r="Z413">
        <v>12.46</v>
      </c>
      <c r="AA413" t="s">
        <v>714</v>
      </c>
    </row>
    <row r="414" spans="1:27" x14ac:dyDescent="0.3">
      <c r="A414">
        <v>105031102</v>
      </c>
      <c r="B414" t="s">
        <v>176</v>
      </c>
      <c r="C414" s="47">
        <v>-0.87348346416162492</v>
      </c>
      <c r="D414" s="47">
        <v>-2.2371398527865409</v>
      </c>
      <c r="E414" s="47">
        <v>-3.7100000000000009</v>
      </c>
      <c r="F414" s="47">
        <v>-0.61657534246575274</v>
      </c>
      <c r="G414" s="47">
        <v>2.758900738310091</v>
      </c>
      <c r="H414" s="47">
        <v>0.99444291609353463</v>
      </c>
      <c r="I414" s="47">
        <v>-1.8185916919959464</v>
      </c>
      <c r="J414" s="47">
        <v>-7.2361559888579414</v>
      </c>
      <c r="K414" s="47">
        <v>1.6532880098887519</v>
      </c>
      <c r="L414" s="47">
        <v>2.6545278137128072</v>
      </c>
      <c r="M414" s="47">
        <v>-8.6290441839495031</v>
      </c>
      <c r="N414" s="47">
        <v>-0.6970758122743681</v>
      </c>
      <c r="O414" s="47">
        <v>3.013884892086331</v>
      </c>
      <c r="P414" s="47">
        <v>-7.4684112149532709</v>
      </c>
      <c r="Q414" s="47">
        <v>-5.5667992047713781</v>
      </c>
      <c r="R414" s="47">
        <v>4.2626819923371659</v>
      </c>
      <c r="S414" s="47">
        <v>-3.8253243847874723</v>
      </c>
      <c r="T414" s="47">
        <v>3.8212638770281813</v>
      </c>
      <c r="U414" s="47">
        <v>-8.9578233102714222</v>
      </c>
      <c r="V414" s="47">
        <v>23.162592592592588</v>
      </c>
      <c r="W414">
        <v>1.58</v>
      </c>
      <c r="X414">
        <v>0.25</v>
      </c>
      <c r="Y414">
        <v>4.1500000000000004</v>
      </c>
      <c r="Z414">
        <v>-1.82</v>
      </c>
      <c r="AA414" t="s">
        <v>714</v>
      </c>
    </row>
    <row r="415" spans="1:27" x14ac:dyDescent="0.3">
      <c r="A415">
        <v>113011256</v>
      </c>
      <c r="B415" t="s">
        <v>337</v>
      </c>
      <c r="C415" s="47">
        <v>-0.87788591844277519</v>
      </c>
      <c r="D415" s="47">
        <v>-1.6604587155963308</v>
      </c>
      <c r="E415" s="47">
        <v>2.0448101265822789</v>
      </c>
      <c r="F415" s="47">
        <v>-1.2426277811184612</v>
      </c>
      <c r="G415" s="47">
        <v>-0.91221498371335485</v>
      </c>
      <c r="H415" s="47">
        <v>-2.0199252801992529E-2</v>
      </c>
      <c r="I415" s="47">
        <v>-1.2236855425498252</v>
      </c>
      <c r="J415" s="47">
        <v>2.5546913580246908</v>
      </c>
      <c r="K415" s="47">
        <v>9.5384615384615401E-2</v>
      </c>
      <c r="L415" s="47">
        <v>2.0952946668222658</v>
      </c>
      <c r="M415" s="47">
        <v>-8.5072267984623835</v>
      </c>
      <c r="N415" s="47">
        <v>-0.35933188090050816</v>
      </c>
      <c r="O415" s="47">
        <v>2.3997517455391773</v>
      </c>
      <c r="P415" s="47">
        <v>-5.9902798982188301</v>
      </c>
      <c r="Q415" s="47">
        <v>-2.8847411444141713</v>
      </c>
      <c r="R415" s="47">
        <v>-0.60590799031476905</v>
      </c>
      <c r="S415" s="47">
        <v>-6.0841338184758431</v>
      </c>
      <c r="T415" s="47">
        <v>6.0162942779291546</v>
      </c>
      <c r="U415" s="47">
        <v>-5.3904142278253033</v>
      </c>
      <c r="V415" s="47">
        <v>4.233760399334443</v>
      </c>
      <c r="W415">
        <v>0.18</v>
      </c>
      <c r="X415">
        <v>0.36</v>
      </c>
      <c r="Y415">
        <v>-9.11</v>
      </c>
      <c r="Z415">
        <v>2.52</v>
      </c>
      <c r="AA415" t="s">
        <v>714</v>
      </c>
    </row>
    <row r="416" spans="1:27" x14ac:dyDescent="0.3">
      <c r="A416">
        <v>103031071</v>
      </c>
      <c r="B416" t="s">
        <v>145</v>
      </c>
      <c r="C416" s="47">
        <v>-0.87900868523509956</v>
      </c>
      <c r="D416" s="47">
        <v>-3.3171074380165297</v>
      </c>
      <c r="E416" s="47">
        <v>4.0873946957878307</v>
      </c>
      <c r="F416" s="47">
        <v>-1.7772093023255806</v>
      </c>
      <c r="G416" s="47">
        <v>0.81605623648161441</v>
      </c>
      <c r="H416" s="47">
        <v>1.8535994194484768</v>
      </c>
      <c r="I416" s="47">
        <v>-2.4892035398230092</v>
      </c>
      <c r="J416" s="47">
        <v>3.0860515603799179</v>
      </c>
      <c r="K416" s="47">
        <v>1.8623973362930073</v>
      </c>
      <c r="L416" s="47">
        <v>-3.275475971839608</v>
      </c>
      <c r="M416" s="47">
        <v>-8.2351057401812682</v>
      </c>
      <c r="N416" s="47">
        <v>-1.2387004754358162</v>
      </c>
      <c r="O416" s="47">
        <v>4.1434234234234237</v>
      </c>
      <c r="P416" s="47">
        <v>-8.6512953367875625</v>
      </c>
      <c r="Q416" s="47">
        <v>-1.5230232558139534</v>
      </c>
      <c r="R416" s="47">
        <v>1.5617794486215555</v>
      </c>
      <c r="S416" s="47">
        <v>-5.5203157489410852</v>
      </c>
      <c r="T416" s="47">
        <v>6.1630188679245288</v>
      </c>
      <c r="U416" s="47">
        <v>-16.177415730337081</v>
      </c>
      <c r="V416" s="47">
        <v>-8.3856209150326322E-2</v>
      </c>
      <c r="W416">
        <v>1.92</v>
      </c>
      <c r="X416">
        <v>-6.22</v>
      </c>
      <c r="Z416">
        <v>-1.99</v>
      </c>
      <c r="AA416" t="s">
        <v>714</v>
      </c>
    </row>
    <row r="417" spans="1:27" x14ac:dyDescent="0.3">
      <c r="A417">
        <v>111031232</v>
      </c>
      <c r="B417" t="s">
        <v>311</v>
      </c>
      <c r="C417" s="47">
        <v>-0.89381322957198428</v>
      </c>
      <c r="D417" s="47">
        <v>-14.873727530747399</v>
      </c>
      <c r="E417" s="47">
        <v>3.0950950570342197</v>
      </c>
      <c r="F417" s="47">
        <v>1.1879230022646396</v>
      </c>
      <c r="G417" s="47">
        <v>3.3865848086807535</v>
      </c>
      <c r="H417" s="47">
        <v>3.3224915824915833</v>
      </c>
      <c r="I417" s="47">
        <v>0.87987012987012925</v>
      </c>
      <c r="J417" s="47">
        <v>4.857801672640381</v>
      </c>
      <c r="K417" s="47">
        <v>2.7833367662203923</v>
      </c>
      <c r="L417" s="47">
        <v>-4.2907354639969189</v>
      </c>
      <c r="M417" s="47">
        <v>-14.612790697674416</v>
      </c>
      <c r="N417" s="47">
        <v>-0.76278846153846147</v>
      </c>
      <c r="O417" s="47">
        <v>3.9463055254604544</v>
      </c>
      <c r="P417" s="47">
        <v>28.978045977011494</v>
      </c>
      <c r="Q417" s="47">
        <v>5.5785714285714256</v>
      </c>
      <c r="R417" s="47">
        <v>4.7215611555009218</v>
      </c>
      <c r="S417" s="47">
        <v>3.5414614773629873</v>
      </c>
      <c r="T417" s="47">
        <v>0.59301003344481629</v>
      </c>
      <c r="U417" s="47">
        <v>-12.817955706984668</v>
      </c>
      <c r="V417" s="47">
        <v>1.917536231884057</v>
      </c>
      <c r="W417">
        <v>4.4000000000000004</v>
      </c>
      <c r="X417">
        <v>-0.61</v>
      </c>
      <c r="Z417">
        <v>9.93</v>
      </c>
      <c r="AA417" t="s">
        <v>714</v>
      </c>
    </row>
    <row r="418" spans="1:27" x14ac:dyDescent="0.3">
      <c r="A418">
        <v>116021629</v>
      </c>
      <c r="B418" t="s">
        <v>402</v>
      </c>
      <c r="C418" s="47">
        <v>-0.89608363567339389</v>
      </c>
      <c r="D418" s="47">
        <v>-4.4248118295127821</v>
      </c>
      <c r="E418" s="47">
        <v>1.1333833403821565</v>
      </c>
      <c r="F418" s="47">
        <v>-0.68814874423091865</v>
      </c>
      <c r="G418" s="47">
        <v>4.7225774961426907</v>
      </c>
      <c r="H418" s="47">
        <v>0.26216362723447695</v>
      </c>
      <c r="I418" s="47">
        <v>-0.23590277060960396</v>
      </c>
      <c r="J418" s="47">
        <v>4.0727930981057412</v>
      </c>
      <c r="K418" s="47">
        <v>3.9019700003709104</v>
      </c>
      <c r="L418" s="47">
        <v>0.76676980206207368</v>
      </c>
      <c r="M418" s="47">
        <v>-2.2923283412340432</v>
      </c>
      <c r="N418" s="47">
        <v>-0.47773010039007158</v>
      </c>
      <c r="O418" s="47">
        <v>1.6913456041523789</v>
      </c>
      <c r="P418" s="47"/>
      <c r="Q418" s="47">
        <v>5.6301123632599541</v>
      </c>
      <c r="R418" s="47">
        <v>2.6973005614995209</v>
      </c>
      <c r="S418" s="47">
        <v>3.488654036345654</v>
      </c>
      <c r="T418" s="47">
        <v>0.50773862850259022</v>
      </c>
      <c r="U418" s="47">
        <v>-1.2642676595272953</v>
      </c>
      <c r="V418" s="47"/>
      <c r="W418">
        <v>-2.6</v>
      </c>
      <c r="AA418" t="s">
        <v>791</v>
      </c>
    </row>
    <row r="419" spans="1:27" x14ac:dyDescent="0.3">
      <c r="A419">
        <v>121031411</v>
      </c>
      <c r="B419" t="s">
        <v>542</v>
      </c>
      <c r="C419" s="47">
        <v>-0.8974356507737653</v>
      </c>
      <c r="D419" s="47">
        <v>-3.5706954067231198</v>
      </c>
      <c r="E419" s="47">
        <v>-0.21832935560859212</v>
      </c>
      <c r="F419" s="47">
        <v>-1.1696284829721364</v>
      </c>
      <c r="G419" s="47">
        <v>2.8844080741953091</v>
      </c>
      <c r="H419" s="47">
        <v>-0.18528004844081192</v>
      </c>
      <c r="I419" s="47">
        <v>-8.7510373443983269E-2</v>
      </c>
      <c r="J419" s="47">
        <v>3.5474701670644393</v>
      </c>
      <c r="K419" s="47">
        <v>4.1855369928400954</v>
      </c>
      <c r="L419" s="47">
        <v>-3.5038930056027473</v>
      </c>
      <c r="M419" s="47">
        <v>0.17334661354581726</v>
      </c>
      <c r="N419" s="47">
        <v>-3.1875529323590031</v>
      </c>
      <c r="O419" s="47">
        <v>2.4526333222921499</v>
      </c>
      <c r="P419" s="47">
        <v>-1.5653079178885605</v>
      </c>
      <c r="Q419" s="47">
        <v>3.266286120322123</v>
      </c>
      <c r="R419" s="47">
        <v>2.112457067371202</v>
      </c>
      <c r="S419" s="47">
        <v>-0.23749999999999982</v>
      </c>
      <c r="T419" s="47">
        <v>-2.2036406900654368</v>
      </c>
      <c r="U419" s="47">
        <v>1.1254842875591908</v>
      </c>
      <c r="V419" s="47"/>
      <c r="W419">
        <v>1.88</v>
      </c>
      <c r="Y419">
        <v>0.46</v>
      </c>
      <c r="Z419">
        <v>-1.5</v>
      </c>
      <c r="AA419" t="s">
        <v>714</v>
      </c>
    </row>
    <row r="420" spans="1:27" x14ac:dyDescent="0.3">
      <c r="A420">
        <v>120031396</v>
      </c>
      <c r="B420" t="s">
        <v>516</v>
      </c>
      <c r="C420" s="47">
        <v>-0.90544495251494794</v>
      </c>
      <c r="D420" s="47">
        <v>-2.6841389000401428</v>
      </c>
      <c r="E420" s="47">
        <v>-3.504165792235046</v>
      </c>
      <c r="F420" s="47">
        <v>-0.56100188407403273</v>
      </c>
      <c r="G420" s="47">
        <v>7.1571698113207542</v>
      </c>
      <c r="H420" s="47">
        <v>-0.30896545970298739</v>
      </c>
      <c r="I420" s="47">
        <v>-0.70620834060373561</v>
      </c>
      <c r="J420" s="47">
        <v>-3.1758156028368809</v>
      </c>
      <c r="K420" s="47">
        <v>0.62050632911392434</v>
      </c>
      <c r="L420" s="47">
        <v>-2.4777608440797199</v>
      </c>
      <c r="M420" s="47">
        <v>-5.0157163958641071</v>
      </c>
      <c r="N420" s="47">
        <v>-2.1857875524730792</v>
      </c>
      <c r="O420" s="47">
        <v>2.3106686167989974</v>
      </c>
      <c r="P420" s="47">
        <v>-14.550872374798061</v>
      </c>
      <c r="Q420" s="47">
        <v>3.8619150609516382</v>
      </c>
      <c r="R420" s="47">
        <v>10.190434782608694</v>
      </c>
      <c r="S420" s="47">
        <v>-2.8348154657293501</v>
      </c>
      <c r="T420" s="47">
        <v>-1.7614408233276162</v>
      </c>
      <c r="U420" s="47">
        <v>-5.9674796747966496E-2</v>
      </c>
      <c r="V420" s="47">
        <v>10.65275862068966</v>
      </c>
      <c r="W420">
        <v>-1.37</v>
      </c>
      <c r="X420">
        <v>-2.98</v>
      </c>
      <c r="Y420">
        <v>0.61</v>
      </c>
      <c r="Z420">
        <v>9.5</v>
      </c>
      <c r="AA420" t="s">
        <v>714</v>
      </c>
    </row>
    <row r="421" spans="1:27" x14ac:dyDescent="0.3">
      <c r="A421">
        <v>103021066</v>
      </c>
      <c r="B421" t="s">
        <v>140</v>
      </c>
      <c r="C421" s="47">
        <v>-0.91924886903877301</v>
      </c>
      <c r="D421" s="47">
        <v>1.057167630057803</v>
      </c>
      <c r="E421" s="47">
        <v>-2.4724279835390934</v>
      </c>
      <c r="F421" s="47">
        <v>-0.49214876033057919</v>
      </c>
      <c r="G421" s="47">
        <v>-1.8410280373831771</v>
      </c>
      <c r="H421" s="47">
        <v>2.3030110935023771</v>
      </c>
      <c r="I421" s="47">
        <v>-4.5995348837209313</v>
      </c>
      <c r="J421" s="47">
        <v>4.4057723577235777</v>
      </c>
      <c r="K421" s="47">
        <v>-2.02751269035533</v>
      </c>
      <c r="L421" s="47">
        <v>0.68588477366255063</v>
      </c>
      <c r="M421" s="47">
        <v>-7.8897594501718196</v>
      </c>
      <c r="N421" s="47">
        <v>3.7091498881431768</v>
      </c>
      <c r="O421" s="47">
        <v>-1.6566666666666663</v>
      </c>
      <c r="P421" s="47"/>
      <c r="Q421" s="47">
        <v>-4.8867170626349932</v>
      </c>
      <c r="R421" s="47">
        <v>-4.5544444444444423</v>
      </c>
      <c r="S421" s="47">
        <v>-5.7017241379310342</v>
      </c>
      <c r="T421" s="47">
        <v>7.0790243902439034</v>
      </c>
      <c r="U421" s="47">
        <v>-4.4300907029478473</v>
      </c>
      <c r="V421" s="47"/>
      <c r="W421">
        <v>7.12</v>
      </c>
      <c r="X421">
        <v>-19.13</v>
      </c>
      <c r="Z421">
        <v>7.91</v>
      </c>
      <c r="AA421" t="s">
        <v>714</v>
      </c>
    </row>
    <row r="422" spans="1:27" x14ac:dyDescent="0.3">
      <c r="A422">
        <v>117031329</v>
      </c>
      <c r="B422" t="s">
        <v>425</v>
      </c>
      <c r="C422" s="47">
        <v>-0.92449988396379723</v>
      </c>
      <c r="D422" s="47">
        <v>-7.1297297297297302</v>
      </c>
      <c r="E422" s="47">
        <v>5.323831640058053</v>
      </c>
      <c r="F422" s="47">
        <v>-1.4348802530501592</v>
      </c>
      <c r="G422" s="47">
        <v>0.69315186246418392</v>
      </c>
      <c r="H422" s="47">
        <v>-0.69862232779097511</v>
      </c>
      <c r="I422" s="47">
        <v>-0.17155136268343796</v>
      </c>
      <c r="J422" s="47">
        <v>0.58044866264020634</v>
      </c>
      <c r="K422" s="47">
        <v>-2.409462915601023</v>
      </c>
      <c r="L422" s="47">
        <v>-5.6150346420323327</v>
      </c>
      <c r="M422" s="47">
        <v>-3.3823624595469255</v>
      </c>
      <c r="N422" s="47">
        <v>-2.0144509232264332</v>
      </c>
      <c r="O422" s="47">
        <v>5.0495095948827302</v>
      </c>
      <c r="P422" s="47">
        <v>-8.9486069651741289</v>
      </c>
      <c r="Q422" s="47">
        <v>2.4068393782383453</v>
      </c>
      <c r="R422" s="47">
        <v>-3.4220758483033933</v>
      </c>
      <c r="S422" s="47">
        <v>-1.2085873605947959</v>
      </c>
      <c r="T422" s="47">
        <v>-0.88010800196367267</v>
      </c>
      <c r="U422" s="47">
        <v>-1.6083358547655067</v>
      </c>
      <c r="V422" s="47">
        <v>15.952307692307699</v>
      </c>
      <c r="W422">
        <v>0.67</v>
      </c>
      <c r="X422">
        <v>-2.67</v>
      </c>
      <c r="Y422">
        <v>-5.21</v>
      </c>
      <c r="Z422">
        <v>-18.62</v>
      </c>
      <c r="AA422" t="s">
        <v>714</v>
      </c>
    </row>
    <row r="423" spans="1:27" x14ac:dyDescent="0.3">
      <c r="A423">
        <v>121021577</v>
      </c>
      <c r="B423" t="s">
        <v>535</v>
      </c>
      <c r="C423" s="47">
        <v>-0.94288618624069542</v>
      </c>
      <c r="D423" s="47">
        <v>-4.0963578742077029</v>
      </c>
      <c r="E423" s="47">
        <v>-4.9694454713493545</v>
      </c>
      <c r="F423" s="47">
        <v>0.20853391684901545</v>
      </c>
      <c r="G423" s="47">
        <v>1.2488349514563133</v>
      </c>
      <c r="H423" s="47">
        <v>-0.60448598130841091</v>
      </c>
      <c r="I423" s="47">
        <v>0.26045018135267739</v>
      </c>
      <c r="J423" s="47">
        <v>1.0241446208112883</v>
      </c>
      <c r="K423" s="47">
        <v>3.5835922330097087</v>
      </c>
      <c r="L423" s="47">
        <v>-2.1708560677328315</v>
      </c>
      <c r="M423" s="47">
        <v>-7.3420826161790025</v>
      </c>
      <c r="N423" s="47">
        <v>-2.2064684014869886</v>
      </c>
      <c r="O423" s="47">
        <v>4.489451287793953</v>
      </c>
      <c r="P423" s="47">
        <v>-10.186786632390746</v>
      </c>
      <c r="Q423" s="47">
        <v>1.780429371499693</v>
      </c>
      <c r="R423" s="47">
        <v>2.2198637911464232</v>
      </c>
      <c r="S423" s="47">
        <v>-1.3942412193505636</v>
      </c>
      <c r="T423" s="47">
        <v>-1.9998161244695893</v>
      </c>
      <c r="U423" s="47">
        <v>-0.34096728307254409</v>
      </c>
      <c r="V423" s="47">
        <v>3.5336507936507928</v>
      </c>
      <c r="W423">
        <v>2.12</v>
      </c>
      <c r="X423">
        <v>3.39</v>
      </c>
      <c r="Y423">
        <v>8.4</v>
      </c>
      <c r="Z423">
        <v>6.82</v>
      </c>
      <c r="AA423" t="s">
        <v>714</v>
      </c>
    </row>
    <row r="424" spans="1:27" x14ac:dyDescent="0.3">
      <c r="A424">
        <v>122031430</v>
      </c>
      <c r="B424" t="s">
        <v>561</v>
      </c>
      <c r="C424" s="47">
        <v>-0.96358484518238363</v>
      </c>
      <c r="D424" s="47">
        <v>-3.6459640102827766</v>
      </c>
      <c r="E424" s="47">
        <v>-0.65577437858508603</v>
      </c>
      <c r="F424" s="47">
        <v>-0.84566819137099802</v>
      </c>
      <c r="G424" s="47">
        <v>3.6050901999024862</v>
      </c>
      <c r="H424" s="47">
        <v>-0.22009279086366806</v>
      </c>
      <c r="I424" s="47">
        <v>6.9131859131859486E-2</v>
      </c>
      <c r="J424" s="47">
        <v>7.2134983498349836</v>
      </c>
      <c r="K424" s="47">
        <v>1.6912853470437019</v>
      </c>
      <c r="L424" s="47">
        <v>-2.923872590108969</v>
      </c>
      <c r="M424" s="47">
        <v>-4.6240899357601695</v>
      </c>
      <c r="N424" s="47">
        <v>-2.8498774885145481</v>
      </c>
      <c r="O424" s="47">
        <v>1.3504697986577181</v>
      </c>
      <c r="P424" s="47">
        <v>-5.2016961130742061</v>
      </c>
      <c r="Q424" s="47">
        <v>4.5842444152431021</v>
      </c>
      <c r="R424" s="47">
        <v>3.5241176470588247</v>
      </c>
      <c r="S424" s="47">
        <v>0.86601668404588139</v>
      </c>
      <c r="T424" s="47">
        <v>-1.8529753632343651</v>
      </c>
      <c r="U424" s="47">
        <v>-1.648545994065282</v>
      </c>
      <c r="V424" s="47">
        <v>15.330598802395208</v>
      </c>
      <c r="W424">
        <v>0.84</v>
      </c>
      <c r="X424">
        <v>6.54</v>
      </c>
      <c r="Y424">
        <v>-1.08</v>
      </c>
      <c r="Z424">
        <v>-1.3</v>
      </c>
      <c r="AA424" t="s">
        <v>714</v>
      </c>
    </row>
    <row r="425" spans="1:27" x14ac:dyDescent="0.3">
      <c r="A425">
        <v>120031394</v>
      </c>
      <c r="B425" t="s">
        <v>514</v>
      </c>
      <c r="C425" s="47">
        <v>-0.97218143123171075</v>
      </c>
      <c r="D425" s="47">
        <v>-4.5079897516752068</v>
      </c>
      <c r="E425" s="47">
        <v>-0.42367816091953969</v>
      </c>
      <c r="F425" s="47">
        <v>-0.76407777655717979</v>
      </c>
      <c r="G425" s="47">
        <v>2.7676477337923124</v>
      </c>
      <c r="H425" s="47">
        <v>-0.20933861124855646</v>
      </c>
      <c r="I425" s="47">
        <v>-0.28481665630826569</v>
      </c>
      <c r="J425" s="47">
        <v>-0.46493670886075833</v>
      </c>
      <c r="K425" s="47">
        <v>2.2047858942065499</v>
      </c>
      <c r="L425" s="47">
        <v>-3.5573252084669651</v>
      </c>
      <c r="M425" s="47">
        <v>-7.2506982392228281</v>
      </c>
      <c r="N425" s="47">
        <v>-1.9192073646434702</v>
      </c>
      <c r="O425" s="47">
        <v>5.1067541766109787</v>
      </c>
      <c r="P425" s="47">
        <v>-14.11783783783784</v>
      </c>
      <c r="Q425" s="47">
        <v>-1.6532066508315069E-2</v>
      </c>
      <c r="R425" s="47">
        <v>2.6014478114478106</v>
      </c>
      <c r="S425" s="47">
        <v>-1.488956699624957</v>
      </c>
      <c r="T425" s="47">
        <v>-2.4707957813998087</v>
      </c>
      <c r="U425" s="47">
        <v>1.4682325216025145</v>
      </c>
      <c r="V425" s="47">
        <v>-16.829999999999998</v>
      </c>
      <c r="W425">
        <v>1.08</v>
      </c>
      <c r="X425">
        <v>-4</v>
      </c>
      <c r="Y425">
        <v>9.4600000000000009</v>
      </c>
      <c r="Z425">
        <v>11.05</v>
      </c>
      <c r="AA425" t="s">
        <v>714</v>
      </c>
    </row>
    <row r="426" spans="1:27" x14ac:dyDescent="0.3">
      <c r="A426">
        <v>105031103</v>
      </c>
      <c r="B426" t="s">
        <v>177</v>
      </c>
      <c r="C426" s="47">
        <v>-0.97363899215200345</v>
      </c>
      <c r="D426" s="47">
        <v>-3.7460296846011136</v>
      </c>
      <c r="E426" s="47">
        <v>-3.3641407867494819</v>
      </c>
      <c r="F426" s="47">
        <v>-0.59985381272224458</v>
      </c>
      <c r="G426" s="47">
        <v>2.4633333333333329</v>
      </c>
      <c r="H426" s="47">
        <v>4.4070981210856175E-2</v>
      </c>
      <c r="I426" s="47">
        <v>-0.38108225108225113</v>
      </c>
      <c r="J426" s="47">
        <v>3.9319354838709693</v>
      </c>
      <c r="K426" s="47">
        <v>1.5077076411960135</v>
      </c>
      <c r="L426" s="47">
        <v>-2.1007293127629736</v>
      </c>
      <c r="M426" s="47">
        <v>-10.985714285714284</v>
      </c>
      <c r="N426" s="47">
        <v>-1.9035682819383257</v>
      </c>
      <c r="O426" s="47">
        <v>2.2174876847290639</v>
      </c>
      <c r="P426" s="47"/>
      <c r="Q426" s="47">
        <v>-2.3281669691470057</v>
      </c>
      <c r="R426" s="47">
        <v>2.0362055335968385</v>
      </c>
      <c r="S426" s="47">
        <v>1.4874336283185841</v>
      </c>
      <c r="T426" s="47">
        <v>0.69567026194144788</v>
      </c>
      <c r="U426" s="47">
        <v>-22.142890995260665</v>
      </c>
      <c r="V426" s="47"/>
      <c r="W426">
        <v>-1.38</v>
      </c>
      <c r="X426">
        <v>-2.4700000000000002</v>
      </c>
      <c r="Z426">
        <v>-10.63</v>
      </c>
      <c r="AA426" t="s">
        <v>714</v>
      </c>
    </row>
    <row r="427" spans="1:27" x14ac:dyDescent="0.3">
      <c r="A427">
        <v>107011132</v>
      </c>
      <c r="B427" t="s">
        <v>207</v>
      </c>
      <c r="C427" s="47">
        <v>-0.98215205395462934</v>
      </c>
      <c r="D427" s="47">
        <v>-9.8849880095923268</v>
      </c>
      <c r="E427" s="47">
        <v>6.2424390243902437</v>
      </c>
      <c r="F427" s="47">
        <v>1.4175290766674573</v>
      </c>
      <c r="G427" s="47">
        <v>-0.78369152970922862</v>
      </c>
      <c r="H427" s="47">
        <v>3.2233333333333327</v>
      </c>
      <c r="I427" s="47">
        <v>0.71550488599348583</v>
      </c>
      <c r="J427" s="47">
        <v>-2.2011688311688324</v>
      </c>
      <c r="K427" s="47">
        <v>7.1032926829268304</v>
      </c>
      <c r="L427" s="47">
        <v>-3.8751598173515984</v>
      </c>
      <c r="M427" s="47">
        <v>-8.3140656851642127</v>
      </c>
      <c r="N427" s="47">
        <v>1.0380994803266519</v>
      </c>
      <c r="O427" s="47">
        <v>5.0439203354297693</v>
      </c>
      <c r="P427" s="47">
        <v>8.2307216494845346</v>
      </c>
      <c r="Q427" s="47">
        <v>2.1632553606237828</v>
      </c>
      <c r="R427" s="47">
        <v>-0.26344827586206954</v>
      </c>
      <c r="S427" s="47">
        <v>1.348913773796192</v>
      </c>
      <c r="T427" s="47">
        <v>4.7946870653685671</v>
      </c>
      <c r="U427" s="47">
        <v>-26.261690674753602</v>
      </c>
      <c r="V427" s="47"/>
      <c r="W427">
        <v>0.44</v>
      </c>
      <c r="X427">
        <v>-0.05</v>
      </c>
      <c r="Y427">
        <v>2.66</v>
      </c>
      <c r="Z427">
        <v>8.6199999999999992</v>
      </c>
      <c r="AA427" t="s">
        <v>714</v>
      </c>
    </row>
    <row r="428" spans="1:27" x14ac:dyDescent="0.3">
      <c r="A428">
        <v>111011209</v>
      </c>
      <c r="B428" t="s">
        <v>288</v>
      </c>
      <c r="C428" s="47">
        <v>-0.9822615677356481</v>
      </c>
      <c r="D428" s="47">
        <v>-5.4310967144840347</v>
      </c>
      <c r="E428" s="47">
        <v>0.12578947368421112</v>
      </c>
      <c r="F428" s="47">
        <v>-0.73228132809710722</v>
      </c>
      <c r="G428" s="47">
        <v>3.0976520221123067</v>
      </c>
      <c r="H428" s="47">
        <v>0.36037279420357571</v>
      </c>
      <c r="I428" s="47">
        <v>-2.0701430549145527E-2</v>
      </c>
      <c r="J428" s="47">
        <v>0.13911180773249754</v>
      </c>
      <c r="K428" s="47">
        <v>1.6501182893539577</v>
      </c>
      <c r="L428" s="47">
        <v>-1.1077184422957504</v>
      </c>
      <c r="M428" s="47">
        <v>-7.981062660315132</v>
      </c>
      <c r="N428" s="47">
        <v>-2.1666424462609744</v>
      </c>
      <c r="O428" s="47">
        <v>2.1418240288139954</v>
      </c>
      <c r="P428" s="47">
        <v>-0.90600883652430042</v>
      </c>
      <c r="Q428" s="47">
        <v>3.4474234606123133</v>
      </c>
      <c r="R428" s="47">
        <v>4.5897711379529564</v>
      </c>
      <c r="S428" s="47">
        <v>-0.61163934426229538</v>
      </c>
      <c r="T428" s="47">
        <v>2.31</v>
      </c>
      <c r="U428" s="47">
        <v>-10.36265560165975</v>
      </c>
      <c r="V428" s="47">
        <v>-18.276639004149381</v>
      </c>
      <c r="W428">
        <v>2.31</v>
      </c>
      <c r="X428">
        <v>-3.68</v>
      </c>
      <c r="Y428">
        <v>1.75</v>
      </c>
      <c r="Z428">
        <v>0.8</v>
      </c>
      <c r="AA428" t="s">
        <v>714</v>
      </c>
    </row>
    <row r="429" spans="1:27" x14ac:dyDescent="0.3">
      <c r="A429">
        <v>108041164</v>
      </c>
      <c r="B429" t="s">
        <v>242</v>
      </c>
      <c r="C429" s="47">
        <v>-1.0188188976377965</v>
      </c>
      <c r="D429" s="47">
        <v>-10.681364514882103</v>
      </c>
      <c r="E429" s="47">
        <v>-3.8456313993174049</v>
      </c>
      <c r="F429" s="47">
        <v>-1.4418151815181517</v>
      </c>
      <c r="G429" s="47">
        <v>6.1407651481645296</v>
      </c>
      <c r="H429" s="47">
        <v>2.1626563730896482</v>
      </c>
      <c r="I429" s="47">
        <v>3.0666032350143979E-2</v>
      </c>
      <c r="J429" s="47">
        <v>2.6962602965403626</v>
      </c>
      <c r="K429" s="47">
        <v>5.3988064371926683</v>
      </c>
      <c r="L429" s="47">
        <v>-6.6452003052270125</v>
      </c>
      <c r="M429" s="47">
        <v>-6.6680271449345625</v>
      </c>
      <c r="N429" s="47">
        <v>-1.8980218516388732</v>
      </c>
      <c r="O429" s="47">
        <v>2.3837228714524219</v>
      </c>
      <c r="P429" s="47">
        <v>-1.0886528497409387</v>
      </c>
      <c r="Q429" s="47">
        <v>-3.1925396825396817</v>
      </c>
      <c r="R429" s="47">
        <v>8.4060362941738305</v>
      </c>
      <c r="S429" s="47">
        <v>0.87051463366725557</v>
      </c>
      <c r="T429" s="47">
        <v>5.238361204013378</v>
      </c>
      <c r="U429" s="47">
        <v>-7.1355343702960354</v>
      </c>
      <c r="V429" s="47">
        <v>10.791974333662395</v>
      </c>
      <c r="W429">
        <v>5.52</v>
      </c>
      <c r="X429">
        <v>4.24</v>
      </c>
      <c r="Y429">
        <v>6.23</v>
      </c>
      <c r="Z429">
        <v>6.4</v>
      </c>
      <c r="AA429" t="s">
        <v>714</v>
      </c>
    </row>
    <row r="430" spans="1:27" x14ac:dyDescent="0.3">
      <c r="A430">
        <v>126021500</v>
      </c>
      <c r="B430" t="s">
        <v>654</v>
      </c>
      <c r="C430" s="47">
        <v>-1.0213483146067404</v>
      </c>
      <c r="D430" s="47">
        <v>-4.0577860326894495</v>
      </c>
      <c r="E430" s="47">
        <v>1.1527531083481364</v>
      </c>
      <c r="F430" s="47">
        <v>-0.56924242424242344</v>
      </c>
      <c r="G430" s="47">
        <v>2.459930313588643E-2</v>
      </c>
      <c r="H430" s="47">
        <v>-0.87305966064586649</v>
      </c>
      <c r="I430" s="47">
        <v>-4.8461538461538112E-2</v>
      </c>
      <c r="J430" s="47">
        <v>-2.4993862134088758</v>
      </c>
      <c r="K430" s="47">
        <v>0.85602459016393517</v>
      </c>
      <c r="L430" s="47">
        <v>-2.3515807697429736</v>
      </c>
      <c r="M430" s="47">
        <v>-15.650011771630371</v>
      </c>
      <c r="N430" s="47">
        <v>-2.730963445315969</v>
      </c>
      <c r="O430" s="47">
        <v>5.1964167585446521</v>
      </c>
      <c r="P430" s="47">
        <v>-14.893950617283949</v>
      </c>
      <c r="Q430" s="47">
        <v>8.5649226719315585</v>
      </c>
      <c r="R430" s="47">
        <v>-0.33257848687596336</v>
      </c>
      <c r="S430" s="47">
        <v>-4.8038237011091649</v>
      </c>
      <c r="T430" s="47">
        <v>-1.5471399387129718</v>
      </c>
      <c r="U430" s="47">
        <v>1.0466028351156424</v>
      </c>
      <c r="V430" s="47">
        <v>2.5061538461538433</v>
      </c>
      <c r="W430">
        <v>-0.46</v>
      </c>
      <c r="X430">
        <v>-6.21</v>
      </c>
      <c r="Y430">
        <v>1.25</v>
      </c>
      <c r="Z430">
        <v>-5.96</v>
      </c>
      <c r="AA430" t="s">
        <v>714</v>
      </c>
    </row>
    <row r="431" spans="1:27" x14ac:dyDescent="0.3">
      <c r="A431">
        <v>121021406</v>
      </c>
      <c r="B431" t="s">
        <v>534</v>
      </c>
      <c r="C431" s="47">
        <v>-1.0274426665126217</v>
      </c>
      <c r="D431" s="47">
        <v>-0.9526082500640527</v>
      </c>
      <c r="E431" s="47">
        <v>-2.208710417622763</v>
      </c>
      <c r="F431" s="47">
        <v>-1.636372217690246</v>
      </c>
      <c r="G431" s="47">
        <v>2.0734743202416928</v>
      </c>
      <c r="H431" s="47">
        <v>-1.0673246228029241</v>
      </c>
      <c r="I431" s="47">
        <v>-0.97705831781057384</v>
      </c>
      <c r="J431" s="47">
        <v>8.4953312302839112</v>
      </c>
      <c r="K431" s="47">
        <v>1.9816070124178236</v>
      </c>
      <c r="L431" s="47">
        <v>-1.7974659352327027</v>
      </c>
      <c r="M431" s="47">
        <v>-4.0366666666666671</v>
      </c>
      <c r="N431" s="47">
        <v>-3.0255454066397327</v>
      </c>
      <c r="O431" s="47">
        <v>0.24360950545921689</v>
      </c>
      <c r="P431" s="47">
        <v>-0.68769436997319033</v>
      </c>
      <c r="Q431" s="47">
        <v>0.66231143552311522</v>
      </c>
      <c r="R431" s="47">
        <v>1.5192360791532442</v>
      </c>
      <c r="S431" s="47">
        <v>0.49984453081621316</v>
      </c>
      <c r="T431" s="47">
        <v>-1.6384235966165006</v>
      </c>
      <c r="U431" s="47">
        <v>-1.1245804988662123</v>
      </c>
      <c r="V431" s="47">
        <v>-16.764462540716615</v>
      </c>
      <c r="W431">
        <v>1.42</v>
      </c>
      <c r="X431">
        <v>-9.92</v>
      </c>
      <c r="Y431">
        <v>5.7</v>
      </c>
      <c r="Z431">
        <v>-0.16</v>
      </c>
      <c r="AA431" t="s">
        <v>714</v>
      </c>
    </row>
    <row r="432" spans="1:27" x14ac:dyDescent="0.3">
      <c r="A432">
        <v>101021007</v>
      </c>
      <c r="B432" t="s">
        <v>72</v>
      </c>
      <c r="C432" s="47">
        <v>-1.0566962975027199</v>
      </c>
      <c r="D432" s="47">
        <v>-6.3632967032967045</v>
      </c>
      <c r="E432" s="47">
        <v>11.873849372384935</v>
      </c>
      <c r="F432" s="47">
        <v>-1.3936630036630042</v>
      </c>
      <c r="G432" s="47">
        <v>-0.78453781512605048</v>
      </c>
      <c r="H432" s="47">
        <v>1.3828793774319053</v>
      </c>
      <c r="I432" s="47">
        <v>-1.5668453292496185</v>
      </c>
      <c r="J432" s="47">
        <v>-5.8378021978021977</v>
      </c>
      <c r="K432" s="47">
        <v>0.41317829457364219</v>
      </c>
      <c r="L432" s="47">
        <v>1.746356589147287</v>
      </c>
      <c r="M432" s="47">
        <v>-21.040089686098653</v>
      </c>
      <c r="N432" s="47">
        <v>-1.2569296375266523</v>
      </c>
      <c r="O432" s="47">
        <v>6.3566844919786094</v>
      </c>
      <c r="P432" s="47"/>
      <c r="Q432" s="47">
        <v>-1.4637743190661503</v>
      </c>
      <c r="R432" s="47">
        <v>-1.6629020332717186</v>
      </c>
      <c r="S432" s="47">
        <v>-2.0699383191981493</v>
      </c>
      <c r="T432" s="47">
        <v>4.7956249999999994</v>
      </c>
      <c r="U432" s="47">
        <v>-17.530796460176994</v>
      </c>
      <c r="V432" s="47"/>
      <c r="W432">
        <v>-0.57999999999999996</v>
      </c>
      <c r="X432">
        <v>-7</v>
      </c>
      <c r="Z432">
        <v>-7.63</v>
      </c>
      <c r="AA432" t="s">
        <v>714</v>
      </c>
    </row>
    <row r="433" spans="1:27" x14ac:dyDescent="0.3">
      <c r="A433">
        <v>121011687</v>
      </c>
      <c r="B433" t="s">
        <v>531</v>
      </c>
      <c r="C433" s="47">
        <v>-1.0589521679856011</v>
      </c>
      <c r="D433" s="47">
        <v>-2.7237779409355971</v>
      </c>
      <c r="E433" s="47">
        <v>-0.98719867848037079</v>
      </c>
      <c r="F433" s="47">
        <v>-1.6778758749180094</v>
      </c>
      <c r="G433" s="47">
        <v>3.965300984491388</v>
      </c>
      <c r="H433" s="47">
        <v>-0.4233960748004133</v>
      </c>
      <c r="I433" s="47">
        <v>-0.63894665897343295</v>
      </c>
      <c r="J433" s="47">
        <v>1.6260785911191888</v>
      </c>
      <c r="K433" s="47">
        <v>3.4855392534344709</v>
      </c>
      <c r="L433" s="47">
        <v>-3.5194530749802087</v>
      </c>
      <c r="M433" s="47">
        <v>-1.172741244991645</v>
      </c>
      <c r="N433" s="47">
        <v>-3.2728162946290076</v>
      </c>
      <c r="O433" s="47">
        <v>3.2652588625553651</v>
      </c>
      <c r="P433" s="47">
        <v>0.83936258792884288</v>
      </c>
      <c r="Q433" s="47">
        <v>0.92164167732565971</v>
      </c>
      <c r="R433" s="47">
        <v>3.6405427981386724</v>
      </c>
      <c r="S433" s="47">
        <v>1.1839107666925508</v>
      </c>
      <c r="T433" s="47">
        <v>-2.8462610525723289</v>
      </c>
      <c r="U433" s="47">
        <v>-1.3736086244477832</v>
      </c>
      <c r="V433" s="47">
        <v>-50.78578817597699</v>
      </c>
      <c r="W433">
        <v>1.76</v>
      </c>
      <c r="Y433">
        <v>-0.13</v>
      </c>
      <c r="Z433">
        <v>3.84</v>
      </c>
      <c r="AA433" t="s">
        <v>792</v>
      </c>
    </row>
    <row r="434" spans="1:27" x14ac:dyDescent="0.3">
      <c r="A434">
        <v>121041413</v>
      </c>
      <c r="B434" t="s">
        <v>544</v>
      </c>
      <c r="C434" s="47">
        <v>-1.0639591434650342</v>
      </c>
      <c r="D434" s="47">
        <v>-2.9931979220793079</v>
      </c>
      <c r="E434" s="47">
        <v>-1.5162395106289965</v>
      </c>
      <c r="F434" s="47">
        <v>-0.74191907290034909</v>
      </c>
      <c r="G434" s="47">
        <v>0.21929824486462834</v>
      </c>
      <c r="H434" s="47">
        <v>-0.56039562586896885</v>
      </c>
      <c r="I434" s="47">
        <v>-0.69862208750518828</v>
      </c>
      <c r="J434" s="47">
        <v>1.9313700967338061</v>
      </c>
      <c r="K434" s="47">
        <v>-0.6333797456847341</v>
      </c>
      <c r="L434" s="47">
        <v>-3.2125073308922598</v>
      </c>
      <c r="M434" s="47">
        <v>-3.8542589887843048</v>
      </c>
      <c r="N434" s="47">
        <v>-1.8783162380156582</v>
      </c>
      <c r="O434" s="47">
        <v>2.9964485798576574</v>
      </c>
      <c r="P434" s="47">
        <v>-5.6822558342980614</v>
      </c>
      <c r="Q434" s="47">
        <v>3.6415805241978916</v>
      </c>
      <c r="R434" s="47">
        <v>-2.2805502178714789</v>
      </c>
      <c r="S434" s="47">
        <v>-1.0932341688643312</v>
      </c>
      <c r="T434" s="47">
        <v>-2.4040118689253158</v>
      </c>
      <c r="U434" s="47">
        <v>-5.1050309532296723E-2</v>
      </c>
      <c r="V434" s="47">
        <v>-7.661430600105831</v>
      </c>
      <c r="W434">
        <v>1.0900000000000001</v>
      </c>
      <c r="X434">
        <v>5.13</v>
      </c>
      <c r="Y434">
        <v>1.99</v>
      </c>
      <c r="Z434">
        <v>8.33</v>
      </c>
      <c r="AA434" t="s">
        <v>714</v>
      </c>
    </row>
    <row r="435" spans="1:27" x14ac:dyDescent="0.3">
      <c r="A435">
        <v>101041021</v>
      </c>
      <c r="B435" t="s">
        <v>88</v>
      </c>
      <c r="C435" s="47">
        <v>-1.0651995901097617</v>
      </c>
      <c r="D435" s="47">
        <v>-16.136492374727666</v>
      </c>
      <c r="E435" s="47">
        <v>12.141967213114754</v>
      </c>
      <c r="F435" s="47">
        <v>1.2975459632294175</v>
      </c>
      <c r="G435" s="47">
        <v>-0.24643512450851901</v>
      </c>
      <c r="H435" s="47">
        <v>3.939915809167446</v>
      </c>
      <c r="I435" s="47">
        <v>0.13517241379310363</v>
      </c>
      <c r="J435" s="47">
        <v>-2.3536724565756835</v>
      </c>
      <c r="K435" s="47">
        <v>3.3376785714285706</v>
      </c>
      <c r="L435" s="47">
        <v>-3.094031007751938</v>
      </c>
      <c r="M435" s="47">
        <v>-12.035743944636678</v>
      </c>
      <c r="N435" s="47">
        <v>-0.26518987341772138</v>
      </c>
      <c r="O435" s="47">
        <v>2.9506694560669464</v>
      </c>
      <c r="P435" s="47">
        <v>8.5822222222222209</v>
      </c>
      <c r="Q435" s="47">
        <v>8.8045888594164445</v>
      </c>
      <c r="R435" s="47">
        <v>1.3801360544217687</v>
      </c>
      <c r="S435" s="47">
        <v>0.17290687554395134</v>
      </c>
      <c r="T435" s="47">
        <v>4.5427282266526756</v>
      </c>
      <c r="U435" s="47">
        <v>-18.498339483394833</v>
      </c>
      <c r="V435" s="47"/>
      <c r="W435">
        <v>2.95</v>
      </c>
      <c r="X435">
        <v>0.42</v>
      </c>
      <c r="Z435">
        <v>6.41</v>
      </c>
      <c r="AA435" t="s">
        <v>714</v>
      </c>
    </row>
    <row r="436" spans="1:27" x14ac:dyDescent="0.3">
      <c r="A436">
        <v>125041589</v>
      </c>
      <c r="B436" t="s">
        <v>645</v>
      </c>
      <c r="C436" s="47">
        <v>-1.0671893388715823</v>
      </c>
      <c r="D436" s="47">
        <v>-2.5664647115694486</v>
      </c>
      <c r="E436" s="47">
        <v>-4.652952503209244</v>
      </c>
      <c r="F436" s="47">
        <v>-0.70558344236945381</v>
      </c>
      <c r="G436" s="47">
        <v>6.6548874364560646</v>
      </c>
      <c r="H436" s="47">
        <v>1.0058294181423939</v>
      </c>
      <c r="I436" s="47">
        <v>-2.2145454545454548</v>
      </c>
      <c r="J436" s="47">
        <v>5.6074603174603155</v>
      </c>
      <c r="K436" s="47">
        <v>1.2840342298288521</v>
      </c>
      <c r="L436" s="47">
        <v>-0.98909090909090835</v>
      </c>
      <c r="M436" s="47">
        <v>-14.67601031814273</v>
      </c>
      <c r="N436" s="47">
        <v>-2.5337487335359672</v>
      </c>
      <c r="O436" s="47">
        <v>5.9892428198433416</v>
      </c>
      <c r="P436" s="47">
        <v>-10.056135693215339</v>
      </c>
      <c r="Q436" s="47">
        <v>1.1357060407849175</v>
      </c>
      <c r="R436" s="47">
        <v>6.9390946502057602</v>
      </c>
      <c r="S436" s="47">
        <v>-0.76981366459627321</v>
      </c>
      <c r="T436" s="47">
        <v>-3.9191220556745181</v>
      </c>
      <c r="U436" s="47">
        <v>-0.61517842184620619</v>
      </c>
      <c r="V436" s="47">
        <v>22.453935969868176</v>
      </c>
      <c r="W436">
        <v>-1.08</v>
      </c>
      <c r="X436">
        <v>-7.28</v>
      </c>
      <c r="Y436">
        <v>2.71</v>
      </c>
      <c r="Z436">
        <v>4.59</v>
      </c>
      <c r="AA436" t="s">
        <v>714</v>
      </c>
    </row>
    <row r="437" spans="1:27" x14ac:dyDescent="0.3">
      <c r="A437">
        <v>127011726</v>
      </c>
      <c r="B437" t="s">
        <v>670</v>
      </c>
      <c r="C437" s="47">
        <v>-1.0780219080535112</v>
      </c>
      <c r="D437" s="47">
        <v>-5.6499091751166404</v>
      </c>
      <c r="E437" s="47">
        <v>-2.0329754251846248</v>
      </c>
      <c r="F437" s="47">
        <v>-0.58452097291122485</v>
      </c>
      <c r="G437" s="47">
        <v>6.9900515056951091</v>
      </c>
      <c r="H437" s="47">
        <v>0.71683735310871022</v>
      </c>
      <c r="I437" s="47">
        <v>9.7964750887495455E-2</v>
      </c>
      <c r="J437" s="47">
        <v>1.4911352402245726E-2</v>
      </c>
      <c r="K437" s="47">
        <v>5.8918842398459352</v>
      </c>
      <c r="L437" s="47">
        <v>-2.4780724481616652</v>
      </c>
      <c r="M437" s="47">
        <v>-6.9421266376623993</v>
      </c>
      <c r="N437" s="47">
        <v>-1.2815280500315493</v>
      </c>
      <c r="O437" s="47">
        <v>-0.94710722551952387</v>
      </c>
      <c r="P437" s="47">
        <v>-15.697160948923109</v>
      </c>
      <c r="Q437" s="47">
        <v>4.5564603723369821</v>
      </c>
      <c r="R437" s="47">
        <v>9.4088889239962903</v>
      </c>
      <c r="S437" s="47">
        <v>2.5725933961986174</v>
      </c>
      <c r="T437" s="47">
        <v>-0.59990389705744462</v>
      </c>
      <c r="U437" s="47">
        <v>-4.0540335381950179</v>
      </c>
      <c r="V437" s="47"/>
      <c r="W437">
        <v>1.63</v>
      </c>
      <c r="X437">
        <v>9.76</v>
      </c>
      <c r="Y437">
        <v>-3.58</v>
      </c>
      <c r="Z437">
        <v>2.15</v>
      </c>
      <c r="AA437" t="s">
        <v>793</v>
      </c>
    </row>
    <row r="438" spans="1:27" x14ac:dyDescent="0.3">
      <c r="A438">
        <v>104021084</v>
      </c>
      <c r="B438" t="s">
        <v>158</v>
      </c>
      <c r="C438" s="47">
        <v>-1.082594733039997</v>
      </c>
      <c r="D438" s="47">
        <v>-9.8021478382147862</v>
      </c>
      <c r="E438" s="47">
        <v>-1.3974082439299842</v>
      </c>
      <c r="F438" s="47">
        <v>0.88049092131809203</v>
      </c>
      <c r="G438" s="47">
        <v>2.6184681255946725</v>
      </c>
      <c r="H438" s="47">
        <v>1.6207665734495791</v>
      </c>
      <c r="I438" s="47">
        <v>0.44292993630573108</v>
      </c>
      <c r="J438" s="47">
        <v>0.63713502740408501</v>
      </c>
      <c r="K438" s="47">
        <v>4.6885349233390112</v>
      </c>
      <c r="L438" s="47">
        <v>-2.2262789160608065</v>
      </c>
      <c r="M438" s="47">
        <v>-3.3495857988165696</v>
      </c>
      <c r="N438" s="47">
        <v>-1.1337749737118816</v>
      </c>
      <c r="O438" s="47">
        <v>4.8693440820813478</v>
      </c>
      <c r="P438" s="47">
        <v>-0.14666666666666117</v>
      </c>
      <c r="Q438" s="47">
        <v>2.1334772182254156</v>
      </c>
      <c r="R438" s="47">
        <v>4.5862587904360073</v>
      </c>
      <c r="S438" s="47">
        <v>-3.3876169265033411</v>
      </c>
      <c r="T438" s="47">
        <v>6.4326878327746018</v>
      </c>
      <c r="U438" s="47">
        <v>-6.9173956740222877</v>
      </c>
      <c r="V438" s="47">
        <v>-8.153636363636366</v>
      </c>
      <c r="W438">
        <v>4.67</v>
      </c>
      <c r="X438">
        <v>-4.79</v>
      </c>
      <c r="Y438">
        <v>4.8499999999999996</v>
      </c>
      <c r="Z438">
        <v>4.32</v>
      </c>
      <c r="AA438" t="s">
        <v>714</v>
      </c>
    </row>
    <row r="439" spans="1:27" x14ac:dyDescent="0.3">
      <c r="A439">
        <v>126021498</v>
      </c>
      <c r="B439" t="s">
        <v>652</v>
      </c>
      <c r="C439" s="47">
        <v>-1.0860694169584404</v>
      </c>
      <c r="D439" s="47">
        <v>-3.1050193050193053</v>
      </c>
      <c r="E439" s="47">
        <v>-2.0786558345642536</v>
      </c>
      <c r="F439" s="47">
        <v>-0.56289407136836189</v>
      </c>
      <c r="G439" s="47">
        <v>0.56354527938342969</v>
      </c>
      <c r="H439" s="47">
        <v>-0.98734824281150146</v>
      </c>
      <c r="I439" s="47">
        <v>-0.1940794223826714</v>
      </c>
      <c r="J439" s="47">
        <v>1.6645241199478491</v>
      </c>
      <c r="K439" s="47">
        <v>1.5955819477434687</v>
      </c>
      <c r="L439" s="47">
        <v>-3.0986523067966818</v>
      </c>
      <c r="M439" s="47">
        <v>-4.5233576642335773</v>
      </c>
      <c r="N439" s="47">
        <v>-2.6147247247247249</v>
      </c>
      <c r="O439" s="47">
        <v>3.306866359447004</v>
      </c>
      <c r="P439" s="47">
        <v>-1.1252941176470586</v>
      </c>
      <c r="Q439" s="47">
        <v>1.7261016949152541</v>
      </c>
      <c r="R439" s="47">
        <v>-0.63843657817109012</v>
      </c>
      <c r="S439" s="47">
        <v>-0.31478072550081215</v>
      </c>
      <c r="T439" s="47">
        <v>-1.1476826103077498</v>
      </c>
      <c r="U439" s="47">
        <v>-1.1024300649901093</v>
      </c>
      <c r="V439" s="47">
        <v>5.6884729064039448</v>
      </c>
      <c r="W439">
        <v>0.95</v>
      </c>
      <c r="X439">
        <v>-3.98</v>
      </c>
      <c r="Y439">
        <v>5.71</v>
      </c>
      <c r="Z439">
        <v>-4.1500000000000004</v>
      </c>
      <c r="AA439" t="s">
        <v>714</v>
      </c>
    </row>
    <row r="440" spans="1:27" x14ac:dyDescent="0.3">
      <c r="A440">
        <v>115011553</v>
      </c>
      <c r="B440" t="s">
        <v>375</v>
      </c>
      <c r="C440" s="47">
        <v>-1.0911842286028293</v>
      </c>
      <c r="D440" s="47">
        <v>-2.7548909657320877</v>
      </c>
      <c r="E440" s="47">
        <v>0.19594730238393865</v>
      </c>
      <c r="F440" s="47">
        <v>-1.0237175792507198</v>
      </c>
      <c r="G440" s="47">
        <v>0.44962264150943376</v>
      </c>
      <c r="H440" s="47">
        <v>-0.8012229952398382</v>
      </c>
      <c r="I440" s="47">
        <v>-0.38378525314305101</v>
      </c>
      <c r="J440" s="47">
        <v>8.4024511930585692</v>
      </c>
      <c r="K440" s="47">
        <v>1.3053745928338758</v>
      </c>
      <c r="L440" s="47">
        <v>-2.6725196320394877</v>
      </c>
      <c r="M440" s="47">
        <v>-1.3288050314465405</v>
      </c>
      <c r="N440" s="47">
        <v>-3.9788440651667956</v>
      </c>
      <c r="O440" s="47">
        <v>2.5824003392705679</v>
      </c>
      <c r="P440" s="47">
        <v>-9.3647368421052644</v>
      </c>
      <c r="Q440" s="47">
        <v>6.2621436343852004</v>
      </c>
      <c r="R440" s="47">
        <v>2.0921985815602895E-2</v>
      </c>
      <c r="S440" s="47">
        <v>2.2759830866807613</v>
      </c>
      <c r="T440" s="47">
        <v>-1.8042120163573445</v>
      </c>
      <c r="U440" s="47">
        <v>-3.0111824014665434</v>
      </c>
      <c r="V440" s="47"/>
      <c r="W440">
        <v>1.83</v>
      </c>
      <c r="Y440">
        <v>2.9</v>
      </c>
      <c r="Z440">
        <v>10.68</v>
      </c>
      <c r="AA440" t="s">
        <v>714</v>
      </c>
    </row>
    <row r="441" spans="1:27" x14ac:dyDescent="0.3">
      <c r="A441">
        <v>115011296</v>
      </c>
      <c r="B441" t="s">
        <v>374</v>
      </c>
      <c r="C441" s="47">
        <v>-1.1044055886918862</v>
      </c>
      <c r="D441" s="47">
        <v>-2.5011740041928716</v>
      </c>
      <c r="E441" s="47">
        <v>-1.5711354693648119</v>
      </c>
      <c r="F441" s="47">
        <v>-1.0967167919799499</v>
      </c>
      <c r="G441" s="47">
        <v>0.52828503843879382</v>
      </c>
      <c r="H441" s="47">
        <v>-0.33062382641351906</v>
      </c>
      <c r="I441" s="47">
        <v>-1.1458703813475601</v>
      </c>
      <c r="J441" s="47">
        <v>6.5888165680473367</v>
      </c>
      <c r="K441" s="47">
        <v>1.8673572938689218</v>
      </c>
      <c r="L441" s="47">
        <v>-2.7702405580947795</v>
      </c>
      <c r="M441" s="47">
        <v>7.3519124797406814</v>
      </c>
      <c r="N441" s="47">
        <v>-2.605386416861827</v>
      </c>
      <c r="O441" s="47">
        <v>2.1714704513727314</v>
      </c>
      <c r="P441" s="47">
        <v>-0.4426690391459065</v>
      </c>
      <c r="Q441" s="47">
        <v>0.7536842105263144</v>
      </c>
      <c r="R441" s="47">
        <v>-0.26092879256965951</v>
      </c>
      <c r="S441" s="47">
        <v>0.82531870428422183</v>
      </c>
      <c r="T441" s="47">
        <v>-1.5739653751030511</v>
      </c>
      <c r="U441" s="47">
        <v>-7.8697654213727191</v>
      </c>
      <c r="V441" s="47"/>
      <c r="W441">
        <v>1.1399999999999999</v>
      </c>
      <c r="Y441">
        <v>0.6</v>
      </c>
      <c r="Z441">
        <v>5.0199999999999996</v>
      </c>
      <c r="AA441" t="s">
        <v>714</v>
      </c>
    </row>
    <row r="442" spans="1:27" x14ac:dyDescent="0.3">
      <c r="A442">
        <v>118021569</v>
      </c>
      <c r="B442" t="s">
        <v>456</v>
      </c>
      <c r="C442" s="47">
        <v>-1.1120457097562593</v>
      </c>
      <c r="D442" s="47">
        <v>-3.1129591129591123</v>
      </c>
      <c r="E442" s="47">
        <v>-3.8690490124359922</v>
      </c>
      <c r="F442" s="47">
        <v>-0.40590997200086232</v>
      </c>
      <c r="G442" s="47">
        <v>0.8125</v>
      </c>
      <c r="H442" s="47">
        <v>-1.0714517983248486</v>
      </c>
      <c r="I442" s="47">
        <v>-0.26900064892926601</v>
      </c>
      <c r="J442" s="47">
        <v>2.4617925040738733</v>
      </c>
      <c r="K442" s="47">
        <v>-1.4312247255921431</v>
      </c>
      <c r="L442" s="47">
        <v>-4.4059114790638434</v>
      </c>
      <c r="M442" s="47">
        <v>-2.6486301369863003</v>
      </c>
      <c r="N442" s="47">
        <v>-3.0163829787234047</v>
      </c>
      <c r="O442" s="47">
        <v>1.7612084347120831</v>
      </c>
      <c r="P442" s="47">
        <v>-5.7710191082802567</v>
      </c>
      <c r="Q442" s="47">
        <v>6.4924858757062154</v>
      </c>
      <c r="R442" s="47">
        <v>0.73743961352657017</v>
      </c>
      <c r="S442" s="47">
        <v>-2.1583997103548151</v>
      </c>
      <c r="T442" s="47">
        <v>-4.830695102685624</v>
      </c>
      <c r="U442" s="47">
        <v>2.1245779388917665</v>
      </c>
      <c r="V442" s="47">
        <v>-50.223333333333336</v>
      </c>
      <c r="W442">
        <v>0.08</v>
      </c>
      <c r="X442">
        <v>12.04</v>
      </c>
      <c r="Y442">
        <v>-0.11</v>
      </c>
      <c r="Z442">
        <v>7.49</v>
      </c>
      <c r="AA442" t="s">
        <v>714</v>
      </c>
    </row>
    <row r="443" spans="1:27" x14ac:dyDescent="0.3">
      <c r="A443">
        <v>110041203</v>
      </c>
      <c r="B443" t="s">
        <v>282</v>
      </c>
      <c r="C443" s="47">
        <v>-1.1443260409315457</v>
      </c>
      <c r="D443" s="47">
        <v>-7.0864035740878624</v>
      </c>
      <c r="E443" s="47">
        <v>1.3379702300405949</v>
      </c>
      <c r="F443" s="47">
        <v>-1.2019310127579139</v>
      </c>
      <c r="G443" s="47">
        <v>4.4814285714285713</v>
      </c>
      <c r="H443" s="47">
        <v>1.443870318163512</v>
      </c>
      <c r="I443" s="47">
        <v>-0.40695549892178029</v>
      </c>
      <c r="J443" s="47">
        <v>2.6200925925925915</v>
      </c>
      <c r="K443" s="47">
        <v>0.91999999999999993</v>
      </c>
      <c r="L443" s="47">
        <v>-2.6494464944649465E-2</v>
      </c>
      <c r="M443" s="47">
        <v>-9.0042214532871974</v>
      </c>
      <c r="N443" s="47">
        <v>-1.4228947368421054</v>
      </c>
      <c r="O443" s="47">
        <v>-0.74992031872510001</v>
      </c>
      <c r="P443" s="47">
        <v>-10.131168831168829</v>
      </c>
      <c r="Q443" s="47">
        <v>2.090567375886522</v>
      </c>
      <c r="R443" s="47">
        <v>6.4813580246913567</v>
      </c>
      <c r="S443" s="47">
        <v>-1.5726865671641796</v>
      </c>
      <c r="T443" s="47">
        <v>4.7895093827718744</v>
      </c>
      <c r="U443" s="47">
        <v>-6.5679953379953382</v>
      </c>
      <c r="V443" s="47">
        <v>-11.28775413711584</v>
      </c>
      <c r="W443">
        <v>2.5299999999999998</v>
      </c>
      <c r="X443">
        <v>-0.56999999999999995</v>
      </c>
      <c r="Y443">
        <v>-4.59</v>
      </c>
      <c r="Z443">
        <v>8.3000000000000007</v>
      </c>
      <c r="AA443" t="s">
        <v>714</v>
      </c>
    </row>
    <row r="444" spans="1:27" x14ac:dyDescent="0.3">
      <c r="A444">
        <v>120021387</v>
      </c>
      <c r="B444" t="s">
        <v>508</v>
      </c>
      <c r="C444" s="47">
        <v>-1.1544367716875268</v>
      </c>
      <c r="D444" s="47">
        <v>-3.6318246110325316</v>
      </c>
      <c r="E444" s="47">
        <v>-0.63639476334340372</v>
      </c>
      <c r="F444" s="47">
        <v>-1.16255859375</v>
      </c>
      <c r="G444" s="47">
        <v>1.9116093170989936</v>
      </c>
      <c r="H444" s="47">
        <v>-0.39090093389489144</v>
      </c>
      <c r="I444" s="47">
        <v>-0.69112952075538914</v>
      </c>
      <c r="J444" s="47">
        <v>3.6954297478126605</v>
      </c>
      <c r="K444" s="47">
        <v>0.81233856893542722</v>
      </c>
      <c r="L444" s="47">
        <v>-4.5450230840258534</v>
      </c>
      <c r="M444" s="47">
        <v>-0.51499089253187513</v>
      </c>
      <c r="N444" s="47">
        <v>-2.4713681677552422</v>
      </c>
      <c r="O444" s="47">
        <v>2.249328493647913</v>
      </c>
      <c r="P444" s="47">
        <v>-11.367234042553189</v>
      </c>
      <c r="Q444" s="47">
        <v>5.1801398601398603</v>
      </c>
      <c r="R444" s="47">
        <v>-8.5223880597014912E-2</v>
      </c>
      <c r="S444" s="47">
        <v>-1.2395924143787149</v>
      </c>
      <c r="T444" s="47">
        <v>-3.7097026759167493</v>
      </c>
      <c r="U444" s="47">
        <v>0.81112406328059983</v>
      </c>
      <c r="V444" s="47">
        <v>18.779518072289164</v>
      </c>
      <c r="W444">
        <v>1.38</v>
      </c>
      <c r="X444">
        <v>6.24</v>
      </c>
      <c r="Y444">
        <v>5.99</v>
      </c>
      <c r="Z444">
        <v>0.24</v>
      </c>
      <c r="AA444" t="s">
        <v>714</v>
      </c>
    </row>
    <row r="445" spans="1:27" x14ac:dyDescent="0.3">
      <c r="A445">
        <v>103041077</v>
      </c>
      <c r="B445" t="s">
        <v>151</v>
      </c>
      <c r="C445" s="47">
        <v>-1.1569328176657727</v>
      </c>
      <c r="D445" s="47">
        <v>-7.1164170104728672</v>
      </c>
      <c r="E445" s="47">
        <v>2.4709513629075346</v>
      </c>
      <c r="F445" s="47">
        <v>-1.7419739862280039</v>
      </c>
      <c r="G445" s="47">
        <v>4.13605304704768</v>
      </c>
      <c r="H445" s="47">
        <v>1.4062324775555197</v>
      </c>
      <c r="I445" s="47">
        <v>-0.63877201041188236</v>
      </c>
      <c r="J445" s="47">
        <v>-0.80678037562284644</v>
      </c>
      <c r="K445" s="47">
        <v>2.7080487804878048</v>
      </c>
      <c r="L445" s="47">
        <v>-0.95414634146341548</v>
      </c>
      <c r="M445" s="47">
        <v>-5.3492033542976962</v>
      </c>
      <c r="N445" s="47">
        <v>-3.2393856655290105</v>
      </c>
      <c r="O445" s="47">
        <v>1.9641141020490149</v>
      </c>
      <c r="P445" s="47">
        <v>-9.004705882352944</v>
      </c>
      <c r="Q445" s="47">
        <v>7.6024239900041692</v>
      </c>
      <c r="R445" s="47">
        <v>6.794481508339377</v>
      </c>
      <c r="S445" s="47">
        <v>-3.8796133567662565</v>
      </c>
      <c r="T445" s="47">
        <v>3.9211885174164189</v>
      </c>
      <c r="U445" s="47">
        <v>-6.3850451641330679</v>
      </c>
      <c r="V445" s="47">
        <v>8.4601215805471099</v>
      </c>
      <c r="W445">
        <v>1.95</v>
      </c>
      <c r="X445">
        <v>2.56</v>
      </c>
      <c r="Y445">
        <v>-1.92</v>
      </c>
      <c r="Z445">
        <v>3.13</v>
      </c>
      <c r="AA445" t="s">
        <v>714</v>
      </c>
    </row>
    <row r="446" spans="1:27" x14ac:dyDescent="0.3">
      <c r="A446">
        <v>119041379</v>
      </c>
      <c r="B446" t="s">
        <v>495</v>
      </c>
      <c r="C446" s="47">
        <v>-1.1589482470784631</v>
      </c>
      <c r="D446" s="47">
        <v>-2.7855555555555576</v>
      </c>
      <c r="E446" s="47">
        <v>-5.3968851599370744</v>
      </c>
      <c r="F446" s="47">
        <v>-8.3824961406008924E-2</v>
      </c>
      <c r="G446" s="47">
        <v>0.515120698510529</v>
      </c>
      <c r="H446" s="47">
        <v>-1.0298796814099305</v>
      </c>
      <c r="I446" s="47">
        <v>-0.5214716033887683</v>
      </c>
      <c r="J446" s="47">
        <v>-2.4110379981464334</v>
      </c>
      <c r="K446" s="47">
        <v>1.2097452229299357</v>
      </c>
      <c r="L446" s="47">
        <v>-0.56782354504384713</v>
      </c>
      <c r="M446" s="47">
        <v>-10.88287418008348</v>
      </c>
      <c r="N446" s="47">
        <v>-2.43453522220066</v>
      </c>
      <c r="O446" s="47">
        <v>1.8945700337964704</v>
      </c>
      <c r="P446" s="47">
        <v>-6.5469138276553096</v>
      </c>
      <c r="Q446" s="47">
        <v>-0.32703768624013918</v>
      </c>
      <c r="R446" s="47">
        <v>0.42902264600715156</v>
      </c>
      <c r="S446" s="47">
        <v>-0.25951062778052414</v>
      </c>
      <c r="T446" s="47">
        <v>-0.1956747404844279</v>
      </c>
      <c r="U446" s="47">
        <v>2.0414703110272825E-2</v>
      </c>
      <c r="V446" s="47">
        <v>-50.095454545454544</v>
      </c>
      <c r="W446">
        <v>0.17</v>
      </c>
      <c r="X446">
        <v>22.93</v>
      </c>
      <c r="Y446">
        <v>1.4</v>
      </c>
      <c r="Z446">
        <v>7.33</v>
      </c>
      <c r="AA446" t="s">
        <v>714</v>
      </c>
    </row>
    <row r="447" spans="1:27" x14ac:dyDescent="0.3">
      <c r="A447">
        <v>119011572</v>
      </c>
      <c r="B447" t="s">
        <v>469</v>
      </c>
      <c r="C447" s="47">
        <v>-1.1872503225313267</v>
      </c>
      <c r="D447" s="47">
        <v>-3.9886289120715333</v>
      </c>
      <c r="E447" s="47">
        <v>-6.5060564031437806</v>
      </c>
      <c r="F447" s="47">
        <v>-0.52005537377296918</v>
      </c>
      <c r="G447" s="47">
        <v>2.9733663366336636</v>
      </c>
      <c r="H447" s="47">
        <v>-1.6603760496531592</v>
      </c>
      <c r="I447" s="47">
        <v>-0.58281094925564148</v>
      </c>
      <c r="J447" s="47">
        <v>2.4879720279720274</v>
      </c>
      <c r="K447" s="47">
        <v>2.5801561439239649</v>
      </c>
      <c r="L447" s="47">
        <v>-0.2882198952879591</v>
      </c>
      <c r="M447" s="47">
        <v>3.6263162924032457</v>
      </c>
      <c r="N447" s="47">
        <v>-1.7580129160457023</v>
      </c>
      <c r="O447" s="47">
        <v>1.8197003745318341</v>
      </c>
      <c r="P447" s="47">
        <v>-18.237960426179608</v>
      </c>
      <c r="Q447" s="47">
        <v>-1.3775983912668792</v>
      </c>
      <c r="R447" s="47">
        <v>5.3591228070175454</v>
      </c>
      <c r="S447" s="47">
        <v>1.2221793534932228</v>
      </c>
      <c r="T447" s="47">
        <v>-13.354599483204133</v>
      </c>
      <c r="U447" s="47">
        <v>4.4497230906654721</v>
      </c>
      <c r="V447" s="47">
        <v>22.561769547325099</v>
      </c>
      <c r="W447">
        <v>-0.21</v>
      </c>
      <c r="X447">
        <v>6.15</v>
      </c>
      <c r="Y447">
        <v>0.17</v>
      </c>
      <c r="Z447">
        <v>2.31</v>
      </c>
      <c r="AA447" t="s">
        <v>714</v>
      </c>
    </row>
    <row r="448" spans="1:27" x14ac:dyDescent="0.3">
      <c r="A448">
        <v>114011272</v>
      </c>
      <c r="B448" t="s">
        <v>353</v>
      </c>
      <c r="C448" s="47">
        <v>-1.1930767206211357</v>
      </c>
      <c r="D448" s="47">
        <v>-8.6965573770491815</v>
      </c>
      <c r="E448" s="47">
        <v>-2.6580399274047188</v>
      </c>
      <c r="F448" s="47">
        <v>-0.51497499264489477</v>
      </c>
      <c r="G448" s="47">
        <v>1.8522519555372572</v>
      </c>
      <c r="H448" s="47">
        <v>3.710787801778908</v>
      </c>
      <c r="I448" s="47">
        <v>-3.0601145156298362</v>
      </c>
      <c r="J448" s="47">
        <v>-4.869314796425023</v>
      </c>
      <c r="K448" s="47">
        <v>2.8532198371576607</v>
      </c>
      <c r="L448" s="47">
        <v>-5.8918605430774385</v>
      </c>
      <c r="M448" s="47">
        <v>-3.3071140939597292</v>
      </c>
      <c r="N448" s="47">
        <v>-0.42407002188183807</v>
      </c>
      <c r="O448" s="47">
        <v>3.6208645533141208</v>
      </c>
      <c r="P448" s="47">
        <v>-19.225098039215681</v>
      </c>
      <c r="Q448" s="47">
        <v>-2.7141463414634117</v>
      </c>
      <c r="R448" s="47">
        <v>2.333759398496241</v>
      </c>
      <c r="S448" s="47">
        <v>2.3152219394967481</v>
      </c>
      <c r="T448" s="47">
        <v>1.253571428571429</v>
      </c>
      <c r="U448" s="47">
        <v>-16.299684791174151</v>
      </c>
      <c r="V448" s="47">
        <v>28.233389830508472</v>
      </c>
      <c r="W448">
        <v>5.37</v>
      </c>
      <c r="X448">
        <v>8.33</v>
      </c>
      <c r="Z448">
        <v>18</v>
      </c>
      <c r="AA448" t="s">
        <v>714</v>
      </c>
    </row>
    <row r="449" spans="1:27" x14ac:dyDescent="0.3">
      <c r="A449">
        <v>120031676</v>
      </c>
      <c r="B449" t="s">
        <v>518</v>
      </c>
      <c r="C449" s="47">
        <v>-1.1935150692386305</v>
      </c>
      <c r="D449" s="47">
        <v>-4.261238095780012</v>
      </c>
      <c r="E449" s="47">
        <v>-4.1965570237067968</v>
      </c>
      <c r="F449" s="47">
        <v>-0.70651100427267544</v>
      </c>
      <c r="G449" s="47">
        <v>3.1081024450583179</v>
      </c>
      <c r="H449" s="47">
        <v>-0.33489984971585685</v>
      </c>
      <c r="I449" s="47">
        <v>-1.018669517492361</v>
      </c>
      <c r="J449" s="47">
        <v>0.52647000819900569</v>
      </c>
      <c r="K449" s="47">
        <v>2.8880225527307735</v>
      </c>
      <c r="L449" s="47">
        <v>-2.5760484581684011</v>
      </c>
      <c r="M449" s="47">
        <v>-12.699794167439951</v>
      </c>
      <c r="N449" s="47">
        <v>-1.9912445319581589</v>
      </c>
      <c r="O449" s="47">
        <v>4.2731099691404726</v>
      </c>
      <c r="P449" s="47">
        <v>-7.8225653853223385</v>
      </c>
      <c r="Q449" s="47">
        <v>-1.8310421527876137</v>
      </c>
      <c r="R449" s="47">
        <v>3.254373228326509</v>
      </c>
      <c r="S449" s="47">
        <v>-0.17037236855516547</v>
      </c>
      <c r="T449" s="47">
        <v>-3.8302550853986963</v>
      </c>
      <c r="U449" s="47">
        <v>0.46052044860758201</v>
      </c>
      <c r="V449" s="47">
        <v>-21.191428758529248</v>
      </c>
      <c r="W449">
        <v>-0.2</v>
      </c>
      <c r="X449">
        <v>-12.48</v>
      </c>
      <c r="Y449">
        <v>6.55</v>
      </c>
      <c r="Z449">
        <v>6.82</v>
      </c>
      <c r="AA449" t="s">
        <v>794</v>
      </c>
    </row>
    <row r="450" spans="1:27" x14ac:dyDescent="0.3">
      <c r="A450">
        <v>117021327</v>
      </c>
      <c r="B450" t="s">
        <v>421</v>
      </c>
      <c r="C450" s="47">
        <v>-1.2016459964565342</v>
      </c>
      <c r="D450" s="47">
        <v>-5.5962209302325583</v>
      </c>
      <c r="E450" s="47">
        <v>0.4096069868995631</v>
      </c>
      <c r="F450" s="47">
        <v>-0.92014184397163046</v>
      </c>
      <c r="G450" s="47">
        <v>0.60281077770973646</v>
      </c>
      <c r="H450" s="47">
        <v>-0.50123011664899231</v>
      </c>
      <c r="I450" s="47">
        <v>-0.33532426051937136</v>
      </c>
      <c r="J450" s="47">
        <v>1.4862886597938143</v>
      </c>
      <c r="K450" s="47">
        <v>-0.79507583417593519</v>
      </c>
      <c r="L450" s="47">
        <v>-5.8453459119496856</v>
      </c>
      <c r="M450" s="47">
        <v>-4.0597843278217116</v>
      </c>
      <c r="N450" s="47">
        <v>-2.4531815956926089</v>
      </c>
      <c r="O450" s="47">
        <v>4.783363286264442</v>
      </c>
      <c r="P450" s="47">
        <v>-10.766666666666666</v>
      </c>
      <c r="Q450" s="47">
        <v>-0.99643761301989286</v>
      </c>
      <c r="R450" s="47">
        <v>-0.42424332344213767</v>
      </c>
      <c r="S450" s="47">
        <v>-2.7967917448405251</v>
      </c>
      <c r="T450" s="47">
        <v>-4.1285865150284318</v>
      </c>
      <c r="U450" s="47">
        <v>2.4140145985401471</v>
      </c>
      <c r="V450" s="47">
        <v>-13.226194331983812</v>
      </c>
      <c r="W450">
        <v>1.53</v>
      </c>
      <c r="X450">
        <v>5.27</v>
      </c>
      <c r="Y450">
        <v>16.920000000000002</v>
      </c>
      <c r="Z450">
        <v>5.37</v>
      </c>
      <c r="AA450" t="s">
        <v>714</v>
      </c>
    </row>
    <row r="451" spans="1:27" x14ac:dyDescent="0.3">
      <c r="A451">
        <v>122021422</v>
      </c>
      <c r="B451" t="s">
        <v>554</v>
      </c>
      <c r="C451" s="47">
        <v>-1.2151383399209479</v>
      </c>
      <c r="D451" s="47">
        <v>-2.3691891891891892</v>
      </c>
      <c r="E451" s="47">
        <v>-2.2893313298271973</v>
      </c>
      <c r="F451" s="47">
        <v>-1.3388553259141496</v>
      </c>
      <c r="G451" s="47">
        <v>1.4933233383308355</v>
      </c>
      <c r="H451" s="47">
        <v>-1.3025249169435211</v>
      </c>
      <c r="I451" s="47">
        <v>-0.42322498531427399</v>
      </c>
      <c r="J451" s="47">
        <v>3.217947598253275</v>
      </c>
      <c r="K451" s="47">
        <v>2.1712903225806448</v>
      </c>
      <c r="L451" s="47">
        <v>-3.4582333850712574</v>
      </c>
      <c r="M451" s="47">
        <v>-6.2174688057041294E-2</v>
      </c>
      <c r="N451" s="47">
        <v>-2.7087698412698411</v>
      </c>
      <c r="O451" s="47">
        <v>0.17478928712091424</v>
      </c>
      <c r="P451" s="47">
        <v>-6.8938461538461517</v>
      </c>
      <c r="Q451" s="47">
        <v>4.7534212509419742</v>
      </c>
      <c r="R451" s="47">
        <v>0.17810026385224287</v>
      </c>
      <c r="S451" s="47">
        <v>-0.16115888312330151</v>
      </c>
      <c r="T451" s="47">
        <v>-2.1197605284888521</v>
      </c>
      <c r="U451" s="47">
        <v>-0.99835543766578283</v>
      </c>
      <c r="V451" s="47"/>
      <c r="W451">
        <v>0.53</v>
      </c>
      <c r="X451">
        <v>-4.21</v>
      </c>
      <c r="Y451">
        <v>0.27</v>
      </c>
      <c r="Z451">
        <v>5.25</v>
      </c>
      <c r="AA451" t="s">
        <v>714</v>
      </c>
    </row>
    <row r="452" spans="1:27" x14ac:dyDescent="0.3">
      <c r="A452">
        <v>121011401</v>
      </c>
      <c r="B452" t="s">
        <v>525</v>
      </c>
      <c r="C452" s="47">
        <v>-1.2188492446158792</v>
      </c>
      <c r="D452" s="47">
        <v>-3.5109511889862333</v>
      </c>
      <c r="E452" s="47">
        <v>0.5290909090909075</v>
      </c>
      <c r="F452" s="47">
        <v>-0.92246895661990003</v>
      </c>
      <c r="G452" s="47">
        <v>-0.99156626506024104</v>
      </c>
      <c r="H452" s="47">
        <v>-0.8549422336328627</v>
      </c>
      <c r="I452" s="47">
        <v>-0.61729166666666568</v>
      </c>
      <c r="J452" s="47">
        <v>0.94133858267716519</v>
      </c>
      <c r="K452" s="47">
        <v>-0.79872066616199877</v>
      </c>
      <c r="L452" s="47">
        <v>-3.0897116924719703</v>
      </c>
      <c r="M452" s="47">
        <v>-0.86272727272727323</v>
      </c>
      <c r="N452" s="47">
        <v>-2.4172141372141374</v>
      </c>
      <c r="O452" s="47">
        <v>2.4311470113085614</v>
      </c>
      <c r="P452" s="47">
        <v>-6.2421076233183861</v>
      </c>
      <c r="Q452" s="47">
        <v>9.690954653937947</v>
      </c>
      <c r="R452" s="47">
        <v>-3.1777635782747602</v>
      </c>
      <c r="S452" s="47">
        <v>-2.0002649006622519</v>
      </c>
      <c r="T452" s="47">
        <v>-2.0233656957928803</v>
      </c>
      <c r="U452" s="47">
        <v>-1.1078068739770863</v>
      </c>
      <c r="V452" s="47">
        <v>29.921351351351348</v>
      </c>
      <c r="W452">
        <v>1.0900000000000001</v>
      </c>
      <c r="Y452">
        <v>4.51</v>
      </c>
      <c r="Z452">
        <v>7.24</v>
      </c>
      <c r="AA452" t="s">
        <v>714</v>
      </c>
    </row>
    <row r="453" spans="1:27" x14ac:dyDescent="0.3">
      <c r="A453">
        <v>110041201</v>
      </c>
      <c r="B453" t="s">
        <v>280</v>
      </c>
      <c r="C453" s="47">
        <v>-1.2292448512585814</v>
      </c>
      <c r="D453" s="47">
        <v>-5.5716942474389288</v>
      </c>
      <c r="E453" s="47">
        <v>5.9539344262295071</v>
      </c>
      <c r="F453" s="47">
        <v>-1.8406134969325141</v>
      </c>
      <c r="G453" s="47">
        <v>0.63248587570621417</v>
      </c>
      <c r="H453" s="47">
        <v>1.5245318910854166</v>
      </c>
      <c r="I453" s="47">
        <v>-1.956353166986565</v>
      </c>
      <c r="J453" s="47">
        <v>0.17216704288939155</v>
      </c>
      <c r="K453" s="47">
        <v>-0.36220140515222532</v>
      </c>
      <c r="L453" s="47">
        <v>3.8972608542181431</v>
      </c>
      <c r="M453" s="47">
        <v>-11.477103620474402</v>
      </c>
      <c r="N453" s="47">
        <v>0.64245848955543661</v>
      </c>
      <c r="O453" s="47">
        <v>-0.91649087221095282</v>
      </c>
      <c r="P453" s="47">
        <v>-8.6567123287671279</v>
      </c>
      <c r="Q453" s="47">
        <v>6.0106101048617688</v>
      </c>
      <c r="R453" s="47">
        <v>0.41939914163090108</v>
      </c>
      <c r="S453" s="47">
        <v>-2.3082550335570478</v>
      </c>
      <c r="T453" s="47">
        <v>3.5792957746478873</v>
      </c>
      <c r="U453" s="47">
        <v>0.72216027874564404</v>
      </c>
      <c r="V453" s="47">
        <v>26.698029556650255</v>
      </c>
      <c r="W453">
        <v>5.73</v>
      </c>
      <c r="X453">
        <v>6.83</v>
      </c>
      <c r="Z453">
        <v>-0.52</v>
      </c>
      <c r="AA453" t="s">
        <v>714</v>
      </c>
    </row>
    <row r="454" spans="1:27" x14ac:dyDescent="0.3">
      <c r="A454">
        <v>122011418</v>
      </c>
      <c r="B454" t="s">
        <v>550</v>
      </c>
      <c r="C454" s="47">
        <v>-1.2321520443375507</v>
      </c>
      <c r="D454" s="47">
        <v>-2.4253688123654857</v>
      </c>
      <c r="E454" s="47">
        <v>-0.54631364562118101</v>
      </c>
      <c r="F454" s="47">
        <v>-1.7818731625367494</v>
      </c>
      <c r="G454" s="47">
        <v>2.6285516422635542</v>
      </c>
      <c r="H454" s="47">
        <v>-1.2153584736920555</v>
      </c>
      <c r="I454" s="47">
        <v>-0.41050369559266375</v>
      </c>
      <c r="J454" s="47">
        <v>1.0927004219409291</v>
      </c>
      <c r="K454" s="47">
        <v>2.3886939571150094</v>
      </c>
      <c r="L454" s="47">
        <v>-3.4588290172108733</v>
      </c>
      <c r="M454" s="47">
        <v>1.474677002583979</v>
      </c>
      <c r="N454" s="47">
        <v>-3.4713696396543292</v>
      </c>
      <c r="O454" s="47">
        <v>1.5805594405594401</v>
      </c>
      <c r="P454" s="47">
        <v>-1.0151791530944632</v>
      </c>
      <c r="Q454" s="47">
        <v>2.8514951989026063</v>
      </c>
      <c r="R454" s="47">
        <v>1.7872801635991822</v>
      </c>
      <c r="S454" s="47">
        <v>0.5807874937301456</v>
      </c>
      <c r="T454" s="47">
        <v>-2.6011185832772923</v>
      </c>
      <c r="U454" s="47">
        <v>0.1840122824974415</v>
      </c>
      <c r="V454" s="47">
        <v>-0.50426751592356567</v>
      </c>
      <c r="W454">
        <v>1.2</v>
      </c>
      <c r="X454">
        <v>0.56999999999999995</v>
      </c>
      <c r="Y454">
        <v>-6.1</v>
      </c>
      <c r="Z454">
        <v>10.43</v>
      </c>
      <c r="AA454" t="s">
        <v>714</v>
      </c>
    </row>
    <row r="455" spans="1:27" x14ac:dyDescent="0.3">
      <c r="A455">
        <v>119041668</v>
      </c>
      <c r="B455" t="s">
        <v>499</v>
      </c>
      <c r="C455" s="47">
        <v>-1.2340049946159528</v>
      </c>
      <c r="D455" s="47">
        <v>-3.2781320879056892</v>
      </c>
      <c r="E455" s="47">
        <v>-3.7262778775244705</v>
      </c>
      <c r="F455" s="47">
        <v>-0.23868322469846071</v>
      </c>
      <c r="G455" s="47">
        <v>-1.571926975175602</v>
      </c>
      <c r="H455" s="47">
        <v>-1.3553669271894382</v>
      </c>
      <c r="I455" s="47">
        <v>-0.75750464468941026</v>
      </c>
      <c r="J455" s="47">
        <v>1.229718739783781</v>
      </c>
      <c r="K455" s="47">
        <v>-0.12475257085212554</v>
      </c>
      <c r="L455" s="47">
        <v>-1.0215978327886255</v>
      </c>
      <c r="M455" s="47">
        <v>-5.0944537633388869</v>
      </c>
      <c r="N455" s="47">
        <v>-2.0881522037949054</v>
      </c>
      <c r="O455" s="47">
        <v>1.6862090122338849</v>
      </c>
      <c r="P455" s="47">
        <v>-16.114689727054259</v>
      </c>
      <c r="Q455" s="47">
        <v>-1.4135198092787249</v>
      </c>
      <c r="R455" s="47">
        <v>-0.50545111247101282</v>
      </c>
      <c r="S455" s="47">
        <v>-3.3681871026440691</v>
      </c>
      <c r="T455" s="47">
        <v>-3.124325720987331</v>
      </c>
      <c r="U455" s="47">
        <v>5.02070302911741</v>
      </c>
      <c r="V455" s="47">
        <v>1.624905232630212</v>
      </c>
      <c r="W455">
        <v>0.61</v>
      </c>
      <c r="X455">
        <v>13.52</v>
      </c>
      <c r="Y455">
        <v>4.33</v>
      </c>
      <c r="Z455">
        <v>0.31</v>
      </c>
      <c r="AA455" t="s">
        <v>795</v>
      </c>
    </row>
    <row r="456" spans="1:27" x14ac:dyDescent="0.3">
      <c r="A456">
        <v>118011650</v>
      </c>
      <c r="B456" t="s">
        <v>450</v>
      </c>
      <c r="C456" s="47">
        <v>-1.2454700489504464</v>
      </c>
      <c r="D456" s="47">
        <v>-3.116259983550616</v>
      </c>
      <c r="E456" s="47">
        <v>1.2799948559854961</v>
      </c>
      <c r="F456" s="47">
        <v>-2.3861676109559378</v>
      </c>
      <c r="G456" s="47">
        <v>3.1175596618641226</v>
      </c>
      <c r="H456" s="47">
        <v>-1.0468559927356811</v>
      </c>
      <c r="I456" s="47">
        <v>-0.93874670958718553</v>
      </c>
      <c r="J456" s="47">
        <v>1.1854912335382846</v>
      </c>
      <c r="K456" s="47">
        <v>-2.7204918888724006</v>
      </c>
      <c r="L456" s="47">
        <v>-3.004840371795801</v>
      </c>
      <c r="M456" s="47">
        <v>-6.5704629778079333</v>
      </c>
      <c r="N456" s="47">
        <v>-2.8615842560163101</v>
      </c>
      <c r="O456" s="47">
        <v>3.3239641794491819</v>
      </c>
      <c r="P456" s="47">
        <v>-4.351153328303095</v>
      </c>
      <c r="Q456" s="47">
        <v>4.708524474141548</v>
      </c>
      <c r="R456" s="47">
        <v>1.8333419664291961</v>
      </c>
      <c r="S456" s="47">
        <v>-0.13194748360688813</v>
      </c>
      <c r="T456" s="47">
        <v>0.40577755618879863</v>
      </c>
      <c r="U456" s="47">
        <v>-2.609097884294667</v>
      </c>
      <c r="V456" s="47"/>
      <c r="W456">
        <v>0.76</v>
      </c>
      <c r="Y456">
        <v>-11.4</v>
      </c>
      <c r="Z456">
        <v>3.65</v>
      </c>
      <c r="AA456" t="s">
        <v>796</v>
      </c>
    </row>
    <row r="457" spans="1:27" x14ac:dyDescent="0.3">
      <c r="A457">
        <v>119031374</v>
      </c>
      <c r="B457" t="s">
        <v>488</v>
      </c>
      <c r="C457" s="47">
        <v>-1.2714033436421506</v>
      </c>
      <c r="D457" s="47">
        <v>-1.1121437422552667</v>
      </c>
      <c r="E457" s="47">
        <v>-3.7684230287859819</v>
      </c>
      <c r="F457" s="47">
        <v>-0.84736469994108177</v>
      </c>
      <c r="G457" s="47">
        <v>-0.34454204438887182</v>
      </c>
      <c r="H457" s="47">
        <v>-1.2844378030901087</v>
      </c>
      <c r="I457" s="47">
        <v>-1.1852024657243074</v>
      </c>
      <c r="J457" s="47">
        <v>4.0607813733228113</v>
      </c>
      <c r="K457" s="47">
        <v>1.5358610271903315</v>
      </c>
      <c r="L457" s="47">
        <v>-0.40468736598336008</v>
      </c>
      <c r="M457" s="47">
        <v>-8.5773527101335425</v>
      </c>
      <c r="N457" s="47">
        <v>-2.6442520913086627</v>
      </c>
      <c r="O457" s="47">
        <v>1.1404192978024756</v>
      </c>
      <c r="P457" s="47">
        <v>-13.000912646675358</v>
      </c>
      <c r="Q457" s="47">
        <v>1.3855716162943494</v>
      </c>
      <c r="R457" s="47">
        <v>-0.47974739970282343</v>
      </c>
      <c r="S457" s="47">
        <v>-1.974826987114521</v>
      </c>
      <c r="T457" s="47">
        <v>0.57162011173184446</v>
      </c>
      <c r="U457" s="47">
        <v>-2.5388287368062663</v>
      </c>
      <c r="V457" s="47">
        <v>-39.56291187739464</v>
      </c>
      <c r="W457">
        <v>0.43</v>
      </c>
      <c r="X457">
        <v>-2.38</v>
      </c>
      <c r="Y457">
        <v>3.17</v>
      </c>
      <c r="Z457">
        <v>1.82</v>
      </c>
      <c r="AA457" t="s">
        <v>714</v>
      </c>
    </row>
    <row r="458" spans="1:27" x14ac:dyDescent="0.3">
      <c r="A458">
        <v>112011237</v>
      </c>
      <c r="B458" t="s">
        <v>316</v>
      </c>
      <c r="C458" s="47">
        <v>-1.2724813631522895</v>
      </c>
      <c r="D458" s="47">
        <v>-9.0621951219512198</v>
      </c>
      <c r="E458" s="47">
        <v>3.0468913342503434</v>
      </c>
      <c r="F458" s="47">
        <v>0.37713310580204862</v>
      </c>
      <c r="G458" s="47">
        <v>7.0947464318251718E-2</v>
      </c>
      <c r="H458" s="47">
        <v>1.8982080346724466</v>
      </c>
      <c r="I458" s="47">
        <v>-0.53921620286514127</v>
      </c>
      <c r="J458" s="47">
        <v>1.9584240687679113</v>
      </c>
      <c r="K458" s="47">
        <v>2.2934706488156538</v>
      </c>
      <c r="L458" s="47">
        <v>-3.8456240476520289</v>
      </c>
      <c r="M458" s="47">
        <v>-4.1620820189274461</v>
      </c>
      <c r="N458" s="47">
        <v>-0.19845652718616869</v>
      </c>
      <c r="O458" s="47">
        <v>3.5386234817813769</v>
      </c>
      <c r="P458" s="47">
        <v>-0.42992555831265378</v>
      </c>
      <c r="Q458" s="47">
        <v>1.904021683014971</v>
      </c>
      <c r="R458" s="47">
        <v>0.69490457328051924</v>
      </c>
      <c r="S458" s="47">
        <v>-0.74622003345103138</v>
      </c>
      <c r="T458" s="47">
        <v>4.0865679699002131</v>
      </c>
      <c r="U458" s="47">
        <v>-12.901854408534668</v>
      </c>
      <c r="V458" s="47">
        <v>3.1241237113402036</v>
      </c>
      <c r="W458">
        <v>1.89</v>
      </c>
      <c r="X458">
        <v>-2.14</v>
      </c>
      <c r="Y458">
        <v>11.33</v>
      </c>
      <c r="Z458">
        <v>2.99</v>
      </c>
      <c r="AA458" t="s">
        <v>714</v>
      </c>
    </row>
    <row r="459" spans="1:27" x14ac:dyDescent="0.3">
      <c r="A459">
        <v>115021298</v>
      </c>
      <c r="B459" t="s">
        <v>384</v>
      </c>
      <c r="C459" s="47">
        <v>-1.273773093864393</v>
      </c>
      <c r="D459" s="47">
        <v>-4.3178935939196528</v>
      </c>
      <c r="E459" s="47">
        <v>-4.3360790774299218E-2</v>
      </c>
      <c r="F459" s="47">
        <v>-1.2888041594454069</v>
      </c>
      <c r="G459" s="47">
        <v>1.111320553780617</v>
      </c>
      <c r="H459" s="47">
        <v>-0.15896457765667549</v>
      </c>
      <c r="I459" s="47">
        <v>-0.6869306930693071</v>
      </c>
      <c r="J459" s="47">
        <v>0.95215547703180192</v>
      </c>
      <c r="K459" s="47">
        <v>1.7949464668094217</v>
      </c>
      <c r="L459" s="47">
        <v>-2.706258992805755</v>
      </c>
      <c r="M459" s="47">
        <v>-4.6820833333333347</v>
      </c>
      <c r="N459" s="47">
        <v>-3.9794871794871796</v>
      </c>
      <c r="O459" s="47">
        <v>1.4168488745980712</v>
      </c>
      <c r="P459" s="47">
        <v>-9.8733333333333313</v>
      </c>
      <c r="Q459" s="47">
        <v>3.6928571428571431</v>
      </c>
      <c r="R459" s="47">
        <v>1.602153635116597</v>
      </c>
      <c r="S459" s="47">
        <v>0.43874794969928876</v>
      </c>
      <c r="T459" s="47">
        <v>-2.5334244080145716</v>
      </c>
      <c r="U459" s="47">
        <v>-2.7698402555910562</v>
      </c>
      <c r="V459" s="47"/>
      <c r="W459">
        <v>1.24</v>
      </c>
      <c r="Z459">
        <v>-14.08</v>
      </c>
      <c r="AA459" t="s">
        <v>714</v>
      </c>
    </row>
    <row r="460" spans="1:27" x14ac:dyDescent="0.3">
      <c r="A460">
        <v>101051539</v>
      </c>
      <c r="B460" t="s">
        <v>95</v>
      </c>
      <c r="C460" s="47">
        <v>-1.2921353452217641</v>
      </c>
      <c r="D460" s="47">
        <v>-5.9858703939008908</v>
      </c>
      <c r="E460" s="47">
        <v>-2.2881279723303081</v>
      </c>
      <c r="F460" s="47">
        <v>-1.273814642060433</v>
      </c>
      <c r="G460" s="47">
        <v>4.1498740554156175</v>
      </c>
      <c r="H460" s="47">
        <v>1.2437782340862427</v>
      </c>
      <c r="I460" s="47">
        <v>-1.3024836601307186</v>
      </c>
      <c r="J460" s="47">
        <v>-0.22016999260901571</v>
      </c>
      <c r="K460" s="47">
        <v>3.4298808432630619</v>
      </c>
      <c r="L460" s="47">
        <v>-2.0996252555076094</v>
      </c>
      <c r="M460" s="47">
        <v>-7.811166306695462</v>
      </c>
      <c r="N460" s="47">
        <v>-2.5777184546509702</v>
      </c>
      <c r="O460" s="47">
        <v>2.0659476505834125</v>
      </c>
      <c r="P460" s="47">
        <v>-7.1312082670906207</v>
      </c>
      <c r="Q460" s="47">
        <v>2.5857789128055444</v>
      </c>
      <c r="R460" s="47">
        <v>6.5263727959697757</v>
      </c>
      <c r="S460" s="47">
        <v>-3.1311790393013101</v>
      </c>
      <c r="T460" s="47">
        <v>4.135236007222078</v>
      </c>
      <c r="U460" s="47">
        <v>-9.2442210034531804</v>
      </c>
      <c r="V460" s="47">
        <v>-3.5934959349589235E-2</v>
      </c>
      <c r="W460">
        <v>3.42</v>
      </c>
      <c r="X460">
        <v>-0.38</v>
      </c>
      <c r="Y460">
        <v>-1.23</v>
      </c>
      <c r="Z460">
        <v>6.92</v>
      </c>
      <c r="AA460" t="s">
        <v>714</v>
      </c>
    </row>
    <row r="461" spans="1:27" x14ac:dyDescent="0.3">
      <c r="A461">
        <v>106021617</v>
      </c>
      <c r="B461" t="s">
        <v>193</v>
      </c>
      <c r="C461" s="47">
        <v>-1.2924469787270105</v>
      </c>
      <c r="D461" s="47">
        <v>-7.5403570059074294</v>
      </c>
      <c r="E461" s="47">
        <v>-1.4840921016379234</v>
      </c>
      <c r="F461" s="47">
        <v>-0.75514051735806653</v>
      </c>
      <c r="G461" s="47">
        <v>4.506334748749838</v>
      </c>
      <c r="H461" s="47">
        <v>2.1711260774383589</v>
      </c>
      <c r="I461" s="47">
        <v>-1.1670370958808203</v>
      </c>
      <c r="J461" s="47">
        <v>-1.1506569633332724</v>
      </c>
      <c r="K461" s="47">
        <v>3.2365787159754387</v>
      </c>
      <c r="L461" s="47">
        <v>-4.3328032968503765</v>
      </c>
      <c r="M461" s="47">
        <v>-7.7998217124785434</v>
      </c>
      <c r="N461" s="47">
        <v>-2.4568519651200669</v>
      </c>
      <c r="O461" s="47">
        <v>3.236124003346025</v>
      </c>
      <c r="P461" s="47">
        <v>-5.1314282160114928</v>
      </c>
      <c r="Q461" s="47">
        <v>1.5970969513000099</v>
      </c>
      <c r="R461" s="47">
        <v>7.0181421135060393</v>
      </c>
      <c r="S461" s="47">
        <v>-8.9171178819212216E-2</v>
      </c>
      <c r="T461" s="47">
        <v>3.097748594730918</v>
      </c>
      <c r="U461" s="47">
        <v>-9.2440812750396475</v>
      </c>
      <c r="V461" s="47">
        <v>3.3778092221461051</v>
      </c>
      <c r="W461">
        <v>4.4000000000000004</v>
      </c>
      <c r="X461">
        <v>-3.8</v>
      </c>
      <c r="Z461">
        <v>7.07</v>
      </c>
      <c r="AA461" t="s">
        <v>797</v>
      </c>
    </row>
    <row r="462" spans="1:27" x14ac:dyDescent="0.3">
      <c r="A462">
        <v>112021249</v>
      </c>
      <c r="B462" t="s">
        <v>328</v>
      </c>
      <c r="C462" s="47">
        <v>-1.2943436176648522</v>
      </c>
      <c r="D462" s="47">
        <v>-6.5141410920685541</v>
      </c>
      <c r="E462" s="47">
        <v>12.735662650602411</v>
      </c>
      <c r="F462" s="47">
        <v>-0.47077433628318488</v>
      </c>
      <c r="G462" s="47">
        <v>-3.5061020881670544</v>
      </c>
      <c r="H462" s="47">
        <v>0.22207275483137501</v>
      </c>
      <c r="I462" s="47">
        <v>-0.44025933419164964</v>
      </c>
      <c r="J462" s="47">
        <v>-6.8671659919028336</v>
      </c>
      <c r="K462" s="47">
        <v>-1.5557276995305163</v>
      </c>
      <c r="L462" s="47">
        <v>1.0384010152284251</v>
      </c>
      <c r="M462" s="47">
        <v>-8.7278581173260612</v>
      </c>
      <c r="N462" s="47">
        <v>-1.647887323943662</v>
      </c>
      <c r="O462" s="47">
        <v>2.8577146767020176</v>
      </c>
      <c r="P462" s="47">
        <v>32.986766169154237</v>
      </c>
      <c r="Q462" s="47">
        <v>4.0173135669362061</v>
      </c>
      <c r="R462" s="47">
        <v>-3.6309417596034699</v>
      </c>
      <c r="S462" s="47">
        <v>-3.013778840157971</v>
      </c>
      <c r="T462" s="47">
        <v>3.6748228248211614</v>
      </c>
      <c r="U462" s="47">
        <v>-9.0306152433425133</v>
      </c>
      <c r="V462" s="47"/>
      <c r="W462">
        <v>1.32</v>
      </c>
      <c r="X462">
        <v>0.03</v>
      </c>
      <c r="Z462">
        <v>2.66</v>
      </c>
      <c r="AA462" t="s">
        <v>714</v>
      </c>
    </row>
    <row r="463" spans="1:27" x14ac:dyDescent="0.3">
      <c r="A463">
        <v>128021609</v>
      </c>
      <c r="B463" t="s">
        <v>712</v>
      </c>
      <c r="C463" s="47">
        <v>-1.3104414775984923</v>
      </c>
      <c r="D463" s="47">
        <v>-3.4191432068543448</v>
      </c>
      <c r="E463" s="47">
        <v>-3.6911627906976747</v>
      </c>
      <c r="F463" s="47">
        <v>-0.39490827962320285</v>
      </c>
      <c r="G463" s="47">
        <v>-1.2699999999999996</v>
      </c>
      <c r="H463" s="47">
        <v>-0.96261888352860048</v>
      </c>
      <c r="I463" s="47">
        <v>-0.66238095238095251</v>
      </c>
      <c r="J463" s="47">
        <v>19.305217391304346</v>
      </c>
      <c r="K463" s="47">
        <v>2.7698023715415019</v>
      </c>
      <c r="L463" s="47">
        <v>-2.1676002944424</v>
      </c>
      <c r="M463" s="47">
        <v>-3.9647577092511015</v>
      </c>
      <c r="N463" s="47">
        <v>-0.69701534170153412</v>
      </c>
      <c r="O463" s="47">
        <v>-0.40568154402895074</v>
      </c>
      <c r="P463" s="47">
        <v>-27.26731707317073</v>
      </c>
      <c r="Q463" s="47">
        <v>0.75044917257683075</v>
      </c>
      <c r="R463" s="47">
        <v>-2.5865830721003142</v>
      </c>
      <c r="S463" s="47">
        <v>1.027022032693675</v>
      </c>
      <c r="T463" s="47">
        <v>-0.52050505050504992</v>
      </c>
      <c r="U463" s="47">
        <v>-21.074417670682731</v>
      </c>
      <c r="V463" s="47"/>
      <c r="W463">
        <v>1.1499999999999999</v>
      </c>
      <c r="X463">
        <v>-9.09</v>
      </c>
      <c r="Z463">
        <v>-12.5</v>
      </c>
      <c r="AA463" t="s">
        <v>714</v>
      </c>
    </row>
    <row r="464" spans="1:27" x14ac:dyDescent="0.3">
      <c r="A464">
        <v>106021618</v>
      </c>
      <c r="B464" t="s">
        <v>194</v>
      </c>
      <c r="C464" s="47">
        <v>-1.3220139101901598</v>
      </c>
      <c r="D464" s="47">
        <v>-8.675605362160951</v>
      </c>
      <c r="E464" s="47">
        <v>0.94274582150804864</v>
      </c>
      <c r="F464" s="47">
        <v>1.0916577542982902</v>
      </c>
      <c r="G464" s="47">
        <v>0.71946404146988918</v>
      </c>
      <c r="H464" s="47">
        <v>2.5334073325291735</v>
      </c>
      <c r="I464" s="47">
        <v>-0.393842654387214</v>
      </c>
      <c r="J464" s="47">
        <v>-1.3607484693383682</v>
      </c>
      <c r="K464" s="47">
        <v>2.2496605648540173</v>
      </c>
      <c r="L464" s="47">
        <v>-1.7527983072254125</v>
      </c>
      <c r="M464" s="47">
        <v>-14.427926220815642</v>
      </c>
      <c r="N464" s="47">
        <v>-0.59228642672782317</v>
      </c>
      <c r="O464" s="47">
        <v>2.9450219073831598</v>
      </c>
      <c r="P464" s="47">
        <v>10.939756144481038</v>
      </c>
      <c r="Q464" s="47">
        <v>5.41149393033335</v>
      </c>
      <c r="R464" s="47">
        <v>1.6206125799264992</v>
      </c>
      <c r="S464" s="47">
        <v>2.5820024467213294</v>
      </c>
      <c r="T464" s="47">
        <v>2.5599889187406291</v>
      </c>
      <c r="U464" s="47">
        <v>-18.631272953302144</v>
      </c>
      <c r="V464" s="47">
        <v>-21.417335022124931</v>
      </c>
      <c r="W464">
        <v>0.69</v>
      </c>
      <c r="X464">
        <v>-3.83</v>
      </c>
      <c r="Y464">
        <v>-3.09</v>
      </c>
      <c r="Z464">
        <v>8.73</v>
      </c>
      <c r="AA464" t="s">
        <v>798</v>
      </c>
    </row>
    <row r="465" spans="1:27" x14ac:dyDescent="0.3">
      <c r="A465">
        <v>119031666</v>
      </c>
      <c r="B465" t="s">
        <v>491</v>
      </c>
      <c r="C465" s="47">
        <v>-1.3756056484351049</v>
      </c>
      <c r="D465" s="47">
        <v>-4.340594486493762</v>
      </c>
      <c r="E465" s="47">
        <v>-4.6839056877749226</v>
      </c>
      <c r="F465" s="47">
        <v>-0.69207295101472077</v>
      </c>
      <c r="G465" s="47">
        <v>2.3271940491760148</v>
      </c>
      <c r="H465" s="47">
        <v>-0.96470453181023608</v>
      </c>
      <c r="I465" s="47">
        <v>-0.41602652187242306</v>
      </c>
      <c r="J465" s="47">
        <v>3.1748077286843905</v>
      </c>
      <c r="K465" s="47">
        <v>2.6636832875856253</v>
      </c>
      <c r="L465" s="47">
        <v>-2.8435376029879507</v>
      </c>
      <c r="M465" s="47">
        <v>-6.0332383546993213</v>
      </c>
      <c r="N465" s="47">
        <v>-1.4097995979523392</v>
      </c>
      <c r="O465" s="47">
        <v>2.1471040027271657</v>
      </c>
      <c r="P465" s="47">
        <v>-9.9204676379832364</v>
      </c>
      <c r="Q465" s="47">
        <v>-1.4453597645850174</v>
      </c>
      <c r="R465" s="47">
        <v>2.2224772774633852</v>
      </c>
      <c r="S465" s="47">
        <v>0.11900019484767377</v>
      </c>
      <c r="T465" s="47">
        <v>-0.44711900748597078</v>
      </c>
      <c r="U465" s="47">
        <v>-0.84368857233432948</v>
      </c>
      <c r="V465" s="47">
        <v>-21.73732540210311</v>
      </c>
      <c r="W465">
        <v>0.22</v>
      </c>
      <c r="X465">
        <v>-6.55</v>
      </c>
      <c r="Y465">
        <v>4.6399999999999997</v>
      </c>
      <c r="Z465">
        <v>2.5499999999999998</v>
      </c>
      <c r="AA465" t="s">
        <v>799</v>
      </c>
    </row>
    <row r="466" spans="1:27" x14ac:dyDescent="0.3">
      <c r="A466">
        <v>121021579</v>
      </c>
      <c r="B466" t="s">
        <v>537</v>
      </c>
      <c r="C466" s="47">
        <v>-1.3818523613021565</v>
      </c>
      <c r="D466" s="47">
        <v>-4.748806584362141</v>
      </c>
      <c r="E466" s="47">
        <v>-2.4723796033994336</v>
      </c>
      <c r="F466" s="47">
        <v>-1.0023133414932683</v>
      </c>
      <c r="G466" s="47">
        <v>4.1494197952218439</v>
      </c>
      <c r="H466" s="47">
        <v>-5.6660389202761507E-2</v>
      </c>
      <c r="I466" s="47">
        <v>-0.71262659988870425</v>
      </c>
      <c r="J466" s="47">
        <v>5.2620370370370395</v>
      </c>
      <c r="K466" s="47">
        <v>2.7715032679738556</v>
      </c>
      <c r="L466" s="47">
        <v>-5.2048713727104339</v>
      </c>
      <c r="M466" s="47">
        <v>-3.6254487989886197</v>
      </c>
      <c r="N466" s="47">
        <v>-3.2392993630573246</v>
      </c>
      <c r="O466" s="47">
        <v>3.4400000000000004</v>
      </c>
      <c r="P466" s="47">
        <v>-10.229999999999997</v>
      </c>
      <c r="Q466" s="47">
        <v>4.997760141093476</v>
      </c>
      <c r="R466" s="47">
        <v>4.2599204771371753</v>
      </c>
      <c r="S466" s="47">
        <v>0.14729841082990003</v>
      </c>
      <c r="T466" s="47">
        <v>-1.5039622641509443</v>
      </c>
      <c r="U466" s="47">
        <v>-2.7991992608561755</v>
      </c>
      <c r="V466" s="47">
        <v>7.7452941176470631</v>
      </c>
      <c r="W466">
        <v>0.63</v>
      </c>
      <c r="Y466">
        <v>4.96</v>
      </c>
      <c r="Z466">
        <v>-0.44</v>
      </c>
      <c r="AA466" t="s">
        <v>714</v>
      </c>
    </row>
    <row r="467" spans="1:27" x14ac:dyDescent="0.3">
      <c r="A467">
        <v>114011277</v>
      </c>
      <c r="B467" t="s">
        <v>358</v>
      </c>
      <c r="C467" s="47">
        <v>-1.4059363498592763</v>
      </c>
      <c r="D467" s="47">
        <v>-8.3116822780067423</v>
      </c>
      <c r="E467" s="47">
        <v>0.40898734177215168</v>
      </c>
      <c r="F467" s="47">
        <v>-0.55835388500965699</v>
      </c>
      <c r="G467" s="47">
        <v>1.8812408759124075</v>
      </c>
      <c r="H467" s="47">
        <v>0.92747485829219123</v>
      </c>
      <c r="I467" s="47">
        <v>-0.4506854345165241</v>
      </c>
      <c r="J467" s="47">
        <v>2.8121546961326516E-2</v>
      </c>
      <c r="K467" s="47">
        <v>0.96236279607163411</v>
      </c>
      <c r="L467" s="47">
        <v>1.1976244846178243</v>
      </c>
      <c r="M467" s="47">
        <v>-12.730336134453779</v>
      </c>
      <c r="N467" s="47">
        <v>-2.0286230248306998</v>
      </c>
      <c r="O467" s="47">
        <v>1.8481818181818177</v>
      </c>
      <c r="P467" s="47">
        <v>-0.12241982507288895</v>
      </c>
      <c r="Q467" s="47">
        <v>3.9107852193995356</v>
      </c>
      <c r="R467" s="47">
        <v>4.0883039140445128</v>
      </c>
      <c r="S467" s="47">
        <v>-1.125738724727837</v>
      </c>
      <c r="T467" s="47">
        <v>4.2163287086446104</v>
      </c>
      <c r="U467" s="47">
        <v>-10.926378600823046</v>
      </c>
      <c r="V467" s="47">
        <v>-6.4155239786856129</v>
      </c>
      <c r="W467">
        <v>3.32</v>
      </c>
      <c r="X467">
        <v>-5.39</v>
      </c>
      <c r="Y467">
        <v>-4.26</v>
      </c>
      <c r="Z467">
        <v>0.55000000000000004</v>
      </c>
      <c r="AA467" t="s">
        <v>714</v>
      </c>
    </row>
    <row r="468" spans="1:27" x14ac:dyDescent="0.3">
      <c r="A468">
        <v>116021628</v>
      </c>
      <c r="B468" t="s">
        <v>401</v>
      </c>
      <c r="C468" s="47">
        <v>-1.4138234966940431</v>
      </c>
      <c r="D468" s="47">
        <v>-0.98635398678884734</v>
      </c>
      <c r="E468" s="47">
        <v>-3.6568910106884909</v>
      </c>
      <c r="F468" s="47">
        <v>-1.5082549789121762</v>
      </c>
      <c r="G468" s="47">
        <v>0.97007040376731979</v>
      </c>
      <c r="H468" s="47">
        <v>-1.5633416754315634</v>
      </c>
      <c r="I468" s="47">
        <v>-1.5699178035723449</v>
      </c>
      <c r="J468" s="47">
        <v>11.487431042756226</v>
      </c>
      <c r="K468" s="47">
        <v>3.1456077389487005</v>
      </c>
      <c r="L468" s="47">
        <v>-0.88134068063030746</v>
      </c>
      <c r="M468" s="47">
        <v>-4.7328026142618516</v>
      </c>
      <c r="N468" s="47">
        <v>-2.6704988072159623</v>
      </c>
      <c r="O468" s="47">
        <v>-1.0247020169746168</v>
      </c>
      <c r="P468" s="47">
        <v>-6.8888255570612618</v>
      </c>
      <c r="Q468" s="47">
        <v>0.59629504061834027</v>
      </c>
      <c r="R468" s="47">
        <v>1.0740226846623298</v>
      </c>
      <c r="S468" s="47">
        <v>0.50072927756349461</v>
      </c>
      <c r="T468" s="47">
        <v>-0.74702558715629408</v>
      </c>
      <c r="U468" s="47">
        <v>-5.7150367950801986</v>
      </c>
      <c r="V468" s="47"/>
      <c r="W468">
        <v>-0.23</v>
      </c>
      <c r="X468">
        <v>-2.1800000000000002</v>
      </c>
      <c r="Y468">
        <v>-0.59</v>
      </c>
      <c r="Z468">
        <v>1.37</v>
      </c>
      <c r="AA468" t="s">
        <v>800</v>
      </c>
    </row>
    <row r="469" spans="1:27" x14ac:dyDescent="0.3">
      <c r="A469">
        <v>122021421</v>
      </c>
      <c r="B469" t="s">
        <v>553</v>
      </c>
      <c r="C469" s="47">
        <v>-1.4350575464792277</v>
      </c>
      <c r="D469" s="47">
        <v>-3.6815694164989932</v>
      </c>
      <c r="E469" s="47">
        <v>-1.9966734279918863</v>
      </c>
      <c r="F469" s="47">
        <v>-2.2214234875444845</v>
      </c>
      <c r="G469" s="47">
        <v>3.0566034327009941</v>
      </c>
      <c r="H469" s="47">
        <v>-1.3902368493527959</v>
      </c>
      <c r="I469" s="47">
        <v>-0.24707257072570776</v>
      </c>
      <c r="J469" s="47">
        <v>1.8053566796368354</v>
      </c>
      <c r="K469" s="47">
        <v>3.8822265246853829</v>
      </c>
      <c r="L469" s="47">
        <v>-3.179917958067457</v>
      </c>
      <c r="M469" s="47">
        <v>-0.98784469096671934</v>
      </c>
      <c r="N469" s="47">
        <v>-2.7069905296387233</v>
      </c>
      <c r="O469" s="47">
        <v>1.1180104712041889</v>
      </c>
      <c r="P469" s="47">
        <v>-6.5272727272727273</v>
      </c>
      <c r="Q469" s="47">
        <v>-2.9094676806083655</v>
      </c>
      <c r="R469" s="47">
        <v>2.4698025944726449</v>
      </c>
      <c r="S469" s="47">
        <v>9.0133191262653067E-2</v>
      </c>
      <c r="T469" s="47">
        <v>-3.3606219673577407</v>
      </c>
      <c r="U469" s="47">
        <v>2.4692951541850228</v>
      </c>
      <c r="V469" s="47"/>
      <c r="W469">
        <v>1.5</v>
      </c>
      <c r="X469">
        <v>-8.82</v>
      </c>
      <c r="Y469">
        <v>8.81</v>
      </c>
      <c r="Z469">
        <v>2</v>
      </c>
      <c r="AA469" t="s">
        <v>714</v>
      </c>
    </row>
    <row r="470" spans="1:27" x14ac:dyDescent="0.3">
      <c r="A470">
        <v>101041020</v>
      </c>
      <c r="B470" t="s">
        <v>87</v>
      </c>
      <c r="C470" s="47">
        <v>-1.4613431269674724</v>
      </c>
      <c r="D470" s="47">
        <v>-6.4750262565641403</v>
      </c>
      <c r="E470" s="47">
        <v>6.3103834808259593</v>
      </c>
      <c r="F470" s="47">
        <v>0.40114524453182554</v>
      </c>
      <c r="G470" s="47">
        <v>-3.3425388601036268</v>
      </c>
      <c r="H470" s="47">
        <v>2.727045600513808</v>
      </c>
      <c r="I470" s="47">
        <v>-3.3173087818696896</v>
      </c>
      <c r="J470" s="47">
        <v>-6.82</v>
      </c>
      <c r="K470" s="47">
        <v>-4.4697515527950316</v>
      </c>
      <c r="L470" s="47">
        <v>7.9892986773300532</v>
      </c>
      <c r="M470" s="47">
        <v>-18.649670014347198</v>
      </c>
      <c r="N470" s="47">
        <v>-1.2825775907417154</v>
      </c>
      <c r="O470" s="47">
        <v>2.2217205009887948</v>
      </c>
      <c r="P470" s="47">
        <v>25.115355191256832</v>
      </c>
      <c r="Q470" s="47">
        <v>5.6331754874651843</v>
      </c>
      <c r="R470" s="47">
        <v>-4.3630940988835736</v>
      </c>
      <c r="S470" s="47">
        <v>-0.49181320352905367</v>
      </c>
      <c r="T470" s="47">
        <v>2.8882952815829537</v>
      </c>
      <c r="U470" s="47">
        <v>-17.703521444695259</v>
      </c>
      <c r="V470" s="47"/>
      <c r="W470">
        <v>2.94</v>
      </c>
      <c r="X470">
        <v>6.68</v>
      </c>
      <c r="Z470">
        <v>2.8</v>
      </c>
      <c r="AA470" t="s">
        <v>714</v>
      </c>
    </row>
    <row r="471" spans="1:27" x14ac:dyDescent="0.3">
      <c r="A471">
        <v>108041620</v>
      </c>
      <c r="B471" t="s">
        <v>246</v>
      </c>
      <c r="C471" s="47">
        <v>-1.4660852394042738</v>
      </c>
      <c r="D471" s="47">
        <v>-8.5044769921514867</v>
      </c>
      <c r="E471" s="47">
        <v>1.0583163438803567</v>
      </c>
      <c r="F471" s="47">
        <v>-1.2269816120322243</v>
      </c>
      <c r="G471" s="47">
        <v>2.9148594134936499</v>
      </c>
      <c r="H471" s="47">
        <v>0.76514595110373129</v>
      </c>
      <c r="I471" s="47">
        <v>-0.23587100369998026</v>
      </c>
      <c r="J471" s="47">
        <v>-2.5398700581191527</v>
      </c>
      <c r="K471" s="47">
        <v>3.4997006821119898</v>
      </c>
      <c r="L471" s="47">
        <v>-4.4559390063969264</v>
      </c>
      <c r="M471" s="47">
        <v>-2.6163534814538671</v>
      </c>
      <c r="N471" s="47">
        <v>-3.0838416268207656</v>
      </c>
      <c r="O471" s="47">
        <v>2.6488620140638783</v>
      </c>
      <c r="P471" s="47">
        <v>-0.14598248926769486</v>
      </c>
      <c r="Q471" s="47">
        <v>-0.77125066963488464</v>
      </c>
      <c r="R471" s="47">
        <v>4.9946002942450249</v>
      </c>
      <c r="S471" s="47">
        <v>2.4698518801576572</v>
      </c>
      <c r="T471" s="47">
        <v>3.4687052581404227</v>
      </c>
      <c r="U471" s="47">
        <v>-8.6230088822138455</v>
      </c>
      <c r="V471" s="47">
        <v>12.025859280511057</v>
      </c>
      <c r="W471">
        <v>4.25</v>
      </c>
      <c r="X471">
        <v>1.89</v>
      </c>
      <c r="Y471">
        <v>-3.63</v>
      </c>
      <c r="Z471">
        <v>8.07</v>
      </c>
      <c r="AA471" t="s">
        <v>801</v>
      </c>
    </row>
    <row r="472" spans="1:27" x14ac:dyDescent="0.3">
      <c r="A472">
        <v>119041671</v>
      </c>
      <c r="B472" t="s">
        <v>502</v>
      </c>
      <c r="C472" s="47">
        <v>-1.4740048389459339</v>
      </c>
      <c r="D472" s="47">
        <v>-1.5681328812033186</v>
      </c>
      <c r="E472" s="47">
        <v>-4.3762799297369064</v>
      </c>
      <c r="F472" s="47">
        <v>-0.78868399151734536</v>
      </c>
      <c r="G472" s="47">
        <v>12.598073076028205</v>
      </c>
      <c r="H472" s="47">
        <v>-1.6453674487116228</v>
      </c>
      <c r="I472" s="47">
        <v>8.2495353777229496E-2</v>
      </c>
      <c r="J472" s="47">
        <v>-0.44028185890758209</v>
      </c>
      <c r="K472" s="47">
        <v>-4.3747525005199464</v>
      </c>
      <c r="L472" s="47">
        <v>-1.5415985141160924</v>
      </c>
      <c r="M472" s="47">
        <v>-5.3444522712660891</v>
      </c>
      <c r="N472" s="47">
        <v>-1.9481524596830377</v>
      </c>
      <c r="O472" s="47">
        <v>1.5862088616043231</v>
      </c>
      <c r="P472" s="47">
        <v>-14.304691971984028</v>
      </c>
      <c r="Q472" s="47">
        <v>1.5464824975835008</v>
      </c>
      <c r="R472" s="47">
        <v>13.404548138119148</v>
      </c>
      <c r="S472" s="47">
        <v>-6.4681870912499217</v>
      </c>
      <c r="T472" s="47">
        <v>1.6356750445325901</v>
      </c>
      <c r="U472" s="47">
        <v>-2.2792971010002816</v>
      </c>
      <c r="V472" s="47"/>
      <c r="W472">
        <v>-5.47</v>
      </c>
      <c r="X472">
        <v>-5.3</v>
      </c>
      <c r="Y472">
        <v>-7.71</v>
      </c>
      <c r="Z472">
        <v>-15.37</v>
      </c>
      <c r="AA472" t="s">
        <v>802</v>
      </c>
    </row>
    <row r="473" spans="1:27" x14ac:dyDescent="0.3">
      <c r="A473">
        <v>121041414</v>
      </c>
      <c r="B473" t="s">
        <v>545</v>
      </c>
      <c r="C473" s="47">
        <v>-1.4805473581093489</v>
      </c>
      <c r="D473" s="47">
        <v>-4.8120082815734992</v>
      </c>
      <c r="E473" s="47">
        <v>-0.27390243902438982</v>
      </c>
      <c r="F473" s="47">
        <v>-1.6222759773423716</v>
      </c>
      <c r="G473" s="47">
        <v>2.2766440854611769</v>
      </c>
      <c r="H473" s="47">
        <v>-0.94757047369950609</v>
      </c>
      <c r="I473" s="47">
        <v>-0.88741330301307642</v>
      </c>
      <c r="J473" s="47">
        <v>1.4019255849635588</v>
      </c>
      <c r="K473" s="47">
        <v>-0.83686433793663717</v>
      </c>
      <c r="L473" s="47">
        <v>-5.1576200453989873</v>
      </c>
      <c r="M473" s="47">
        <v>-3.3602665520206365</v>
      </c>
      <c r="N473" s="47">
        <v>-2.2197315114467218</v>
      </c>
      <c r="O473" s="47">
        <v>2.6216196886832144</v>
      </c>
      <c r="P473" s="47">
        <v>-10.681111111111111</v>
      </c>
      <c r="Q473" s="47">
        <v>2.7515143246930442</v>
      </c>
      <c r="R473" s="47">
        <v>0.94055045871559528</v>
      </c>
      <c r="S473" s="47">
        <v>-0.75248328557784117</v>
      </c>
      <c r="T473" s="47">
        <v>-2.1488768606224626</v>
      </c>
      <c r="U473" s="47">
        <v>-1.7359289553634021</v>
      </c>
      <c r="V473" s="47">
        <v>15.124931506849315</v>
      </c>
      <c r="W473">
        <v>1.1100000000000001</v>
      </c>
      <c r="X473">
        <v>8.08</v>
      </c>
      <c r="Y473">
        <v>-0.6</v>
      </c>
      <c r="Z473">
        <v>2.86</v>
      </c>
      <c r="AA473" t="s">
        <v>714</v>
      </c>
    </row>
    <row r="474" spans="1:27" x14ac:dyDescent="0.3">
      <c r="A474">
        <v>116021632</v>
      </c>
      <c r="B474" t="s">
        <v>405</v>
      </c>
      <c r="C474" s="47">
        <v>-1.4860840102252855</v>
      </c>
      <c r="D474" s="47">
        <v>-5.7448126664971095</v>
      </c>
      <c r="E474" s="47">
        <v>2.0633837640519861</v>
      </c>
      <c r="F474" s="47">
        <v>-1.2281479740873475</v>
      </c>
      <c r="G474" s="47">
        <v>5.7425772644819855</v>
      </c>
      <c r="H474" s="47">
        <v>2.1641709434128131E-3</v>
      </c>
      <c r="I474" s="47">
        <v>-0.49590307250107379</v>
      </c>
      <c r="J474" s="47">
        <v>3.4127925041849068</v>
      </c>
      <c r="K474" s="47">
        <v>3.3319701075173773</v>
      </c>
      <c r="L474" s="47">
        <v>-0.96323103260304777</v>
      </c>
      <c r="M474" s="47">
        <v>-6.0223281395406882</v>
      </c>
      <c r="N474" s="47">
        <v>-1.5477301309660589</v>
      </c>
      <c r="O474" s="47">
        <v>2.8513453796564487</v>
      </c>
      <c r="P474" s="47">
        <v>-11.022287466911624</v>
      </c>
      <c r="Q474" s="47">
        <v>6.2701122608405377</v>
      </c>
      <c r="R474" s="47">
        <v>2.0472999701915207</v>
      </c>
      <c r="S474" s="47">
        <v>-4.7013463226481464</v>
      </c>
      <c r="T474" s="47">
        <v>-1.0722612425860074</v>
      </c>
      <c r="U474" s="47">
        <v>-3.4642685669575783</v>
      </c>
      <c r="V474" s="47"/>
      <c r="W474">
        <v>-2.8</v>
      </c>
      <c r="X474">
        <v>-7.91</v>
      </c>
      <c r="Y474">
        <v>-0.84</v>
      </c>
      <c r="Z474">
        <v>-2.82</v>
      </c>
      <c r="AA474" t="s">
        <v>803</v>
      </c>
    </row>
    <row r="475" spans="1:27" x14ac:dyDescent="0.3">
      <c r="A475">
        <v>101041024</v>
      </c>
      <c r="B475" t="s">
        <v>91</v>
      </c>
      <c r="C475" s="47">
        <v>-1.4889919213206877</v>
      </c>
      <c r="D475" s="47">
        <v>-5.1364285714285742</v>
      </c>
      <c r="E475" s="47">
        <v>-3.3501098901098905</v>
      </c>
      <c r="F475" s="47">
        <v>7.6009389671362726E-2</v>
      </c>
      <c r="G475" s="47">
        <v>-0.74102362204724415</v>
      </c>
      <c r="H475" s="47">
        <v>1.3675630252100852</v>
      </c>
      <c r="I475" s="47">
        <v>-3.0673283705541774</v>
      </c>
      <c r="J475" s="47">
        <v>-9.7514285714285727</v>
      </c>
      <c r="K475" s="47">
        <v>9.0040485829959493E-2</v>
      </c>
      <c r="L475" s="47">
        <v>7.0526678603401951</v>
      </c>
      <c r="M475" s="47">
        <v>-15.481351351351353</v>
      </c>
      <c r="N475" s="47">
        <v>-0.84281296023564067</v>
      </c>
      <c r="O475" s="47">
        <v>0.84085578446909626</v>
      </c>
      <c r="P475" s="47">
        <v>-12.286666666666662</v>
      </c>
      <c r="Q475" s="47">
        <v>2.0894297352342157</v>
      </c>
      <c r="R475" s="47">
        <v>-1.6981412639405189</v>
      </c>
      <c r="S475" s="47">
        <v>0.433788819875776</v>
      </c>
      <c r="T475" s="47">
        <v>-0.9155640373197631</v>
      </c>
      <c r="U475" s="47">
        <v>-16.74126984126984</v>
      </c>
      <c r="V475" s="47"/>
      <c r="W475">
        <v>2.27</v>
      </c>
      <c r="X475">
        <v>-7.45</v>
      </c>
      <c r="Z475">
        <v>0.18</v>
      </c>
      <c r="AA475" t="s">
        <v>714</v>
      </c>
    </row>
    <row r="476" spans="1:27" x14ac:dyDescent="0.3">
      <c r="A476">
        <v>105031101</v>
      </c>
      <c r="B476" t="s">
        <v>175</v>
      </c>
      <c r="C476" s="47">
        <v>-1.497621563774997</v>
      </c>
      <c r="D476" s="47">
        <v>-6.0074013921113707</v>
      </c>
      <c r="E476" s="47">
        <v>-1.2927814569536427</v>
      </c>
      <c r="F476" s="47">
        <v>-1.0501896505012187</v>
      </c>
      <c r="G476" s="47">
        <v>3.6803767864876562</v>
      </c>
      <c r="H476" s="47">
        <v>0.53851018973998599</v>
      </c>
      <c r="I476" s="47">
        <v>-0.73378936499741876</v>
      </c>
      <c r="J476" s="47">
        <v>0.84351351351351056</v>
      </c>
      <c r="K476" s="47">
        <v>0.28898734177215069</v>
      </c>
      <c r="L476" s="47">
        <v>-2.2484186313974419E-2</v>
      </c>
      <c r="M476" s="47">
        <v>-9.8142224458983378</v>
      </c>
      <c r="N476" s="47">
        <v>-2.0417850360805168</v>
      </c>
      <c r="O476" s="47">
        <v>0.12146277753591672</v>
      </c>
      <c r="P476" s="47">
        <v>-8.963701799485861</v>
      </c>
      <c r="Q476" s="47">
        <v>0.42331008243500179</v>
      </c>
      <c r="R476" s="47">
        <v>5.8021884498480247</v>
      </c>
      <c r="S476" s="47">
        <v>-1.8110272652161941</v>
      </c>
      <c r="T476" s="47">
        <v>3.2880999342537804</v>
      </c>
      <c r="U476" s="47">
        <v>-7.1772727272727259</v>
      </c>
      <c r="V476" s="47">
        <v>7.7131259968102057</v>
      </c>
      <c r="W476">
        <v>1.67</v>
      </c>
      <c r="X476">
        <v>-3.33</v>
      </c>
      <c r="Y476">
        <v>-12.61</v>
      </c>
      <c r="Z476">
        <v>7.57</v>
      </c>
      <c r="AA476" t="s">
        <v>714</v>
      </c>
    </row>
    <row r="477" spans="1:27" x14ac:dyDescent="0.3">
      <c r="A477">
        <v>109011176</v>
      </c>
      <c r="B477" t="s">
        <v>255</v>
      </c>
      <c r="C477" s="47">
        <v>-1.5653725676317052</v>
      </c>
      <c r="D477" s="47">
        <v>-7.55215958369471</v>
      </c>
      <c r="E477" s="47">
        <v>1.906454720616571</v>
      </c>
      <c r="F477" s="47">
        <v>-1.6483322844556341</v>
      </c>
      <c r="G477" s="47">
        <v>2.0837432934378874</v>
      </c>
      <c r="H477" s="47">
        <v>0.47818181818181671</v>
      </c>
      <c r="I477" s="47">
        <v>-0.89119266055045898</v>
      </c>
      <c r="J477" s="47">
        <v>0.40055099081681789</v>
      </c>
      <c r="K477" s="47">
        <v>2.2301340482573728</v>
      </c>
      <c r="L477" s="47">
        <v>0.9312842432484949</v>
      </c>
      <c r="M477" s="47">
        <v>-12.471351351351355</v>
      </c>
      <c r="N477" s="47">
        <v>-0.76117416239058278</v>
      </c>
      <c r="O477" s="47">
        <v>0.7160926851431153</v>
      </c>
      <c r="P477" s="47">
        <v>-18.808888888888887</v>
      </c>
      <c r="Q477" s="47">
        <v>7.3066571564431726</v>
      </c>
      <c r="R477" s="47">
        <v>3.648136759981643</v>
      </c>
      <c r="S477" s="47">
        <v>-6.4010884353741488</v>
      </c>
      <c r="T477" s="47">
        <v>5.3987234042553194</v>
      </c>
      <c r="U477" s="47">
        <v>-6.4543722032113742</v>
      </c>
      <c r="V477" s="47">
        <v>7.3117460317460328</v>
      </c>
      <c r="W477">
        <v>2.96</v>
      </c>
      <c r="X477">
        <v>-4.22</v>
      </c>
      <c r="Y477">
        <v>-11.86</v>
      </c>
      <c r="Z477">
        <v>4.71</v>
      </c>
      <c r="AA477" t="s">
        <v>714</v>
      </c>
    </row>
    <row r="478" spans="1:27" x14ac:dyDescent="0.3">
      <c r="A478">
        <v>112011240</v>
      </c>
      <c r="B478" t="s">
        <v>319</v>
      </c>
      <c r="C478" s="47">
        <v>-1.5662913096695235</v>
      </c>
      <c r="D478" s="47">
        <v>-9.0138762214983714</v>
      </c>
      <c r="E478" s="47">
        <v>-2.8163414634146342</v>
      </c>
      <c r="F478" s="47">
        <v>-0.59705962676376956</v>
      </c>
      <c r="G478" s="47">
        <v>3.7516279069767444</v>
      </c>
      <c r="H478" s="47">
        <v>-2.5384615384615117E-2</v>
      </c>
      <c r="I478" s="47">
        <v>-0.20173913043478287</v>
      </c>
      <c r="J478" s="47">
        <v>9.2492711682743831</v>
      </c>
      <c r="K478" s="47">
        <v>11.574012738853504</v>
      </c>
      <c r="L478" s="47">
        <v>-5.7682181546507287</v>
      </c>
      <c r="M478" s="47">
        <v>-21.54777179763186</v>
      </c>
      <c r="N478" s="47">
        <v>-1.0308269463493351</v>
      </c>
      <c r="O478" s="47">
        <v>2.2849134948096896</v>
      </c>
      <c r="P478" s="47">
        <v>23.72</v>
      </c>
      <c r="Q478" s="47">
        <v>14.381030358785647</v>
      </c>
      <c r="R478" s="47">
        <v>5.677558257345491</v>
      </c>
      <c r="S478" s="47">
        <v>1.2942850532161039</v>
      </c>
      <c r="T478" s="47">
        <v>3.9617866215071968</v>
      </c>
      <c r="U478" s="47">
        <v>-10.424200728450021</v>
      </c>
      <c r="V478" s="47">
        <v>44.65761904761905</v>
      </c>
      <c r="W478">
        <v>1.52</v>
      </c>
      <c r="X478">
        <v>5.87</v>
      </c>
      <c r="Y478">
        <v>-3.54</v>
      </c>
      <c r="Z478">
        <v>13.21</v>
      </c>
      <c r="AA478" t="s">
        <v>714</v>
      </c>
    </row>
    <row r="479" spans="1:27" x14ac:dyDescent="0.3">
      <c r="A479">
        <v>106011107</v>
      </c>
      <c r="B479" t="s">
        <v>181</v>
      </c>
      <c r="C479" s="47">
        <v>-1.5800441208912428</v>
      </c>
      <c r="D479" s="47">
        <v>-9.770236966824644</v>
      </c>
      <c r="E479" s="47">
        <v>10.830297029702969</v>
      </c>
      <c r="F479" s="47">
        <v>-0.40303989867004475</v>
      </c>
      <c r="G479" s="47">
        <v>-2.8115219189412741</v>
      </c>
      <c r="H479" s="47">
        <v>-9.666570355388604E-2</v>
      </c>
      <c r="I479" s="47">
        <v>1.6998140200286116</v>
      </c>
      <c r="J479" s="47">
        <v>2.973703703703702</v>
      </c>
      <c r="K479" s="47">
        <v>1.5019919919919911</v>
      </c>
      <c r="L479" s="47">
        <v>-3.8477777777777775</v>
      </c>
      <c r="M479" s="47">
        <v>-14.368791208791208</v>
      </c>
      <c r="N479" s="47">
        <v>0.5853741496598639</v>
      </c>
      <c r="O479" s="47">
        <v>3.6682728410513148</v>
      </c>
      <c r="P479" s="47">
        <v>31.60854771784232</v>
      </c>
      <c r="Q479" s="47">
        <v>2.9819397993311014</v>
      </c>
      <c r="R479" s="47">
        <v>-2.6550254841997951</v>
      </c>
      <c r="S479" s="47">
        <v>1.656737588652482</v>
      </c>
      <c r="T479" s="47">
        <v>3.5447504860661048</v>
      </c>
      <c r="U479" s="47">
        <v>-15.195154349859681</v>
      </c>
      <c r="V479" s="47"/>
      <c r="W479">
        <v>0.72</v>
      </c>
      <c r="X479">
        <v>-1.43</v>
      </c>
      <c r="Z479">
        <v>3.73</v>
      </c>
      <c r="AA479" t="s">
        <v>714</v>
      </c>
    </row>
    <row r="480" spans="1:27" x14ac:dyDescent="0.3">
      <c r="A480">
        <v>118011345</v>
      </c>
      <c r="B480" t="s">
        <v>446</v>
      </c>
      <c r="C480" s="47">
        <v>-1.5885412521046991</v>
      </c>
      <c r="D480" s="47">
        <v>-4.4116424636955429</v>
      </c>
      <c r="E480" s="47">
        <v>1.4977680140597531</v>
      </c>
      <c r="F480" s="47">
        <v>-1.9204784861998307</v>
      </c>
      <c r="G480" s="47">
        <v>1.3220685434516533</v>
      </c>
      <c r="H480" s="47">
        <v>-1.6736825563122055</v>
      </c>
      <c r="I480" s="47">
        <v>-0.51679520778734567</v>
      </c>
      <c r="J480" s="47">
        <v>1.6359010600706707</v>
      </c>
      <c r="K480" s="47">
        <v>-0.48238895558223227</v>
      </c>
      <c r="L480" s="47">
        <v>-4.7212367491166081</v>
      </c>
      <c r="M480" s="47">
        <v>-2.4489313835770528</v>
      </c>
      <c r="N480" s="47">
        <v>-2.6316815247463881</v>
      </c>
      <c r="O480" s="47">
        <v>4.192548725637181</v>
      </c>
      <c r="P480" s="47">
        <v>-16.926837606837609</v>
      </c>
      <c r="Q480" s="47">
        <v>2.625224766751483</v>
      </c>
      <c r="R480" s="47">
        <v>-0.90167101827676355</v>
      </c>
      <c r="S480" s="47">
        <v>-0.3711210762331838</v>
      </c>
      <c r="T480" s="47">
        <v>-4.6019254813703423</v>
      </c>
      <c r="U480" s="47">
        <v>0.31356054530874111</v>
      </c>
      <c r="V480" s="47">
        <v>5.6357142857142861</v>
      </c>
      <c r="W480">
        <v>1.28</v>
      </c>
      <c r="Y480">
        <v>10.88</v>
      </c>
      <c r="Z480">
        <v>7.4</v>
      </c>
      <c r="AA480" t="s">
        <v>714</v>
      </c>
    </row>
    <row r="481" spans="1:27" x14ac:dyDescent="0.3">
      <c r="A481">
        <v>106011108</v>
      </c>
      <c r="B481" t="s">
        <v>182</v>
      </c>
      <c r="C481" s="47">
        <v>-1.613777197563099</v>
      </c>
      <c r="D481" s="47">
        <v>-9.8913454075032341</v>
      </c>
      <c r="E481" s="47">
        <v>4.1486183656276339</v>
      </c>
      <c r="F481" s="47">
        <v>-1.9577835564899857</v>
      </c>
      <c r="G481" s="47">
        <v>5.0303861003860995</v>
      </c>
      <c r="H481" s="47">
        <v>1.3919493314567219</v>
      </c>
      <c r="I481" s="47">
        <v>-0.22460210412732806</v>
      </c>
      <c r="J481" s="47">
        <v>-1.4028612856452369</v>
      </c>
      <c r="K481" s="47">
        <v>5.0169072164948449</v>
      </c>
      <c r="L481" s="47">
        <v>-5.0918569497357726</v>
      </c>
      <c r="M481" s="47">
        <v>-3.9816039179675542</v>
      </c>
      <c r="N481" s="47">
        <v>-3.363621262458472</v>
      </c>
      <c r="O481" s="47">
        <v>3.2082511210762323</v>
      </c>
      <c r="P481" s="47">
        <v>-2.6115686274509784</v>
      </c>
      <c r="Q481" s="47">
        <v>7.9417041800643133</v>
      </c>
      <c r="R481" s="47">
        <v>8.0753835425383524</v>
      </c>
      <c r="S481" s="47">
        <v>-3.2749438202247187</v>
      </c>
      <c r="T481" s="47">
        <v>5.7980280251058227</v>
      </c>
      <c r="U481" s="47">
        <v>-9.5317283950617266</v>
      </c>
      <c r="V481" s="47">
        <v>10.594660194174757</v>
      </c>
      <c r="W481">
        <v>3.48</v>
      </c>
      <c r="X481">
        <v>0.05</v>
      </c>
      <c r="Y481">
        <v>-11.64</v>
      </c>
      <c r="Z481">
        <v>7.69</v>
      </c>
      <c r="AA481" t="s">
        <v>714</v>
      </c>
    </row>
    <row r="482" spans="1:27" x14ac:dyDescent="0.3">
      <c r="A482">
        <v>117031647</v>
      </c>
      <c r="B482" t="s">
        <v>439</v>
      </c>
      <c r="C482" s="47">
        <v>-1.6439277996416166</v>
      </c>
      <c r="D482" s="47">
        <v>-3.1093079860156472</v>
      </c>
      <c r="E482" s="47">
        <v>-7.2366408440157244</v>
      </c>
      <c r="F482" s="47">
        <v>0.55867069104528611</v>
      </c>
      <c r="G482" s="47">
        <v>-3.5950600515855307</v>
      </c>
      <c r="H482" s="47">
        <v>-1.6965902512547473</v>
      </c>
      <c r="I482" s="47">
        <v>-1.1973321951379106</v>
      </c>
      <c r="J482" s="47">
        <v>2.9327274814484348</v>
      </c>
      <c r="K482" s="47">
        <v>-3.8712639039709371</v>
      </c>
      <c r="L482" s="47">
        <v>2.8218720759489049</v>
      </c>
      <c r="M482" s="47">
        <v>-19.794941039219495</v>
      </c>
      <c r="N482" s="47">
        <v>-3.0221063472196894</v>
      </c>
      <c r="O482" s="47">
        <v>-3.8100000000000005</v>
      </c>
      <c r="P482" s="47">
        <v>-33.74833673014593</v>
      </c>
      <c r="Q482" s="47">
        <v>9.9777035799337028</v>
      </c>
      <c r="R482" s="47">
        <v>-5.5981831778571092</v>
      </c>
      <c r="S482" s="47">
        <v>-22.799928055910655</v>
      </c>
      <c r="T482" s="47">
        <v>-7.5882119686257123</v>
      </c>
      <c r="U482" s="47">
        <v>-2.7295052154430373</v>
      </c>
      <c r="V482" s="47">
        <v>10.801051062970586</v>
      </c>
      <c r="W482">
        <v>2.89</v>
      </c>
      <c r="X482">
        <v>10.130000000000001</v>
      </c>
      <c r="Y482">
        <v>18.22</v>
      </c>
      <c r="Z482">
        <v>14.83</v>
      </c>
      <c r="AA482" t="s">
        <v>804</v>
      </c>
    </row>
    <row r="483" spans="1:27" x14ac:dyDescent="0.3">
      <c r="A483">
        <v>108021156</v>
      </c>
      <c r="B483" t="s">
        <v>235</v>
      </c>
      <c r="C483" s="47">
        <v>-1.6622081648623954</v>
      </c>
      <c r="D483" s="47">
        <v>-8.2476855895196515</v>
      </c>
      <c r="E483" s="47">
        <v>-3.8186103542234306</v>
      </c>
      <c r="F483" s="47">
        <v>1.0485345463486624</v>
      </c>
      <c r="G483" s="47">
        <v>-1.5664381173736199</v>
      </c>
      <c r="H483" s="47">
        <v>1.3048090169066988</v>
      </c>
      <c r="I483" s="47">
        <v>-2.7259783588818749</v>
      </c>
      <c r="J483" s="47">
        <v>-1.6250819672131129</v>
      </c>
      <c r="K483" s="47">
        <v>0.22263205013428689</v>
      </c>
      <c r="L483" s="47">
        <v>3.9996458684654304</v>
      </c>
      <c r="M483" s="47">
        <v>-16.555210727969353</v>
      </c>
      <c r="N483" s="47">
        <v>1.1008675263774914</v>
      </c>
      <c r="O483" s="47">
        <v>2.3242741390952055</v>
      </c>
      <c r="P483" s="47">
        <v>8.3558015267175598</v>
      </c>
      <c r="Q483" s="47">
        <v>2.9358128078817742</v>
      </c>
      <c r="R483" s="47">
        <v>-1.8672256728778471</v>
      </c>
      <c r="S483" s="47">
        <v>-5.5611593304401747</v>
      </c>
      <c r="T483" s="47">
        <v>8.7460020986358877</v>
      </c>
      <c r="U483" s="47">
        <v>-18.842602739726029</v>
      </c>
      <c r="V483" s="47"/>
      <c r="W483">
        <v>4.0199999999999996</v>
      </c>
      <c r="X483">
        <v>1.2</v>
      </c>
      <c r="Z483">
        <v>12.44</v>
      </c>
      <c r="AA483" t="s">
        <v>714</v>
      </c>
    </row>
    <row r="484" spans="1:27" x14ac:dyDescent="0.3">
      <c r="A484">
        <v>121041689</v>
      </c>
      <c r="B484" t="s">
        <v>549</v>
      </c>
      <c r="C484" s="47">
        <v>-1.6733229021317682</v>
      </c>
      <c r="D484" s="47">
        <v>-4.1872068414785524</v>
      </c>
      <c r="E484" s="47">
        <v>-1.2350613616463981</v>
      </c>
      <c r="F484" s="47">
        <v>-1.7198210245142267</v>
      </c>
      <c r="G484" s="47">
        <v>1.3075825332505167</v>
      </c>
      <c r="H484" s="47">
        <v>-0.45357354504848768</v>
      </c>
      <c r="I484" s="47">
        <v>-1.6151162839224886</v>
      </c>
      <c r="J484" s="47">
        <v>1.962921188172011</v>
      </c>
      <c r="K484" s="47">
        <v>1.2480441744630628</v>
      </c>
      <c r="L484" s="47">
        <v>-4.2357522590602992</v>
      </c>
      <c r="M484" s="47">
        <v>-4.4775623929076955</v>
      </c>
      <c r="N484" s="47">
        <v>-2.5114111815133402</v>
      </c>
      <c r="O484" s="47">
        <v>2.9195178982680319</v>
      </c>
      <c r="P484" s="47">
        <v>-8.6285240771463236</v>
      </c>
      <c r="Q484" s="47">
        <v>2.8857183261940076</v>
      </c>
      <c r="R484" s="47">
        <v>-0.24928735728121421</v>
      </c>
      <c r="S484" s="47">
        <v>0.38022199279374735</v>
      </c>
      <c r="T484" s="47">
        <v>-1.6412312805948686</v>
      </c>
      <c r="U484" s="47">
        <v>-2.9983628558868407</v>
      </c>
      <c r="V484" s="47"/>
      <c r="W484">
        <v>0.65</v>
      </c>
      <c r="Y484">
        <v>7.57</v>
      </c>
      <c r="Z484">
        <v>-2.09</v>
      </c>
      <c r="AA484" t="s">
        <v>805</v>
      </c>
    </row>
    <row r="485" spans="1:27" x14ac:dyDescent="0.3">
      <c r="A485">
        <v>110031197</v>
      </c>
      <c r="B485" t="s">
        <v>276</v>
      </c>
      <c r="C485" s="47">
        <v>-1.6843814432989692</v>
      </c>
      <c r="D485" s="47">
        <v>-6.6989115646258508</v>
      </c>
      <c r="E485" s="47">
        <v>-7.3885179407176294</v>
      </c>
      <c r="F485" s="47">
        <v>6.6342727567217707E-2</v>
      </c>
      <c r="G485" s="47">
        <v>2.6505940594059414</v>
      </c>
      <c r="H485" s="47">
        <v>2.123041084286319</v>
      </c>
      <c r="I485" s="47">
        <v>-2.3788809423643258</v>
      </c>
      <c r="J485" s="47">
        <v>-1.1389956958393093</v>
      </c>
      <c r="K485" s="47">
        <v>2.2617059639389741</v>
      </c>
      <c r="L485" s="47">
        <v>-3.0241322314049581</v>
      </c>
      <c r="M485" s="47">
        <v>-9.8412021857923477</v>
      </c>
      <c r="N485" s="47">
        <v>-0.49851317752362001</v>
      </c>
      <c r="O485" s="47">
        <v>-0.37094552929085278</v>
      </c>
      <c r="P485" s="47">
        <v>-3.6042944785276063</v>
      </c>
      <c r="Q485" s="47">
        <v>-1.5068817204301048</v>
      </c>
      <c r="R485" s="47">
        <v>4.4694569067296328</v>
      </c>
      <c r="S485" s="47">
        <v>-0.57879634911580169</v>
      </c>
      <c r="T485" s="47">
        <v>0.44178963893249623</v>
      </c>
      <c r="U485" s="47">
        <v>-5.1115147361206326</v>
      </c>
      <c r="V485" s="47">
        <v>-9.9516722408026794</v>
      </c>
      <c r="W485">
        <v>1.7</v>
      </c>
      <c r="X485">
        <v>-3.9</v>
      </c>
      <c r="Z485">
        <v>1.85</v>
      </c>
      <c r="AA485" t="s">
        <v>714</v>
      </c>
    </row>
    <row r="486" spans="1:27" x14ac:dyDescent="0.3">
      <c r="A486">
        <v>121011684</v>
      </c>
      <c r="B486" t="s">
        <v>528</v>
      </c>
      <c r="C486" s="47">
        <v>-1.70868671693996</v>
      </c>
      <c r="D486" s="47">
        <v>-2.117791746957824</v>
      </c>
      <c r="E486" s="47">
        <v>-4.3676261914210386</v>
      </c>
      <c r="F486" s="47">
        <v>-2.2130265167687657</v>
      </c>
      <c r="G486" s="47">
        <v>4.3105595913723498</v>
      </c>
      <c r="H486" s="47">
        <v>-0.5933400691049755</v>
      </c>
      <c r="I486" s="47">
        <v>-2.5471890334633986</v>
      </c>
      <c r="J486" s="47">
        <v>-1.0013222405492073</v>
      </c>
      <c r="K486" s="47">
        <v>0.30307980426326431</v>
      </c>
      <c r="L486" s="47">
        <v>-4.0438145715327796</v>
      </c>
      <c r="M486" s="47">
        <v>-10.399829403524269</v>
      </c>
      <c r="N486" s="47">
        <v>-4.7305806379383242</v>
      </c>
      <c r="O486" s="47">
        <v>0.32138189070635725</v>
      </c>
      <c r="P486" s="47">
        <v>-9.3512215612635643</v>
      </c>
      <c r="Q486" s="47">
        <v>5.0953389029862102</v>
      </c>
      <c r="R486" s="47">
        <v>3.6719557263861748</v>
      </c>
      <c r="S486" s="47">
        <v>-1.7471672824384106</v>
      </c>
      <c r="T486" s="47">
        <v>-1.8239360974951211</v>
      </c>
      <c r="U486" s="47">
        <v>-0.37328526708997245</v>
      </c>
      <c r="V486" s="47">
        <v>-33.214370431807041</v>
      </c>
      <c r="W486">
        <v>0.53</v>
      </c>
      <c r="Y486">
        <v>3.11</v>
      </c>
      <c r="Z486">
        <v>-3.83</v>
      </c>
      <c r="AA486" t="s">
        <v>806</v>
      </c>
    </row>
    <row r="487" spans="1:27" x14ac:dyDescent="0.3">
      <c r="A487">
        <v>121041688</v>
      </c>
      <c r="B487" t="s">
        <v>548</v>
      </c>
      <c r="C487" s="47">
        <v>-1.7233229352196213</v>
      </c>
      <c r="D487" s="47">
        <v>-3.9172075902095438</v>
      </c>
      <c r="E487" s="47">
        <v>-2.6950621124655632</v>
      </c>
      <c r="F487" s="47">
        <v>-1.7298211704287016</v>
      </c>
      <c r="G487" s="47">
        <v>1.1475825936380355</v>
      </c>
      <c r="H487" s="47">
        <v>-1.0035739160371513</v>
      </c>
      <c r="I487" s="47">
        <v>-1.4151162739878478</v>
      </c>
      <c r="J487" s="47">
        <v>1.3029210255604529</v>
      </c>
      <c r="K487" s="47">
        <v>-0.19195621271914698</v>
      </c>
      <c r="L487" s="47">
        <v>-4.3857523425775859</v>
      </c>
      <c r="M487" s="47">
        <v>-5.1275624843262575</v>
      </c>
      <c r="N487" s="47">
        <v>-2.2814111166416016</v>
      </c>
      <c r="O487" s="47">
        <v>2.2995178403821157</v>
      </c>
      <c r="P487" s="47">
        <v>-11.808521777994596</v>
      </c>
      <c r="Q487" s="47">
        <v>1.5057192948905378</v>
      </c>
      <c r="R487" s="47">
        <v>-0.20928746710521917</v>
      </c>
      <c r="S487" s="47">
        <v>0.34022190152479093</v>
      </c>
      <c r="T487" s="47">
        <v>-0.6212313210284055</v>
      </c>
      <c r="U487" s="47">
        <v>-4.048362699998469</v>
      </c>
      <c r="V487" s="47"/>
      <c r="W487">
        <v>1.31</v>
      </c>
      <c r="Y487">
        <v>3.16</v>
      </c>
      <c r="Z487">
        <v>7.57</v>
      </c>
      <c r="AA487" t="s">
        <v>807</v>
      </c>
    </row>
    <row r="488" spans="1:27" x14ac:dyDescent="0.3">
      <c r="A488">
        <v>118011339</v>
      </c>
      <c r="B488" t="s">
        <v>441</v>
      </c>
      <c r="C488" s="47">
        <v>-1.7242183622828788</v>
      </c>
      <c r="D488" s="47">
        <v>-4.5640508533611985</v>
      </c>
      <c r="E488" s="47">
        <v>-0.60881889763779462</v>
      </c>
      <c r="F488" s="47">
        <v>-1.183647642679901</v>
      </c>
      <c r="G488" s="47">
        <v>-1.0280641530669676</v>
      </c>
      <c r="H488" s="47">
        <v>-1.0971243751837694</v>
      </c>
      <c r="I488" s="47">
        <v>-1.1894989917791214</v>
      </c>
      <c r="J488" s="47">
        <v>1.7343960601347845</v>
      </c>
      <c r="K488" s="47">
        <v>-3.4452719439956923</v>
      </c>
      <c r="L488" s="47">
        <v>-4.969734244495065</v>
      </c>
      <c r="M488" s="47">
        <v>-3.1004498977505115</v>
      </c>
      <c r="N488" s="47">
        <v>-3.0870378557612597</v>
      </c>
      <c r="O488" s="47">
        <v>3.4186705202312142</v>
      </c>
      <c r="P488" s="47">
        <v>-9.4602985074626851</v>
      </c>
      <c r="Q488" s="47">
        <v>3.5527971109652015</v>
      </c>
      <c r="R488" s="47">
        <v>-2.7962093862815891</v>
      </c>
      <c r="S488" s="47">
        <v>-1.3415215989684075</v>
      </c>
      <c r="T488" s="47">
        <v>-3.9568817204301077</v>
      </c>
      <c r="U488" s="47">
        <v>-0.87892857142857128</v>
      </c>
      <c r="V488" s="47">
        <v>23.287951807228914</v>
      </c>
      <c r="W488">
        <v>0.45</v>
      </c>
      <c r="X488">
        <v>-5.08</v>
      </c>
      <c r="Y488">
        <v>5.72</v>
      </c>
      <c r="Z488">
        <v>6.13</v>
      </c>
      <c r="AA488" t="s">
        <v>714</v>
      </c>
    </row>
    <row r="489" spans="1:27" x14ac:dyDescent="0.3">
      <c r="A489">
        <v>110041204</v>
      </c>
      <c r="B489" t="s">
        <v>283</v>
      </c>
      <c r="C489" s="47">
        <v>-1.7442432082794319</v>
      </c>
      <c r="D489" s="47">
        <v>-11.67239543726236</v>
      </c>
      <c r="E489" s="47">
        <v>7.1915254237288124</v>
      </c>
      <c r="F489" s="47">
        <v>2.4850447227191417</v>
      </c>
      <c r="G489" s="47">
        <v>-5.1779678068410462</v>
      </c>
      <c r="H489" s="47">
        <v>2.2515170278637768</v>
      </c>
      <c r="I489" s="47">
        <v>1.9903044496487112</v>
      </c>
      <c r="J489" s="47">
        <v>-10.210975609756098</v>
      </c>
      <c r="K489" s="47">
        <v>10.757371273712737</v>
      </c>
      <c r="L489" s="47">
        <v>2.0302457002456986</v>
      </c>
      <c r="M489" s="47">
        <v>-10.327181208053695</v>
      </c>
      <c r="N489" s="47">
        <v>1.0670740103270226</v>
      </c>
      <c r="O489" s="47">
        <v>9.2420711974110024</v>
      </c>
      <c r="P489" s="47">
        <v>-7.7814832535885117</v>
      </c>
      <c r="Q489" s="47">
        <v>6.1580182232346203</v>
      </c>
      <c r="R489" s="47">
        <v>-3.3063157894736861</v>
      </c>
      <c r="S489" s="47">
        <v>-3.8897959183673443</v>
      </c>
      <c r="T489" s="47">
        <v>10.661043791241752</v>
      </c>
      <c r="U489" s="47">
        <v>-4.1855006858710588</v>
      </c>
      <c r="V489" s="47">
        <v>-16.867653958944281</v>
      </c>
      <c r="W489">
        <v>2.34</v>
      </c>
      <c r="X489">
        <v>-8.1199999999999992</v>
      </c>
      <c r="Y489">
        <v>0</v>
      </c>
      <c r="Z489">
        <v>7.77</v>
      </c>
      <c r="AA489" t="s">
        <v>714</v>
      </c>
    </row>
    <row r="490" spans="1:27" x14ac:dyDescent="0.3">
      <c r="A490">
        <v>110011186</v>
      </c>
      <c r="B490" t="s">
        <v>265</v>
      </c>
      <c r="C490" s="47">
        <v>-1.7458174556053301</v>
      </c>
      <c r="D490" s="47">
        <v>-7.6313299707990438</v>
      </c>
      <c r="E490" s="47">
        <v>2.4690682761222185</v>
      </c>
      <c r="F490" s="47">
        <v>-0.67684216347749349</v>
      </c>
      <c r="G490" s="47">
        <v>-0.67342894393741837</v>
      </c>
      <c r="H490" s="47">
        <v>1.3325385694249654</v>
      </c>
      <c r="I490" s="47">
        <v>-1.6416382699868954</v>
      </c>
      <c r="J490" s="47">
        <v>5.770876182640805E-2</v>
      </c>
      <c r="K490" s="47">
        <v>0.85671785028790737</v>
      </c>
      <c r="L490" s="47">
        <v>-0.79890722680670123</v>
      </c>
      <c r="M490" s="47">
        <v>-5.9033811802232847</v>
      </c>
      <c r="N490" s="47">
        <v>-0.10637021519710554</v>
      </c>
      <c r="O490" s="47">
        <v>-1.0015010382675751</v>
      </c>
      <c r="P490" s="47">
        <v>-14.926666666666662</v>
      </c>
      <c r="Q490" s="47">
        <v>5.4086680686996189</v>
      </c>
      <c r="R490" s="47">
        <v>1.4119047619047613</v>
      </c>
      <c r="S490" s="47">
        <v>-4.3967892976588638</v>
      </c>
      <c r="T490" s="47">
        <v>2.6110111128502105</v>
      </c>
      <c r="U490" s="47">
        <v>-3.2214407067618076</v>
      </c>
      <c r="V490" s="47">
        <v>-5.6283606557377084</v>
      </c>
      <c r="W490">
        <v>3.83</v>
      </c>
      <c r="X490">
        <v>2.09</v>
      </c>
      <c r="Y490">
        <v>21.11</v>
      </c>
      <c r="Z490">
        <v>3.22</v>
      </c>
      <c r="AA490" t="s">
        <v>714</v>
      </c>
    </row>
    <row r="491" spans="1:27" x14ac:dyDescent="0.3">
      <c r="A491">
        <v>111031222</v>
      </c>
      <c r="B491" t="s">
        <v>301</v>
      </c>
      <c r="C491" s="47">
        <v>-1.7947211694639948</v>
      </c>
      <c r="D491" s="47">
        <v>-4.989107749305342</v>
      </c>
      <c r="E491" s="47">
        <v>-2.4313903432228035</v>
      </c>
      <c r="F491" s="47">
        <v>-0.41980949789087063</v>
      </c>
      <c r="G491" s="47">
        <v>-1.0845970028351566</v>
      </c>
      <c r="H491" s="47">
        <v>-1.2778748689269648E-2</v>
      </c>
      <c r="I491" s="47">
        <v>-1.7363284608770426</v>
      </c>
      <c r="J491" s="47">
        <v>-3.5300281096275477</v>
      </c>
      <c r="K491" s="47">
        <v>-0.62641509433962383</v>
      </c>
      <c r="L491" s="47">
        <v>-2.8514184217203757</v>
      </c>
      <c r="M491" s="47">
        <v>-6.7030065359477113</v>
      </c>
      <c r="N491" s="47">
        <v>-2.8728018679119414</v>
      </c>
      <c r="O491" s="47">
        <v>2.8824648141465179</v>
      </c>
      <c r="P491" s="47">
        <v>1.3576470588235274</v>
      </c>
      <c r="Q491" s="47">
        <v>0.79888182973316191</v>
      </c>
      <c r="R491" s="47">
        <v>0.64651982378854633</v>
      </c>
      <c r="S491" s="47">
        <v>-0.93073313098295607</v>
      </c>
      <c r="T491" s="47">
        <v>0.38765907764156449</v>
      </c>
      <c r="U491" s="47">
        <v>-6.9592375274552865</v>
      </c>
      <c r="V491" s="47">
        <v>-2.6973684210526301</v>
      </c>
      <c r="W491">
        <v>1.1100000000000001</v>
      </c>
      <c r="X491">
        <v>-9.43</v>
      </c>
      <c r="Y491">
        <v>7.38</v>
      </c>
      <c r="Z491">
        <v>-2.62</v>
      </c>
      <c r="AA491" t="s">
        <v>714</v>
      </c>
    </row>
    <row r="492" spans="1:27" x14ac:dyDescent="0.3">
      <c r="A492">
        <v>114011282</v>
      </c>
      <c r="B492" t="s">
        <v>363</v>
      </c>
      <c r="C492" s="47">
        <v>-1.8074100396498842</v>
      </c>
      <c r="D492" s="47">
        <v>-11.828923766816143</v>
      </c>
      <c r="E492" s="47">
        <v>0.30636363636363839</v>
      </c>
      <c r="F492" s="47">
        <v>-2.6737852171030809</v>
      </c>
      <c r="G492" s="47">
        <v>4.4622508118910833</v>
      </c>
      <c r="H492" s="47">
        <v>1.5417864923747278</v>
      </c>
      <c r="I492" s="47">
        <v>-1.0906377686978139</v>
      </c>
      <c r="J492" s="47">
        <v>2.1038727372462986</v>
      </c>
      <c r="K492" s="47">
        <v>3.5780612711476909</v>
      </c>
      <c r="L492" s="47">
        <v>-5.5928225175918698</v>
      </c>
      <c r="M492" s="47">
        <v>-9.0948906048906046</v>
      </c>
      <c r="N492" s="47">
        <v>-2.9250278440731905</v>
      </c>
      <c r="O492" s="47">
        <v>4.5457936179030245</v>
      </c>
      <c r="P492" s="47">
        <v>-0.48758620689655174</v>
      </c>
      <c r="Q492" s="47">
        <v>-1.662371615312793</v>
      </c>
      <c r="R492" s="47">
        <v>6.1305094691917841</v>
      </c>
      <c r="S492" s="47">
        <v>0.98840438489646765</v>
      </c>
      <c r="T492" s="47">
        <v>4.7407142857142857</v>
      </c>
      <c r="U492" s="47">
        <v>-18.406270447110138</v>
      </c>
      <c r="V492" s="47">
        <v>27.280182232346242</v>
      </c>
      <c r="W492">
        <v>3.69</v>
      </c>
      <c r="X492">
        <v>1.06</v>
      </c>
      <c r="Y492">
        <v>14.19</v>
      </c>
      <c r="Z492">
        <v>7.08</v>
      </c>
      <c r="AA492" t="s">
        <v>714</v>
      </c>
    </row>
    <row r="493" spans="1:27" x14ac:dyDescent="0.3">
      <c r="A493">
        <v>117021328</v>
      </c>
      <c r="B493" t="s">
        <v>422</v>
      </c>
      <c r="C493" s="47">
        <v>-1.8125423728813566</v>
      </c>
      <c r="D493" s="47">
        <v>-5.7630979699911737</v>
      </c>
      <c r="E493" s="47">
        <v>1.6926315789473687</v>
      </c>
      <c r="F493" s="47">
        <v>-1.5775781948168017</v>
      </c>
      <c r="G493" s="47">
        <v>-0.89917018284107009</v>
      </c>
      <c r="H493" s="47">
        <v>-0.92216287504121386</v>
      </c>
      <c r="I493" s="47">
        <v>-1.2385655456417286</v>
      </c>
      <c r="J493" s="47">
        <v>3.076923076923066E-2</v>
      </c>
      <c r="K493" s="47">
        <v>-0.8379120879120876</v>
      </c>
      <c r="L493" s="47">
        <v>-4.7706593406593409</v>
      </c>
      <c r="M493" s="47">
        <v>-3.3029912023460408</v>
      </c>
      <c r="N493" s="47">
        <v>-2.0390733100602985</v>
      </c>
      <c r="O493" s="47">
        <v>3.0710610932475877</v>
      </c>
      <c r="P493" s="47">
        <v>-1.747021276595742</v>
      </c>
      <c r="Q493" s="47">
        <v>-2.9953061224489801</v>
      </c>
      <c r="R493" s="47">
        <v>-1.0987758346581877</v>
      </c>
      <c r="S493" s="47">
        <v>-0.55543964232488818</v>
      </c>
      <c r="T493" s="47">
        <v>-2.4684386617100378</v>
      </c>
      <c r="U493" s="47">
        <v>-1.4687750921753384</v>
      </c>
      <c r="V493" s="47"/>
      <c r="W493">
        <v>0.26</v>
      </c>
      <c r="X493">
        <v>4.8499999999999996</v>
      </c>
      <c r="Y493">
        <v>8.26</v>
      </c>
      <c r="Z493">
        <v>5.25</v>
      </c>
      <c r="AA493" t="s">
        <v>714</v>
      </c>
    </row>
    <row r="494" spans="1:27" x14ac:dyDescent="0.3">
      <c r="A494">
        <v>120031395</v>
      </c>
      <c r="B494" t="s">
        <v>515</v>
      </c>
      <c r="C494" s="47">
        <v>-1.821954739258774</v>
      </c>
      <c r="D494" s="47">
        <v>-4.6822755013077595</v>
      </c>
      <c r="E494" s="47">
        <v>-2.8547126436781616</v>
      </c>
      <c r="F494" s="47">
        <v>-2.0379925169089077</v>
      </c>
      <c r="G494" s="47">
        <v>3.3607766990291275</v>
      </c>
      <c r="H494" s="47">
        <v>-1.0318867924528305</v>
      </c>
      <c r="I494" s="47">
        <v>-1.392049883086516</v>
      </c>
      <c r="J494" s="47">
        <v>0.21569620253164601</v>
      </c>
      <c r="K494" s="47">
        <v>2.5701843722563655</v>
      </c>
      <c r="L494" s="47">
        <v>-6.270726150925487</v>
      </c>
      <c r="M494" s="47">
        <v>-4.1313734713076204</v>
      </c>
      <c r="N494" s="47">
        <v>-3.0239212365022228</v>
      </c>
      <c r="O494" s="47">
        <v>3.6846645071726059</v>
      </c>
      <c r="P494" s="47">
        <v>-15.399737827715359</v>
      </c>
      <c r="Q494" s="47">
        <v>-2.3865680473372777</v>
      </c>
      <c r="R494" s="47">
        <v>3.1361686919228013</v>
      </c>
      <c r="S494" s="47">
        <v>-0.72103448275862103</v>
      </c>
      <c r="T494" s="47">
        <v>-3.9856263269639065</v>
      </c>
      <c r="U494" s="47">
        <v>-0.21275041244402537</v>
      </c>
      <c r="V494" s="47">
        <v>10.173809523809524</v>
      </c>
      <c r="W494">
        <v>0.13</v>
      </c>
      <c r="X494">
        <v>8.74</v>
      </c>
      <c r="Y494">
        <v>7.37</v>
      </c>
      <c r="Z494">
        <v>-0.14000000000000001</v>
      </c>
      <c r="AA494" t="s">
        <v>714</v>
      </c>
    </row>
    <row r="495" spans="1:27" x14ac:dyDescent="0.3">
      <c r="A495">
        <v>120011385</v>
      </c>
      <c r="B495" t="s">
        <v>504</v>
      </c>
      <c r="C495" s="47">
        <v>-1.8300859252087616</v>
      </c>
      <c r="D495" s="47">
        <v>-4.7724283559577678</v>
      </c>
      <c r="E495" s="47">
        <v>-2.8429443326626425</v>
      </c>
      <c r="F495" s="47">
        <v>-1.5922833865462955</v>
      </c>
      <c r="G495" s="47">
        <v>1.750170648464163</v>
      </c>
      <c r="H495" s="47">
        <v>-1.4012994702399508</v>
      </c>
      <c r="I495" s="47">
        <v>-0.79519652583541856</v>
      </c>
      <c r="J495" s="47">
        <v>1.1809634551495023</v>
      </c>
      <c r="K495" s="47">
        <v>1.2921112372304195</v>
      </c>
      <c r="L495" s="47">
        <v>-4.7722473677840975</v>
      </c>
      <c r="M495" s="47">
        <v>-2.0787319884726223</v>
      </c>
      <c r="N495" s="47">
        <v>-3.5534219063803492</v>
      </c>
      <c r="O495" s="47">
        <v>1.8960684075027578</v>
      </c>
      <c r="P495" s="47">
        <v>0.17142857142857437</v>
      </c>
      <c r="Q495" s="47">
        <v>1.2483023543990086</v>
      </c>
      <c r="R495" s="47">
        <v>1.030090004737092</v>
      </c>
      <c r="S495" s="47">
        <v>0.299179318834633</v>
      </c>
      <c r="T495" s="47">
        <v>-4.468608010505581</v>
      </c>
      <c r="U495" s="47">
        <v>-0.48866979655712051</v>
      </c>
      <c r="V495" s="47">
        <v>8.7708163265306069</v>
      </c>
      <c r="W495">
        <v>1.29</v>
      </c>
      <c r="X495">
        <v>-5.48</v>
      </c>
      <c r="Y495">
        <v>13.06</v>
      </c>
      <c r="Z495">
        <v>10.48</v>
      </c>
      <c r="AA495" t="s">
        <v>714</v>
      </c>
    </row>
    <row r="496" spans="1:27" x14ac:dyDescent="0.3">
      <c r="A496">
        <v>109011174</v>
      </c>
      <c r="B496" t="s">
        <v>253</v>
      </c>
      <c r="C496" s="47">
        <v>-1.8884919438970673</v>
      </c>
      <c r="D496" s="47">
        <v>-4.9470281124497983</v>
      </c>
      <c r="E496" s="47">
        <v>-1.1844444444444449</v>
      </c>
      <c r="F496" s="47">
        <v>-1.0912287463160286</v>
      </c>
      <c r="G496" s="47">
        <v>-1.7281242387332529</v>
      </c>
      <c r="H496" s="47">
        <v>1.0982251082251082</v>
      </c>
      <c r="I496" s="47">
        <v>-3.3883424209378408</v>
      </c>
      <c r="J496" s="47">
        <v>-1.9540606843124593</v>
      </c>
      <c r="K496" s="47">
        <v>-0.56063926940639242</v>
      </c>
      <c r="L496" s="47">
        <v>0.28188346085932903</v>
      </c>
      <c r="M496" s="47">
        <v>-12.391857282502446</v>
      </c>
      <c r="N496" s="47">
        <v>-0.52653174897883392</v>
      </c>
      <c r="O496" s="47">
        <v>0.27204747774480786</v>
      </c>
      <c r="P496" s="47">
        <v>-2.8342857142857127</v>
      </c>
      <c r="Q496" s="47">
        <v>-0.98007226738933895</v>
      </c>
      <c r="R496" s="47">
        <v>-1.1938596491228068</v>
      </c>
      <c r="S496" s="47">
        <v>-6.8457400722021653</v>
      </c>
      <c r="T496" s="47">
        <v>4.2519064124783368</v>
      </c>
      <c r="U496" s="47">
        <v>-3.9268462757527729</v>
      </c>
      <c r="V496" s="47">
        <v>-0.84283582089551601</v>
      </c>
      <c r="W496">
        <v>1.1100000000000001</v>
      </c>
      <c r="X496">
        <v>-22.47</v>
      </c>
      <c r="Y496">
        <v>7.33</v>
      </c>
      <c r="Z496">
        <v>9.1199999999999992</v>
      </c>
      <c r="AA496" t="s">
        <v>714</v>
      </c>
    </row>
    <row r="497" spans="1:27" x14ac:dyDescent="0.3">
      <c r="A497">
        <v>111021219</v>
      </c>
      <c r="B497" t="s">
        <v>298</v>
      </c>
      <c r="C497" s="47">
        <v>-1.8912212655688361</v>
      </c>
      <c r="D497" s="47">
        <v>-13.792711864406778</v>
      </c>
      <c r="E497" s="47">
        <v>2.9009906001446115</v>
      </c>
      <c r="F497" s="47">
        <v>-1.449968739145536</v>
      </c>
      <c r="G497" s="47">
        <v>3.887762060210374</v>
      </c>
      <c r="H497" s="47">
        <v>2.7077304964539</v>
      </c>
      <c r="I497" s="47">
        <v>-1.3660124924440851</v>
      </c>
      <c r="J497" s="47">
        <v>1.1377172312223855</v>
      </c>
      <c r="K497" s="47">
        <v>2.5766957689724652</v>
      </c>
      <c r="L497" s="47">
        <v>-4.2178095059177156</v>
      </c>
      <c r="M497" s="47">
        <v>-8.9278193146417415</v>
      </c>
      <c r="N497" s="47">
        <v>-2.1979249078109286</v>
      </c>
      <c r="O497" s="47">
        <v>2.1097855750487335</v>
      </c>
      <c r="P497" s="47">
        <v>-8.3030612244897952</v>
      </c>
      <c r="Q497" s="47">
        <v>5.1583257918551979</v>
      </c>
      <c r="R497" s="47">
        <v>6.2842868654311044</v>
      </c>
      <c r="S497" s="47">
        <v>-0.25354806739345914</v>
      </c>
      <c r="T497" s="47">
        <v>5.9605038199463136</v>
      </c>
      <c r="U497" s="47">
        <v>-18.234590747330962</v>
      </c>
      <c r="V497" s="47">
        <v>-8.9654985754985788</v>
      </c>
      <c r="W497">
        <v>3.67</v>
      </c>
      <c r="X497">
        <v>-1.29</v>
      </c>
      <c r="Z497">
        <v>4.9400000000000004</v>
      </c>
      <c r="AA497" t="s">
        <v>714</v>
      </c>
    </row>
    <row r="498" spans="1:27" x14ac:dyDescent="0.3">
      <c r="A498">
        <v>119021574</v>
      </c>
      <c r="B498" t="s">
        <v>478</v>
      </c>
      <c r="C498" s="47">
        <v>-1.9000054543471165</v>
      </c>
      <c r="D498" s="47">
        <v>0.92465293327362374</v>
      </c>
      <c r="E498" s="47">
        <v>-6.3849538977367963</v>
      </c>
      <c r="F498" s="47">
        <v>-1.3484787830264224</v>
      </c>
      <c r="G498" s="47">
        <v>-7.48953020134228</v>
      </c>
      <c r="H498" s="47">
        <v>-3.7973696824445753</v>
      </c>
      <c r="I498" s="47">
        <v>-2.0724360400444937</v>
      </c>
      <c r="J498" s="47">
        <v>6.716363636363635</v>
      </c>
      <c r="K498" s="47">
        <v>-12.691918063314711</v>
      </c>
      <c r="L498" s="47">
        <v>3.2519595732734423</v>
      </c>
      <c r="M498" s="47">
        <v>5.8805938494167513</v>
      </c>
      <c r="N498" s="47">
        <v>-2.4585274930101875E-2</v>
      </c>
      <c r="O498" s="47">
        <v>7.2674641148325367</v>
      </c>
      <c r="P498" s="47">
        <v>-19.042594235033263</v>
      </c>
      <c r="Q498" s="47">
        <v>-6.6304609767229579</v>
      </c>
      <c r="R498" s="47">
        <v>-7.2645387994143498</v>
      </c>
      <c r="S498" s="47">
        <v>-3.7758989424206799</v>
      </c>
      <c r="T498" s="47">
        <v>-7.7471314422692767</v>
      </c>
      <c r="U498" s="47">
        <v>7.351841353548668</v>
      </c>
      <c r="V498" s="47">
        <v>-46.889587628865975</v>
      </c>
      <c r="W498">
        <v>1.96</v>
      </c>
      <c r="Y498">
        <v>4.62</v>
      </c>
      <c r="Z498">
        <v>5.79</v>
      </c>
      <c r="AA498" t="s">
        <v>714</v>
      </c>
    </row>
    <row r="499" spans="1:27" x14ac:dyDescent="0.3">
      <c r="A499">
        <v>117031330</v>
      </c>
      <c r="B499" t="s">
        <v>426</v>
      </c>
      <c r="C499" s="47">
        <v>-1.9157025359835504</v>
      </c>
      <c r="D499" s="47">
        <v>-6.4384381338742385</v>
      </c>
      <c r="E499" s="47">
        <v>-0.24890410958903963</v>
      </c>
      <c r="F499" s="47">
        <v>-1.7167612093981086</v>
      </c>
      <c r="G499" s="47">
        <v>-5.9682997118155612E-2</v>
      </c>
      <c r="H499" s="47">
        <v>-1.669413276878875</v>
      </c>
      <c r="I499" s="47">
        <v>-0.7736719400499581</v>
      </c>
      <c r="J499" s="47">
        <v>0.33668329177057288</v>
      </c>
      <c r="K499" s="47">
        <v>-2.7512541254125411</v>
      </c>
      <c r="L499" s="47">
        <v>-5.2691164658634539</v>
      </c>
      <c r="M499" s="47">
        <v>-7.131218961625283</v>
      </c>
      <c r="N499" s="47">
        <v>-1.9870035933696535</v>
      </c>
      <c r="O499" s="47">
        <v>2.7861438561438563</v>
      </c>
      <c r="P499" s="47">
        <v>-20.850359281437129</v>
      </c>
      <c r="Q499" s="47">
        <v>3.1568259693417495</v>
      </c>
      <c r="R499" s="47">
        <v>-2.3903663003662992</v>
      </c>
      <c r="S499" s="47">
        <v>0.18297090352220557</v>
      </c>
      <c r="T499" s="47">
        <v>-1.4401267656646146</v>
      </c>
      <c r="U499" s="47">
        <v>-2.2105554050392842</v>
      </c>
      <c r="V499" s="47">
        <v>-14.533770491803274</v>
      </c>
      <c r="W499">
        <v>-0.11</v>
      </c>
      <c r="X499">
        <v>-3.31</v>
      </c>
      <c r="Y499">
        <v>5.56</v>
      </c>
      <c r="Z499">
        <v>1.86</v>
      </c>
      <c r="AA499" t="s">
        <v>714</v>
      </c>
    </row>
    <row r="500" spans="1:27" x14ac:dyDescent="0.3">
      <c r="A500">
        <v>109011172</v>
      </c>
      <c r="B500" t="s">
        <v>41</v>
      </c>
      <c r="C500" s="47">
        <v>-1.9283907156356239</v>
      </c>
      <c r="D500" s="47">
        <v>-5.7657959814528592</v>
      </c>
      <c r="E500" s="47">
        <v>-4.3968374164810697</v>
      </c>
      <c r="F500" s="47">
        <v>-0.28917061611374351</v>
      </c>
      <c r="G500" s="47">
        <v>0.14758293838862535</v>
      </c>
      <c r="H500" s="47">
        <v>0.4280112269446672</v>
      </c>
      <c r="I500" s="47">
        <v>-1.811032577633835</v>
      </c>
      <c r="J500" s="47">
        <v>0.91197056418642575</v>
      </c>
      <c r="K500" s="47">
        <v>1.6156117566643875</v>
      </c>
      <c r="L500" s="47">
        <v>-0.6888370130783299</v>
      </c>
      <c r="M500" s="47">
        <v>-17.854565826330532</v>
      </c>
      <c r="N500" s="47">
        <v>-1.2875946547884189</v>
      </c>
      <c r="O500" s="47">
        <v>-1.7684345047923324</v>
      </c>
      <c r="P500" s="47">
        <v>-5.7480453257790352</v>
      </c>
      <c r="Q500" s="47">
        <v>0.75469273743016885</v>
      </c>
      <c r="R500" s="47">
        <v>2.6441015089163233</v>
      </c>
      <c r="S500" s="47">
        <v>-1.9004130206510323</v>
      </c>
      <c r="T500" s="47">
        <v>0.22888540265949509</v>
      </c>
      <c r="U500" s="47">
        <v>-5.2070683661645436</v>
      </c>
      <c r="V500" s="47">
        <v>9.2151219512195013</v>
      </c>
      <c r="W500">
        <v>1.71</v>
      </c>
      <c r="X500">
        <v>-6.82</v>
      </c>
      <c r="Y500">
        <v>11.34</v>
      </c>
      <c r="Z500">
        <v>7.11</v>
      </c>
      <c r="AA500" t="s">
        <v>714</v>
      </c>
    </row>
    <row r="501" spans="1:27" x14ac:dyDescent="0.3">
      <c r="A501">
        <v>118021566</v>
      </c>
      <c r="B501" t="s">
        <v>453</v>
      </c>
      <c r="C501" s="47">
        <v>-1.9487485779294662</v>
      </c>
      <c r="D501" s="47">
        <v>-4.0599633699633699</v>
      </c>
      <c r="E501" s="47">
        <v>-5.236224899598394</v>
      </c>
      <c r="F501" s="47">
        <v>-2.1328813200761578</v>
      </c>
      <c r="G501" s="47">
        <v>3.4327291812456249</v>
      </c>
      <c r="H501" s="47">
        <v>-0.71162790697674261</v>
      </c>
      <c r="I501" s="47">
        <v>-2.1640517241379307</v>
      </c>
      <c r="J501" s="47">
        <v>-2.4872159800249687</v>
      </c>
      <c r="K501" s="47">
        <v>1.5212019826517968</v>
      </c>
      <c r="L501" s="47">
        <v>-1.3120178372352287</v>
      </c>
      <c r="M501" s="47">
        <v>-16.545162094763093</v>
      </c>
      <c r="N501" s="47">
        <v>-3.1229380308273038</v>
      </c>
      <c r="O501" s="47">
        <v>1.0934482758620696</v>
      </c>
      <c r="P501" s="47">
        <v>-18.244834437086091</v>
      </c>
      <c r="Q501" s="47">
        <v>-1.7504405286343605</v>
      </c>
      <c r="R501" s="47">
        <v>3.7449959579628143</v>
      </c>
      <c r="S501" s="47">
        <v>0.77924922865958202</v>
      </c>
      <c r="T501" s="47">
        <v>-4.5973484591940394</v>
      </c>
      <c r="U501" s="47">
        <v>-2.1091165553080913</v>
      </c>
      <c r="V501" s="47">
        <v>11.846610169491527</v>
      </c>
      <c r="W501">
        <v>0.53</v>
      </c>
      <c r="X501">
        <v>-0.95</v>
      </c>
      <c r="Y501">
        <v>4.25</v>
      </c>
      <c r="Z501">
        <v>11.79</v>
      </c>
      <c r="AA501" t="s">
        <v>714</v>
      </c>
    </row>
    <row r="502" spans="1:27" x14ac:dyDescent="0.3">
      <c r="A502">
        <v>121011399</v>
      </c>
      <c r="B502" t="s">
        <v>524</v>
      </c>
      <c r="C502" s="47">
        <v>-1.9495730918499348</v>
      </c>
      <c r="D502" s="47">
        <v>-3.933657202396458</v>
      </c>
      <c r="E502" s="47">
        <v>-2.1469534767383696</v>
      </c>
      <c r="F502" s="47">
        <v>-2.2101098901098899</v>
      </c>
      <c r="G502" s="47">
        <v>3.3574242424242424</v>
      </c>
      <c r="H502" s="47">
        <v>-1.438121276314047</v>
      </c>
      <c r="I502" s="47">
        <v>-1.4600189083574939</v>
      </c>
      <c r="J502" s="47">
        <v>1.3985635359116024</v>
      </c>
      <c r="K502" s="47">
        <v>0.97782343987823417</v>
      </c>
      <c r="L502" s="47">
        <v>-4.9619370777452865</v>
      </c>
      <c r="M502" s="47">
        <v>-4.0049322493224917</v>
      </c>
      <c r="N502" s="47">
        <v>-3.1982279122829258</v>
      </c>
      <c r="O502" s="47">
        <v>4.3798969072164953</v>
      </c>
      <c r="P502" s="47">
        <v>-6.653857404021938</v>
      </c>
      <c r="Q502" s="47">
        <v>-1.4686943096603429</v>
      </c>
      <c r="R502" s="47">
        <v>2.5093329362715906</v>
      </c>
      <c r="S502" s="47">
        <v>-0.7648015873015872</v>
      </c>
      <c r="T502" s="47">
        <v>-2.6449613722665974</v>
      </c>
      <c r="U502" s="47">
        <v>-0.98236484613251918</v>
      </c>
      <c r="V502" s="47">
        <v>-3.4489655172413833</v>
      </c>
      <c r="W502">
        <v>0.88</v>
      </c>
      <c r="X502">
        <v>-11.37</v>
      </c>
      <c r="Y502">
        <v>0.19</v>
      </c>
      <c r="Z502">
        <v>0.11</v>
      </c>
      <c r="AA502" t="s">
        <v>714</v>
      </c>
    </row>
    <row r="503" spans="1:27" x14ac:dyDescent="0.3">
      <c r="A503">
        <v>106011112</v>
      </c>
      <c r="B503" t="s">
        <v>186</v>
      </c>
      <c r="C503" s="47">
        <v>-1.9787644268214972</v>
      </c>
      <c r="D503" s="47">
        <v>-5.8376141205112599</v>
      </c>
      <c r="E503" s="47">
        <v>-6.3284168865435362</v>
      </c>
      <c r="F503" s="47">
        <v>-0.82005278116118596</v>
      </c>
      <c r="G503" s="47">
        <v>3.4226529298132657</v>
      </c>
      <c r="H503" s="47">
        <v>-0.12478418570910321</v>
      </c>
      <c r="I503" s="47">
        <v>-1.5014503099755778</v>
      </c>
      <c r="J503" s="47">
        <v>-2.3406453952139223</v>
      </c>
      <c r="K503" s="47">
        <v>4.1322668579626969</v>
      </c>
      <c r="L503" s="47">
        <v>-4.0532816537467706</v>
      </c>
      <c r="M503" s="47">
        <v>-5.1707960199004965</v>
      </c>
      <c r="N503" s="47">
        <v>-1.6803371764194042</v>
      </c>
      <c r="O503" s="47">
        <v>1.2803455723542116</v>
      </c>
      <c r="P503" s="47">
        <v>-8.3242857142857147</v>
      </c>
      <c r="Q503" s="47">
        <v>3.4340257171117692</v>
      </c>
      <c r="R503" s="47">
        <v>6.2962290299051791</v>
      </c>
      <c r="S503" s="47">
        <v>-1.4115922798552472</v>
      </c>
      <c r="T503" s="47">
        <v>1.2019411950679739</v>
      </c>
      <c r="U503" s="47">
        <v>-5.9762430939226512</v>
      </c>
      <c r="V503" s="47">
        <v>-3.4934177215189877</v>
      </c>
      <c r="W503">
        <v>1.6</v>
      </c>
      <c r="X503">
        <v>-5.91</v>
      </c>
      <c r="Y503">
        <v>9.74</v>
      </c>
      <c r="Z503">
        <v>4.1100000000000003</v>
      </c>
      <c r="AA503" t="s">
        <v>714</v>
      </c>
    </row>
    <row r="504" spans="1:27" x14ac:dyDescent="0.3">
      <c r="A504">
        <v>118011346</v>
      </c>
      <c r="B504" t="s">
        <v>447</v>
      </c>
      <c r="C504" s="47">
        <v>-1.9790109472928119</v>
      </c>
      <c r="D504" s="47">
        <v>-3.538504473796336</v>
      </c>
      <c r="E504" s="47">
        <v>-1.4561865112406336</v>
      </c>
      <c r="F504" s="47">
        <v>-3.0241202142432062</v>
      </c>
      <c r="G504" s="47">
        <v>2.942566323768272</v>
      </c>
      <c r="H504" s="47">
        <v>-1.9795764955002646</v>
      </c>
      <c r="I504" s="47">
        <v>-1.2122848527023882</v>
      </c>
      <c r="J504" s="47">
        <v>2.839487179487179</v>
      </c>
      <c r="K504" s="47">
        <v>-1.5848459958932244</v>
      </c>
      <c r="L504" s="47">
        <v>-3.5646928299387319</v>
      </c>
      <c r="M504" s="47">
        <v>-7.773404735062007</v>
      </c>
      <c r="N504" s="47">
        <v>-3.2053991468616703</v>
      </c>
      <c r="O504" s="47">
        <v>2.5031118493909186</v>
      </c>
      <c r="P504" s="47">
        <v>-0.87491124260355235</v>
      </c>
      <c r="Q504" s="47">
        <v>-1.6535890932149648</v>
      </c>
      <c r="R504" s="47">
        <v>0.76601593625497877</v>
      </c>
      <c r="S504" s="47">
        <v>-0.91137471726564456</v>
      </c>
      <c r="T504" s="47">
        <v>-0.8040167364016737</v>
      </c>
      <c r="U504" s="47">
        <v>-5.4232352941176476</v>
      </c>
      <c r="V504" s="47"/>
      <c r="W504">
        <v>0.81</v>
      </c>
      <c r="Y504">
        <v>4.9000000000000004</v>
      </c>
      <c r="Z504">
        <v>-2.29</v>
      </c>
      <c r="AA504" t="s">
        <v>714</v>
      </c>
    </row>
    <row r="505" spans="1:27" x14ac:dyDescent="0.3">
      <c r="A505">
        <v>108051170</v>
      </c>
      <c r="B505" t="s">
        <v>250</v>
      </c>
      <c r="C505" s="47">
        <v>-1.9902543570419198</v>
      </c>
      <c r="D505" s="47">
        <v>-8.6974255459960297</v>
      </c>
      <c r="E505" s="47">
        <v>2.2209481808158742</v>
      </c>
      <c r="F505" s="47">
        <v>-1.35746707386906</v>
      </c>
      <c r="G505" s="47">
        <v>8.8255578093306752E-2</v>
      </c>
      <c r="H505" s="47">
        <v>0.6043462897526517</v>
      </c>
      <c r="I505" s="47">
        <v>-2.5244405594405599</v>
      </c>
      <c r="J505" s="47">
        <v>-6.7544264943457186</v>
      </c>
      <c r="K505" s="47">
        <v>2.7005588393336915</v>
      </c>
      <c r="L505" s="47">
        <v>-1.168427448177269</v>
      </c>
      <c r="M505" s="47">
        <v>-12.843709677419355</v>
      </c>
      <c r="N505" s="47">
        <v>-0.24961538461538524</v>
      </c>
      <c r="O505" s="47">
        <v>1.1471768523526222</v>
      </c>
      <c r="P505" s="47">
        <v>10.067681159420289</v>
      </c>
      <c r="Q505" s="47">
        <v>1.5959701492537306</v>
      </c>
      <c r="R505" s="47">
        <v>0.88240351547573503</v>
      </c>
      <c r="S505" s="47">
        <v>-2.0881338945680508</v>
      </c>
      <c r="T505" s="47">
        <v>4.3464864864864854</v>
      </c>
      <c r="U505" s="47">
        <v>-17.700564784053157</v>
      </c>
      <c r="V505" s="47"/>
      <c r="W505">
        <v>4.38</v>
      </c>
      <c r="X505">
        <v>-5.9</v>
      </c>
      <c r="Z505">
        <v>5.96</v>
      </c>
      <c r="AA505" t="s">
        <v>714</v>
      </c>
    </row>
    <row r="506" spans="1:27" x14ac:dyDescent="0.3">
      <c r="A506">
        <v>109021178</v>
      </c>
      <c r="B506" t="s">
        <v>257</v>
      </c>
      <c r="C506" s="47">
        <v>-1.9919185812172486</v>
      </c>
      <c r="D506" s="47">
        <v>-0.71000000000000085</v>
      </c>
      <c r="E506" s="47">
        <v>16.032734530938122</v>
      </c>
      <c r="F506" s="47">
        <v>-6.209379532634971</v>
      </c>
      <c r="G506" s="47">
        <v>-2.5435328753680082</v>
      </c>
      <c r="H506" s="47">
        <v>0.56127182044887647</v>
      </c>
      <c r="I506" s="47">
        <v>-4.5167401101652462</v>
      </c>
      <c r="J506" s="47">
        <v>0.1810296684118704</v>
      </c>
      <c r="K506" s="47">
        <v>0.35179941002949811</v>
      </c>
      <c r="L506" s="47">
        <v>-6.0839586919104987</v>
      </c>
      <c r="M506" s="47">
        <v>13.9058407079646</v>
      </c>
      <c r="N506" s="47">
        <v>0.65569583931133413</v>
      </c>
      <c r="O506" s="47">
        <v>6.2986007237635704</v>
      </c>
      <c r="P506" s="47">
        <v>12.299999999999997</v>
      </c>
      <c r="Q506" s="47">
        <v>-12.911553884711779</v>
      </c>
      <c r="R506" s="47">
        <v>-2.2314750290360053</v>
      </c>
      <c r="S506" s="47">
        <v>-9.4472072072072084</v>
      </c>
      <c r="T506" s="47">
        <v>4.0255376598768358</v>
      </c>
      <c r="U506" s="47">
        <v>-0.85487804878048834</v>
      </c>
      <c r="V506" s="47">
        <v>13.040000000000006</v>
      </c>
      <c r="W506">
        <v>1.52</v>
      </c>
      <c r="X506">
        <v>-6.79</v>
      </c>
      <c r="Z506">
        <v>-0.65</v>
      </c>
      <c r="AA506" t="s">
        <v>714</v>
      </c>
    </row>
    <row r="507" spans="1:27" x14ac:dyDescent="0.3">
      <c r="A507">
        <v>111011207</v>
      </c>
      <c r="B507" t="s">
        <v>286</v>
      </c>
      <c r="C507" s="47">
        <v>-2.0039952857984691</v>
      </c>
      <c r="D507" s="47">
        <v>-14.541087811271296</v>
      </c>
      <c r="E507" s="47">
        <v>1.8427868852459017</v>
      </c>
      <c r="F507" s="47">
        <v>-3.1172549019607843</v>
      </c>
      <c r="G507" s="47">
        <v>6.6149315068493149</v>
      </c>
      <c r="H507" s="47">
        <v>2.1977611940298516</v>
      </c>
      <c r="I507" s="47">
        <v>-1.3946153846153848</v>
      </c>
      <c r="J507" s="47">
        <v>-0.69377483443708599</v>
      </c>
      <c r="K507" s="47">
        <v>1.6341167434715835</v>
      </c>
      <c r="L507" s="47">
        <v>-3.1575370636059299</v>
      </c>
      <c r="M507" s="47">
        <v>-16.055367231638414</v>
      </c>
      <c r="N507" s="47">
        <v>-3.8339093041438623</v>
      </c>
      <c r="O507" s="47">
        <v>-4.1352941176470583</v>
      </c>
      <c r="P507" s="47">
        <v>-7.048982035928141</v>
      </c>
      <c r="Q507" s="47">
        <v>11.095796316359696</v>
      </c>
      <c r="R507" s="47">
        <v>9.49618575293057</v>
      </c>
      <c r="S507" s="47">
        <v>2.861842397336293</v>
      </c>
      <c r="T507" s="47">
        <v>2.4242589437819424</v>
      </c>
      <c r="U507" s="47">
        <v>-15.718668941979521</v>
      </c>
      <c r="V507" s="47">
        <v>0.86809523809524336</v>
      </c>
      <c r="W507">
        <v>4.21</v>
      </c>
      <c r="X507">
        <v>-6.29</v>
      </c>
      <c r="Z507">
        <v>8.6300000000000008</v>
      </c>
      <c r="AA507" t="s">
        <v>714</v>
      </c>
    </row>
    <row r="508" spans="1:27" x14ac:dyDescent="0.3">
      <c r="A508">
        <v>125011585</v>
      </c>
      <c r="B508" t="s">
        <v>619</v>
      </c>
      <c r="C508" s="47">
        <v>-2.0176967543003244</v>
      </c>
      <c r="D508" s="47">
        <v>-2.0247469707769064</v>
      </c>
      <c r="E508" s="47">
        <v>-3.982917369308602</v>
      </c>
      <c r="F508" s="47">
        <v>-1.19554002541296</v>
      </c>
      <c r="G508" s="47">
        <v>-4.5095348837209315</v>
      </c>
      <c r="H508" s="47">
        <v>-1.4896125406684426</v>
      </c>
      <c r="I508" s="47">
        <v>-2.816706014614951</v>
      </c>
      <c r="J508" s="47">
        <v>2.1627272727272739</v>
      </c>
      <c r="K508" s="47">
        <v>-1.5828925619834706</v>
      </c>
      <c r="L508" s="47">
        <v>3.6606451612903221</v>
      </c>
      <c r="M508" s="47">
        <v>6.7796157950907165</v>
      </c>
      <c r="N508" s="47">
        <v>-0.49635761589403948</v>
      </c>
      <c r="O508" s="47">
        <v>5.5397841726618697</v>
      </c>
      <c r="P508" s="47">
        <v>-13.06130023640662</v>
      </c>
      <c r="Q508" s="47">
        <v>-1.5237662337662314</v>
      </c>
      <c r="R508" s="47">
        <v>-4.4385714285714286</v>
      </c>
      <c r="S508" s="47">
        <v>0.65939024390243883</v>
      </c>
      <c r="T508" s="47">
        <v>-10.176215644820296</v>
      </c>
      <c r="U508" s="47">
        <v>5.4534720229555234</v>
      </c>
      <c r="V508" s="47">
        <v>14.615031185031185</v>
      </c>
      <c r="W508">
        <v>0.48</v>
      </c>
      <c r="Y508">
        <v>-0.52</v>
      </c>
      <c r="Z508">
        <v>-1.07</v>
      </c>
      <c r="AA508" t="s">
        <v>714</v>
      </c>
    </row>
    <row r="509" spans="1:27" x14ac:dyDescent="0.3">
      <c r="A509">
        <v>111011211</v>
      </c>
      <c r="B509" t="s">
        <v>290</v>
      </c>
      <c r="C509" s="47">
        <v>-2.0207985143918288</v>
      </c>
      <c r="D509" s="47">
        <v>-9.6309262166405034</v>
      </c>
      <c r="E509" s="47">
        <v>-0.87255131964809385</v>
      </c>
      <c r="F509" s="47">
        <v>0.49266091572660997</v>
      </c>
      <c r="G509" s="47">
        <v>-1.091474530831098</v>
      </c>
      <c r="H509" s="47">
        <v>1.2978254091971939</v>
      </c>
      <c r="I509" s="47">
        <v>-1.3679862700228833</v>
      </c>
      <c r="J509" s="47">
        <v>5.0062060889929736</v>
      </c>
      <c r="K509" s="47">
        <v>2.9821921921921914</v>
      </c>
      <c r="L509" s="47">
        <v>-6.771839348079161</v>
      </c>
      <c r="M509" s="47">
        <v>-5.4184115523465692</v>
      </c>
      <c r="N509" s="47">
        <v>-4.4314723926380371</v>
      </c>
      <c r="O509" s="47">
        <v>4.0324378109452734</v>
      </c>
      <c r="P509" s="47">
        <v>-6.0783098591549276</v>
      </c>
      <c r="Q509" s="47">
        <v>13.589516908212559</v>
      </c>
      <c r="R509" s="47">
        <v>-0.56496382054992722</v>
      </c>
      <c r="S509" s="47">
        <v>0.94615384615384546</v>
      </c>
      <c r="T509" s="47">
        <v>0.15879535558780855</v>
      </c>
      <c r="U509" s="47">
        <v>-17.042600896860986</v>
      </c>
      <c r="V509" s="47"/>
      <c r="W509">
        <v>2.87</v>
      </c>
      <c r="X509">
        <v>-9.35</v>
      </c>
      <c r="Z509">
        <v>-2.46</v>
      </c>
      <c r="AA509" t="s">
        <v>714</v>
      </c>
    </row>
    <row r="510" spans="1:27" x14ac:dyDescent="0.3">
      <c r="A510">
        <v>111031223</v>
      </c>
      <c r="B510" t="s">
        <v>302</v>
      </c>
      <c r="C510" s="47">
        <v>-2.0406474050294268</v>
      </c>
      <c r="D510" s="47">
        <v>-7.8227764887857703</v>
      </c>
      <c r="E510" s="47">
        <v>3.0452798310454057</v>
      </c>
      <c r="F510" s="47">
        <v>-4.6767185403810014</v>
      </c>
      <c r="G510" s="47">
        <v>5.793068257123922</v>
      </c>
      <c r="H510" s="47">
        <v>-1.8515979381443302</v>
      </c>
      <c r="I510" s="47">
        <v>-0.17151672620980563</v>
      </c>
      <c r="J510" s="47">
        <v>0.32359223300970896</v>
      </c>
      <c r="K510" s="47">
        <v>2.6690176322418147</v>
      </c>
      <c r="L510" s="47">
        <v>-8.8820960698690499E-2</v>
      </c>
      <c r="M510" s="47">
        <v>-3.6884146341463406</v>
      </c>
      <c r="N510" s="47">
        <v>-4.8447906026557712</v>
      </c>
      <c r="O510" s="47">
        <v>1.1482849604221643</v>
      </c>
      <c r="P510" s="47">
        <v>5.326480446927377</v>
      </c>
      <c r="Q510" s="47">
        <v>6.3539044730856773</v>
      </c>
      <c r="R510" s="47">
        <v>8.5096527285613064</v>
      </c>
      <c r="S510" s="47">
        <v>-1.5073740710156898</v>
      </c>
      <c r="T510" s="47">
        <v>2.3840105540897092</v>
      </c>
      <c r="U510" s="47">
        <v>-9.0145659603554371</v>
      </c>
      <c r="V510" s="47">
        <v>-8.9851228733459365</v>
      </c>
      <c r="W510">
        <v>5.84</v>
      </c>
      <c r="X510">
        <v>4.45</v>
      </c>
      <c r="Y510">
        <v>-0.09</v>
      </c>
      <c r="Z510">
        <v>8.18</v>
      </c>
      <c r="AA510" t="s">
        <v>714</v>
      </c>
    </row>
    <row r="511" spans="1:27" x14ac:dyDescent="0.3">
      <c r="A511">
        <v>105031105</v>
      </c>
      <c r="B511" t="s">
        <v>179</v>
      </c>
      <c r="C511" s="47">
        <v>-2.0630870040043678</v>
      </c>
      <c r="D511" s="47">
        <v>-5.3857234726688112</v>
      </c>
      <c r="E511" s="47">
        <v>-1.6274402730375428</v>
      </c>
      <c r="F511" s="47">
        <v>-1.1555694227769102</v>
      </c>
      <c r="G511" s="47">
        <v>-0.49272727272727401</v>
      </c>
      <c r="H511" s="47">
        <v>1.4970895522388048</v>
      </c>
      <c r="I511" s="47">
        <v>-3.5495156695156709</v>
      </c>
      <c r="J511" s="47">
        <v>-2.6010708898944195</v>
      </c>
      <c r="K511" s="47">
        <v>3.4886227544910184</v>
      </c>
      <c r="L511" s="47">
        <v>-3.6307692307692303</v>
      </c>
      <c r="M511" s="47">
        <v>-5.0487323943662012</v>
      </c>
      <c r="N511" s="47">
        <v>1.6532862190812718</v>
      </c>
      <c r="O511" s="47">
        <v>4.8672538860103627</v>
      </c>
      <c r="P511" s="47">
        <v>-3.6227586206896589</v>
      </c>
      <c r="Q511" s="47">
        <v>-12.202807017543861</v>
      </c>
      <c r="R511" s="47">
        <v>-1.3261849710982645</v>
      </c>
      <c r="S511" s="47">
        <v>-8.5860798362333668</v>
      </c>
      <c r="T511" s="47">
        <v>7.3767180925666196</v>
      </c>
      <c r="U511" s="47">
        <v>-5.7722448979591867</v>
      </c>
      <c r="V511" s="47">
        <v>6.0478540772532128</v>
      </c>
      <c r="W511">
        <v>2.2799999999999998</v>
      </c>
      <c r="X511">
        <v>-7.27</v>
      </c>
      <c r="Z511">
        <v>2.6</v>
      </c>
      <c r="AA511" t="s">
        <v>714</v>
      </c>
    </row>
    <row r="512" spans="1:27" x14ac:dyDescent="0.3">
      <c r="A512">
        <v>116021631</v>
      </c>
      <c r="B512" t="s">
        <v>404</v>
      </c>
      <c r="C512" s="47">
        <v>-2.0860829622854702</v>
      </c>
      <c r="D512" s="47">
        <v>-5.4148120480195665</v>
      </c>
      <c r="E512" s="47">
        <v>-0.89661678811389223</v>
      </c>
      <c r="F512" s="47">
        <v>-1.8781480360680689</v>
      </c>
      <c r="G512" s="47">
        <v>4.7225773267535516</v>
      </c>
      <c r="H512" s="47">
        <v>-0.73783663134442534</v>
      </c>
      <c r="I512" s="47">
        <v>-1.5659020323811674</v>
      </c>
      <c r="J512" s="47">
        <v>13.992791850375259</v>
      </c>
      <c r="K512" s="47">
        <v>1.8719699083625332</v>
      </c>
      <c r="L512" s="47">
        <v>-1.2332307912699854</v>
      </c>
      <c r="M512" s="47">
        <v>-5.1723306402094948</v>
      </c>
      <c r="N512" s="47">
        <v>-1.0977301655511003</v>
      </c>
      <c r="O512" s="47">
        <v>1.5613450524195471</v>
      </c>
      <c r="P512" s="47">
        <v>-20.042289594898609</v>
      </c>
      <c r="Q512" s="47">
        <v>0.65011459092004742</v>
      </c>
      <c r="R512" s="47">
        <v>3.2673004269261217</v>
      </c>
      <c r="S512" s="47">
        <v>1.0586539332002696</v>
      </c>
      <c r="T512" s="47">
        <v>-0.54226118707562243</v>
      </c>
      <c r="U512" s="47">
        <v>-3.7542671403171006</v>
      </c>
      <c r="V512" s="47"/>
      <c r="W512">
        <v>-4.07</v>
      </c>
      <c r="X512">
        <v>-19.95</v>
      </c>
      <c r="Y512">
        <v>-7.35</v>
      </c>
      <c r="Z512">
        <v>-13.96</v>
      </c>
      <c r="AA512" t="s">
        <v>808</v>
      </c>
    </row>
    <row r="513" spans="1:27" x14ac:dyDescent="0.3">
      <c r="A513">
        <v>125031480</v>
      </c>
      <c r="B513" t="s">
        <v>629</v>
      </c>
      <c r="C513" s="47">
        <v>-2.091351063019129</v>
      </c>
      <c r="D513" s="47">
        <v>-8.7993848354792554</v>
      </c>
      <c r="E513" s="47">
        <v>0.40782016348774164</v>
      </c>
      <c r="F513" s="47">
        <v>1.0350683577664306</v>
      </c>
      <c r="G513" s="47">
        <v>1.2616608594657386</v>
      </c>
      <c r="H513" s="47">
        <v>1.8478948561069579</v>
      </c>
      <c r="I513" s="47">
        <v>0.2138343558282223</v>
      </c>
      <c r="J513" s="47">
        <v>14.331036269430047</v>
      </c>
      <c r="K513" s="47">
        <v>6.5286385737439243</v>
      </c>
      <c r="L513" s="47">
        <v>6.4518731988472595</v>
      </c>
      <c r="M513" s="47">
        <v>-4.6969270298047263</v>
      </c>
      <c r="N513" s="47">
        <v>-2.7191811734364926</v>
      </c>
      <c r="O513" s="47">
        <v>7.4229288214702471</v>
      </c>
      <c r="P513" s="47">
        <v>-11.579999999999998</v>
      </c>
      <c r="Q513" s="47">
        <v>4.8920987654321024</v>
      </c>
      <c r="R513" s="47">
        <v>3.9586294416243675</v>
      </c>
      <c r="S513" s="47">
        <v>-0.93878181298255736</v>
      </c>
      <c r="T513" s="47">
        <v>-9.1876679924638882</v>
      </c>
      <c r="U513" s="47">
        <v>3.2378529980657618</v>
      </c>
      <c r="V513" s="47">
        <v>11.335115465360388</v>
      </c>
      <c r="W513">
        <v>4.2300000000000004</v>
      </c>
      <c r="X513">
        <v>10.61</v>
      </c>
      <c r="Y513">
        <v>2.96</v>
      </c>
      <c r="Z513">
        <v>9.0399999999999991</v>
      </c>
      <c r="AA513" t="s">
        <v>714</v>
      </c>
    </row>
    <row r="514" spans="1:27" x14ac:dyDescent="0.3">
      <c r="A514">
        <v>111011214</v>
      </c>
      <c r="B514" t="s">
        <v>293</v>
      </c>
      <c r="C514" s="47">
        <v>-2.0959647260553602</v>
      </c>
      <c r="D514" s="47">
        <v>-9.8544330813694963</v>
      </c>
      <c r="E514" s="47">
        <v>-0.91062283737024075</v>
      </c>
      <c r="F514" s="47">
        <v>-0.8647643979057591</v>
      </c>
      <c r="G514" s="47">
        <v>1.1955623100303967</v>
      </c>
      <c r="H514" s="47">
        <v>1.1204244031830228</v>
      </c>
      <c r="I514" s="47">
        <v>-1.6253325485579762</v>
      </c>
      <c r="J514" s="47">
        <v>-0.80778603268944948</v>
      </c>
      <c r="K514" s="47">
        <v>2.4340231449965968</v>
      </c>
      <c r="L514" s="47">
        <v>-4.8333219412166786</v>
      </c>
      <c r="M514" s="47">
        <v>-10.803333333333335</v>
      </c>
      <c r="N514" s="47">
        <v>-1.9951763367463027</v>
      </c>
      <c r="O514" s="47">
        <v>2.3859927634554507</v>
      </c>
      <c r="P514" s="47">
        <v>1.5266666666666637</v>
      </c>
      <c r="Q514" s="47">
        <v>2.7547736093143591</v>
      </c>
      <c r="R514" s="47">
        <v>2.6870583298363417</v>
      </c>
      <c r="S514" s="47">
        <v>-0.45356128100168558</v>
      </c>
      <c r="T514" s="47">
        <v>1.9841584158415841</v>
      </c>
      <c r="U514" s="47">
        <v>-11.238061041292639</v>
      </c>
      <c r="V514" s="47">
        <v>3.2333333333333343</v>
      </c>
      <c r="W514">
        <v>2.5</v>
      </c>
      <c r="X514">
        <v>-5.42</v>
      </c>
      <c r="Y514">
        <v>-3.79</v>
      </c>
      <c r="Z514">
        <v>5.24</v>
      </c>
      <c r="AA514" t="s">
        <v>714</v>
      </c>
    </row>
    <row r="515" spans="1:27" x14ac:dyDescent="0.3">
      <c r="A515">
        <v>101021008</v>
      </c>
      <c r="B515" t="s">
        <v>74</v>
      </c>
      <c r="C515" s="47">
        <v>-2.1163683718445299</v>
      </c>
      <c r="D515" s="47">
        <v>-8.8184938590820927</v>
      </c>
      <c r="E515" s="47">
        <v>-5.5611817279046676</v>
      </c>
      <c r="F515" s="47">
        <v>1.075459970164097</v>
      </c>
      <c r="G515" s="47">
        <v>-1.9639517014270034</v>
      </c>
      <c r="H515" s="47">
        <v>0.43984042553191571</v>
      </c>
      <c r="I515" s="47">
        <v>-1.0780081855388826</v>
      </c>
      <c r="J515" s="47">
        <v>-3.1806648199445995</v>
      </c>
      <c r="K515" s="47">
        <v>4.6341850220264318</v>
      </c>
      <c r="L515" s="47">
        <v>-3.0960216160576426</v>
      </c>
      <c r="M515" s="47">
        <v>-6.2155822550831807</v>
      </c>
      <c r="N515" s="47">
        <v>-0.44115201090661182</v>
      </c>
      <c r="O515" s="47">
        <v>2.3753297682709449</v>
      </c>
      <c r="P515" s="47">
        <v>-9.3347798742138366</v>
      </c>
      <c r="Q515" s="47">
        <v>1.0068610816542929</v>
      </c>
      <c r="R515" s="47">
        <v>-1.6564961636828635</v>
      </c>
      <c r="S515" s="47">
        <v>-2.9133888599687667</v>
      </c>
      <c r="T515" s="47">
        <v>3.2651260504201685</v>
      </c>
      <c r="U515" s="47">
        <v>-11.754613003095978</v>
      </c>
      <c r="V515" s="47">
        <v>-13.749173553719004</v>
      </c>
      <c r="W515">
        <v>1.58</v>
      </c>
      <c r="X515">
        <v>-2.64</v>
      </c>
      <c r="Y515">
        <v>8.99</v>
      </c>
      <c r="Z515">
        <v>2.4</v>
      </c>
      <c r="AA515" t="s">
        <v>714</v>
      </c>
    </row>
    <row r="516" spans="1:27" x14ac:dyDescent="0.3">
      <c r="A516">
        <v>122011419</v>
      </c>
      <c r="B516" t="s">
        <v>551</v>
      </c>
      <c r="C516" s="47">
        <v>-2.1178247486148161</v>
      </c>
      <c r="D516" s="47">
        <v>-4.5751782092147204</v>
      </c>
      <c r="E516" s="47">
        <v>-0.75487804878048781</v>
      </c>
      <c r="F516" s="47">
        <v>-1.8474753879526116</v>
      </c>
      <c r="G516" s="47">
        <v>-1.027786259541986</v>
      </c>
      <c r="H516" s="47">
        <v>-1.6124007936507931</v>
      </c>
      <c r="I516" s="47">
        <v>-1.6116246709289204</v>
      </c>
      <c r="J516" s="47">
        <v>1.3909554140127387</v>
      </c>
      <c r="K516" s="47">
        <v>-2.3126616106897799</v>
      </c>
      <c r="L516" s="47">
        <v>-5.0382392805942917</v>
      </c>
      <c r="M516" s="47">
        <v>-2.8747690014903124</v>
      </c>
      <c r="N516" s="47">
        <v>-2.6075034932463903</v>
      </c>
      <c r="O516" s="47">
        <v>1.3884869675778768</v>
      </c>
      <c r="P516" s="47">
        <v>-13.596494845360827</v>
      </c>
      <c r="Q516" s="47">
        <v>4.7953448275862058</v>
      </c>
      <c r="R516" s="47">
        <v>-2.6876732913233159</v>
      </c>
      <c r="S516" s="47">
        <v>-1.2251727293525505</v>
      </c>
      <c r="T516" s="47">
        <v>-5.0688939566704674</v>
      </c>
      <c r="U516" s="47">
        <v>-1.1347568710359406</v>
      </c>
      <c r="V516" s="47">
        <v>13.099603960396038</v>
      </c>
      <c r="W516">
        <v>0.57999999999999996</v>
      </c>
      <c r="X516">
        <v>-11.11</v>
      </c>
      <c r="Y516">
        <v>-4.67</v>
      </c>
      <c r="Z516">
        <v>1.27</v>
      </c>
      <c r="AA516" t="s">
        <v>714</v>
      </c>
    </row>
    <row r="517" spans="1:27" x14ac:dyDescent="0.3">
      <c r="A517">
        <v>120021675</v>
      </c>
      <c r="B517" t="s">
        <v>511</v>
      </c>
      <c r="C517" s="47">
        <v>-2.1342150895391834</v>
      </c>
      <c r="D517" s="47">
        <v>-5.2812085888268623</v>
      </c>
      <c r="E517" s="47">
        <v>0.84671125852863049</v>
      </c>
      <c r="F517" s="47">
        <v>-2.0567102901638314</v>
      </c>
      <c r="G517" s="47">
        <v>0.72924718608223849</v>
      </c>
      <c r="H517" s="47">
        <v>-1.1471342902280979</v>
      </c>
      <c r="I517" s="47">
        <v>-1.4087163294661469</v>
      </c>
      <c r="J517" s="47">
        <v>-0.30059865204555081</v>
      </c>
      <c r="K517" s="47">
        <v>-0.66622797168578618</v>
      </c>
      <c r="L517" s="47">
        <v>-4.7576822398278491</v>
      </c>
      <c r="M517" s="47">
        <v>-5.7074951980028192</v>
      </c>
      <c r="N517" s="47">
        <v>-3.36102418560177</v>
      </c>
      <c r="O517" s="47">
        <v>2.7120427550761121</v>
      </c>
      <c r="P517" s="47">
        <v>-12.616615152226103</v>
      </c>
      <c r="Q517" s="47">
        <v>2.2674255663909513</v>
      </c>
      <c r="R517" s="47">
        <v>-0.48455757441292313</v>
      </c>
      <c r="S517" s="47">
        <v>-0.13812257209979606</v>
      </c>
      <c r="T517" s="47">
        <v>-4.0058712204843419</v>
      </c>
      <c r="U517" s="47">
        <v>-1.0845735777195653</v>
      </c>
      <c r="V517" s="47">
        <v>7.1066421484425177</v>
      </c>
      <c r="W517">
        <v>1.37</v>
      </c>
      <c r="X517">
        <v>-4.7300000000000004</v>
      </c>
      <c r="Y517">
        <v>13.59</v>
      </c>
      <c r="Z517">
        <v>7.51</v>
      </c>
      <c r="AA517" t="s">
        <v>809</v>
      </c>
    </row>
    <row r="518" spans="1:27" x14ac:dyDescent="0.3">
      <c r="A518">
        <v>111031228</v>
      </c>
      <c r="B518" t="s">
        <v>307</v>
      </c>
      <c r="C518" s="47">
        <v>-2.153674922845612</v>
      </c>
      <c r="D518" s="47">
        <v>-3.330474631751227</v>
      </c>
      <c r="E518" s="47">
        <v>-1.6586785494775675</v>
      </c>
      <c r="F518" s="47">
        <v>-2.336650724854282</v>
      </c>
      <c r="G518" s="47">
        <v>-0.45333333333333314</v>
      </c>
      <c r="H518" s="47">
        <v>-0.96683313515655911</v>
      </c>
      <c r="I518" s="47">
        <v>-2.7546939965028168</v>
      </c>
      <c r="J518" s="47">
        <v>-2.880710659898476</v>
      </c>
      <c r="K518" s="47">
        <v>-1.4448328267477208</v>
      </c>
      <c r="L518" s="47">
        <v>-2.9813014775227913</v>
      </c>
      <c r="M518" s="47">
        <v>-3.6215074309978768</v>
      </c>
      <c r="N518" s="47">
        <v>-2.519803829985988</v>
      </c>
      <c r="O518" s="47">
        <v>1.889138755980861</v>
      </c>
      <c r="P518" s="47">
        <v>0.8335664335664319</v>
      </c>
      <c r="Q518" s="47">
        <v>-1.4358922558922558</v>
      </c>
      <c r="R518" s="47">
        <v>1.0267647058823535</v>
      </c>
      <c r="S518" s="47">
        <v>-3.4388726513569936</v>
      </c>
      <c r="T518" s="47">
        <v>1.4040136344269278</v>
      </c>
      <c r="U518" s="47">
        <v>-4.4340484048404836</v>
      </c>
      <c r="V518" s="47">
        <v>8.651105398457581</v>
      </c>
      <c r="W518">
        <v>1.77</v>
      </c>
      <c r="X518">
        <v>-5.53</v>
      </c>
      <c r="Y518">
        <v>-2.91</v>
      </c>
      <c r="Z518">
        <v>11.3</v>
      </c>
      <c r="AA518" t="s">
        <v>714</v>
      </c>
    </row>
    <row r="519" spans="1:27" x14ac:dyDescent="0.3">
      <c r="A519">
        <v>117011635</v>
      </c>
      <c r="B519" t="s">
        <v>420</v>
      </c>
      <c r="C519" s="47">
        <v>-2.1583110042059506</v>
      </c>
      <c r="D519" s="47">
        <v>-3.2937291528093873</v>
      </c>
      <c r="E519" s="47">
        <v>1.8579552473128942</v>
      </c>
      <c r="F519" s="47">
        <v>-2.7022131883871978</v>
      </c>
      <c r="G519" s="47">
        <v>-0.47242925060552388</v>
      </c>
      <c r="H519" s="47">
        <v>-0.72313900733379022</v>
      </c>
      <c r="I519" s="47">
        <v>-2.6250755658982268</v>
      </c>
      <c r="J519" s="47">
        <v>-8.2149929167046576</v>
      </c>
      <c r="K519" s="47">
        <v>9.9494264639648833E-2</v>
      </c>
      <c r="L519" s="47">
        <v>-3.5119733442960257</v>
      </c>
      <c r="M519" s="47">
        <v>-10.539601368075058</v>
      </c>
      <c r="N519" s="47">
        <v>-3.1475904884707466</v>
      </c>
      <c r="O519" s="47">
        <v>1.7671197750395766</v>
      </c>
      <c r="P519" s="47">
        <v>-23.485714836641019</v>
      </c>
      <c r="Q519" s="47">
        <v>6.7033810315449358</v>
      </c>
      <c r="R519" s="47">
        <v>-2.4067466065887828</v>
      </c>
      <c r="S519" s="47">
        <v>-1.6303984985528741</v>
      </c>
      <c r="T519" s="47">
        <v>-2.9181656754318048</v>
      </c>
      <c r="U519" s="47">
        <v>7.9963267064908194E-2</v>
      </c>
      <c r="V519" s="47">
        <v>14.163443327843076</v>
      </c>
      <c r="W519">
        <v>-3.92</v>
      </c>
      <c r="X519">
        <v>3.61</v>
      </c>
      <c r="Y519">
        <v>-4.9000000000000004</v>
      </c>
      <c r="Z519">
        <v>-5.58</v>
      </c>
      <c r="AA519" t="s">
        <v>810</v>
      </c>
    </row>
    <row r="520" spans="1:27" x14ac:dyDescent="0.3">
      <c r="A520">
        <v>119021366</v>
      </c>
      <c r="B520" t="s">
        <v>475</v>
      </c>
      <c r="C520" s="47">
        <v>-2.1903777681285277</v>
      </c>
      <c r="D520" s="47">
        <v>-5.0429544290834656</v>
      </c>
      <c r="E520" s="47">
        <v>-5.7814059814369188</v>
      </c>
      <c r="F520" s="47">
        <v>-1.6501523690252569</v>
      </c>
      <c r="G520" s="47">
        <v>2.9177750370004922</v>
      </c>
      <c r="H520" s="47">
        <v>-1.6469970055611007</v>
      </c>
      <c r="I520" s="47">
        <v>-1.9710859427048639</v>
      </c>
      <c r="J520" s="47">
        <v>4.1632835820895515</v>
      </c>
      <c r="K520" s="47">
        <v>1.0487773933102638</v>
      </c>
      <c r="L520" s="47">
        <v>6.2033457249070594</v>
      </c>
      <c r="M520" s="47">
        <v>2.2322222222222194</v>
      </c>
      <c r="N520" s="47">
        <v>-4.5122581379467332</v>
      </c>
      <c r="O520" s="47">
        <v>3.2914239011986925</v>
      </c>
      <c r="P520" s="47">
        <v>-24.015376884422114</v>
      </c>
      <c r="Q520" s="47">
        <v>-0.48451387417919989</v>
      </c>
      <c r="R520" s="47">
        <v>5.3370350404312656</v>
      </c>
      <c r="S520" s="47">
        <v>0.46511727078891241</v>
      </c>
      <c r="T520" s="47">
        <v>-6.6809624583272935</v>
      </c>
      <c r="U520" s="47">
        <v>0.57981308411214627</v>
      </c>
      <c r="V520" s="47">
        <v>7.3475784753363342</v>
      </c>
      <c r="W520">
        <v>1.56</v>
      </c>
      <c r="X520">
        <v>-12.93</v>
      </c>
      <c r="Y520">
        <v>3.54</v>
      </c>
      <c r="Z520">
        <v>1.46</v>
      </c>
      <c r="AA520" t="s">
        <v>714</v>
      </c>
    </row>
    <row r="521" spans="1:27" x14ac:dyDescent="0.3">
      <c r="A521">
        <v>106031120</v>
      </c>
      <c r="B521" t="s">
        <v>196</v>
      </c>
      <c r="C521" s="47">
        <v>-2.2166782210799525</v>
      </c>
      <c r="D521" s="47">
        <v>-21.667031963470322</v>
      </c>
      <c r="E521" s="47">
        <v>23.356281310211948</v>
      </c>
      <c r="F521" s="47">
        <v>-0.69559943582510542</v>
      </c>
      <c r="G521" s="47">
        <v>-0.48956760466712446</v>
      </c>
      <c r="H521" s="47">
        <v>1.0823549488054613</v>
      </c>
      <c r="I521" s="47">
        <v>2.7731280388978909</v>
      </c>
      <c r="J521" s="47">
        <v>-3.8462831858407078</v>
      </c>
      <c r="K521" s="47">
        <v>2.6095321637426903</v>
      </c>
      <c r="L521" s="47">
        <v>-7.3588587390263385</v>
      </c>
      <c r="M521" s="47">
        <v>-15.081591895803186</v>
      </c>
      <c r="N521" s="47">
        <v>-1.1109076558800313</v>
      </c>
      <c r="O521" s="47">
        <v>-0.50911161731207244</v>
      </c>
      <c r="P521" s="47">
        <v>33.407368421052624</v>
      </c>
      <c r="Q521" s="47">
        <v>12.632809991079398</v>
      </c>
      <c r="R521" s="47">
        <v>2.4994395280235988</v>
      </c>
      <c r="S521" s="47">
        <v>-1.8157985757884045</v>
      </c>
      <c r="T521" s="47">
        <v>9.2903174603174588</v>
      </c>
      <c r="U521" s="47">
        <v>-19.218528510116492</v>
      </c>
      <c r="V521" s="47"/>
      <c r="W521">
        <v>8.0299999999999994</v>
      </c>
      <c r="X521">
        <v>4.07</v>
      </c>
      <c r="Z521">
        <v>15.01</v>
      </c>
      <c r="AA521" t="s">
        <v>714</v>
      </c>
    </row>
    <row r="522" spans="1:27" x14ac:dyDescent="0.3">
      <c r="A522">
        <v>106011111</v>
      </c>
      <c r="B522" t="s">
        <v>185</v>
      </c>
      <c r="C522" s="47">
        <v>-2.2608238146895534</v>
      </c>
      <c r="D522" s="47">
        <v>-8.5848709978240585</v>
      </c>
      <c r="E522" s="47">
        <v>1.0038968765493301</v>
      </c>
      <c r="F522" s="47">
        <v>-3.0719023779724672</v>
      </c>
      <c r="G522" s="47">
        <v>5.8057580711074781</v>
      </c>
      <c r="H522" s="47">
        <v>-0.59461163470913192</v>
      </c>
      <c r="I522" s="47">
        <v>-0.71555555555555728</v>
      </c>
      <c r="J522" s="47">
        <v>5.2143781094527348</v>
      </c>
      <c r="K522" s="47">
        <v>2.0350686723348588</v>
      </c>
      <c r="L522" s="47">
        <v>-5.3258295261715194</v>
      </c>
      <c r="M522" s="47">
        <v>-5.2697599657093903</v>
      </c>
      <c r="N522" s="47">
        <v>-2.7833349362827606</v>
      </c>
      <c r="O522" s="47">
        <v>1.2814164305949003</v>
      </c>
      <c r="P522" s="47">
        <v>-8.6339573820395756</v>
      </c>
      <c r="Q522" s="47">
        <v>5.9495677936563283</v>
      </c>
      <c r="R522" s="47">
        <v>8.5062663185378593</v>
      </c>
      <c r="S522" s="47">
        <v>-4.2841190419729678</v>
      </c>
      <c r="T522" s="47">
        <v>1.1907725078102809</v>
      </c>
      <c r="U522" s="47">
        <v>-8.9868603115922916</v>
      </c>
      <c r="V522" s="47">
        <v>17.784347826086957</v>
      </c>
      <c r="W522">
        <v>1.73</v>
      </c>
      <c r="X522">
        <v>-4.6500000000000004</v>
      </c>
      <c r="Z522">
        <v>0.48</v>
      </c>
      <c r="AA522" t="s">
        <v>714</v>
      </c>
    </row>
    <row r="523" spans="1:27" x14ac:dyDescent="0.3">
      <c r="A523">
        <v>103031074</v>
      </c>
      <c r="B523" t="s">
        <v>148</v>
      </c>
      <c r="C523" s="47">
        <v>-2.2706730428622031</v>
      </c>
      <c r="D523" s="47">
        <v>-4.5749999999999993</v>
      </c>
      <c r="E523" s="47">
        <v>-3.2266666666666666</v>
      </c>
      <c r="F523" s="47">
        <v>-1.3314255369365124</v>
      </c>
      <c r="G523" s="47">
        <v>-1.3869099201824397</v>
      </c>
      <c r="H523" s="47">
        <v>-0.73072018890200674</v>
      </c>
      <c r="I523" s="47">
        <v>-2.5581479272293475</v>
      </c>
      <c r="J523" s="47">
        <v>-3.398665297741271</v>
      </c>
      <c r="K523" s="47">
        <v>1.2677443609022561</v>
      </c>
      <c r="L523" s="47">
        <v>-3.473451676528601</v>
      </c>
      <c r="M523" s="47">
        <v>-2.982752043596733</v>
      </c>
      <c r="N523" s="47">
        <v>-1.0920034320034322</v>
      </c>
      <c r="O523" s="47">
        <v>3.4786149584487536</v>
      </c>
      <c r="P523" s="47">
        <v>14.471372549019605</v>
      </c>
      <c r="Q523" s="47">
        <v>-1.7428571428571473</v>
      </c>
      <c r="R523" s="47">
        <v>-2.7970094134685013</v>
      </c>
      <c r="S523" s="47">
        <v>-3.119768715763847</v>
      </c>
      <c r="T523" s="47">
        <v>2.8413714619200459</v>
      </c>
      <c r="U523" s="47">
        <v>-13.456771653543303</v>
      </c>
      <c r="V523" s="47">
        <v>11.317619047619047</v>
      </c>
      <c r="W523">
        <v>1.19</v>
      </c>
      <c r="X523">
        <v>-1.73</v>
      </c>
      <c r="Z523">
        <v>7.92</v>
      </c>
      <c r="AA523" t="s">
        <v>714</v>
      </c>
    </row>
    <row r="524" spans="1:27" x14ac:dyDescent="0.3">
      <c r="A524">
        <v>102011028</v>
      </c>
      <c r="B524" t="s">
        <v>101</v>
      </c>
      <c r="C524" s="47">
        <v>-2.3074741984561875</v>
      </c>
      <c r="D524" s="47">
        <v>-8.0894110196326796</v>
      </c>
      <c r="E524" s="47">
        <v>-0.64926380368098169</v>
      </c>
      <c r="F524" s="47">
        <v>-1.6650738488271077</v>
      </c>
      <c r="G524" s="47">
        <v>3.7395652173913039</v>
      </c>
      <c r="H524" s="47">
        <v>1.3073109243697472</v>
      </c>
      <c r="I524" s="47">
        <v>-1.9854985754985748</v>
      </c>
      <c r="J524" s="47">
        <v>9.5007249466950956</v>
      </c>
      <c r="K524" s="47">
        <v>-1.6571867794004547E-2</v>
      </c>
      <c r="L524" s="47">
        <v>-1.261193457705085</v>
      </c>
      <c r="M524" s="47">
        <v>-19.559005847953216</v>
      </c>
      <c r="N524" s="47">
        <v>-1.1825239005736141</v>
      </c>
      <c r="O524" s="47">
        <v>2.3629109341057211</v>
      </c>
      <c r="P524" s="47">
        <v>-24.904285714285717</v>
      </c>
      <c r="Q524" s="47">
        <v>-0.2554838709677405</v>
      </c>
      <c r="R524" s="47">
        <v>3.4076501305483022</v>
      </c>
      <c r="S524" s="47">
        <v>1.9963066954643631</v>
      </c>
      <c r="T524" s="47">
        <v>-1.2937795499857589</v>
      </c>
      <c r="U524" s="47">
        <v>-8.9707431935246511</v>
      </c>
      <c r="V524" s="47"/>
      <c r="W524">
        <v>-0.3</v>
      </c>
      <c r="X524">
        <v>0.55000000000000004</v>
      </c>
      <c r="Z524">
        <v>-8.3699999999999992</v>
      </c>
      <c r="AA524" t="s">
        <v>714</v>
      </c>
    </row>
    <row r="525" spans="1:27" x14ac:dyDescent="0.3">
      <c r="A525">
        <v>118011344</v>
      </c>
      <c r="B525" t="s">
        <v>445</v>
      </c>
      <c r="C525" s="47">
        <v>-2.3196353634648341</v>
      </c>
      <c r="D525" s="47">
        <v>-4.5958369098712453</v>
      </c>
      <c r="E525" s="47">
        <v>-3.1310460251046033</v>
      </c>
      <c r="F525" s="47">
        <v>-2.050343291890889</v>
      </c>
      <c r="G525" s="47">
        <v>1.2583875530410182</v>
      </c>
      <c r="H525" s="47">
        <v>-1.8837650200267015</v>
      </c>
      <c r="I525" s="47">
        <v>-1.436691579471848</v>
      </c>
      <c r="J525" s="47">
        <v>1.7551851851851854</v>
      </c>
      <c r="K525" s="47">
        <v>-0.33455284552845477</v>
      </c>
      <c r="L525" s="47">
        <v>-3.6804509000178225</v>
      </c>
      <c r="M525" s="47">
        <v>-6.5646153846153847</v>
      </c>
      <c r="N525" s="47">
        <v>-3.5603142536475869</v>
      </c>
      <c r="O525" s="47">
        <v>1.5421546961325969</v>
      </c>
      <c r="P525" s="47">
        <v>-8.9286010362694306</v>
      </c>
      <c r="Q525" s="47">
        <v>2.4513911620294593</v>
      </c>
      <c r="R525" s="47">
        <v>-1.2314432989690722</v>
      </c>
      <c r="S525" s="47">
        <v>-0.60000000000000009</v>
      </c>
      <c r="T525" s="47">
        <v>-2.1787606837606841</v>
      </c>
      <c r="U525" s="47">
        <v>-3.1163242330424996</v>
      </c>
      <c r="V525" s="47"/>
      <c r="W525">
        <v>0.81</v>
      </c>
      <c r="Y525">
        <v>4.22</v>
      </c>
      <c r="Z525">
        <v>-10.65</v>
      </c>
      <c r="AA525" t="s">
        <v>714</v>
      </c>
    </row>
    <row r="526" spans="1:27" x14ac:dyDescent="0.3">
      <c r="A526">
        <v>105011093</v>
      </c>
      <c r="B526" t="s">
        <v>167</v>
      </c>
      <c r="C526" s="47">
        <v>-2.3223474178403762</v>
      </c>
      <c r="D526" s="47">
        <v>-1.9984822389666315</v>
      </c>
      <c r="E526" s="47">
        <v>-4.3640897097625322</v>
      </c>
      <c r="F526" s="47">
        <v>-1.7918577075098803</v>
      </c>
      <c r="G526" s="47">
        <v>-4.6174900398406376</v>
      </c>
      <c r="H526" s="47">
        <v>-2.2423472889498974</v>
      </c>
      <c r="I526" s="47">
        <v>-2.7815469613259669</v>
      </c>
      <c r="J526" s="47">
        <v>3.447384305835012</v>
      </c>
      <c r="K526" s="47">
        <v>0.91015184381778624</v>
      </c>
      <c r="L526" s="47">
        <v>-4.8724427887174038</v>
      </c>
      <c r="M526" s="47">
        <v>-3.4211716621253423</v>
      </c>
      <c r="N526" s="47">
        <v>-1.749700427960057</v>
      </c>
      <c r="O526" s="47">
        <v>6.9648115299334812</v>
      </c>
      <c r="P526" s="47">
        <v>0.3682828282828261</v>
      </c>
      <c r="Q526" s="47">
        <v>-13.218010849909586</v>
      </c>
      <c r="R526" s="47">
        <v>-4.3999999999999986</v>
      </c>
      <c r="S526" s="47">
        <v>-8.4494170403587461</v>
      </c>
      <c r="T526" s="47">
        <v>4.4808187134502928</v>
      </c>
      <c r="U526" s="47">
        <v>-7.2803508771929835</v>
      </c>
      <c r="V526" s="47">
        <v>0.76573770491803117</v>
      </c>
      <c r="W526">
        <v>3.89</v>
      </c>
      <c r="X526">
        <v>-3.97</v>
      </c>
      <c r="Z526">
        <v>-9.84</v>
      </c>
      <c r="AA526" t="s">
        <v>714</v>
      </c>
    </row>
    <row r="527" spans="1:27" x14ac:dyDescent="0.3">
      <c r="A527">
        <v>118011340</v>
      </c>
      <c r="B527" t="s">
        <v>442</v>
      </c>
      <c r="C527" s="47">
        <v>-2.3491280959318619</v>
      </c>
      <c r="D527" s="47">
        <v>-6.3734303215926493</v>
      </c>
      <c r="E527" s="47">
        <v>0.93935461485079941</v>
      </c>
      <c r="F527" s="47">
        <v>-1.5774881024487328</v>
      </c>
      <c r="G527" s="47">
        <v>-3.2759507264687304</v>
      </c>
      <c r="H527" s="47">
        <v>-1.443924983255191</v>
      </c>
      <c r="I527" s="47">
        <v>-1.682979201798763</v>
      </c>
      <c r="J527" s="47">
        <v>-1.1724838012958969</v>
      </c>
      <c r="K527" s="47">
        <v>-3.8545893719806772</v>
      </c>
      <c r="L527" s="47">
        <v>-5.3470346635595689</v>
      </c>
      <c r="M527" s="47">
        <v>-9.351639085894405</v>
      </c>
      <c r="N527" s="47">
        <v>-2.8217175572519082</v>
      </c>
      <c r="O527" s="47">
        <v>3.1906878306878301</v>
      </c>
      <c r="P527" s="47">
        <v>-17.861675392670154</v>
      </c>
      <c r="Q527" s="47">
        <v>2.452141057934508</v>
      </c>
      <c r="R527" s="47">
        <v>-5.6732169576059857</v>
      </c>
      <c r="S527" s="47">
        <v>-1.7398970644300418</v>
      </c>
      <c r="T527" s="47">
        <v>-2.6805223251895542</v>
      </c>
      <c r="U527" s="47">
        <v>-2.1175543745694316</v>
      </c>
      <c r="V527" s="47">
        <v>4.3812820512820494</v>
      </c>
      <c r="W527">
        <v>0.31</v>
      </c>
      <c r="X527">
        <v>1.7</v>
      </c>
      <c r="Y527">
        <v>3.66</v>
      </c>
      <c r="Z527">
        <v>12.44</v>
      </c>
      <c r="AA527" t="s">
        <v>714</v>
      </c>
    </row>
    <row r="528" spans="1:27" x14ac:dyDescent="0.3">
      <c r="A528">
        <v>108021159</v>
      </c>
      <c r="B528" t="s">
        <v>238</v>
      </c>
      <c r="C528" s="47">
        <v>-2.3496101971246492</v>
      </c>
      <c r="D528" s="47">
        <v>-13.578162428219853</v>
      </c>
      <c r="E528" s="47">
        <v>11.560000000000002</v>
      </c>
      <c r="F528" s="47">
        <v>-1.5192190699034818</v>
      </c>
      <c r="G528" s="47">
        <v>0.39231805929919261</v>
      </c>
      <c r="H528" s="47">
        <v>1.2522279792746112</v>
      </c>
      <c r="I528" s="47">
        <v>-0.97360934182590242</v>
      </c>
      <c r="J528" s="47">
        <v>-1.7460589812332437</v>
      </c>
      <c r="K528" s="47">
        <v>2.1047412882787739</v>
      </c>
      <c r="L528" s="47">
        <v>-2.6057880247763237</v>
      </c>
      <c r="M528" s="47">
        <v>-9.4770595382746023</v>
      </c>
      <c r="N528" s="47">
        <v>0.79729323308270672</v>
      </c>
      <c r="O528" s="47">
        <v>5.4131178707224343</v>
      </c>
      <c r="P528" s="47">
        <v>11.044777327935218</v>
      </c>
      <c r="Q528" s="47">
        <v>3.3728571428571428</v>
      </c>
      <c r="R528" s="47">
        <v>1.0273065015479883</v>
      </c>
      <c r="S528" s="47">
        <v>-1.8240072859744991</v>
      </c>
      <c r="T528" s="47">
        <v>5.6821608417888001</v>
      </c>
      <c r="U528" s="47">
        <v>-14.117994722955146</v>
      </c>
      <c r="V528" s="47"/>
      <c r="W528">
        <v>4.5999999999999996</v>
      </c>
      <c r="X528">
        <v>-2.6</v>
      </c>
      <c r="Z528">
        <v>11.12</v>
      </c>
      <c r="AA528" t="s">
        <v>714</v>
      </c>
    </row>
    <row r="529" spans="1:27" x14ac:dyDescent="0.3">
      <c r="A529">
        <v>118011347</v>
      </c>
      <c r="B529" t="s">
        <v>448</v>
      </c>
      <c r="C529" s="47">
        <v>-2.3539527189548544</v>
      </c>
      <c r="D529" s="47">
        <v>-7.3082965578111203</v>
      </c>
      <c r="E529" s="47">
        <v>0.36317073170731629</v>
      </c>
      <c r="F529" s="47">
        <v>-1.4165026264860376</v>
      </c>
      <c r="G529" s="47">
        <v>-1.3428075709779179</v>
      </c>
      <c r="H529" s="47">
        <v>-0.42934154793993073</v>
      </c>
      <c r="I529" s="47">
        <v>-2.198722562072688</v>
      </c>
      <c r="J529" s="47">
        <v>1.7549896049896052</v>
      </c>
      <c r="K529" s="47">
        <v>-0.2221071863580999</v>
      </c>
      <c r="L529" s="47">
        <v>-5.6153629798555684</v>
      </c>
      <c r="M529" s="47">
        <v>-9.3681927710843382</v>
      </c>
      <c r="N529" s="47">
        <v>-3.8604145077720204</v>
      </c>
      <c r="O529" s="47">
        <v>-0.20901353965183755</v>
      </c>
      <c r="P529" s="47">
        <v>-10.647500000000001</v>
      </c>
      <c r="Q529" s="47">
        <v>3.6409838472834082</v>
      </c>
      <c r="R529" s="47">
        <v>3.2005357142857145</v>
      </c>
      <c r="S529" s="47">
        <v>0.96552748885586936</v>
      </c>
      <c r="T529" s="47">
        <v>-4.4991267036850076</v>
      </c>
      <c r="U529" s="47">
        <v>-3.7842053789731063</v>
      </c>
      <c r="V529" s="47"/>
      <c r="W529">
        <v>0.56999999999999995</v>
      </c>
      <c r="Y529">
        <v>5.81</v>
      </c>
      <c r="Z529">
        <v>-2.23</v>
      </c>
      <c r="AA529" t="s">
        <v>714</v>
      </c>
    </row>
    <row r="530" spans="1:27" x14ac:dyDescent="0.3">
      <c r="A530">
        <v>108021158</v>
      </c>
      <c r="B530" t="s">
        <v>237</v>
      </c>
      <c r="C530" s="47">
        <v>-2.3703604531410889</v>
      </c>
      <c r="D530" s="47">
        <v>-20.567077100115075</v>
      </c>
      <c r="E530" s="47">
        <v>-8.1684466019417457</v>
      </c>
      <c r="F530" s="47">
        <v>-2.4630963665086867</v>
      </c>
      <c r="G530" s="47">
        <v>7.6346073298429307</v>
      </c>
      <c r="H530" s="47">
        <v>3.2487010824313103</v>
      </c>
      <c r="I530" s="47">
        <v>-1.2421135029354211</v>
      </c>
      <c r="J530" s="47">
        <v>3.761503889369056</v>
      </c>
      <c r="K530" s="47">
        <v>4.6091467576791807</v>
      </c>
      <c r="L530" s="47">
        <v>-10.30830694275274</v>
      </c>
      <c r="M530" s="47">
        <v>-11.792769744160179</v>
      </c>
      <c r="N530" s="47">
        <v>-3.7560249150622882</v>
      </c>
      <c r="O530" s="47">
        <v>6.9238210399033662E-2</v>
      </c>
      <c r="P530" s="47">
        <v>-1.5020737327188982</v>
      </c>
      <c r="Q530" s="47">
        <v>2.9047155812036323</v>
      </c>
      <c r="R530" s="47">
        <v>10.071700605393506</v>
      </c>
      <c r="S530" s="47">
        <v>-0.59683760683760667</v>
      </c>
      <c r="T530" s="47">
        <v>7.8519064493267194</v>
      </c>
      <c r="U530" s="47">
        <v>-18.363229166666663</v>
      </c>
      <c r="V530" s="47">
        <v>19.767827298050136</v>
      </c>
      <c r="W530">
        <v>7.34</v>
      </c>
      <c r="X530">
        <v>-7.38</v>
      </c>
      <c r="Z530">
        <v>5.44</v>
      </c>
      <c r="AA530" t="s">
        <v>714</v>
      </c>
    </row>
    <row r="531" spans="1:27" x14ac:dyDescent="0.3">
      <c r="A531">
        <v>106021116</v>
      </c>
      <c r="B531" t="s">
        <v>189</v>
      </c>
      <c r="C531" s="47">
        <v>-2.3841180705543552</v>
      </c>
      <c r="D531" s="47">
        <v>-11.965047318611987</v>
      </c>
      <c r="E531" s="47">
        <v>2.7220512820512823</v>
      </c>
      <c r="F531" s="47">
        <v>-0.65793744716821667</v>
      </c>
      <c r="G531" s="47">
        <v>2.7255771096023285</v>
      </c>
      <c r="H531" s="47">
        <v>2.275713216023961</v>
      </c>
      <c r="I531" s="47">
        <v>-1.322725920416512</v>
      </c>
      <c r="J531" s="47">
        <v>-1.9107407407407404</v>
      </c>
      <c r="K531" s="47">
        <v>3.7278145695364238</v>
      </c>
      <c r="L531" s="47">
        <v>-6.5695057034220525</v>
      </c>
      <c r="M531" s="47">
        <v>-6.9756113902847581</v>
      </c>
      <c r="N531" s="47">
        <v>-0.57875918720276709</v>
      </c>
      <c r="O531" s="47">
        <v>3.3005058365758755</v>
      </c>
      <c r="P531" s="47">
        <v>12.22</v>
      </c>
      <c r="Q531" s="47">
        <v>-2.2494429708222796</v>
      </c>
      <c r="R531" s="47">
        <v>3.6837259343148361</v>
      </c>
      <c r="S531" s="47">
        <v>1.4213278855975489</v>
      </c>
      <c r="T531" s="47">
        <v>2.7753246753246748</v>
      </c>
      <c r="U531" s="47">
        <v>-30.062821650399286</v>
      </c>
      <c r="V531" s="47"/>
      <c r="W531">
        <v>-0.15</v>
      </c>
      <c r="X531">
        <v>-18.78</v>
      </c>
      <c r="Z531">
        <v>-1.19</v>
      </c>
      <c r="AA531" t="s">
        <v>714</v>
      </c>
    </row>
    <row r="532" spans="1:27" x14ac:dyDescent="0.3">
      <c r="A532">
        <v>104021088</v>
      </c>
      <c r="B532" t="s">
        <v>162</v>
      </c>
      <c r="C532" s="47">
        <v>-2.3915339807044234</v>
      </c>
      <c r="D532" s="47">
        <v>-13.049106453392167</v>
      </c>
      <c r="E532" s="47">
        <v>10.301111111111112</v>
      </c>
      <c r="F532" s="47">
        <v>-0.61414634146341562</v>
      </c>
      <c r="G532" s="47">
        <v>-5.5034588777862936E-2</v>
      </c>
      <c r="H532" s="47">
        <v>2.2428304405874488</v>
      </c>
      <c r="I532" s="47">
        <v>-0.72929554915145722</v>
      </c>
      <c r="J532" s="47">
        <v>-1.8078529980657656</v>
      </c>
      <c r="K532" s="47">
        <v>2.4611907066795737</v>
      </c>
      <c r="L532" s="47">
        <v>-5.5529223181257708</v>
      </c>
      <c r="M532" s="47">
        <v>-7.8040071343638537</v>
      </c>
      <c r="N532" s="47">
        <v>-1.0805543037404237</v>
      </c>
      <c r="O532" s="47">
        <v>5.7102204928664078</v>
      </c>
      <c r="P532" s="47">
        <v>18.416783919597993</v>
      </c>
      <c r="Q532" s="47">
        <v>1.3053021442495094</v>
      </c>
      <c r="R532" s="47">
        <v>0.49527336860670346</v>
      </c>
      <c r="S532" s="47">
        <v>3.4467105804857976</v>
      </c>
      <c r="T532" s="47">
        <v>2.0655555555555551</v>
      </c>
      <c r="U532" s="47">
        <v>-18.514680851063826</v>
      </c>
      <c r="V532" s="47"/>
      <c r="W532">
        <v>1.63</v>
      </c>
      <c r="X532">
        <v>2.93</v>
      </c>
      <c r="Y532">
        <v>-12.24</v>
      </c>
      <c r="Z532">
        <v>10.74</v>
      </c>
      <c r="AA532" t="s">
        <v>714</v>
      </c>
    </row>
    <row r="533" spans="1:27" x14ac:dyDescent="0.3">
      <c r="A533">
        <v>101041017</v>
      </c>
      <c r="B533" t="s">
        <v>84</v>
      </c>
      <c r="C533" s="47">
        <v>-2.3917172339442487</v>
      </c>
      <c r="D533" s="47">
        <v>-14.8915004492363</v>
      </c>
      <c r="E533" s="47">
        <v>-9.6666108007448788</v>
      </c>
      <c r="F533" s="47">
        <v>-1.233008672448296</v>
      </c>
      <c r="G533" s="47">
        <v>5.2413008130081309</v>
      </c>
      <c r="H533" s="47">
        <v>1.9001318267419975</v>
      </c>
      <c r="I533" s="47">
        <v>-1.5039449541284391</v>
      </c>
      <c r="J533" s="47">
        <v>1.1299001996007974</v>
      </c>
      <c r="K533" s="47">
        <v>6.4437266470009842</v>
      </c>
      <c r="L533" s="47">
        <v>-7.7319780219780228</v>
      </c>
      <c r="M533" s="47">
        <v>-8.0211595866819749</v>
      </c>
      <c r="N533" s="47">
        <v>-2.4945003996802555</v>
      </c>
      <c r="O533" s="47">
        <v>1.168599464763604</v>
      </c>
      <c r="P533" s="47">
        <v>-7.097514124293788</v>
      </c>
      <c r="Q533" s="47">
        <v>4.0613689936536659</v>
      </c>
      <c r="R533" s="47">
        <v>7.2661111111111119</v>
      </c>
      <c r="S533" s="47">
        <v>2.3232364810330912</v>
      </c>
      <c r="T533" s="47">
        <v>3.9624598930481278</v>
      </c>
      <c r="U533" s="47">
        <v>-15.142215568862277</v>
      </c>
      <c r="V533" s="47">
        <v>9.1338461538461502</v>
      </c>
      <c r="W533">
        <v>5.88</v>
      </c>
      <c r="X533">
        <v>-9.02</v>
      </c>
      <c r="Z533">
        <v>6.87</v>
      </c>
      <c r="AA533" t="s">
        <v>714</v>
      </c>
    </row>
    <row r="534" spans="1:27" x14ac:dyDescent="0.3">
      <c r="A534">
        <v>108011153</v>
      </c>
      <c r="B534" t="s">
        <v>232</v>
      </c>
      <c r="C534" s="47">
        <v>-2.4008513621747838</v>
      </c>
      <c r="D534" s="47">
        <v>-9.82672473867596</v>
      </c>
      <c r="E534" s="47">
        <v>11.494521963824289</v>
      </c>
      <c r="F534" s="47">
        <v>-3.9717829457364324</v>
      </c>
      <c r="G534" s="47">
        <v>1.6591240875912412</v>
      </c>
      <c r="H534" s="47">
        <v>-0.25205673758865288</v>
      </c>
      <c r="I534" s="47">
        <v>-1.7558712291760443</v>
      </c>
      <c r="J534" s="47">
        <v>-4.8700977198697082</v>
      </c>
      <c r="K534" s="47">
        <v>0.97908675799086708</v>
      </c>
      <c r="L534" s="47">
        <v>-5.3029146692233908</v>
      </c>
      <c r="M534" s="47">
        <v>2.005856353591156</v>
      </c>
      <c r="N534" s="47">
        <v>-3.5469527896995712</v>
      </c>
      <c r="O534" s="47">
        <v>6.2212765957446798</v>
      </c>
      <c r="P534" s="47">
        <v>26.629808917197455</v>
      </c>
      <c r="Q534" s="47">
        <v>-0.67420207743153782</v>
      </c>
      <c r="R534" s="47">
        <v>3.3199439551641312</v>
      </c>
      <c r="S534" s="47">
        <v>-1.738516812528788</v>
      </c>
      <c r="T534" s="47">
        <v>2.8279527559055104</v>
      </c>
      <c r="U534" s="47">
        <v>-15.244625550660793</v>
      </c>
      <c r="V534" s="47"/>
      <c r="W534">
        <v>3.91</v>
      </c>
      <c r="X534">
        <v>2.36</v>
      </c>
      <c r="Z534">
        <v>8.85</v>
      </c>
      <c r="AA534" t="s">
        <v>714</v>
      </c>
    </row>
    <row r="535" spans="1:27" x14ac:dyDescent="0.3">
      <c r="A535">
        <v>101031013</v>
      </c>
      <c r="B535" t="s">
        <v>80</v>
      </c>
      <c r="C535" s="47">
        <v>-2.4048353371667535</v>
      </c>
      <c r="D535" s="47">
        <v>-0.48926517571884975</v>
      </c>
      <c r="E535" s="47">
        <v>3.24013698630137</v>
      </c>
      <c r="F535" s="47">
        <v>0.62596774193548477</v>
      </c>
      <c r="G535" s="47">
        <v>-10.443419913419914</v>
      </c>
      <c r="H535" s="47">
        <v>0.29850821744627076</v>
      </c>
      <c r="I535" s="47">
        <v>-5.2431273176761444</v>
      </c>
      <c r="J535" s="47">
        <v>-10.224330218068534</v>
      </c>
      <c r="K535" s="47">
        <v>-6.7291881918819172</v>
      </c>
      <c r="L535" s="47">
        <v>7.36</v>
      </c>
      <c r="M535" s="47">
        <v>-25.899420289855072</v>
      </c>
      <c r="N535" s="47">
        <v>2.1239001560062403</v>
      </c>
      <c r="O535" s="47">
        <v>-0.8882089552238801</v>
      </c>
      <c r="P535" s="47"/>
      <c r="Q535" s="47">
        <v>0.62562499999999943</v>
      </c>
      <c r="R535" s="47">
        <v>-15.516781609195403</v>
      </c>
      <c r="S535" s="47">
        <v>-6.748539325842696</v>
      </c>
      <c r="T535" s="47">
        <v>3.2448194662480372</v>
      </c>
      <c r="U535" s="47">
        <v>-7.4826797385620916</v>
      </c>
      <c r="V535" s="47"/>
      <c r="W535">
        <v>4.1500000000000004</v>
      </c>
      <c r="X535">
        <v>-5.13</v>
      </c>
      <c r="Z535">
        <v>-11.52</v>
      </c>
      <c r="AA535" t="s">
        <v>714</v>
      </c>
    </row>
    <row r="536" spans="1:27" x14ac:dyDescent="0.3">
      <c r="A536">
        <v>126011720</v>
      </c>
      <c r="B536" t="s">
        <v>650</v>
      </c>
      <c r="C536" s="47">
        <v>-2.4273974717726201</v>
      </c>
      <c r="D536" s="47">
        <v>-4.4794045053260998</v>
      </c>
      <c r="E536" s="47">
        <v>-6.2111995321284397</v>
      </c>
      <c r="F536" s="47">
        <v>-1.9074801778515145</v>
      </c>
      <c r="G536" s="47">
        <v>2.6707659469792233</v>
      </c>
      <c r="H536" s="47">
        <v>-2.0416008182199263</v>
      </c>
      <c r="I536" s="47">
        <v>-1.8263161489481021</v>
      </c>
      <c r="J536" s="47">
        <v>7.5899311906855917</v>
      </c>
      <c r="K536" s="47">
        <v>1.2681818636003017</v>
      </c>
      <c r="L536" s="47">
        <v>-5.0726204477294221</v>
      </c>
      <c r="M536" s="47">
        <v>-5.4745685003971651</v>
      </c>
      <c r="N536" s="47">
        <v>-4.1586716135979556</v>
      </c>
      <c r="O536" s="47">
        <v>1.1104541396613428</v>
      </c>
      <c r="P536" s="47">
        <v>-2.3390792841149377</v>
      </c>
      <c r="Q536" s="47">
        <v>2.4054129255211727</v>
      </c>
      <c r="R536" s="47">
        <v>1.4101409900818478</v>
      </c>
      <c r="S536" s="47">
        <v>-1.3920494216568091</v>
      </c>
      <c r="T536" s="47">
        <v>-3.3772087842806524</v>
      </c>
      <c r="U536" s="47">
        <v>-3.0187077709794465</v>
      </c>
      <c r="V536" s="47"/>
      <c r="W536">
        <v>-0.94</v>
      </c>
      <c r="Y536">
        <v>-1.01</v>
      </c>
      <c r="Z536">
        <v>-11.29</v>
      </c>
      <c r="AA536" t="s">
        <v>811</v>
      </c>
    </row>
    <row r="537" spans="1:27" x14ac:dyDescent="0.3">
      <c r="A537">
        <v>125011582</v>
      </c>
      <c r="B537" t="s">
        <v>616</v>
      </c>
      <c r="C537" s="47">
        <v>-2.454342959408411</v>
      </c>
      <c r="D537" s="47">
        <v>-9.050961048416454</v>
      </c>
      <c r="E537" s="47">
        <v>-4.037264673311185</v>
      </c>
      <c r="F537" s="47">
        <v>-0.4282623095606084</v>
      </c>
      <c r="G537" s="47">
        <v>-2.2041841004184093</v>
      </c>
      <c r="H537" s="47">
        <v>-0.85017916793197656</v>
      </c>
      <c r="I537" s="47">
        <v>-1.6873545554335898</v>
      </c>
      <c r="J537" s="47">
        <v>8.2239130434782624</v>
      </c>
      <c r="K537" s="47">
        <v>5.0667577828397885</v>
      </c>
      <c r="L537" s="47">
        <v>-2.3895957884545567</v>
      </c>
      <c r="M537" s="47">
        <v>7.8964188752424036</v>
      </c>
      <c r="N537" s="47">
        <v>-2.8320289855072458</v>
      </c>
      <c r="O537" s="47">
        <v>1.0549815498154977</v>
      </c>
      <c r="P537" s="47">
        <v>-0.25880794701986432</v>
      </c>
      <c r="Q537" s="47">
        <v>-3.6739153722549531</v>
      </c>
      <c r="R537" s="47">
        <v>3.603362831858405</v>
      </c>
      <c r="S537" s="47">
        <v>1.7566386554621847</v>
      </c>
      <c r="T537" s="47">
        <v>-13.615709357481673</v>
      </c>
      <c r="U537" s="47">
        <v>3.2172236159892975</v>
      </c>
      <c r="V537" s="47">
        <v>3.4699999999999989</v>
      </c>
      <c r="W537">
        <v>-1.86</v>
      </c>
      <c r="Y537">
        <v>0.49</v>
      </c>
      <c r="Z537">
        <v>6.5</v>
      </c>
      <c r="AA537" t="s">
        <v>714</v>
      </c>
    </row>
    <row r="538" spans="1:27" x14ac:dyDescent="0.3">
      <c r="A538">
        <v>110041199</v>
      </c>
      <c r="B538" t="s">
        <v>278</v>
      </c>
      <c r="C538" s="47">
        <v>-2.4549797023004061</v>
      </c>
      <c r="D538" s="47">
        <v>-7.2981564245810038</v>
      </c>
      <c r="E538" s="47">
        <v>-4.4346288209606985</v>
      </c>
      <c r="F538" s="47">
        <v>-1.6509622689288417</v>
      </c>
      <c r="G538" s="47">
        <v>2.865210312075984</v>
      </c>
      <c r="H538" s="47">
        <v>0.43373153096510464</v>
      </c>
      <c r="I538" s="47">
        <v>-2.4478467384420508</v>
      </c>
      <c r="J538" s="47">
        <v>0.69049808429118897</v>
      </c>
      <c r="K538" s="47">
        <v>3.4565217391304346</v>
      </c>
      <c r="L538" s="47">
        <v>-4.3028859402908912</v>
      </c>
      <c r="M538" s="47">
        <v>-10.691620553359687</v>
      </c>
      <c r="N538" s="47">
        <v>-1.8593309720582447</v>
      </c>
      <c r="O538" s="47">
        <v>-0.30692946058091319</v>
      </c>
      <c r="P538" s="47">
        <v>1.0041379310344851</v>
      </c>
      <c r="Q538" s="47">
        <v>-1.7675820056232467</v>
      </c>
      <c r="R538" s="47">
        <v>5.0531684698608963</v>
      </c>
      <c r="S538" s="47">
        <v>-3.1786338797814206</v>
      </c>
      <c r="T538" s="47">
        <v>3.9861513687600647</v>
      </c>
      <c r="U538" s="47">
        <v>-8.0553423499577335</v>
      </c>
      <c r="V538" s="47">
        <v>-8.5323841059602685</v>
      </c>
      <c r="W538">
        <v>2.64</v>
      </c>
      <c r="X538">
        <v>-3.08</v>
      </c>
      <c r="Z538">
        <v>8.74</v>
      </c>
      <c r="AA538" t="s">
        <v>714</v>
      </c>
    </row>
    <row r="539" spans="1:27" x14ac:dyDescent="0.3">
      <c r="A539">
        <v>107041146</v>
      </c>
      <c r="B539" t="s">
        <v>224</v>
      </c>
      <c r="C539" s="47">
        <v>-2.4890352494862746</v>
      </c>
      <c r="D539" s="47">
        <v>-2.6335668789808917</v>
      </c>
      <c r="E539" s="47">
        <v>-4.9791700330517799</v>
      </c>
      <c r="F539" s="47">
        <v>-1.3636133812792846</v>
      </c>
      <c r="G539" s="47">
        <v>-3.580240963855422</v>
      </c>
      <c r="H539" s="47">
        <v>-1.9714615797958093</v>
      </c>
      <c r="I539" s="47">
        <v>-2.8932588699080153</v>
      </c>
      <c r="J539" s="47">
        <v>5.5383384805435476</v>
      </c>
      <c r="K539" s="47">
        <v>1.0929810901001122</v>
      </c>
      <c r="L539" s="47">
        <v>-4.5126106409882318</v>
      </c>
      <c r="M539" s="47">
        <v>-3.3930799605133259</v>
      </c>
      <c r="N539" s="47">
        <v>-0.76928949357520793</v>
      </c>
      <c r="O539" s="47">
        <v>2.5439534883720931</v>
      </c>
      <c r="P539" s="47">
        <v>-9.0195348837209259</v>
      </c>
      <c r="Q539" s="47">
        <v>-6.4350213980028492</v>
      </c>
      <c r="R539" s="47">
        <v>-1.9522972502610507</v>
      </c>
      <c r="S539" s="47">
        <v>-4.1445670413170808</v>
      </c>
      <c r="T539" s="47">
        <v>2.7463178294573636</v>
      </c>
      <c r="U539" s="47">
        <v>-10.910208986415885</v>
      </c>
      <c r="V539" s="47">
        <v>-19.369799498746872</v>
      </c>
      <c r="W539">
        <v>-0.13</v>
      </c>
      <c r="X539">
        <v>1.83</v>
      </c>
      <c r="Y539">
        <v>-1.61</v>
      </c>
      <c r="Z539">
        <v>0.08</v>
      </c>
      <c r="AA539" t="s">
        <v>714</v>
      </c>
    </row>
    <row r="540" spans="1:27" x14ac:dyDescent="0.3">
      <c r="A540">
        <v>107011545</v>
      </c>
      <c r="B540" t="s">
        <v>210</v>
      </c>
      <c r="C540" s="47">
        <v>-2.5036629563141766</v>
      </c>
      <c r="D540" s="47">
        <v>-7.5159131545338447</v>
      </c>
      <c r="E540" s="47">
        <v>-8.0687841191067005</v>
      </c>
      <c r="F540" s="47">
        <v>-0.48319069186318941</v>
      </c>
      <c r="G540" s="47">
        <v>0.89508021390374282</v>
      </c>
      <c r="H540" s="47">
        <v>-2.4720920502092056</v>
      </c>
      <c r="I540" s="47">
        <v>-0.56618320610687078</v>
      </c>
      <c r="J540" s="47">
        <v>8.2488926458157223</v>
      </c>
      <c r="K540" s="47">
        <v>2.8286654394845829</v>
      </c>
      <c r="L540" s="47">
        <v>-1.3435170436444714</v>
      </c>
      <c r="M540" s="47">
        <v>-5.8310136452241679</v>
      </c>
      <c r="N540" s="47">
        <v>-0.95129367327667591</v>
      </c>
      <c r="O540" s="47">
        <v>6.663514986376021</v>
      </c>
      <c r="P540" s="47">
        <v>-16.894215246636776</v>
      </c>
      <c r="Q540" s="47">
        <v>0.79641757416447234</v>
      </c>
      <c r="R540" s="47">
        <v>2.2283348924228257</v>
      </c>
      <c r="S540" s="47">
        <v>-5.7619655090952051</v>
      </c>
      <c r="T540" s="47">
        <v>7.3541300527240772</v>
      </c>
      <c r="U540" s="47">
        <v>-15.922589641434264</v>
      </c>
      <c r="V540" s="47">
        <v>-9.4735526315789471</v>
      </c>
      <c r="W540">
        <v>4.8</v>
      </c>
      <c r="X540">
        <v>2.74</v>
      </c>
      <c r="Y540">
        <v>8.83</v>
      </c>
      <c r="Z540">
        <v>5.96</v>
      </c>
      <c r="AA540" t="s">
        <v>714</v>
      </c>
    </row>
    <row r="541" spans="1:27" x14ac:dyDescent="0.3">
      <c r="A541">
        <v>117031331</v>
      </c>
      <c r="B541" t="s">
        <v>427</v>
      </c>
      <c r="C541" s="47">
        <v>-2.5114783570109651</v>
      </c>
      <c r="D541" s="47">
        <v>-7.3929810954920026</v>
      </c>
      <c r="E541" s="47">
        <v>0.34886351842241581</v>
      </c>
      <c r="F541" s="47">
        <v>-2.6085795562298504</v>
      </c>
      <c r="G541" s="47">
        <v>1.2775740944017571</v>
      </c>
      <c r="H541" s="47">
        <v>-1.6401384083044981</v>
      </c>
      <c r="I541" s="47">
        <v>-2.0105147786734552</v>
      </c>
      <c r="J541" s="47">
        <v>0.88148099606815222</v>
      </c>
      <c r="K541" s="47">
        <v>-3.2523658269441409</v>
      </c>
      <c r="L541" s="47">
        <v>-5.9369846303976574</v>
      </c>
      <c r="M541" s="47">
        <v>-14.843650793650795</v>
      </c>
      <c r="N541" s="47">
        <v>-3.847955390334572</v>
      </c>
      <c r="O541" s="47">
        <v>1.5889612237637838</v>
      </c>
      <c r="P541" s="47">
        <v>-23.587425149700593</v>
      </c>
      <c r="Q541" s="47">
        <v>4.2820362992474514</v>
      </c>
      <c r="R541" s="47">
        <v>-0.96145106091717736</v>
      </c>
      <c r="S541" s="47">
        <v>-6.971111111111111</v>
      </c>
      <c r="T541" s="47">
        <v>-6.8287336473050759</v>
      </c>
      <c r="U541" s="47">
        <v>-1.18355970714466</v>
      </c>
      <c r="V541" s="47">
        <v>8.6261114086770263</v>
      </c>
      <c r="W541">
        <v>1.25</v>
      </c>
      <c r="X541">
        <v>3.61</v>
      </c>
      <c r="Y541">
        <v>13.66</v>
      </c>
      <c r="Z541">
        <v>4.33</v>
      </c>
      <c r="AA541" t="s">
        <v>714</v>
      </c>
    </row>
    <row r="542" spans="1:27" x14ac:dyDescent="0.3">
      <c r="A542">
        <v>107041548</v>
      </c>
      <c r="B542" t="s">
        <v>228</v>
      </c>
      <c r="C542" s="47">
        <v>-2.5255869564339797</v>
      </c>
      <c r="D542" s="47">
        <v>0.60128231644260666</v>
      </c>
      <c r="E542" s="47">
        <v>-5.4223012552301277</v>
      </c>
      <c r="F542" s="47">
        <v>-3.9869657242141852</v>
      </c>
      <c r="G542" s="47">
        <v>4.5170370370370367</v>
      </c>
      <c r="H542" s="47">
        <v>-1.3840941131644122</v>
      </c>
      <c r="I542" s="47">
        <v>-4.1284513875412383</v>
      </c>
      <c r="J542" s="47">
        <v>-0.37531453362256073</v>
      </c>
      <c r="K542" s="47">
        <v>0.75727430054802447</v>
      </c>
      <c r="L542" s="47">
        <v>-7.162701838529177</v>
      </c>
      <c r="M542" s="47">
        <v>-4.8962576687116552</v>
      </c>
      <c r="N542" s="47">
        <v>0.8322291021671826</v>
      </c>
      <c r="O542" s="47">
        <v>-6.6664170337738611</v>
      </c>
      <c r="P542" s="47">
        <v>-0.86075268817204176</v>
      </c>
      <c r="Q542" s="47">
        <v>15.664415274463011</v>
      </c>
      <c r="R542" s="47">
        <v>7.9253302132085288</v>
      </c>
      <c r="S542" s="47">
        <v>-9.0639108746258739</v>
      </c>
      <c r="T542" s="47">
        <v>-2.8890814884597269</v>
      </c>
      <c r="U542" s="47">
        <v>0.59820588779855655</v>
      </c>
      <c r="V542" s="47">
        <v>10.296024096385551</v>
      </c>
      <c r="W542">
        <v>-0.11</v>
      </c>
      <c r="X542">
        <v>4.41</v>
      </c>
      <c r="Y542">
        <v>2.88</v>
      </c>
      <c r="Z542">
        <v>3.35</v>
      </c>
      <c r="AA542" t="s">
        <v>714</v>
      </c>
    </row>
    <row r="543" spans="1:27" x14ac:dyDescent="0.3">
      <c r="A543">
        <v>118011341</v>
      </c>
      <c r="B543" t="s">
        <v>443</v>
      </c>
      <c r="C543" s="47">
        <v>-2.5522802001429588</v>
      </c>
      <c r="D543" s="47">
        <v>-6.6832667450058763</v>
      </c>
      <c r="E543" s="47">
        <v>-4.6257487922705307</v>
      </c>
      <c r="F543" s="47">
        <v>-1.8670896334825207</v>
      </c>
      <c r="G543" s="47">
        <v>1.7046887966804984</v>
      </c>
      <c r="H543" s="47">
        <v>-1.7424917405668587</v>
      </c>
      <c r="I543" s="47">
        <v>-1.5832289834681674</v>
      </c>
      <c r="J543" s="47">
        <v>0.53171866447728711</v>
      </c>
      <c r="K543" s="47">
        <v>-0.61589743589743584</v>
      </c>
      <c r="L543" s="47">
        <v>-6.7543700579862946</v>
      </c>
      <c r="M543" s="47">
        <v>-8.0172151898734167</v>
      </c>
      <c r="N543" s="47">
        <v>-3.4013793103448275</v>
      </c>
      <c r="O543" s="47">
        <v>2.2097929606625257</v>
      </c>
      <c r="P543" s="47">
        <v>-5.2899999999999991</v>
      </c>
      <c r="Q543" s="47">
        <v>-0.26804664723031735</v>
      </c>
      <c r="R543" s="47">
        <v>0.607368421052632</v>
      </c>
      <c r="S543" s="47">
        <v>-0.18348636061210932</v>
      </c>
      <c r="T543" s="47">
        <v>-2.9574251497005992</v>
      </c>
      <c r="U543" s="47">
        <v>-3.4965651227852028</v>
      </c>
      <c r="V543" s="47">
        <v>12.075454545454548</v>
      </c>
      <c r="W543">
        <v>0.25</v>
      </c>
      <c r="X543">
        <v>-6.08</v>
      </c>
      <c r="Y543">
        <v>3.25</v>
      </c>
      <c r="Z543">
        <v>9.86</v>
      </c>
      <c r="AA543" t="s">
        <v>714</v>
      </c>
    </row>
    <row r="544" spans="1:27" x14ac:dyDescent="0.3">
      <c r="A544">
        <v>104021089</v>
      </c>
      <c r="B544" t="s">
        <v>163</v>
      </c>
      <c r="C544" s="47">
        <v>-2.5568986513401253</v>
      </c>
      <c r="D544" s="47">
        <v>-11.121244239631338</v>
      </c>
      <c r="E544" s="47">
        <v>-7.6940242057488639</v>
      </c>
      <c r="F544" s="47">
        <v>-1.1312354312354298</v>
      </c>
      <c r="G544" s="47">
        <v>4.9121989824759762</v>
      </c>
      <c r="H544" s="47">
        <v>0.42988233605969306</v>
      </c>
      <c r="I544" s="47">
        <v>-1.2556533931575995</v>
      </c>
      <c r="J544" s="47">
        <v>2.9307407407407418</v>
      </c>
      <c r="K544" s="47">
        <v>3.5300948316737788</v>
      </c>
      <c r="L544" s="47">
        <v>-6.9475015949980854</v>
      </c>
      <c r="M544" s="47">
        <v>-6.0532788193059481</v>
      </c>
      <c r="N544" s="47">
        <v>-3.6639701770736255</v>
      </c>
      <c r="O544" s="47">
        <v>1.5437271619975643</v>
      </c>
      <c r="P544" s="47">
        <v>-4.8927804107424961</v>
      </c>
      <c r="Q544" s="47">
        <v>0.20449905482041686</v>
      </c>
      <c r="R544" s="47">
        <v>7.0635817677856494</v>
      </c>
      <c r="S544" s="47">
        <v>0.32989727981738604</v>
      </c>
      <c r="T544" s="47">
        <v>2.3950108806035111</v>
      </c>
      <c r="U544" s="47">
        <v>-14.046472849591542</v>
      </c>
      <c r="V544" s="47">
        <v>3.9849999999999994</v>
      </c>
      <c r="W544">
        <v>3.48</v>
      </c>
      <c r="X544">
        <v>-3.97</v>
      </c>
      <c r="Y544">
        <v>-21.52</v>
      </c>
      <c r="Z544">
        <v>7.05</v>
      </c>
      <c r="AA544" t="s">
        <v>714</v>
      </c>
    </row>
    <row r="545" spans="1:27" x14ac:dyDescent="0.3">
      <c r="A545">
        <v>103011059</v>
      </c>
      <c r="B545" t="s">
        <v>131</v>
      </c>
      <c r="C545" s="47">
        <v>-2.5636327185244596</v>
      </c>
      <c r="D545" s="47">
        <v>-7.3078229082047113</v>
      </c>
      <c r="E545" s="47">
        <v>-0.81102072141212567</v>
      </c>
      <c r="F545" s="47">
        <v>-1.5636059788249952</v>
      </c>
      <c r="G545" s="47">
        <v>0.72487804878048756</v>
      </c>
      <c r="H545" s="47">
        <v>-0.82449255751014761</v>
      </c>
      <c r="I545" s="47">
        <v>-1.1724325739722445</v>
      </c>
      <c r="J545" s="47">
        <v>-2.278211731044351</v>
      </c>
      <c r="K545" s="47">
        <v>0.50621621621621493</v>
      </c>
      <c r="L545" s="47">
        <v>-5.0622715077803608</v>
      </c>
      <c r="M545" s="47">
        <v>-4.5025914149443551</v>
      </c>
      <c r="N545" s="47">
        <v>-1.6775432969852471</v>
      </c>
      <c r="O545" s="47">
        <v>2.1528382630585274</v>
      </c>
      <c r="P545" s="47">
        <v>6.2096309963099614</v>
      </c>
      <c r="Q545" s="47">
        <v>-2.5056221889055479</v>
      </c>
      <c r="R545" s="47">
        <v>1.5832945091514148</v>
      </c>
      <c r="S545" s="47">
        <v>-1.3895591182364715</v>
      </c>
      <c r="T545" s="47">
        <v>3.455852534562212</v>
      </c>
      <c r="U545" s="47">
        <v>-15.574439939178919</v>
      </c>
      <c r="V545" s="47">
        <v>-17.761541950113376</v>
      </c>
      <c r="W545">
        <v>1.85</v>
      </c>
      <c r="X545">
        <v>-7.74</v>
      </c>
      <c r="Y545">
        <v>-5.15</v>
      </c>
      <c r="Z545">
        <v>9.2799999999999994</v>
      </c>
      <c r="AA545" t="s">
        <v>714</v>
      </c>
    </row>
    <row r="546" spans="1:27" x14ac:dyDescent="0.3">
      <c r="A546">
        <v>112031254</v>
      </c>
      <c r="B546" t="s">
        <v>333</v>
      </c>
      <c r="C546" s="47">
        <v>-2.5647162088919835</v>
      </c>
      <c r="D546" s="47">
        <v>-16.228602794411174</v>
      </c>
      <c r="E546" s="47">
        <v>-2.7082057562767901</v>
      </c>
      <c r="F546" s="47">
        <v>-2.2436706349206368</v>
      </c>
      <c r="G546" s="47">
        <v>4.3756013745704472</v>
      </c>
      <c r="H546" s="47">
        <v>1.2220295717673331</v>
      </c>
      <c r="I546" s="47">
        <v>-1.2670945287484354</v>
      </c>
      <c r="J546" s="47">
        <v>-0.64547842401500688</v>
      </c>
      <c r="K546" s="47">
        <v>4.093067134708205</v>
      </c>
      <c r="L546" s="47">
        <v>-6.3881609195402298</v>
      </c>
      <c r="M546" s="47">
        <v>-11.763374340949031</v>
      </c>
      <c r="N546" s="47">
        <v>-4.2355297157622749</v>
      </c>
      <c r="O546" s="47">
        <v>1.9457048530868271</v>
      </c>
      <c r="P546" s="47">
        <v>1.1196491228070187</v>
      </c>
      <c r="Q546" s="47">
        <v>-9.3358720487429991E-2</v>
      </c>
      <c r="R546" s="47">
        <v>6.525439173320807</v>
      </c>
      <c r="S546" s="47">
        <v>1.2404129793510332</v>
      </c>
      <c r="T546" s="47">
        <v>5.4361102831594632</v>
      </c>
      <c r="U546" s="47">
        <v>-12.448477157360404</v>
      </c>
      <c r="V546" s="47">
        <v>-2.5475213675213695</v>
      </c>
      <c r="W546">
        <v>4.1100000000000003</v>
      </c>
      <c r="X546">
        <v>3.87</v>
      </c>
      <c r="Y546">
        <v>14.27</v>
      </c>
      <c r="Z546">
        <v>6.48</v>
      </c>
      <c r="AA546" t="s">
        <v>714</v>
      </c>
    </row>
    <row r="547" spans="1:27" x14ac:dyDescent="0.3">
      <c r="A547">
        <v>122031429</v>
      </c>
      <c r="B547" t="s">
        <v>560</v>
      </c>
      <c r="C547" s="47">
        <v>-2.5964383418607078</v>
      </c>
      <c r="D547" s="47">
        <v>-6.3373821609862215</v>
      </c>
      <c r="E547" s="47">
        <v>-1.4529580573951435</v>
      </c>
      <c r="F547" s="47">
        <v>-1.9364882795223357</v>
      </c>
      <c r="G547" s="47">
        <v>-0.34052631578947512</v>
      </c>
      <c r="H547" s="47">
        <v>-1.5604600219058051</v>
      </c>
      <c r="I547" s="47">
        <v>-1.6162258524568909</v>
      </c>
      <c r="J547" s="47">
        <v>1.5306742794997277</v>
      </c>
      <c r="K547" s="47">
        <v>-0.89488530990727178</v>
      </c>
      <c r="L547" s="47">
        <v>-4.5775344422900295</v>
      </c>
      <c r="M547" s="47">
        <v>-7.0659414225941415</v>
      </c>
      <c r="N547" s="47">
        <v>-3.3757245373284652</v>
      </c>
      <c r="O547" s="47">
        <v>1.8146539027982325</v>
      </c>
      <c r="P547" s="47">
        <v>-11.002752043596733</v>
      </c>
      <c r="Q547" s="47">
        <v>1.5345675522894311</v>
      </c>
      <c r="R547" s="47">
        <v>-0.94132209980557491</v>
      </c>
      <c r="S547" s="47">
        <v>-0.5414360313315929</v>
      </c>
      <c r="T547" s="47">
        <v>-3.2088526555568881</v>
      </c>
      <c r="U547" s="47">
        <v>-2.552873425314937</v>
      </c>
      <c r="V547" s="47">
        <v>4.4241379310344868</v>
      </c>
      <c r="W547">
        <v>0.76</v>
      </c>
      <c r="X547">
        <v>-4.43</v>
      </c>
      <c r="Y547">
        <v>4.8099999999999996</v>
      </c>
      <c r="Z547">
        <v>2.1</v>
      </c>
      <c r="AA547" t="s">
        <v>714</v>
      </c>
    </row>
    <row r="548" spans="1:27" x14ac:dyDescent="0.3">
      <c r="A548">
        <v>101041026</v>
      </c>
      <c r="B548" t="s">
        <v>93</v>
      </c>
      <c r="C548" s="47">
        <v>-2.6006180575334668</v>
      </c>
      <c r="D548" s="47">
        <v>-13.49984674329502</v>
      </c>
      <c r="E548" s="47">
        <v>-0.36256077795786013</v>
      </c>
      <c r="F548" s="47">
        <v>-1.8939288915446681</v>
      </c>
      <c r="G548" s="47">
        <v>1.6775074478649454</v>
      </c>
      <c r="H548" s="47">
        <v>0.9174185807336297</v>
      </c>
      <c r="I548" s="47">
        <v>-2.1465240117608637</v>
      </c>
      <c r="J548" s="47">
        <v>-6.3184615384615412</v>
      </c>
      <c r="K548" s="47">
        <v>2.3698128559804719</v>
      </c>
      <c r="L548" s="47">
        <v>-4.6775250836120392</v>
      </c>
      <c r="M548" s="47">
        <v>-6.9130984204131245</v>
      </c>
      <c r="N548" s="47">
        <v>-2.854646175839886</v>
      </c>
      <c r="O548" s="47">
        <v>1.8331250000000008</v>
      </c>
      <c r="P548" s="47">
        <v>-8.2682926829264147E-2</v>
      </c>
      <c r="Q548" s="47">
        <v>3.6417884914463414</v>
      </c>
      <c r="R548" s="47">
        <v>2.7071768523526227</v>
      </c>
      <c r="S548" s="47">
        <v>0.65109013992840836</v>
      </c>
      <c r="T548" s="47">
        <v>3.4996261682242977</v>
      </c>
      <c r="U548" s="47">
        <v>-18.598455476753347</v>
      </c>
      <c r="V548" s="47">
        <v>8.6551515151515162</v>
      </c>
      <c r="W548">
        <v>4.5599999999999996</v>
      </c>
      <c r="X548">
        <v>-13.45</v>
      </c>
      <c r="Z548">
        <v>3.59</v>
      </c>
      <c r="AA548" t="s">
        <v>714</v>
      </c>
    </row>
    <row r="549" spans="1:27" x14ac:dyDescent="0.3">
      <c r="A549">
        <v>125011583</v>
      </c>
      <c r="B549" t="s">
        <v>617</v>
      </c>
      <c r="C549" s="47">
        <v>-2.617488274078223</v>
      </c>
      <c r="D549" s="47">
        <v>-7.8717076700434134</v>
      </c>
      <c r="E549" s="47">
        <v>-7.3045029239766084</v>
      </c>
      <c r="F549" s="47">
        <v>-0.31532952151670024</v>
      </c>
      <c r="G549" s="47">
        <v>1.5964687975646861</v>
      </c>
      <c r="H549" s="47">
        <v>0.50593897722389336</v>
      </c>
      <c r="I549" s="47">
        <v>-3.6904771736636857</v>
      </c>
      <c r="J549" s="47">
        <v>10.212369477911643</v>
      </c>
      <c r="K549" s="47">
        <v>8.3231993156544064</v>
      </c>
      <c r="L549" s="47">
        <v>-5.6949819204499796</v>
      </c>
      <c r="M549" s="47">
        <v>-1.5965412748171417</v>
      </c>
      <c r="N549" s="47">
        <v>-0.10948717948717945</v>
      </c>
      <c r="O549" s="47">
        <v>-0.11113163972286344</v>
      </c>
      <c r="P549" s="47">
        <v>-24.255660377358495</v>
      </c>
      <c r="Q549" s="47">
        <v>-0.45078726968174365</v>
      </c>
      <c r="R549" s="47">
        <v>2.9845058626465679</v>
      </c>
      <c r="S549" s="47">
        <v>4.5346153846153854</v>
      </c>
      <c r="T549" s="47">
        <v>-6.8434611503531784</v>
      </c>
      <c r="U549" s="47">
        <v>-2.1400139762403896</v>
      </c>
      <c r="V549" s="47">
        <v>5.0876246334310906</v>
      </c>
      <c r="W549">
        <v>-1.67</v>
      </c>
      <c r="Y549">
        <v>2.0299999999999998</v>
      </c>
      <c r="Z549">
        <v>6.44</v>
      </c>
      <c r="AA549" t="s">
        <v>714</v>
      </c>
    </row>
    <row r="550" spans="1:27" x14ac:dyDescent="0.3">
      <c r="A550">
        <v>111031235</v>
      </c>
      <c r="B550" t="s">
        <v>314</v>
      </c>
      <c r="C550" s="47">
        <v>-2.6230380457672329</v>
      </c>
      <c r="D550" s="47">
        <v>-0.74367758186397914</v>
      </c>
      <c r="E550" s="47">
        <v>-9.1817596034696418</v>
      </c>
      <c r="F550" s="47">
        <v>-2.3619830028328614</v>
      </c>
      <c r="G550" s="47">
        <v>-0.43848143982002163</v>
      </c>
      <c r="H550" s="47">
        <v>-4.2871360381861585</v>
      </c>
      <c r="I550" s="47">
        <v>-1.8210903634544859</v>
      </c>
      <c r="J550" s="47">
        <v>-5.3815894641235218</v>
      </c>
      <c r="K550" s="47">
        <v>-3.8068213457076565</v>
      </c>
      <c r="L550" s="47">
        <v>-0.8726875852660303</v>
      </c>
      <c r="M550" s="47">
        <v>-3.9957480314960634</v>
      </c>
      <c r="N550" s="47">
        <v>-1.8414058776806992</v>
      </c>
      <c r="O550" s="47">
        <v>0.21716253443526234</v>
      </c>
      <c r="P550" s="47">
        <v>-13.538143459915617</v>
      </c>
      <c r="Q550" s="47">
        <v>-4.6644635193133013</v>
      </c>
      <c r="R550" s="47">
        <v>0.973039092055485</v>
      </c>
      <c r="S550" s="47">
        <v>-6.6074276527331177</v>
      </c>
      <c r="T550" s="47">
        <v>-0.51092792046395985</v>
      </c>
      <c r="U550" s="47">
        <v>0.66927896394819797</v>
      </c>
      <c r="V550" s="47">
        <v>-40.87017543859649</v>
      </c>
      <c r="W550">
        <v>-0.02</v>
      </c>
      <c r="X550">
        <v>-11.41</v>
      </c>
      <c r="Y550">
        <v>10.99</v>
      </c>
      <c r="Z550">
        <v>1.52</v>
      </c>
      <c r="AA550" t="s">
        <v>714</v>
      </c>
    </row>
    <row r="551" spans="1:27" x14ac:dyDescent="0.3">
      <c r="A551">
        <v>103041078</v>
      </c>
      <c r="B551" t="s">
        <v>152</v>
      </c>
      <c r="C551" s="47">
        <v>-2.631480653097741</v>
      </c>
      <c r="D551" s="47">
        <v>-6.7727154158648695</v>
      </c>
      <c r="E551" s="47">
        <v>-2.529069767441861</v>
      </c>
      <c r="F551" s="47">
        <v>-1.7218754156506311</v>
      </c>
      <c r="G551" s="47">
        <v>1.8414992927864215</v>
      </c>
      <c r="H551" s="47">
        <v>-0.47321909424724495</v>
      </c>
      <c r="I551" s="47">
        <v>-1.8677019937040935</v>
      </c>
      <c r="J551" s="47">
        <v>-3.7856709372892787</v>
      </c>
      <c r="K551" s="47">
        <v>1.7814606741573025</v>
      </c>
      <c r="L551" s="47">
        <v>-2.8507824331145892</v>
      </c>
      <c r="M551" s="47">
        <v>-12.503606557377051</v>
      </c>
      <c r="N551" s="47">
        <v>-1.4060717264386988</v>
      </c>
      <c r="O551" s="47">
        <v>1.3047083926031293</v>
      </c>
      <c r="P551" s="47">
        <v>-5.8820338983050853</v>
      </c>
      <c r="Q551" s="47">
        <v>-2.2951640513552078</v>
      </c>
      <c r="R551" s="47">
        <v>3.4871232876712313</v>
      </c>
      <c r="S551" s="47">
        <v>-1.3403486924034862</v>
      </c>
      <c r="T551" s="47">
        <v>2.3249839686498039</v>
      </c>
      <c r="U551" s="47">
        <v>-12.35297121243959</v>
      </c>
      <c r="V551" s="47">
        <v>2.5679293739967903</v>
      </c>
      <c r="W551">
        <v>1.1000000000000001</v>
      </c>
      <c r="X551">
        <v>1.56</v>
      </c>
      <c r="Y551">
        <v>-3.82</v>
      </c>
      <c r="Z551">
        <v>5.96</v>
      </c>
      <c r="AA551" t="s">
        <v>714</v>
      </c>
    </row>
    <row r="552" spans="1:27" x14ac:dyDescent="0.3">
      <c r="A552">
        <v>106021614</v>
      </c>
      <c r="B552" t="s">
        <v>190</v>
      </c>
      <c r="C552" s="47">
        <v>-2.6324471701989633</v>
      </c>
      <c r="D552" s="47">
        <v>-8.7403572781839802</v>
      </c>
      <c r="E552" s="47">
        <v>-3.2340919907670056</v>
      </c>
      <c r="F552" s="47">
        <v>-2.3651401594204557</v>
      </c>
      <c r="G552" s="47">
        <v>4.7263333234958491</v>
      </c>
      <c r="H552" s="47">
        <v>-8.8873927873731162E-2</v>
      </c>
      <c r="I552" s="47">
        <v>-1.7670365628599694</v>
      </c>
      <c r="J552" s="47">
        <v>2.2593409176870196</v>
      </c>
      <c r="K552" s="47">
        <v>2.4865794225021656</v>
      </c>
      <c r="L552" s="47">
        <v>-5.4928025509147309</v>
      </c>
      <c r="M552" s="47">
        <v>-7.8798213246867874</v>
      </c>
      <c r="N552" s="47">
        <v>-2.6468516625943281</v>
      </c>
      <c r="O552" s="47">
        <v>1.0561247173768464</v>
      </c>
      <c r="P552" s="47">
        <v>-11.101423702241917</v>
      </c>
      <c r="Q552" s="47">
        <v>0.6370946855263071</v>
      </c>
      <c r="R552" s="47">
        <v>7.7781412386589892</v>
      </c>
      <c r="S552" s="47">
        <v>-2.409172458024452</v>
      </c>
      <c r="T552" s="47">
        <v>1.9877482439209739</v>
      </c>
      <c r="U552" s="47">
        <v>-10.834082834140784</v>
      </c>
      <c r="V552" s="47">
        <v>-4.0721920584117797</v>
      </c>
      <c r="W552">
        <v>1.91</v>
      </c>
      <c r="X552">
        <v>-7.11</v>
      </c>
      <c r="Y552">
        <v>-2.81</v>
      </c>
      <c r="Z552">
        <v>0.3</v>
      </c>
      <c r="AA552" t="s">
        <v>812</v>
      </c>
    </row>
    <row r="553" spans="1:27" x14ac:dyDescent="0.3">
      <c r="A553">
        <v>107041144</v>
      </c>
      <c r="B553" t="s">
        <v>222</v>
      </c>
      <c r="C553" s="47">
        <v>-2.6642685813476419</v>
      </c>
      <c r="D553" s="47">
        <v>-2.8524242424242416</v>
      </c>
      <c r="E553" s="47">
        <v>-7.4343338683788129</v>
      </c>
      <c r="F553" s="47">
        <v>-2.2996449704142012</v>
      </c>
      <c r="G553" s="47">
        <v>3.3037974683544746E-2</v>
      </c>
      <c r="H553" s="47">
        <v>-2.9557254391672085</v>
      </c>
      <c r="I553" s="47">
        <v>-2.1027083861160367</v>
      </c>
      <c r="J553" s="47">
        <v>-0.18095238095238031</v>
      </c>
      <c r="K553" s="47">
        <v>0.18121447028423709</v>
      </c>
      <c r="L553" s="47">
        <v>-6.6637487860148914</v>
      </c>
      <c r="M553" s="47">
        <v>-1.1442765685019225</v>
      </c>
      <c r="N553" s="47">
        <v>-3.2335468359299862</v>
      </c>
      <c r="O553" s="47">
        <v>2.5331914893617027</v>
      </c>
      <c r="P553" s="47">
        <v>-26.738080808080809</v>
      </c>
      <c r="Q553" s="47">
        <v>-2.9197680583167696</v>
      </c>
      <c r="R553" s="47">
        <v>2.1322566752799315</v>
      </c>
      <c r="S553" s="47">
        <v>-3.9570162179184383</v>
      </c>
      <c r="T553" s="47">
        <v>3.3285954583683779</v>
      </c>
      <c r="U553" s="47">
        <v>-10.97855534709193</v>
      </c>
      <c r="V553" s="47">
        <v>-3.8082509505703399</v>
      </c>
      <c r="W553">
        <v>1.89</v>
      </c>
      <c r="X553">
        <v>0.59</v>
      </c>
      <c r="Y553">
        <v>0.92</v>
      </c>
      <c r="Z553">
        <v>2.13</v>
      </c>
      <c r="AA553" t="s">
        <v>714</v>
      </c>
    </row>
    <row r="554" spans="1:27" x14ac:dyDescent="0.3">
      <c r="A554">
        <v>120021389</v>
      </c>
      <c r="B554" t="s">
        <v>509</v>
      </c>
      <c r="C554" s="47">
        <v>-2.6706070287539942</v>
      </c>
      <c r="D554" s="47">
        <v>-7.6136393683437387</v>
      </c>
      <c r="E554" s="47">
        <v>-2.3015830546265335</v>
      </c>
      <c r="F554" s="47">
        <v>-2.208289352763555</v>
      </c>
      <c r="G554" s="47">
        <v>3.0813639906469215</v>
      </c>
      <c r="H554" s="47">
        <v>-1.0046553858852665</v>
      </c>
      <c r="I554" s="47">
        <v>-1.7253120581700667</v>
      </c>
      <c r="J554" s="47">
        <v>3.4124396782841799</v>
      </c>
      <c r="K554" s="47">
        <v>-0.11808032675289315</v>
      </c>
      <c r="L554" s="47">
        <v>-6.2554274084124835</v>
      </c>
      <c r="M554" s="47">
        <v>-8.8535559921414553</v>
      </c>
      <c r="N554" s="47">
        <v>-2.9301449275362312</v>
      </c>
      <c r="O554" s="47">
        <v>2.4894844253490871</v>
      </c>
      <c r="P554" s="47">
        <v>-13.653522267206476</v>
      </c>
      <c r="Q554" s="47">
        <v>-0.66235494880545787</v>
      </c>
      <c r="R554" s="47">
        <v>1.8162650602409638</v>
      </c>
      <c r="S554" s="47">
        <v>-0.70387096774193525</v>
      </c>
      <c r="T554" s="47">
        <v>-4.134595940252777</v>
      </c>
      <c r="U554" s="47">
        <v>-1.2713176853358128</v>
      </c>
      <c r="V554" s="47">
        <v>1.6561904761904742</v>
      </c>
      <c r="W554">
        <v>1.02</v>
      </c>
      <c r="X554">
        <v>-0.49</v>
      </c>
      <c r="Y554">
        <v>5.67</v>
      </c>
      <c r="Z554">
        <v>8.4</v>
      </c>
      <c r="AA554" t="s">
        <v>714</v>
      </c>
    </row>
    <row r="555" spans="1:27" x14ac:dyDescent="0.3">
      <c r="A555">
        <v>103021067</v>
      </c>
      <c r="B555" t="s">
        <v>141</v>
      </c>
      <c r="C555" s="47">
        <v>-2.6884078123341464</v>
      </c>
      <c r="D555" s="47">
        <v>-6.2657541899441345</v>
      </c>
      <c r="E555" s="47">
        <v>-6.9318151540383015</v>
      </c>
      <c r="F555" s="47">
        <v>-2.3969689524234976</v>
      </c>
      <c r="G555" s="47">
        <v>4.777335423197492</v>
      </c>
      <c r="H555" s="47">
        <v>-0.90206185567010344</v>
      </c>
      <c r="I555" s="47">
        <v>-2.2822584147665577</v>
      </c>
      <c r="J555" s="47">
        <v>-2.634472361809042</v>
      </c>
      <c r="K555" s="47">
        <v>3.1301550387596899</v>
      </c>
      <c r="L555" s="47">
        <v>-0.20269883824843582</v>
      </c>
      <c r="M555" s="47">
        <v>-15.917798933739526</v>
      </c>
      <c r="N555" s="47">
        <v>-1.6240059237319513</v>
      </c>
      <c r="O555" s="47">
        <v>0.28239971850809287</v>
      </c>
      <c r="P555" s="47">
        <v>-9.4377351916376355</v>
      </c>
      <c r="Q555" s="47">
        <v>-1.5406136680613685</v>
      </c>
      <c r="R555" s="47">
        <v>7.0340559440559431</v>
      </c>
      <c r="S555" s="47">
        <v>-4.3485966935793918</v>
      </c>
      <c r="T555" s="47">
        <v>2.8631525851197988</v>
      </c>
      <c r="U555" s="47">
        <v>-11.193209986625057</v>
      </c>
      <c r="V555" s="47">
        <v>8.5352287581699358</v>
      </c>
      <c r="W555">
        <v>2</v>
      </c>
      <c r="X555">
        <v>-6.36</v>
      </c>
      <c r="Z555">
        <v>10.44</v>
      </c>
      <c r="AA555" t="s">
        <v>714</v>
      </c>
    </row>
    <row r="556" spans="1:27" x14ac:dyDescent="0.3">
      <c r="A556">
        <v>125041717</v>
      </c>
      <c r="B556" t="s">
        <v>646</v>
      </c>
      <c r="C556" s="47">
        <v>-2.7317622804789909</v>
      </c>
      <c r="D556" s="47">
        <v>-3.7883002835251993</v>
      </c>
      <c r="E556" s="47">
        <v>-3.4884118208060535</v>
      </c>
      <c r="F556" s="47">
        <v>-2.4436131834154171</v>
      </c>
      <c r="G556" s="47">
        <v>0.37695691968120215</v>
      </c>
      <c r="H556" s="47">
        <v>-2.3466207058323505</v>
      </c>
      <c r="I556" s="47">
        <v>-2.598559000852692</v>
      </c>
      <c r="J556" s="47">
        <v>-2.0118265047097807</v>
      </c>
      <c r="K556" s="47">
        <v>-3.377790560838644</v>
      </c>
      <c r="L556" s="47">
        <v>-3.3701177077380571</v>
      </c>
      <c r="M556" s="47">
        <v>-16.181642264319983</v>
      </c>
      <c r="N556" s="47">
        <v>-0.81383073990525912</v>
      </c>
      <c r="O556" s="47">
        <v>1.8793508418968585</v>
      </c>
      <c r="P556" s="47">
        <v>-20.83212693672278</v>
      </c>
      <c r="Q556" s="47">
        <v>1.4544436199910962</v>
      </c>
      <c r="R556" s="47">
        <v>1.6655634810970952</v>
      </c>
      <c r="S556" s="47">
        <v>-6.9781595122645816</v>
      </c>
      <c r="T556" s="47">
        <v>-1.9651774464372096</v>
      </c>
      <c r="U556" s="47">
        <v>-1.1927510915196358</v>
      </c>
      <c r="V556" s="47">
        <v>-15.647817332203729</v>
      </c>
      <c r="W556">
        <v>-4.16</v>
      </c>
      <c r="Y556">
        <v>-0.42</v>
      </c>
      <c r="Z556">
        <v>-3.45</v>
      </c>
      <c r="AA556" t="s">
        <v>813</v>
      </c>
    </row>
    <row r="557" spans="1:27" x14ac:dyDescent="0.3">
      <c r="A557">
        <v>114011278</v>
      </c>
      <c r="B557" t="s">
        <v>359</v>
      </c>
      <c r="C557" s="47">
        <v>-2.7569758455972924</v>
      </c>
      <c r="D557" s="47">
        <v>-7.6379988710132665</v>
      </c>
      <c r="E557" s="47">
        <v>-2.8801418439716304</v>
      </c>
      <c r="F557" s="47">
        <v>-2.4596364517692706</v>
      </c>
      <c r="G557" s="47">
        <v>2.0089093387866406</v>
      </c>
      <c r="H557" s="47">
        <v>-5.5395683453234312E-3</v>
      </c>
      <c r="I557" s="47">
        <v>-2.9104491725768309</v>
      </c>
      <c r="J557" s="47">
        <v>0.44107438016528988</v>
      </c>
      <c r="K557" s="47">
        <v>3.0887357915164948</v>
      </c>
      <c r="L557" s="47">
        <v>-3.1924889810733728</v>
      </c>
      <c r="M557" s="47">
        <v>-7.0911389191149823</v>
      </c>
      <c r="N557" s="47">
        <v>-0.8688271314178051</v>
      </c>
      <c r="O557" s="47">
        <v>4.472781729689256</v>
      </c>
      <c r="P557" s="47">
        <v>-4.4466412213740441</v>
      </c>
      <c r="Q557" s="47">
        <v>-2.3541732283464611</v>
      </c>
      <c r="R557" s="47">
        <v>3.3706161841128441</v>
      </c>
      <c r="S557" s="47">
        <v>-8.0375829606966338</v>
      </c>
      <c r="T557" s="47">
        <v>6.0790998338619548</v>
      </c>
      <c r="U557" s="47">
        <v>-10.782791140747793</v>
      </c>
      <c r="V557" s="47">
        <v>-1.6957844474761217</v>
      </c>
      <c r="W557">
        <v>1.89</v>
      </c>
      <c r="X557">
        <v>-1.61</v>
      </c>
      <c r="Y557">
        <v>-6.39</v>
      </c>
      <c r="Z557">
        <v>4.63</v>
      </c>
      <c r="AA557" t="s">
        <v>714</v>
      </c>
    </row>
    <row r="558" spans="1:27" x14ac:dyDescent="0.3">
      <c r="A558">
        <v>107031143</v>
      </c>
      <c r="B558" t="s">
        <v>221</v>
      </c>
      <c r="C558" s="47">
        <v>-2.7589621705084397</v>
      </c>
      <c r="D558" s="47">
        <v>-13.591641791044779</v>
      </c>
      <c r="E558" s="47">
        <v>-3.0004042179261887</v>
      </c>
      <c r="F558" s="47">
        <v>-1.1999452554744536</v>
      </c>
      <c r="G558" s="47">
        <v>3.4745454545454546</v>
      </c>
      <c r="H558" s="47">
        <v>1.1561829652996849</v>
      </c>
      <c r="I558" s="47">
        <v>-1.6381235820098752</v>
      </c>
      <c r="J558" s="47">
        <v>6.4361232411450757</v>
      </c>
      <c r="K558" s="47">
        <v>3.19840731070496</v>
      </c>
      <c r="L558" s="47">
        <v>-9.2817505414702488</v>
      </c>
      <c r="M558" s="47">
        <v>-0.76813656668793584</v>
      </c>
      <c r="N558" s="47">
        <v>-4.9299526066350712</v>
      </c>
      <c r="O558" s="47">
        <v>3.5011552346570394</v>
      </c>
      <c r="P558" s="47">
        <v>-5.977931034482765</v>
      </c>
      <c r="Q558" s="47">
        <v>7.0734909716251053</v>
      </c>
      <c r="R558" s="47">
        <v>6.4955307262569839</v>
      </c>
      <c r="S558" s="47">
        <v>-2.9698295454545445</v>
      </c>
      <c r="T558" s="47">
        <v>5.6603305785123972</v>
      </c>
      <c r="U558" s="47">
        <v>-14.685402855068961</v>
      </c>
      <c r="V558" s="47">
        <v>-1.7504587155963307</v>
      </c>
      <c r="W558">
        <v>5.1100000000000003</v>
      </c>
      <c r="X558">
        <v>-1.26</v>
      </c>
      <c r="Y558">
        <v>21.25</v>
      </c>
      <c r="Z558">
        <v>8.1300000000000008</v>
      </c>
      <c r="AA558" t="s">
        <v>714</v>
      </c>
    </row>
    <row r="559" spans="1:27" x14ac:dyDescent="0.3">
      <c r="A559">
        <v>120031681</v>
      </c>
      <c r="B559" t="s">
        <v>523</v>
      </c>
      <c r="C559" s="47">
        <v>-2.7641212271514686</v>
      </c>
      <c r="D559" s="47">
        <v>-2.5537667909987576</v>
      </c>
      <c r="E559" s="47">
        <v>-7.9350471831582734</v>
      </c>
      <c r="F559" s="47">
        <v>-2.1212725983131548</v>
      </c>
      <c r="G559" s="47">
        <v>0.37264707112655771</v>
      </c>
      <c r="H559" s="47">
        <v>-3.1047368524539314</v>
      </c>
      <c r="I559" s="47">
        <v>-2.7668078517014063</v>
      </c>
      <c r="J559" s="47">
        <v>1.9544151876103726</v>
      </c>
      <c r="K559" s="47">
        <v>-1.6903944130884385</v>
      </c>
      <c r="L559" s="47">
        <v>-2.8711736107917876</v>
      </c>
      <c r="M559" s="47">
        <v>-11.857451522818948</v>
      </c>
      <c r="N559" s="47">
        <v>-1.7120454642381775</v>
      </c>
      <c r="O559" s="47">
        <v>-0.90595063733148251</v>
      </c>
      <c r="P559" s="47">
        <v>-10.911947377652883</v>
      </c>
      <c r="Q559" s="47">
        <v>-5.5024639136091054</v>
      </c>
      <c r="R559" s="47">
        <v>0.4968490645524799</v>
      </c>
      <c r="S559" s="47">
        <v>-1.5072540593522588</v>
      </c>
      <c r="T559" s="47">
        <v>-1.8450598429369354</v>
      </c>
      <c r="U559" s="47">
        <v>3.5469013968945582</v>
      </c>
      <c r="V559" s="47">
        <v>6.6200897496571258</v>
      </c>
      <c r="W559">
        <v>-1.81</v>
      </c>
      <c r="Y559">
        <v>-3.75</v>
      </c>
      <c r="Z559">
        <v>-2.68</v>
      </c>
      <c r="AA559" t="s">
        <v>814</v>
      </c>
    </row>
    <row r="560" spans="1:27" x14ac:dyDescent="0.3">
      <c r="A560">
        <v>123021704</v>
      </c>
      <c r="B560" t="s">
        <v>583</v>
      </c>
      <c r="C560" s="47">
        <v>-2.7729249244420249</v>
      </c>
      <c r="D560" s="47">
        <v>-6.3031112894983963</v>
      </c>
      <c r="E560" s="47">
        <v>-6.109967054951257</v>
      </c>
      <c r="F560" s="47">
        <v>-0.6535273730635236</v>
      </c>
      <c r="G560" s="47">
        <v>-2.1531986316634466</v>
      </c>
      <c r="H560" s="47">
        <v>-1.4470971634897172</v>
      </c>
      <c r="I560" s="47">
        <v>-1.9988318068750228</v>
      </c>
      <c r="J560" s="47">
        <v>-0.32994043722347755</v>
      </c>
      <c r="K560" s="47">
        <v>3.6715533244270757</v>
      </c>
      <c r="L560" s="47">
        <v>0.23250697753178606</v>
      </c>
      <c r="M560" s="47">
        <v>-8.6683103569913982</v>
      </c>
      <c r="N560" s="47">
        <v>-0.54717382690497818</v>
      </c>
      <c r="O560" s="47">
        <v>3.2472101768614063</v>
      </c>
      <c r="P560" s="47">
        <v>-16.5370210389611</v>
      </c>
      <c r="Q560" s="47">
        <v>-6.4399574672407311E-2</v>
      </c>
      <c r="R560" s="47">
        <v>-2.3680877758728016</v>
      </c>
      <c r="S560" s="47">
        <v>1.3155641084860843</v>
      </c>
      <c r="T560" s="47">
        <v>-1.9071210479987784</v>
      </c>
      <c r="U560" s="47">
        <v>-0.77622764627798446</v>
      </c>
      <c r="V560" s="47">
        <v>21.827974167984721</v>
      </c>
      <c r="W560">
        <v>-3.76</v>
      </c>
      <c r="X560">
        <v>-1.65</v>
      </c>
      <c r="Y560">
        <v>-4.49</v>
      </c>
      <c r="Z560">
        <v>-1.42</v>
      </c>
      <c r="AA560" t="s">
        <v>815</v>
      </c>
    </row>
    <row r="561" spans="1:27" x14ac:dyDescent="0.3">
      <c r="A561">
        <v>101041019</v>
      </c>
      <c r="B561" t="s">
        <v>86</v>
      </c>
      <c r="C561" s="47">
        <v>-2.7844303444428942</v>
      </c>
      <c r="D561" s="47">
        <v>-6.5301920236336795</v>
      </c>
      <c r="E561" s="47">
        <v>-2.172809917355373</v>
      </c>
      <c r="F561" s="47">
        <v>-3.6034272036046175</v>
      </c>
      <c r="G561" s="47">
        <v>1.8377922077922086</v>
      </c>
      <c r="H561" s="47">
        <v>0.78121168923734885</v>
      </c>
      <c r="I561" s="47">
        <v>-4.4200863500498162</v>
      </c>
      <c r="J561" s="47">
        <v>-1.8238872691933921</v>
      </c>
      <c r="K561" s="47">
        <v>0.68433771486349748</v>
      </c>
      <c r="L561" s="47">
        <v>-1.6527652118509071</v>
      </c>
      <c r="M561" s="47">
        <v>-9.3720787746170657</v>
      </c>
      <c r="N561" s="47">
        <v>-2.4267972472207515</v>
      </c>
      <c r="O561" s="47">
        <v>-0.54836350470673434</v>
      </c>
      <c r="P561" s="47">
        <v>-25.490701754385967</v>
      </c>
      <c r="Q561" s="47">
        <v>1.1773271889400903</v>
      </c>
      <c r="R561" s="47">
        <v>3.1315727002967364</v>
      </c>
      <c r="S561" s="47">
        <v>-2.155039246467819</v>
      </c>
      <c r="T561" s="47">
        <v>3.2287504540501271</v>
      </c>
      <c r="U561" s="47">
        <v>-19.355397688647177</v>
      </c>
      <c r="V561" s="47">
        <v>12.537222222222219</v>
      </c>
      <c r="W561">
        <v>3.41</v>
      </c>
      <c r="X561">
        <v>-0.95</v>
      </c>
      <c r="Z561">
        <v>7.16</v>
      </c>
      <c r="AA561" t="s">
        <v>714</v>
      </c>
    </row>
    <row r="562" spans="1:27" x14ac:dyDescent="0.3">
      <c r="A562">
        <v>119031665</v>
      </c>
      <c r="B562" t="s">
        <v>490</v>
      </c>
      <c r="C562" s="47">
        <v>-2.8095348180643462</v>
      </c>
      <c r="D562" s="47">
        <v>-1.3218145338205396</v>
      </c>
      <c r="E562" s="47">
        <v>-8.6558683145678934</v>
      </c>
      <c r="F562" s="47">
        <v>-0.30069957996233931</v>
      </c>
      <c r="G562" s="47">
        <v>-9.0599581259309367</v>
      </c>
      <c r="H562" s="47">
        <v>-3.0084803890867065</v>
      </c>
      <c r="I562" s="47">
        <v>-3.3153682825733028</v>
      </c>
      <c r="J562" s="47">
        <v>1.8522540830956515</v>
      </c>
      <c r="K562" s="47">
        <v>-1.2801572499910616</v>
      </c>
      <c r="L562" s="47">
        <v>1.6910739709942035</v>
      </c>
      <c r="M562" s="47">
        <v>-13.959482674463111</v>
      </c>
      <c r="N562" s="47">
        <v>-2.2219706283833727</v>
      </c>
      <c r="O562" s="47">
        <v>0.29623802419909318</v>
      </c>
      <c r="P562" s="47">
        <v>-16.516325356359399</v>
      </c>
      <c r="Q562" s="47">
        <v>-1.5268121782096316</v>
      </c>
      <c r="R562" s="47">
        <v>-8.0213410051730296</v>
      </c>
      <c r="S562" s="47">
        <v>-4.7142142188319038</v>
      </c>
      <c r="T562" s="47">
        <v>-1.6864264508231628</v>
      </c>
      <c r="U562" s="47">
        <v>1.0320891145821101</v>
      </c>
      <c r="V562" s="47">
        <v>-6.4849624016193559</v>
      </c>
      <c r="W562">
        <v>-2.33</v>
      </c>
      <c r="X562">
        <v>-6.19</v>
      </c>
      <c r="Y562">
        <v>-4.03</v>
      </c>
      <c r="Z562">
        <v>-2.08</v>
      </c>
      <c r="AA562" t="s">
        <v>816</v>
      </c>
    </row>
    <row r="563" spans="1:27" x14ac:dyDescent="0.3">
      <c r="A563">
        <v>112021246</v>
      </c>
      <c r="B563" t="s">
        <v>325</v>
      </c>
      <c r="C563" s="47">
        <v>-2.876146271632205</v>
      </c>
      <c r="D563" s="47">
        <v>-9.4261919748229737</v>
      </c>
      <c r="E563" s="47">
        <v>-1.9426008344923513</v>
      </c>
      <c r="F563" s="47">
        <v>-1.8522930450217832</v>
      </c>
      <c r="G563" s="47">
        <v>1.2224305249228049</v>
      </c>
      <c r="H563" s="47">
        <v>-0.81012833781825755</v>
      </c>
      <c r="I563" s="47">
        <v>-1.4422224413330706</v>
      </c>
      <c r="J563" s="47">
        <v>-0.96870554765291672</v>
      </c>
      <c r="K563" s="47">
        <v>-1.0150375939849354E-2</v>
      </c>
      <c r="L563" s="47">
        <v>-2.2968178646196797</v>
      </c>
      <c r="M563" s="47">
        <v>-12.442699784017282</v>
      </c>
      <c r="N563" s="47">
        <v>-3.2661468412066021</v>
      </c>
      <c r="O563" s="47">
        <v>-0.32599913307325501</v>
      </c>
      <c r="P563" s="47">
        <v>-8.4489473684210523</v>
      </c>
      <c r="Q563" s="47">
        <v>0.38113207547169736</v>
      </c>
      <c r="R563" s="47">
        <v>2.8935411471321686</v>
      </c>
      <c r="S563" s="47">
        <v>-2.3394324631101018</v>
      </c>
      <c r="T563" s="47">
        <v>3.485339888841386</v>
      </c>
      <c r="U563" s="47">
        <v>-9.1182681564245804</v>
      </c>
      <c r="V563" s="47">
        <v>-1.6502898550724581</v>
      </c>
      <c r="W563">
        <v>2.0299999999999998</v>
      </c>
      <c r="X563">
        <v>-9.69</v>
      </c>
      <c r="Y563">
        <v>-4.84</v>
      </c>
      <c r="Z563">
        <v>3.25</v>
      </c>
      <c r="AA563" t="s">
        <v>714</v>
      </c>
    </row>
    <row r="564" spans="1:27" x14ac:dyDescent="0.3">
      <c r="A564">
        <v>110021191</v>
      </c>
      <c r="B564" t="s">
        <v>270</v>
      </c>
      <c r="C564" s="47">
        <v>-2.905980401860834</v>
      </c>
      <c r="D564" s="47">
        <v>-6.1010775427995974</v>
      </c>
      <c r="E564" s="47">
        <v>1.3857836117740625</v>
      </c>
      <c r="F564" s="47">
        <v>-5.0094880546075089</v>
      </c>
      <c r="G564" s="47">
        <v>2.8449539594843483</v>
      </c>
      <c r="H564" s="47">
        <v>-0.40338778587584834</v>
      </c>
      <c r="I564" s="47">
        <v>-3.7930449492508469</v>
      </c>
      <c r="J564" s="47">
        <v>-3.0863993948562793</v>
      </c>
      <c r="K564" s="47">
        <v>1.8486402486402476</v>
      </c>
      <c r="L564" s="47">
        <v>0.51934148635935884</v>
      </c>
      <c r="M564" s="47">
        <v>-11.890525224602627</v>
      </c>
      <c r="N564" s="47">
        <v>-1.932157598499062</v>
      </c>
      <c r="O564" s="47">
        <v>2.9310843373493976</v>
      </c>
      <c r="P564" s="47">
        <v>-20.010584958217269</v>
      </c>
      <c r="Q564" s="47">
        <v>0.44437296946068727</v>
      </c>
      <c r="R564" s="47">
        <v>4.0829355860612466</v>
      </c>
      <c r="S564" s="47">
        <v>-5.3674846228552919</v>
      </c>
      <c r="T564" s="47">
        <v>5.5413702239789195</v>
      </c>
      <c r="U564" s="47">
        <v>-14.480439859867651</v>
      </c>
      <c r="V564" s="47">
        <v>12.688165938864621</v>
      </c>
      <c r="W564">
        <v>3.33</v>
      </c>
      <c r="X564">
        <v>-8.82</v>
      </c>
      <c r="Y564">
        <v>-6.94</v>
      </c>
      <c r="Z564">
        <v>5.22</v>
      </c>
      <c r="AA564" t="s">
        <v>714</v>
      </c>
    </row>
    <row r="565" spans="1:27" x14ac:dyDescent="0.3">
      <c r="A565">
        <v>107041145</v>
      </c>
      <c r="B565" t="s">
        <v>223</v>
      </c>
      <c r="C565" s="47">
        <v>-2.9423165040305488</v>
      </c>
      <c r="D565" s="47">
        <v>-7.7472839506172857</v>
      </c>
      <c r="E565" s="47">
        <v>-4.9648554913294802</v>
      </c>
      <c r="F565" s="47">
        <v>-2.7867123287671234</v>
      </c>
      <c r="G565" s="47">
        <v>3.4495238095238108</v>
      </c>
      <c r="H565" s="47">
        <v>-0.79573243911048408</v>
      </c>
      <c r="I565" s="47">
        <v>-2.5731747110808989</v>
      </c>
      <c r="J565" s="47">
        <v>-0.14395778364116296</v>
      </c>
      <c r="K565" s="47">
        <v>2.1203851640513562</v>
      </c>
      <c r="L565" s="47">
        <v>-6.8166379575515217</v>
      </c>
      <c r="M565" s="47">
        <v>-3.415435203094777</v>
      </c>
      <c r="N565" s="47">
        <v>-3.1740973630831646</v>
      </c>
      <c r="O565" s="47">
        <v>4.6245675902602867</v>
      </c>
      <c r="P565" s="47">
        <v>-22.48933054393305</v>
      </c>
      <c r="Q565" s="47">
        <v>-1.4846468867530334</v>
      </c>
      <c r="R565" s="47">
        <v>6.0854356141096488</v>
      </c>
      <c r="S565" s="47">
        <v>-5.9048164464023483</v>
      </c>
      <c r="T565" s="47">
        <v>4.7167092651757194</v>
      </c>
      <c r="U565" s="47">
        <v>-8.4713967310549769</v>
      </c>
      <c r="V565" s="47">
        <v>-7.9772472276581894</v>
      </c>
      <c r="W565">
        <v>2.39</v>
      </c>
      <c r="X565">
        <v>-6.01</v>
      </c>
      <c r="Y565">
        <v>8.7100000000000009</v>
      </c>
      <c r="Z565">
        <v>7.81</v>
      </c>
      <c r="AA565" t="s">
        <v>714</v>
      </c>
    </row>
    <row r="566" spans="1:27" x14ac:dyDescent="0.3">
      <c r="A566">
        <v>105011096</v>
      </c>
      <c r="B566" t="s">
        <v>170</v>
      </c>
      <c r="C566" s="47">
        <v>-2.9911563842470947</v>
      </c>
      <c r="D566" s="47">
        <v>-6.7083612040133787</v>
      </c>
      <c r="E566" s="47">
        <v>-8.8002702702702713</v>
      </c>
      <c r="F566" s="47">
        <v>-1.8309475119288265E-2</v>
      </c>
      <c r="G566" s="47">
        <v>1.5975489282385826</v>
      </c>
      <c r="H566" s="47">
        <v>1.6750684931506861</v>
      </c>
      <c r="I566" s="47">
        <v>-4.9718455321059718</v>
      </c>
      <c r="J566" s="47">
        <v>-3.1793023255813928</v>
      </c>
      <c r="K566" s="47">
        <v>2.1355366395262756</v>
      </c>
      <c r="L566" s="47">
        <v>-6.6765384615384598</v>
      </c>
      <c r="M566" s="47">
        <v>0.63728476821192004</v>
      </c>
      <c r="N566" s="47">
        <v>-0.30581047381546167</v>
      </c>
      <c r="O566" s="47">
        <v>-5.7571709717097157</v>
      </c>
      <c r="P566" s="47">
        <v>2.5544680851063788</v>
      </c>
      <c r="Q566" s="47">
        <v>-1.7768411712511067</v>
      </c>
      <c r="R566" s="47">
        <v>1.6874168797953963</v>
      </c>
      <c r="S566" s="47">
        <v>-5.0261161161161176</v>
      </c>
      <c r="T566" s="47">
        <v>-2.0191954022988519</v>
      </c>
      <c r="U566" s="47">
        <v>7.5227815866797236</v>
      </c>
      <c r="V566" s="47">
        <v>-5.2586561954624784</v>
      </c>
      <c r="W566">
        <v>1.6</v>
      </c>
      <c r="X566">
        <v>1.6</v>
      </c>
      <c r="Z566">
        <v>-4.46</v>
      </c>
      <c r="AA566" t="s">
        <v>714</v>
      </c>
    </row>
    <row r="567" spans="1:27" x14ac:dyDescent="0.3">
      <c r="A567">
        <v>107011546</v>
      </c>
      <c r="B567" t="s">
        <v>211</v>
      </c>
      <c r="C567" s="47">
        <v>-2.9919316843345136</v>
      </c>
      <c r="D567" s="47">
        <v>-8.2762670299727503</v>
      </c>
      <c r="E567" s="47">
        <v>-4.2423188405797099</v>
      </c>
      <c r="F567" s="47">
        <v>-3.8136076243607633</v>
      </c>
      <c r="G567" s="47">
        <v>3.7740364880273667</v>
      </c>
      <c r="H567" s="47">
        <v>-0.50236467236467064</v>
      </c>
      <c r="I567" s="47">
        <v>-3.2624145785876983</v>
      </c>
      <c r="J567" s="47">
        <v>5.7519254119687773</v>
      </c>
      <c r="K567" s="47">
        <v>1.3933333333333344</v>
      </c>
      <c r="L567" s="47">
        <v>-1.2020373421197164</v>
      </c>
      <c r="M567" s="47">
        <v>-8.6039256458727138</v>
      </c>
      <c r="N567" s="47">
        <v>-4.0287201735357918</v>
      </c>
      <c r="O567" s="47">
        <v>2.4227996340347673</v>
      </c>
      <c r="P567" s="47">
        <v>10.125567010309275</v>
      </c>
      <c r="Q567" s="47">
        <v>2.5144111776447104</v>
      </c>
      <c r="R567" s="47">
        <v>6.3289072652096863</v>
      </c>
      <c r="S567" s="47">
        <v>-6.8635772357723575</v>
      </c>
      <c r="T567" s="47">
        <v>5.1597132616487462</v>
      </c>
      <c r="U567" s="47">
        <v>-11.171795806745671</v>
      </c>
      <c r="V567" s="47">
        <v>3.4685774058577366</v>
      </c>
      <c r="W567">
        <v>1.5</v>
      </c>
      <c r="X567">
        <v>8.89</v>
      </c>
      <c r="Y567">
        <v>16.3</v>
      </c>
      <c r="Z567">
        <v>8.48</v>
      </c>
      <c r="AA567" t="s">
        <v>714</v>
      </c>
    </row>
    <row r="568" spans="1:27" x14ac:dyDescent="0.3">
      <c r="A568">
        <v>112021248</v>
      </c>
      <c r="B568" t="s">
        <v>327</v>
      </c>
      <c r="C568" s="47">
        <v>-3.0272512568284142</v>
      </c>
      <c r="D568" s="47">
        <v>-13.899213877909528</v>
      </c>
      <c r="E568" s="47">
        <v>4.794527393136665</v>
      </c>
      <c r="F568" s="47">
        <v>-2.8207148175725969</v>
      </c>
      <c r="G568" s="47">
        <v>2.494018691588785</v>
      </c>
      <c r="H568" s="47">
        <v>0.93706766917293294</v>
      </c>
      <c r="I568" s="47">
        <v>-2.0289527645551075</v>
      </c>
      <c r="J568" s="47">
        <v>2.473962980541053</v>
      </c>
      <c r="K568" s="47">
        <v>-2.768260869565216</v>
      </c>
      <c r="L568" s="47">
        <v>2.3362012233705975</v>
      </c>
      <c r="M568" s="47">
        <v>-16.561132686084143</v>
      </c>
      <c r="N568" s="47">
        <v>-3.2514070351758799</v>
      </c>
      <c r="O568" s="47">
        <v>-2.1893360160965809</v>
      </c>
      <c r="P568" s="47">
        <v>-0.42657534246575324</v>
      </c>
      <c r="Q568" s="47">
        <v>7.2967567567567571</v>
      </c>
      <c r="R568" s="47">
        <v>5.193799472295515</v>
      </c>
      <c r="S568" s="47">
        <v>-5.5179518072289158</v>
      </c>
      <c r="T568" s="47">
        <v>3.3411842376727865</v>
      </c>
      <c r="U568" s="47">
        <v>-9.5508355367530413</v>
      </c>
      <c r="V568" s="47">
        <v>3.0901972386587744</v>
      </c>
      <c r="W568">
        <v>2.19</v>
      </c>
      <c r="X568">
        <v>-6.08</v>
      </c>
      <c r="Y568">
        <v>-24.52</v>
      </c>
      <c r="Z568">
        <v>5.8</v>
      </c>
      <c r="AA568" t="s">
        <v>714</v>
      </c>
    </row>
    <row r="569" spans="1:27" x14ac:dyDescent="0.3">
      <c r="A569">
        <v>121011685</v>
      </c>
      <c r="B569" t="s">
        <v>529</v>
      </c>
      <c r="C569" s="47">
        <v>-3.0374407857531081</v>
      </c>
      <c r="D569" s="47">
        <v>-4.4194474659456473</v>
      </c>
      <c r="E569" s="47">
        <v>-3.5562727078757108</v>
      </c>
      <c r="F569" s="47">
        <v>-3.2933249133670968</v>
      </c>
      <c r="G569" s="47">
        <v>0.24344876431027807</v>
      </c>
      <c r="H569" s="47">
        <v>-2.5460294769935135</v>
      </c>
      <c r="I569" s="47">
        <v>-2.8024562767217471</v>
      </c>
      <c r="J569" s="47">
        <v>1.7834238494718608</v>
      </c>
      <c r="K569" s="47">
        <v>-0.57460640982069666</v>
      </c>
      <c r="L569" s="47">
        <v>-4.0962478739738728</v>
      </c>
      <c r="M569" s="47">
        <v>-5.1729674701084427</v>
      </c>
      <c r="N569" s="47">
        <v>-3.5860538266003248</v>
      </c>
      <c r="O569" s="47">
        <v>1.7670715394540069</v>
      </c>
      <c r="P569" s="47">
        <v>-11.82128777884561</v>
      </c>
      <c r="Q569" s="47">
        <v>-3.8957315274707973</v>
      </c>
      <c r="R569" s="47">
        <v>-1.269145042802192</v>
      </c>
      <c r="S569" s="47">
        <v>-1.3189187609041082</v>
      </c>
      <c r="T569" s="47">
        <v>-3.6201895718420696</v>
      </c>
      <c r="U569" s="47">
        <v>-3.1093862082905774</v>
      </c>
      <c r="V569" s="47"/>
      <c r="W569">
        <v>-0.2</v>
      </c>
      <c r="Y569">
        <v>8.4700000000000006</v>
      </c>
      <c r="Z569">
        <v>-5.4</v>
      </c>
      <c r="AA569" t="s">
        <v>817</v>
      </c>
    </row>
    <row r="570" spans="1:27" x14ac:dyDescent="0.3">
      <c r="A570">
        <v>111031225</v>
      </c>
      <c r="B570" t="s">
        <v>304</v>
      </c>
      <c r="C570" s="47">
        <v>-3.0544167420229957</v>
      </c>
      <c r="D570" s="47">
        <v>-6.3834227567067536</v>
      </c>
      <c r="E570" s="47">
        <v>-6.2879804560260588</v>
      </c>
      <c r="F570" s="47">
        <v>-2.1157250470809785</v>
      </c>
      <c r="G570" s="47">
        <v>0.69125000000000014</v>
      </c>
      <c r="H570" s="47">
        <v>-2.3867558528428088</v>
      </c>
      <c r="I570" s="47">
        <v>-1.982859881770251</v>
      </c>
      <c r="J570" s="47">
        <v>0.206666666666667</v>
      </c>
      <c r="K570" s="47">
        <v>-0.97565217391304326</v>
      </c>
      <c r="L570" s="47">
        <v>-3.9274600701207634</v>
      </c>
      <c r="M570" s="47">
        <v>-10.647641653905051</v>
      </c>
      <c r="N570" s="47">
        <v>-2.8685224839400423</v>
      </c>
      <c r="O570" s="47">
        <v>1.4400571812983527</v>
      </c>
      <c r="P570" s="47">
        <v>-13.558888888888887</v>
      </c>
      <c r="Q570" s="47">
        <v>-0.73146341463414899</v>
      </c>
      <c r="R570" s="47">
        <v>3.0133057851239666</v>
      </c>
      <c r="S570" s="47">
        <v>-3.1368192219679631</v>
      </c>
      <c r="T570" s="47">
        <v>1.400648161818987</v>
      </c>
      <c r="U570" s="47">
        <v>-9.9214600550964178</v>
      </c>
      <c r="V570" s="47">
        <v>-16.088522167487689</v>
      </c>
      <c r="W570">
        <v>1.83</v>
      </c>
      <c r="X570">
        <v>-8.94</v>
      </c>
      <c r="Y570">
        <v>15.45</v>
      </c>
      <c r="Z570">
        <v>3.58</v>
      </c>
      <c r="AA570" t="s">
        <v>714</v>
      </c>
    </row>
    <row r="571" spans="1:27" x14ac:dyDescent="0.3">
      <c r="A571">
        <v>105031100</v>
      </c>
      <c r="B571" t="s">
        <v>174</v>
      </c>
      <c r="C571" s="47">
        <v>-3.0631325576089434</v>
      </c>
      <c r="D571" s="47">
        <v>-11.39778358599059</v>
      </c>
      <c r="E571" s="47">
        <v>-0.75029239766081979</v>
      </c>
      <c r="F571" s="47">
        <v>-1.3450884859077998</v>
      </c>
      <c r="G571" s="47">
        <v>1.343058387395736</v>
      </c>
      <c r="H571" s="47">
        <v>0.26565632458233956</v>
      </c>
      <c r="I571" s="47">
        <v>-1.6719194515852625</v>
      </c>
      <c r="J571" s="47">
        <v>1.5138095238095239</v>
      </c>
      <c r="K571" s="47">
        <v>0.8316216216216219</v>
      </c>
      <c r="L571" s="47">
        <v>7.7207118141373599E-2</v>
      </c>
      <c r="M571" s="47">
        <v>-15.163591893780577</v>
      </c>
      <c r="N571" s="47">
        <v>-2.080909090909091</v>
      </c>
      <c r="O571" s="47">
        <v>0.87057324840764316</v>
      </c>
      <c r="P571" s="47">
        <v>-11.339885057471264</v>
      </c>
      <c r="Q571" s="47">
        <v>2.1122448979591866</v>
      </c>
      <c r="R571" s="47">
        <v>2.2446910755148739</v>
      </c>
      <c r="S571" s="47">
        <v>-4.3677777777777784</v>
      </c>
      <c r="T571" s="47">
        <v>4.7982176052487695</v>
      </c>
      <c r="U571" s="47">
        <v>-10.994377646062656</v>
      </c>
      <c r="V571" s="47">
        <v>-8.3398501872659168</v>
      </c>
      <c r="W571">
        <v>0.83</v>
      </c>
      <c r="X571">
        <v>-0.1</v>
      </c>
      <c r="Y571">
        <v>-6.8</v>
      </c>
      <c r="Z571">
        <v>7.77</v>
      </c>
      <c r="AA571" t="s">
        <v>714</v>
      </c>
    </row>
    <row r="572" spans="1:27" x14ac:dyDescent="0.3">
      <c r="A572">
        <v>121011683</v>
      </c>
      <c r="B572" t="s">
        <v>527</v>
      </c>
      <c r="C572" s="47">
        <v>-3.1689519582326442</v>
      </c>
      <c r="D572" s="47">
        <v>-3.1137787403657597</v>
      </c>
      <c r="E572" s="47">
        <v>-5.4971988131578957</v>
      </c>
      <c r="F572" s="47">
        <v>-4.4078767876593634</v>
      </c>
      <c r="G572" s="47">
        <v>2.6453007426946051</v>
      </c>
      <c r="H572" s="47">
        <v>-2.8633958567809135</v>
      </c>
      <c r="I572" s="47">
        <v>-3.4289471529336746</v>
      </c>
      <c r="J572" s="47">
        <v>-1.8439222479756694</v>
      </c>
      <c r="K572" s="47">
        <v>0.94553913042937721</v>
      </c>
      <c r="L572" s="47">
        <v>-4.0494531134291254</v>
      </c>
      <c r="M572" s="47">
        <v>-2.4027417664998119</v>
      </c>
      <c r="N572" s="47">
        <v>-3.862816397797034</v>
      </c>
      <c r="O572" s="47">
        <v>1.0352588220230721</v>
      </c>
      <c r="P572" s="47">
        <v>-11.000639127016592</v>
      </c>
      <c r="Q572" s="47">
        <v>-8.0583567065628987</v>
      </c>
      <c r="R572" s="47">
        <v>1.230543034123742</v>
      </c>
      <c r="S572" s="47">
        <v>0.31391121063516714</v>
      </c>
      <c r="T572" s="47">
        <v>-3.4262615840633868</v>
      </c>
      <c r="U572" s="47">
        <v>-5.583609811701689</v>
      </c>
      <c r="V572" s="47"/>
      <c r="W572">
        <v>0.31</v>
      </c>
      <c r="Y572">
        <v>1.32</v>
      </c>
      <c r="Z572">
        <v>-4.8</v>
      </c>
      <c r="AA572" t="s">
        <v>818</v>
      </c>
    </row>
    <row r="573" spans="1:27" x14ac:dyDescent="0.3">
      <c r="A573">
        <v>101061541</v>
      </c>
      <c r="B573" t="s">
        <v>97</v>
      </c>
      <c r="C573" s="47">
        <v>-3.1747846889952154</v>
      </c>
      <c r="D573" s="47">
        <v>-3.7429100529100525</v>
      </c>
      <c r="E573" s="47">
        <v>-5.8082504012841092</v>
      </c>
      <c r="F573" s="47">
        <v>-1.9065241765942531</v>
      </c>
      <c r="G573" s="47">
        <v>-4.2755813953488371</v>
      </c>
      <c r="H573" s="47">
        <v>-2.6422271714922054</v>
      </c>
      <c r="I573" s="47">
        <v>-3.2840989399293292</v>
      </c>
      <c r="J573" s="47">
        <v>-0.56984496124031025</v>
      </c>
      <c r="K573" s="47">
        <v>-0.35945736434108522</v>
      </c>
      <c r="L573" s="47">
        <v>-5.1827009003000999</v>
      </c>
      <c r="M573" s="47">
        <v>-9.8051724137931036</v>
      </c>
      <c r="N573" s="47">
        <v>-2.0815705975674246</v>
      </c>
      <c r="O573" s="47">
        <v>1.578455200823893</v>
      </c>
      <c r="P573" s="47">
        <v>-12.592222222222222</v>
      </c>
      <c r="Q573" s="47">
        <v>-7.9044213649851685</v>
      </c>
      <c r="R573" s="47">
        <v>-4.0810419026047562</v>
      </c>
      <c r="S573" s="47">
        <v>-7.1010622710622719</v>
      </c>
      <c r="T573" s="47">
        <v>1.4656140975436101</v>
      </c>
      <c r="U573" s="47">
        <v>-10.21311475409836</v>
      </c>
      <c r="V573" s="47">
        <v>-14.5</v>
      </c>
      <c r="W573">
        <v>2.38</v>
      </c>
      <c r="X573">
        <v>-4.22</v>
      </c>
      <c r="Z573">
        <v>6.55</v>
      </c>
      <c r="AA573" t="s">
        <v>714</v>
      </c>
    </row>
    <row r="574" spans="1:27" x14ac:dyDescent="0.3">
      <c r="A574">
        <v>113031270</v>
      </c>
      <c r="B574" t="s">
        <v>351</v>
      </c>
      <c r="C574" s="47">
        <v>-3.1957502598538667</v>
      </c>
      <c r="D574" s="47">
        <v>-10.897586815773984</v>
      </c>
      <c r="E574" s="47">
        <v>-5.8823645970937921</v>
      </c>
      <c r="F574" s="47">
        <v>-0.89046920821114384</v>
      </c>
      <c r="G574" s="47">
        <v>6.6066708621775661E-2</v>
      </c>
      <c r="H574" s="47">
        <v>0.46558607160372745</v>
      </c>
      <c r="I574" s="47">
        <v>-3.3943274571359563</v>
      </c>
      <c r="J574" s="47">
        <v>0.5559437751004026</v>
      </c>
      <c r="K574" s="47">
        <v>2.232374289462177</v>
      </c>
      <c r="L574" s="47">
        <v>1.0697163120567392</v>
      </c>
      <c r="M574" s="47">
        <v>-22.945808257522742</v>
      </c>
      <c r="N574" s="47">
        <v>-0.50473429951690818</v>
      </c>
      <c r="O574" s="47">
        <v>-0.36845410628019337</v>
      </c>
      <c r="P574" s="47">
        <v>-20.856842105263162</v>
      </c>
      <c r="Q574" s="47">
        <v>-1.2177211796246681</v>
      </c>
      <c r="R574" s="47">
        <v>2.0178172588832481</v>
      </c>
      <c r="S574" s="47">
        <v>-11.022653572921019</v>
      </c>
      <c r="T574" s="47">
        <v>6.8412567324955109</v>
      </c>
      <c r="U574" s="47">
        <v>-4.2990823282642907</v>
      </c>
      <c r="V574" s="47">
        <v>-5.7581604426002713</v>
      </c>
      <c r="W574">
        <v>2.5499999999999998</v>
      </c>
      <c r="X574">
        <v>-0.99</v>
      </c>
      <c r="Y574">
        <v>26.68</v>
      </c>
      <c r="Z574">
        <v>9.8800000000000008</v>
      </c>
      <c r="AA574" t="s">
        <v>714</v>
      </c>
    </row>
    <row r="575" spans="1:27" x14ac:dyDescent="0.3">
      <c r="A575">
        <v>105031106</v>
      </c>
      <c r="B575" t="s">
        <v>180</v>
      </c>
      <c r="C575" s="47">
        <v>-3.214577830538655</v>
      </c>
      <c r="D575" s="47">
        <v>-7.37155455904335</v>
      </c>
      <c r="E575" s="47">
        <v>4.7501778907242667</v>
      </c>
      <c r="F575" s="47">
        <v>-3.6801655523718537</v>
      </c>
      <c r="G575" s="47">
        <v>-1.876062457569585</v>
      </c>
      <c r="H575" s="47">
        <v>0.79014481990345331</v>
      </c>
      <c r="I575" s="47">
        <v>-4.9548301329394384</v>
      </c>
      <c r="J575" s="47">
        <v>0.31052863436123346</v>
      </c>
      <c r="K575" s="47">
        <v>-1.0938141809290958</v>
      </c>
      <c r="L575" s="47">
        <v>0.28074834667594928</v>
      </c>
      <c r="M575" s="47">
        <v>-14.880693069306936</v>
      </c>
      <c r="N575" s="47">
        <v>0.82035834266517371</v>
      </c>
      <c r="O575" s="47">
        <v>1.8756813417190781</v>
      </c>
      <c r="P575" s="47">
        <v>-13.615829959514169</v>
      </c>
      <c r="Q575" s="47">
        <v>-1.4827800829875528</v>
      </c>
      <c r="R575" s="47">
        <v>-2.1397270471464012</v>
      </c>
      <c r="S575" s="47">
        <v>-9.1271832718327204</v>
      </c>
      <c r="T575" s="47">
        <v>9.0305577689243037</v>
      </c>
      <c r="U575" s="47">
        <v>-16.484298921417565</v>
      </c>
      <c r="V575" s="47">
        <v>7.3282191780821861</v>
      </c>
      <c r="W575">
        <v>3.45</v>
      </c>
      <c r="X575">
        <v>-5.38</v>
      </c>
      <c r="Z575">
        <v>-0.39</v>
      </c>
      <c r="AA575" t="s">
        <v>714</v>
      </c>
    </row>
    <row r="576" spans="1:27" x14ac:dyDescent="0.3">
      <c r="A576">
        <v>114021287</v>
      </c>
      <c r="B576" t="s">
        <v>368</v>
      </c>
      <c r="C576" s="47">
        <v>-3.2154137115839241</v>
      </c>
      <c r="D576" s="47">
        <v>-8.5529126213592246</v>
      </c>
      <c r="E576" s="47">
        <v>-3.8165628476084539</v>
      </c>
      <c r="F576" s="47">
        <v>-3.1374523062062298</v>
      </c>
      <c r="G576" s="47">
        <v>1.697516930022573</v>
      </c>
      <c r="H576" s="47">
        <v>-1.0476515597410234</v>
      </c>
      <c r="I576" s="47">
        <v>-2.7897539543057999</v>
      </c>
      <c r="J576" s="47">
        <v>-2.5265959498553521</v>
      </c>
      <c r="K576" s="47">
        <v>-0.63142050799623739</v>
      </c>
      <c r="L576" s="47">
        <v>-2.5359504132231407</v>
      </c>
      <c r="M576" s="47">
        <v>-14.887574552683894</v>
      </c>
      <c r="N576" s="47">
        <v>-1.4939215686274507</v>
      </c>
      <c r="O576" s="47">
        <v>1.5669295410471884</v>
      </c>
      <c r="P576" s="47">
        <v>-10.673333333333339</v>
      </c>
      <c r="Q576" s="47">
        <v>-10.192456935630101</v>
      </c>
      <c r="R576" s="47">
        <v>2.45088471849866</v>
      </c>
      <c r="S576" s="47">
        <v>-3.0360622914349271</v>
      </c>
      <c r="T576" s="47">
        <v>4.2334570031636467</v>
      </c>
      <c r="U576" s="47">
        <v>-13.435898617511519</v>
      </c>
      <c r="V576" s="47">
        <v>-14.2139627039627</v>
      </c>
      <c r="W576">
        <v>2.58</v>
      </c>
      <c r="X576">
        <v>-2.84</v>
      </c>
      <c r="Z576">
        <v>4.37</v>
      </c>
      <c r="AA576" t="s">
        <v>714</v>
      </c>
    </row>
    <row r="577" spans="1:27" x14ac:dyDescent="0.3">
      <c r="A577">
        <v>101041023</v>
      </c>
      <c r="B577" t="s">
        <v>90</v>
      </c>
      <c r="C577" s="47">
        <v>-3.3317744916820722</v>
      </c>
      <c r="D577" s="47">
        <v>-14.985317604355718</v>
      </c>
      <c r="E577" s="47">
        <v>-10.23091743119266</v>
      </c>
      <c r="F577" s="47">
        <v>0.79017432646593022</v>
      </c>
      <c r="G577" s="47">
        <v>1.7099406528189913</v>
      </c>
      <c r="H577" s="47">
        <v>1.8797648165569143</v>
      </c>
      <c r="I577" s="47">
        <v>-2.1118056828597638</v>
      </c>
      <c r="J577" s="47">
        <v>-3.0181081081081054</v>
      </c>
      <c r="K577" s="47">
        <v>2.4511640211640202</v>
      </c>
      <c r="L577" s="47">
        <v>-2.8914884696016774</v>
      </c>
      <c r="M577" s="47">
        <v>-12.878354755784059</v>
      </c>
      <c r="N577" s="47">
        <v>0.16333333333333311</v>
      </c>
      <c r="O577" s="47">
        <v>2.6666666666665506E-2</v>
      </c>
      <c r="P577" s="47">
        <v>-33.878490566037733</v>
      </c>
      <c r="Q577" s="47">
        <v>0.2608370044052819</v>
      </c>
      <c r="R577" s="47">
        <v>2.1495812395309883</v>
      </c>
      <c r="S577" s="47">
        <v>0.38615384615384585</v>
      </c>
      <c r="T577" s="47">
        <v>3.6044932844932847</v>
      </c>
      <c r="U577" s="47">
        <v>-14.255287356321837</v>
      </c>
      <c r="V577" s="47">
        <v>-7.5327272727272714</v>
      </c>
      <c r="W577">
        <v>4.62</v>
      </c>
      <c r="X577">
        <v>-17.43</v>
      </c>
      <c r="Z577">
        <v>7.49</v>
      </c>
      <c r="AA577" t="s">
        <v>714</v>
      </c>
    </row>
    <row r="578" spans="1:27" x14ac:dyDescent="0.3">
      <c r="A578">
        <v>118021570</v>
      </c>
      <c r="B578" t="s">
        <v>457</v>
      </c>
      <c r="C578" s="47">
        <v>-3.35753387287442</v>
      </c>
      <c r="D578" s="47">
        <v>-4.6748766041461005</v>
      </c>
      <c r="E578" s="47">
        <v>-3.6383280757097793</v>
      </c>
      <c r="F578" s="47">
        <v>-2.8215647399725476</v>
      </c>
      <c r="G578" s="47">
        <v>-3.9961256544502604</v>
      </c>
      <c r="H578" s="47">
        <v>-3.9892691622103378</v>
      </c>
      <c r="I578" s="47">
        <v>-2.3871157706892703</v>
      </c>
      <c r="J578" s="47">
        <v>-0.46900247320692579</v>
      </c>
      <c r="K578" s="47">
        <v>-3.5143236074270563</v>
      </c>
      <c r="L578" s="47">
        <v>-4.1523043852106616</v>
      </c>
      <c r="M578" s="47">
        <v>-14.445290581162325</v>
      </c>
      <c r="N578" s="47">
        <v>-4.0148428207306717</v>
      </c>
      <c r="O578" s="47">
        <v>-3.1994249022892243</v>
      </c>
      <c r="P578" s="47">
        <v>-27.998974358974358</v>
      </c>
      <c r="Q578" s="47">
        <v>5.3097261287934892</v>
      </c>
      <c r="R578" s="47">
        <v>-2.3310151187904964</v>
      </c>
      <c r="S578" s="47">
        <v>-4.2455601445534334</v>
      </c>
      <c r="T578" s="47">
        <v>-3.5459786595531844</v>
      </c>
      <c r="U578" s="47">
        <v>-1.3377861261576101</v>
      </c>
      <c r="V578" s="47">
        <v>-14.983255813953484</v>
      </c>
      <c r="W578">
        <v>-0.54</v>
      </c>
      <c r="X578">
        <v>2.08</v>
      </c>
      <c r="Y578">
        <v>5.72</v>
      </c>
      <c r="Z578">
        <v>6.83</v>
      </c>
      <c r="AA578" t="s">
        <v>714</v>
      </c>
    </row>
    <row r="579" spans="1:27" x14ac:dyDescent="0.3">
      <c r="A579">
        <v>110031195</v>
      </c>
      <c r="B579" t="s">
        <v>274</v>
      </c>
      <c r="C579" s="47">
        <v>-3.3919871514089639</v>
      </c>
      <c r="D579" s="47">
        <v>-11.671855203619911</v>
      </c>
      <c r="E579" s="47">
        <v>4.3564165588615769</v>
      </c>
      <c r="F579" s="47">
        <v>-2.9626051161423117</v>
      </c>
      <c r="G579" s="47">
        <v>1.2563829787234031</v>
      </c>
      <c r="H579" s="47">
        <v>1.4752625613902541</v>
      </c>
      <c r="I579" s="47">
        <v>-3.3722033898305082</v>
      </c>
      <c r="J579" s="47">
        <v>0.57202964652223542</v>
      </c>
      <c r="K579" s="47">
        <v>-2.0525387870239769</v>
      </c>
      <c r="L579" s="47">
        <v>4.3010321668434068</v>
      </c>
      <c r="M579" s="47">
        <v>-22.161216216216218</v>
      </c>
      <c r="N579" s="47">
        <v>-0.45146211785556067</v>
      </c>
      <c r="O579" s="47">
        <v>-0.72333333333333361</v>
      </c>
      <c r="P579" s="47">
        <v>5.8221238938053048</v>
      </c>
      <c r="Q579" s="47">
        <v>9.6945244956771148E-2</v>
      </c>
      <c r="R579" s="47">
        <v>2.4233702882483392</v>
      </c>
      <c r="S579" s="47">
        <v>-6.1889031505250873</v>
      </c>
      <c r="T579" s="47">
        <v>5.0155491567256281</v>
      </c>
      <c r="U579" s="47">
        <v>-4.7556901254773614</v>
      </c>
      <c r="V579" s="47">
        <v>-18.481786283891545</v>
      </c>
      <c r="W579">
        <v>0.37</v>
      </c>
      <c r="X579">
        <v>-7.45</v>
      </c>
      <c r="Z579">
        <v>2.62</v>
      </c>
      <c r="AA579" t="s">
        <v>714</v>
      </c>
    </row>
    <row r="580" spans="1:27" x14ac:dyDescent="0.3">
      <c r="A580">
        <v>111031233</v>
      </c>
      <c r="B580" t="s">
        <v>312</v>
      </c>
      <c r="C580" s="47">
        <v>-3.3976056338028169</v>
      </c>
      <c r="D580" s="47">
        <v>-7.4576729559748411</v>
      </c>
      <c r="E580" s="47">
        <v>-5.7244661054497108</v>
      </c>
      <c r="F580" s="47">
        <v>-3.0140774077407748</v>
      </c>
      <c r="G580" s="47">
        <v>1.1172992700729925</v>
      </c>
      <c r="H580" s="47">
        <v>-2.7524944812362051</v>
      </c>
      <c r="I580" s="47">
        <v>-2.1225211690794872</v>
      </c>
      <c r="J580" s="47">
        <v>1.2245098039215669</v>
      </c>
      <c r="K580" s="47">
        <v>-1.3472605561277042</v>
      </c>
      <c r="L580" s="47">
        <v>-2.7548429253581315</v>
      </c>
      <c r="M580" s="47">
        <v>-13.152829504232166</v>
      </c>
      <c r="N580" s="47">
        <v>-3.6560056145979543</v>
      </c>
      <c r="O580" s="47">
        <v>0.9997267759562849</v>
      </c>
      <c r="P580" s="47">
        <v>-13.493749999999999</v>
      </c>
      <c r="Q580" s="47">
        <v>-0.55454893765238467</v>
      </c>
      <c r="R580" s="47">
        <v>3.1858015267175581</v>
      </c>
      <c r="S580" s="47">
        <v>-3.5186990749852392</v>
      </c>
      <c r="T580" s="47">
        <v>2.9108644020988681</v>
      </c>
      <c r="U580" s="47">
        <v>-12.266342747726185</v>
      </c>
      <c r="V580" s="47">
        <v>-5.3434445640473598</v>
      </c>
      <c r="W580">
        <v>3.36</v>
      </c>
      <c r="X580">
        <v>-6.75</v>
      </c>
      <c r="Y580">
        <v>-4.6399999999999997</v>
      </c>
      <c r="Z580">
        <v>2.14</v>
      </c>
      <c r="AA580" t="s">
        <v>714</v>
      </c>
    </row>
    <row r="581" spans="1:27" x14ac:dyDescent="0.3">
      <c r="A581">
        <v>106041126</v>
      </c>
      <c r="B581" t="s">
        <v>202</v>
      </c>
      <c r="C581" s="47">
        <v>-3.4440651021953066</v>
      </c>
      <c r="D581" s="47">
        <v>-7.2881707317073179</v>
      </c>
      <c r="E581" s="47">
        <v>0.95559055118110159</v>
      </c>
      <c r="F581" s="47">
        <v>-4.3219152854511957</v>
      </c>
      <c r="G581" s="47">
        <v>2.0124115755627017</v>
      </c>
      <c r="H581" s="47">
        <v>-2.0357760559860054</v>
      </c>
      <c r="I581" s="47">
        <v>-2.3034643672330706</v>
      </c>
      <c r="J581" s="47">
        <v>-8.4264609053497956</v>
      </c>
      <c r="K581" s="47">
        <v>3.4741182078169697</v>
      </c>
      <c r="L581" s="47">
        <v>-3.2689094056549335</v>
      </c>
      <c r="M581" s="47">
        <v>-15.00298565840939</v>
      </c>
      <c r="N581" s="47">
        <v>-1.9022314049586773</v>
      </c>
      <c r="O581" s="47">
        <v>1.0391277890466535</v>
      </c>
      <c r="P581" s="47">
        <v>-1.127133182844247</v>
      </c>
      <c r="Q581" s="47">
        <v>2.7419171866135628E-2</v>
      </c>
      <c r="R581" s="47">
        <v>5.4036028751123091</v>
      </c>
      <c r="S581" s="47">
        <v>-8.8992850510677819</v>
      </c>
      <c r="T581" s="47">
        <v>4.2057919621749402</v>
      </c>
      <c r="U581" s="47">
        <v>-8.6320454545454517</v>
      </c>
      <c r="V581" s="47">
        <v>2.839198606271772</v>
      </c>
      <c r="W581">
        <v>1.38</v>
      </c>
      <c r="X581">
        <v>-4.6500000000000004</v>
      </c>
      <c r="Y581">
        <v>-8.74</v>
      </c>
      <c r="Z581">
        <v>2.11</v>
      </c>
      <c r="AA581" t="s">
        <v>714</v>
      </c>
    </row>
    <row r="582" spans="1:27" x14ac:dyDescent="0.3">
      <c r="A582">
        <v>117021636</v>
      </c>
      <c r="B582" t="s">
        <v>423</v>
      </c>
      <c r="C582" s="47">
        <v>-3.5095112516042661</v>
      </c>
      <c r="D582" s="47">
        <v>-8.6490515500900678</v>
      </c>
      <c r="E582" s="47">
        <v>-5.1996040008298294</v>
      </c>
      <c r="F582" s="47">
        <v>-2.7728497651641701</v>
      </c>
      <c r="G582" s="47">
        <v>1.2159790776913102</v>
      </c>
      <c r="H582" s="47">
        <v>-1.971013424637869</v>
      </c>
      <c r="I582" s="47">
        <v>-3.0766775131424726</v>
      </c>
      <c r="J582" s="47">
        <v>-2.1989396441526914</v>
      </c>
      <c r="K582" s="47">
        <v>-8.5331568800413038E-3</v>
      </c>
      <c r="L582" s="47">
        <v>-6.254718272051953</v>
      </c>
      <c r="M582" s="47">
        <v>-13.368350658429208</v>
      </c>
      <c r="N582" s="47">
        <v>-2.8801526762727998</v>
      </c>
      <c r="O582" s="47">
        <v>2.6709374474714371</v>
      </c>
      <c r="P582" s="47">
        <v>-13.938546158501232</v>
      </c>
      <c r="Q582" s="47">
        <v>-4.7999304786888928</v>
      </c>
      <c r="R582" s="47">
        <v>1.1258492162091898</v>
      </c>
      <c r="S582" s="47">
        <v>0.2201740183691312</v>
      </c>
      <c r="T582" s="47">
        <v>-5.6669958869637451</v>
      </c>
      <c r="U582" s="47">
        <v>-1.293333787230015</v>
      </c>
      <c r="V582" s="47">
        <v>-1.1611246101113863</v>
      </c>
      <c r="W582">
        <v>-1.64</v>
      </c>
      <c r="X582">
        <v>-8.17</v>
      </c>
      <c r="Y582">
        <v>6.5</v>
      </c>
      <c r="Z582">
        <v>-3.5</v>
      </c>
      <c r="AA582" t="s">
        <v>819</v>
      </c>
    </row>
    <row r="583" spans="1:27" x14ac:dyDescent="0.3">
      <c r="A583">
        <v>112011239</v>
      </c>
      <c r="B583" t="s">
        <v>318</v>
      </c>
      <c r="C583" s="47">
        <v>-3.5364680032957967</v>
      </c>
      <c r="D583" s="47">
        <v>-17.519082161361951</v>
      </c>
      <c r="E583" s="47">
        <v>11.018520710059171</v>
      </c>
      <c r="F583" s="47">
        <v>-2.2987676146553913</v>
      </c>
      <c r="G583" s="47">
        <v>-2.2575739644970412</v>
      </c>
      <c r="H583" s="47">
        <v>2.0074219572079972</v>
      </c>
      <c r="I583" s="47">
        <v>-2.3998701298701306</v>
      </c>
      <c r="J583" s="47">
        <v>2.5762601626016242</v>
      </c>
      <c r="K583" s="47">
        <v>3.5347263681592036</v>
      </c>
      <c r="L583" s="47">
        <v>-4.0093295695130564</v>
      </c>
      <c r="M583" s="47">
        <v>-10.239828926905133</v>
      </c>
      <c r="N583" s="47">
        <v>-2.4470129870129869</v>
      </c>
      <c r="O583" s="47">
        <v>7.136361031518625</v>
      </c>
      <c r="P583" s="47">
        <v>15.910909090909087</v>
      </c>
      <c r="Q583" s="47">
        <v>-2.4470967741935468</v>
      </c>
      <c r="R583" s="47">
        <v>-0.59957841483979735</v>
      </c>
      <c r="S583" s="47">
        <v>-1.5170796460176996</v>
      </c>
      <c r="T583" s="47">
        <v>4.4988323917137478</v>
      </c>
      <c r="U583" s="47">
        <v>-16.057640653357534</v>
      </c>
      <c r="V583" s="47">
        <v>-8.707070707070713</v>
      </c>
      <c r="W583">
        <v>0.26</v>
      </c>
      <c r="X583">
        <v>-1.71</v>
      </c>
      <c r="Z583">
        <v>-0.98</v>
      </c>
      <c r="AA583" t="s">
        <v>714</v>
      </c>
    </row>
    <row r="584" spans="1:27" x14ac:dyDescent="0.3">
      <c r="A584">
        <v>119021661</v>
      </c>
      <c r="B584" t="s">
        <v>481</v>
      </c>
      <c r="C584" s="47">
        <v>-3.5682451975412164</v>
      </c>
      <c r="D584" s="47">
        <v>-9.4505002059770113</v>
      </c>
      <c r="E584" s="47">
        <v>-6.5828060359378782</v>
      </c>
      <c r="F584" s="47">
        <v>-1.9803020690890865</v>
      </c>
      <c r="G584" s="47">
        <v>0.33166204582088454</v>
      </c>
      <c r="H584" s="47">
        <v>-2.7123347532302002</v>
      </c>
      <c r="I584" s="47">
        <v>-2.1762891199359125</v>
      </c>
      <c r="J584" s="47">
        <v>-7.7485722759722933</v>
      </c>
      <c r="K584" s="47">
        <v>1.3521214277456703</v>
      </c>
      <c r="L584" s="47">
        <v>-4.0280783702678029</v>
      </c>
      <c r="M584" s="47">
        <v>-14.119105995315545</v>
      </c>
      <c r="N584" s="47">
        <v>-1.2592960319125819</v>
      </c>
      <c r="O584" s="47">
        <v>1.8910411392168651</v>
      </c>
      <c r="P584" s="47">
        <v>-18.727775597640889</v>
      </c>
      <c r="Q584" s="47">
        <v>-2.0195003916913095</v>
      </c>
      <c r="R584" s="47">
        <v>0.96126850987517365</v>
      </c>
      <c r="S584" s="47">
        <v>0.63196062287660126</v>
      </c>
      <c r="T584" s="47">
        <v>-5.4737348823383449</v>
      </c>
      <c r="U584" s="47">
        <v>-1.4138282488572678</v>
      </c>
      <c r="V584" s="47">
        <v>-31.516810761190825</v>
      </c>
      <c r="W584">
        <v>-4.17</v>
      </c>
      <c r="X584">
        <v>-7.74</v>
      </c>
      <c r="Y584">
        <v>0.28999999999999998</v>
      </c>
      <c r="Z584">
        <v>4.33</v>
      </c>
      <c r="AA584" t="s">
        <v>820</v>
      </c>
    </row>
    <row r="585" spans="1:27" x14ac:dyDescent="0.3">
      <c r="A585">
        <v>112031252</v>
      </c>
      <c r="B585" t="s">
        <v>331</v>
      </c>
      <c r="C585" s="47">
        <v>-3.587211213146448</v>
      </c>
      <c r="D585" s="47">
        <v>-12.360702963473466</v>
      </c>
      <c r="E585" s="47">
        <v>8.1597487437185929</v>
      </c>
      <c r="F585" s="47">
        <v>-1.6172767364939347</v>
      </c>
      <c r="G585" s="47">
        <v>-5.5000937081659984</v>
      </c>
      <c r="H585" s="47">
        <v>0.34228690228690262</v>
      </c>
      <c r="I585" s="47">
        <v>-3.7062116830537892</v>
      </c>
      <c r="J585" s="47">
        <v>-1.4289583333333304</v>
      </c>
      <c r="K585" s="47">
        <v>-2.150631970260223</v>
      </c>
      <c r="L585" s="47">
        <v>-3.5499757869249393</v>
      </c>
      <c r="M585" s="47">
        <v>-8.0055599603567913</v>
      </c>
      <c r="N585" s="47">
        <v>-1.8634567901234567</v>
      </c>
      <c r="O585" s="47">
        <v>3.6932183908045984</v>
      </c>
      <c r="P585" s="47">
        <v>21.056049382716054</v>
      </c>
      <c r="Q585" s="47">
        <v>1.1396004917025166</v>
      </c>
      <c r="R585" s="47">
        <v>-6.1705882352941153</v>
      </c>
      <c r="S585" s="47">
        <v>-3.1820472440944894</v>
      </c>
      <c r="T585" s="47">
        <v>3.5354738706820186</v>
      </c>
      <c r="U585" s="47">
        <v>-16.064733876017534</v>
      </c>
      <c r="V585" s="47"/>
      <c r="W585">
        <v>2.29</v>
      </c>
      <c r="X585">
        <v>-1.78</v>
      </c>
      <c r="Z585">
        <v>3.42</v>
      </c>
      <c r="AA585" t="s">
        <v>714</v>
      </c>
    </row>
    <row r="586" spans="1:27" x14ac:dyDescent="0.3">
      <c r="A586">
        <v>106031122</v>
      </c>
      <c r="B586" t="s">
        <v>198</v>
      </c>
      <c r="C586" s="47">
        <v>-3.6471546732837048</v>
      </c>
      <c r="D586" s="47">
        <v>-11.138943802311676</v>
      </c>
      <c r="E586" s="47">
        <v>-2.7841604010025058</v>
      </c>
      <c r="F586" s="47">
        <v>-4.7779794016674835</v>
      </c>
      <c r="G586" s="47">
        <v>7.9908351177730186</v>
      </c>
      <c r="H586" s="47">
        <v>0.43666808329791706</v>
      </c>
      <c r="I586" s="47">
        <v>-3.819230769230769</v>
      </c>
      <c r="J586" s="47">
        <v>-0.68314685314685164</v>
      </c>
      <c r="K586" s="47">
        <v>0.68508474576271183</v>
      </c>
      <c r="L586" s="47">
        <v>-3.1886513523527231</v>
      </c>
      <c r="M586" s="47">
        <v>-5.3565661252900227</v>
      </c>
      <c r="N586" s="47">
        <v>-2.8142479018721756</v>
      </c>
      <c r="O586" s="47">
        <v>-0.15509225092250922</v>
      </c>
      <c r="P586" s="47">
        <v>-11.411451905626137</v>
      </c>
      <c r="Q586" s="47">
        <v>4.0933477321814209</v>
      </c>
      <c r="R586" s="47">
        <v>10.73767441860465</v>
      </c>
      <c r="S586" s="47">
        <v>-5.320500695410292</v>
      </c>
      <c r="T586" s="47">
        <v>6.0761643835616441</v>
      </c>
      <c r="U586" s="47">
        <v>-16.984796747967476</v>
      </c>
      <c r="V586" s="47">
        <v>-5.5213423959218346</v>
      </c>
      <c r="W586">
        <v>4.43</v>
      </c>
      <c r="X586">
        <v>1.1000000000000001</v>
      </c>
      <c r="Y586">
        <v>7.82</v>
      </c>
      <c r="Z586">
        <v>6.57</v>
      </c>
      <c r="AA586" t="s">
        <v>714</v>
      </c>
    </row>
    <row r="587" spans="1:27" x14ac:dyDescent="0.3">
      <c r="A587">
        <v>120021674</v>
      </c>
      <c r="B587" t="s">
        <v>510</v>
      </c>
      <c r="C587" s="47">
        <v>-3.6842153700692304</v>
      </c>
      <c r="D587" s="47">
        <v>-7.9212081830146808</v>
      </c>
      <c r="E587" s="47">
        <v>-5.6132893552242535</v>
      </c>
      <c r="F587" s="47">
        <v>-3.1267096204308524</v>
      </c>
      <c r="G587" s="47">
        <v>1.6992475395611777</v>
      </c>
      <c r="H587" s="47">
        <v>-2.4071348676244906</v>
      </c>
      <c r="I587" s="47">
        <v>-2.968716190244912</v>
      </c>
      <c r="J587" s="47">
        <v>2.6194030915193665</v>
      </c>
      <c r="K587" s="47">
        <v>-2.1662280418535982</v>
      </c>
      <c r="L587" s="47">
        <v>-5.9676824701248474</v>
      </c>
      <c r="M587" s="47">
        <v>-9.7974944125016545</v>
      </c>
      <c r="N587" s="47">
        <v>-3.5510242396843399</v>
      </c>
      <c r="O587" s="47">
        <v>1.5620426194455392</v>
      </c>
      <c r="P587" s="47">
        <v>-13.116617041481298</v>
      </c>
      <c r="Q587" s="47">
        <v>-5.8925763831622788</v>
      </c>
      <c r="R587" s="47">
        <v>0.93544277771479045</v>
      </c>
      <c r="S587" s="47">
        <v>-2.078122119144719</v>
      </c>
      <c r="T587" s="47">
        <v>-4.3158711703482071</v>
      </c>
      <c r="U587" s="47">
        <v>-2.014574317159866</v>
      </c>
      <c r="V587" s="47">
        <v>4.1966410342006597</v>
      </c>
      <c r="W587">
        <v>-0.09</v>
      </c>
      <c r="X587">
        <v>-9.94</v>
      </c>
      <c r="Y587">
        <v>-2.25</v>
      </c>
      <c r="Z587">
        <v>-0.65</v>
      </c>
      <c r="AA587" t="s">
        <v>821</v>
      </c>
    </row>
    <row r="588" spans="1:27" x14ac:dyDescent="0.3">
      <c r="A588">
        <v>111011208</v>
      </c>
      <c r="B588" t="s">
        <v>287</v>
      </c>
      <c r="C588" s="47">
        <v>-3.6945595761874834</v>
      </c>
      <c r="D588" s="47">
        <v>-8.5249089332176933</v>
      </c>
      <c r="E588" s="47">
        <v>-5.414610492845787</v>
      </c>
      <c r="F588" s="47">
        <v>-3.0710400991413653</v>
      </c>
      <c r="G588" s="47">
        <v>1.800132501948557</v>
      </c>
      <c r="H588" s="47">
        <v>-1.8294779116465865</v>
      </c>
      <c r="I588" s="47">
        <v>-2.8893316195372751</v>
      </c>
      <c r="J588" s="47">
        <v>-1.9809009009008989</v>
      </c>
      <c r="K588" s="47">
        <v>0.64136006614303476</v>
      </c>
      <c r="L588" s="47">
        <v>-5.2272821027653551</v>
      </c>
      <c r="M588" s="47">
        <v>-9.6072739541160601</v>
      </c>
      <c r="N588" s="47">
        <v>-3.0172794117647057</v>
      </c>
      <c r="O588" s="47">
        <v>2.456187209017398</v>
      </c>
      <c r="P588" s="47">
        <v>-15.467480190174328</v>
      </c>
      <c r="Q588" s="47">
        <v>-3.8223690600069347</v>
      </c>
      <c r="R588" s="47">
        <v>3.4848064424978809</v>
      </c>
      <c r="S588" s="47">
        <v>-2.6665868263473049</v>
      </c>
      <c r="T588" s="47">
        <v>1.4685249328157659</v>
      </c>
      <c r="U588" s="47">
        <v>-14.281554201131911</v>
      </c>
      <c r="V588" s="47">
        <v>-14.058913525498895</v>
      </c>
      <c r="W588">
        <v>1.54</v>
      </c>
      <c r="X588">
        <v>-2.0499999999999998</v>
      </c>
      <c r="Y588">
        <v>-6.57</v>
      </c>
      <c r="Z588">
        <v>4.3</v>
      </c>
      <c r="AA588" t="s">
        <v>714</v>
      </c>
    </row>
    <row r="589" spans="1:27" x14ac:dyDescent="0.3">
      <c r="A589">
        <v>110031196</v>
      </c>
      <c r="B589" t="s">
        <v>275</v>
      </c>
      <c r="C589" s="47">
        <v>-3.7248715617185724</v>
      </c>
      <c r="D589" s="47">
        <v>-4.5411100832562443</v>
      </c>
      <c r="E589" s="47">
        <v>-7.4465033407572392</v>
      </c>
      <c r="F589" s="47">
        <v>-2.2728718830610486</v>
      </c>
      <c r="G589" s="47">
        <v>-4.9629650092081032</v>
      </c>
      <c r="H589" s="47">
        <v>-1.2786046511627909</v>
      </c>
      <c r="I589" s="47">
        <v>-5.4126783479349179</v>
      </c>
      <c r="J589" s="47">
        <v>9.6772233400402428</v>
      </c>
      <c r="K589" s="47">
        <v>-4.1510373443983415</v>
      </c>
      <c r="L589" s="47">
        <v>-6.5966666666666658</v>
      </c>
      <c r="M589" s="47">
        <v>6.2600000000000016</v>
      </c>
      <c r="N589" s="47">
        <v>2.5937357259380098</v>
      </c>
      <c r="O589" s="47">
        <v>-4.774108658743633</v>
      </c>
      <c r="P589" s="47">
        <v>-16.860201729106628</v>
      </c>
      <c r="Q589" s="47">
        <v>-2.5418367346938773</v>
      </c>
      <c r="R589" s="47">
        <v>-5.0674468085106383</v>
      </c>
      <c r="S589" s="47">
        <v>-7.9698128898128893</v>
      </c>
      <c r="T589" s="47">
        <v>-5.2819819140919382</v>
      </c>
      <c r="U589" s="47">
        <v>20.467480314960628</v>
      </c>
      <c r="V589" s="47">
        <v>-57.067868852459014</v>
      </c>
      <c r="W589">
        <v>-0.16</v>
      </c>
      <c r="X589">
        <v>-11.32</v>
      </c>
      <c r="Z589">
        <v>14.55</v>
      </c>
      <c r="AA589" t="s">
        <v>714</v>
      </c>
    </row>
    <row r="590" spans="1:27" x14ac:dyDescent="0.3">
      <c r="A590">
        <v>111021215</v>
      </c>
      <c r="B590" t="s">
        <v>294</v>
      </c>
      <c r="C590" s="47">
        <v>-4.0403009943563557</v>
      </c>
      <c r="D590" s="47">
        <v>-13.180996015936255</v>
      </c>
      <c r="E590" s="47">
        <v>-3.3638152610441772</v>
      </c>
      <c r="F590" s="47">
        <v>-3.5409486697124439</v>
      </c>
      <c r="G590" s="47">
        <v>1.6602040816326511</v>
      </c>
      <c r="H590" s="47">
        <v>-1.5212380006620325</v>
      </c>
      <c r="I590" s="47">
        <v>-2.9469425142135197</v>
      </c>
      <c r="J590" s="47">
        <v>3.9223300970874675E-2</v>
      </c>
      <c r="K590" s="47">
        <v>0.33516129032257957</v>
      </c>
      <c r="L590" s="47">
        <v>-4.3462691131498481</v>
      </c>
      <c r="M590" s="47">
        <v>-7.5833082706766923</v>
      </c>
      <c r="N590" s="47">
        <v>-4.9487468160978096</v>
      </c>
      <c r="O590" s="47">
        <v>0.56442622950819654</v>
      </c>
      <c r="P590" s="47">
        <v>-5.4836231884057973</v>
      </c>
      <c r="Q590" s="47">
        <v>2.2692307692307665</v>
      </c>
      <c r="R590" s="47">
        <v>4.213296541574687</v>
      </c>
      <c r="S590" s="47">
        <v>-4.8289429373246024</v>
      </c>
      <c r="T590" s="47">
        <v>1.839609120521172</v>
      </c>
      <c r="U590" s="47">
        <v>-15.395316223648027</v>
      </c>
      <c r="V590" s="47">
        <v>-13.833172205438068</v>
      </c>
      <c r="W590">
        <v>1.93</v>
      </c>
      <c r="X590">
        <v>-3.37</v>
      </c>
      <c r="Z590">
        <v>1.1399999999999999</v>
      </c>
      <c r="AA590" t="s">
        <v>714</v>
      </c>
    </row>
    <row r="591" spans="1:27" x14ac:dyDescent="0.3">
      <c r="A591">
        <v>120031576</v>
      </c>
      <c r="B591" t="s">
        <v>517</v>
      </c>
      <c r="C591" s="47">
        <v>-4.1559041191808479</v>
      </c>
      <c r="D591" s="47">
        <v>-7.6320754716981121</v>
      </c>
      <c r="E591" s="47">
        <v>-8.6953719008264478</v>
      </c>
      <c r="F591" s="47">
        <v>-4.0156141334828952</v>
      </c>
      <c r="G591" s="47">
        <v>2.8008771929824547</v>
      </c>
      <c r="H591" s="47">
        <v>-3.0680531665363571</v>
      </c>
      <c r="I591" s="47">
        <v>-4.013961218836565</v>
      </c>
      <c r="J591" s="47">
        <v>2.1016504854368918</v>
      </c>
      <c r="K591" s="47">
        <v>4.3396226415094343</v>
      </c>
      <c r="L591" s="47">
        <v>-6.0554271356783911</v>
      </c>
      <c r="M591" s="47">
        <v>-2.2242565597667632</v>
      </c>
      <c r="N591" s="47">
        <v>-5.2319639934533555</v>
      </c>
      <c r="O591" s="47">
        <v>1.392243713733075</v>
      </c>
      <c r="P591" s="47">
        <v>-13.287142857142857</v>
      </c>
      <c r="Q591" s="47">
        <v>-5.4331589537223302</v>
      </c>
      <c r="R591" s="47">
        <v>3.9737795275590564</v>
      </c>
      <c r="S591" s="47">
        <v>3.2668078175895774</v>
      </c>
      <c r="T591" s="47">
        <v>-6.0632283464566932</v>
      </c>
      <c r="U591" s="47">
        <v>-4.0678781284004337</v>
      </c>
      <c r="V591" s="47">
        <v>-55.952972972972972</v>
      </c>
      <c r="W591">
        <v>1.52</v>
      </c>
      <c r="Y591">
        <v>10.25</v>
      </c>
      <c r="Z591">
        <v>15.07</v>
      </c>
      <c r="AA591" t="s">
        <v>714</v>
      </c>
    </row>
    <row r="592" spans="1:27" x14ac:dyDescent="0.3">
      <c r="A592">
        <v>121011682</v>
      </c>
      <c r="B592" t="s">
        <v>526</v>
      </c>
      <c r="C592" s="47">
        <v>-4.2386858758133972</v>
      </c>
      <c r="D592" s="47">
        <v>-4.7177918395496299</v>
      </c>
      <c r="E592" s="47">
        <v>-12.297625283902818</v>
      </c>
      <c r="F592" s="47">
        <v>-4.0530250519340179</v>
      </c>
      <c r="G592" s="47">
        <v>3.6505591371864998</v>
      </c>
      <c r="H592" s="47">
        <v>-3.8433400433255986</v>
      </c>
      <c r="I592" s="47">
        <v>-4.327188726360351</v>
      </c>
      <c r="J592" s="47">
        <v>2.5986760118264804</v>
      </c>
      <c r="K592" s="47">
        <v>-2.9169198120011117</v>
      </c>
      <c r="L592" s="47">
        <v>-5.2438144859839584</v>
      </c>
      <c r="M592" s="47">
        <v>-10.75983032071349</v>
      </c>
      <c r="N592" s="47">
        <v>-5.1305805416021268</v>
      </c>
      <c r="O592" s="47">
        <v>-1.3286177565879189</v>
      </c>
      <c r="P592" s="47">
        <v>-12.511221743987374</v>
      </c>
      <c r="Q592" s="47">
        <v>0.4153382978104645</v>
      </c>
      <c r="R592" s="47">
        <v>3.8519562335507338</v>
      </c>
      <c r="S592" s="47">
        <v>-4.10716722515612</v>
      </c>
      <c r="T592" s="47">
        <v>-5.813935512671609</v>
      </c>
      <c r="U592" s="47">
        <v>-3.9932844919313801</v>
      </c>
      <c r="V592" s="47">
        <v>-15.344368827963521</v>
      </c>
      <c r="W592">
        <v>-2.12</v>
      </c>
      <c r="Y592">
        <v>-1.17</v>
      </c>
      <c r="Z592">
        <v>1.84</v>
      </c>
      <c r="AA592" t="s">
        <v>822</v>
      </c>
    </row>
    <row r="593" spans="1:27" x14ac:dyDescent="0.3">
      <c r="A593">
        <v>122031694</v>
      </c>
      <c r="B593" t="s">
        <v>565</v>
      </c>
      <c r="C593" s="47">
        <v>-4.3612618251702973</v>
      </c>
      <c r="D593" s="47">
        <v>-9.1823755009028751</v>
      </c>
      <c r="E593" s="47">
        <v>-7.2675266429275283</v>
      </c>
      <c r="F593" s="47">
        <v>-3.2193207480273838</v>
      </c>
      <c r="G593" s="47">
        <v>0.63192061579399272</v>
      </c>
      <c r="H593" s="47">
        <v>-3.2152817850114364</v>
      </c>
      <c r="I593" s="47">
        <v>-3.1081981706732824</v>
      </c>
      <c r="J593" s="47">
        <v>4.9249578308901665</v>
      </c>
      <c r="K593" s="47">
        <v>-2.4631474919468825</v>
      </c>
      <c r="L593" s="47">
        <v>-7.377115056945625</v>
      </c>
      <c r="M593" s="47">
        <v>-9.5883705757858095</v>
      </c>
      <c r="N593" s="47">
        <v>-3.300613857340517</v>
      </c>
      <c r="O593" s="47">
        <v>-0.30767723389882384</v>
      </c>
      <c r="P593" s="47">
        <v>-11.521886621829477</v>
      </c>
      <c r="Q593" s="47">
        <v>-10.723461494528223</v>
      </c>
      <c r="R593" s="47">
        <v>1.5986885245901643</v>
      </c>
      <c r="S593" s="47">
        <v>0.66261144795833449</v>
      </c>
      <c r="T593" s="47">
        <v>-4.3339069338311464</v>
      </c>
      <c r="U593" s="47">
        <v>-3.4345195513307818</v>
      </c>
      <c r="V593" s="47">
        <v>-43.07219355666119</v>
      </c>
      <c r="W593">
        <v>-1.25</v>
      </c>
      <c r="X593">
        <v>-4.6500000000000004</v>
      </c>
      <c r="Y593">
        <v>2.02</v>
      </c>
      <c r="Z593">
        <v>-6.38</v>
      </c>
      <c r="AA593" t="s">
        <v>823</v>
      </c>
    </row>
    <row r="594" spans="1:27" x14ac:dyDescent="0.3">
      <c r="A594">
        <v>118021651</v>
      </c>
      <c r="B594" t="s">
        <v>458</v>
      </c>
      <c r="C594" s="47">
        <v>-4.4452985544297574</v>
      </c>
      <c r="D594" s="47">
        <v>-7.6701101440439992</v>
      </c>
      <c r="E594" s="47">
        <v>-3.7026391065442059</v>
      </c>
      <c r="F594" s="47">
        <v>-4.0124665483432134</v>
      </c>
      <c r="G594" s="47">
        <v>-1.7815311505601592</v>
      </c>
      <c r="H594" s="47">
        <v>-3.6742982243053568</v>
      </c>
      <c r="I594" s="47">
        <v>-3.8679843283565427</v>
      </c>
      <c r="J594" s="47">
        <v>-8.7613047808436182</v>
      </c>
      <c r="K594" s="47">
        <v>-1.7639765216149184</v>
      </c>
      <c r="L594" s="47">
        <v>-6.1490098256401735</v>
      </c>
      <c r="M594" s="47">
        <v>-12.76810743680506</v>
      </c>
      <c r="N594" s="47">
        <v>-2.928054272035391</v>
      </c>
      <c r="O594" s="47">
        <v>2.5806874850201496</v>
      </c>
      <c r="P594" s="47">
        <v>-20.601727683044938</v>
      </c>
      <c r="Q594" s="47">
        <v>-8.4378245915677681</v>
      </c>
      <c r="R594" s="47">
        <v>-4.4410905116328596</v>
      </c>
      <c r="S594" s="47">
        <v>-1.225673903289775</v>
      </c>
      <c r="T594" s="47">
        <v>-2.9045707556418359</v>
      </c>
      <c r="U594" s="47">
        <v>-2.7619064243511824</v>
      </c>
      <c r="V594" s="47">
        <v>-24.695071123823627</v>
      </c>
      <c r="W594">
        <v>-1.84</v>
      </c>
      <c r="X594">
        <v>-7.57</v>
      </c>
      <c r="Y594">
        <v>-7.65</v>
      </c>
      <c r="Z594">
        <v>-4.4000000000000004</v>
      </c>
      <c r="AA594" t="s">
        <v>824</v>
      </c>
    </row>
    <row r="595" spans="1:27" x14ac:dyDescent="0.3">
      <c r="A595">
        <v>107041549</v>
      </c>
      <c r="B595" t="s">
        <v>229</v>
      </c>
      <c r="C595" s="47">
        <v>-4.6537241948802617</v>
      </c>
      <c r="D595" s="47">
        <v>-0.6732412159494654</v>
      </c>
      <c r="E595" s="47">
        <v>-8.270693861990086</v>
      </c>
      <c r="F595" s="47">
        <v>-3.3890107841831991</v>
      </c>
      <c r="G595" s="47">
        <v>-9.9459249329758705</v>
      </c>
      <c r="H595" s="47">
        <v>-7.0478032230703995</v>
      </c>
      <c r="I595" s="47">
        <v>-3.9853735255570122</v>
      </c>
      <c r="J595" s="47">
        <v>3.5838660399529942</v>
      </c>
      <c r="K595" s="47">
        <v>-6.23</v>
      </c>
      <c r="L595" s="47">
        <v>-8.0654757716296182</v>
      </c>
      <c r="M595" s="47">
        <v>1.2259624876604143</v>
      </c>
      <c r="N595" s="47">
        <v>-0.69836611195158849</v>
      </c>
      <c r="O595" s="47">
        <v>-2.0781100651701667</v>
      </c>
      <c r="P595" s="47">
        <v>-15.863529411764702</v>
      </c>
      <c r="Q595" s="47">
        <v>-2.4606307534947121</v>
      </c>
      <c r="R595" s="47">
        <v>-7.7610447761194017</v>
      </c>
      <c r="S595" s="47">
        <v>-10.777591506007266</v>
      </c>
      <c r="T595" s="47">
        <v>2.0614524280377937</v>
      </c>
      <c r="U595" s="47">
        <v>-7.0469521044992725</v>
      </c>
      <c r="V595" s="47">
        <v>4.8585819070904535</v>
      </c>
      <c r="W595">
        <v>-1.87</v>
      </c>
      <c r="X595">
        <v>-4.3</v>
      </c>
      <c r="Y595">
        <v>5.35</v>
      </c>
      <c r="Z595">
        <v>1.27</v>
      </c>
      <c r="AA595" t="s">
        <v>714</v>
      </c>
    </row>
    <row r="596" spans="1:27" x14ac:dyDescent="0.3">
      <c r="A596">
        <v>105011092</v>
      </c>
      <c r="B596" t="s">
        <v>166</v>
      </c>
      <c r="C596" s="47">
        <v>-4.7594531784005483</v>
      </c>
      <c r="D596" s="47">
        <v>-2.8168798751950064</v>
      </c>
      <c r="E596" s="47">
        <v>-39.836666666666666</v>
      </c>
      <c r="F596" s="47">
        <v>1.3131746031746054</v>
      </c>
      <c r="G596" s="47">
        <v>-1.582105263157894</v>
      </c>
      <c r="H596" s="47">
        <v>-5.6210147441457075</v>
      </c>
      <c r="I596" s="47">
        <v>-4.9545936395759718</v>
      </c>
      <c r="J596" s="47">
        <v>1.2207317073170749</v>
      </c>
      <c r="K596" s="47">
        <v>1.7866666666666653</v>
      </c>
      <c r="L596" s="47">
        <v>-9.3075541299117894</v>
      </c>
      <c r="M596" s="47">
        <v>6.2502251407129457</v>
      </c>
      <c r="N596" s="47">
        <v>-4.5942696629213478</v>
      </c>
      <c r="O596" s="47">
        <v>-4.8588888888888899</v>
      </c>
      <c r="P596" s="47">
        <v>1.1645454545454541</v>
      </c>
      <c r="Q596" s="47">
        <v>-6.2005626134301224</v>
      </c>
      <c r="R596" s="47">
        <v>3.5850000000000009</v>
      </c>
      <c r="S596" s="47">
        <v>-3.6751783517835186</v>
      </c>
      <c r="T596" s="47">
        <v>-18.470605326876516</v>
      </c>
      <c r="U596" s="47">
        <v>23.851084337349395</v>
      </c>
      <c r="V596" s="47">
        <v>-16.908375350140055</v>
      </c>
      <c r="W596">
        <v>4.04</v>
      </c>
      <c r="X596">
        <v>1.31</v>
      </c>
      <c r="Z596">
        <v>35.03</v>
      </c>
      <c r="AA596" t="s">
        <v>714</v>
      </c>
    </row>
    <row r="597" spans="1:27" x14ac:dyDescent="0.3">
      <c r="A597">
        <v>111011210</v>
      </c>
      <c r="B597" t="s">
        <v>289</v>
      </c>
      <c r="C597" s="47">
        <v>-4.793388429752067</v>
      </c>
      <c r="D597" s="47">
        <v>-14.949495569188823</v>
      </c>
      <c r="E597" s="47">
        <v>-14.899342915811086</v>
      </c>
      <c r="F597" s="47">
        <v>-3.2382190378710334</v>
      </c>
      <c r="G597" s="47">
        <v>8.5522222222222197</v>
      </c>
      <c r="H597" s="47">
        <v>0.31913273750413751</v>
      </c>
      <c r="I597" s="47">
        <v>-4.9015233415233403</v>
      </c>
      <c r="J597" s="47">
        <v>5.9212890231621387</v>
      </c>
      <c r="K597" s="47">
        <v>4.7455102040816328</v>
      </c>
      <c r="L597" s="47">
        <v>-12.30519536903039</v>
      </c>
      <c r="M597" s="47">
        <v>-4.0254873646209433</v>
      </c>
      <c r="N597" s="47">
        <v>-3.0597854077253217</v>
      </c>
      <c r="O597" s="47">
        <v>0.21961538461538499</v>
      </c>
      <c r="P597" s="47">
        <v>-22.927308970099666</v>
      </c>
      <c r="Q597" s="47">
        <v>-2.6119354838709654</v>
      </c>
      <c r="R597" s="47">
        <v>11.129710806697108</v>
      </c>
      <c r="S597" s="47">
        <v>-9.070933940774486</v>
      </c>
      <c r="T597" s="47">
        <v>2.6629796987557306</v>
      </c>
      <c r="U597" s="47">
        <v>-22.734142011834322</v>
      </c>
      <c r="V597" s="47">
        <v>-3.1061831153388795</v>
      </c>
      <c r="W597">
        <v>4.37</v>
      </c>
      <c r="X597">
        <v>5.17</v>
      </c>
      <c r="Y597">
        <v>-5.5</v>
      </c>
      <c r="Z597">
        <v>8.39</v>
      </c>
      <c r="AA597" t="s">
        <v>714</v>
      </c>
    </row>
    <row r="598" spans="1:27" x14ac:dyDescent="0.3">
      <c r="A598">
        <v>105021098</v>
      </c>
      <c r="B598" t="s">
        <v>172</v>
      </c>
      <c r="C598" s="47">
        <v>-4.8184315906562851</v>
      </c>
      <c r="D598" s="47">
        <v>-16.399163987138262</v>
      </c>
      <c r="E598" s="47">
        <v>-23.574890510948908</v>
      </c>
      <c r="F598" s="47">
        <v>2.9459860788863104</v>
      </c>
      <c r="G598" s="47">
        <v>1.5749999999999993</v>
      </c>
      <c r="H598" s="47">
        <v>-3.1155555555555559</v>
      </c>
      <c r="I598" s="47">
        <v>-1.8549640287769762</v>
      </c>
      <c r="J598" s="47">
        <v>-6.1125174825174842</v>
      </c>
      <c r="K598" s="47">
        <v>12.351587301587303</v>
      </c>
      <c r="L598" s="47">
        <v>-1.9174968394437428</v>
      </c>
      <c r="M598" s="47">
        <v>-5.2827272727272714</v>
      </c>
      <c r="N598" s="47">
        <v>3.7568965517241395</v>
      </c>
      <c r="O598" s="47">
        <v>-1.2105633802816911</v>
      </c>
      <c r="P598" s="47">
        <v>-11.573870967741936</v>
      </c>
      <c r="Q598" s="47">
        <v>-12.23101694915254</v>
      </c>
      <c r="R598" s="47">
        <v>3.7793617021276589</v>
      </c>
      <c r="S598" s="47">
        <v>-5.581254567600487</v>
      </c>
      <c r="T598" s="47">
        <v>-14.180662460567831</v>
      </c>
      <c r="U598" s="47">
        <v>26.492459016393443</v>
      </c>
      <c r="V598" s="47">
        <v>-41.280152091254749</v>
      </c>
      <c r="W598">
        <v>8.06</v>
      </c>
      <c r="X598">
        <v>4.4000000000000004</v>
      </c>
      <c r="Z598">
        <v>33.49</v>
      </c>
      <c r="AA598" t="s">
        <v>714</v>
      </c>
    </row>
    <row r="599" spans="1:27" x14ac:dyDescent="0.3">
      <c r="A599">
        <v>128021533</v>
      </c>
      <c r="B599" t="s">
        <v>704</v>
      </c>
      <c r="C599" s="47">
        <v>-4.8219576552444821</v>
      </c>
      <c r="D599" s="47">
        <v>-15.192231614539306</v>
      </c>
      <c r="E599" s="47">
        <v>-0.21899057873485805</v>
      </c>
      <c r="F599" s="47">
        <v>-5.0130254041570446</v>
      </c>
      <c r="G599" s="47">
        <v>3.8302209414024979</v>
      </c>
      <c r="H599" s="47">
        <v>-3.1559929701230223</v>
      </c>
      <c r="I599" s="47">
        <v>-1.4328790862544309</v>
      </c>
      <c r="J599" s="47">
        <v>3.2524137931034467</v>
      </c>
      <c r="K599" s="47">
        <v>4.9321582733812948</v>
      </c>
      <c r="L599" s="47">
        <v>-10.553825136612023</v>
      </c>
      <c r="M599" s="47">
        <v>5.1579060665362029</v>
      </c>
      <c r="N599" s="47">
        <v>-5.4125841053144805</v>
      </c>
      <c r="O599" s="47">
        <v>1.2789719626168221</v>
      </c>
      <c r="P599" s="47">
        <v>4.7733057851239682</v>
      </c>
      <c r="Q599" s="47">
        <v>-7.6404361370716529</v>
      </c>
      <c r="R599" s="47">
        <v>4.1381525241675607</v>
      </c>
      <c r="S599" s="47">
        <v>2.8231756416708604</v>
      </c>
      <c r="T599" s="47">
        <v>-10.523152709359605</v>
      </c>
      <c r="U599" s="47">
        <v>-1.828674948240165</v>
      </c>
      <c r="V599" s="47"/>
      <c r="W599">
        <v>2.63</v>
      </c>
      <c r="X599">
        <v>-0.85</v>
      </c>
      <c r="Z599">
        <v>-2.86</v>
      </c>
      <c r="AA599" t="s">
        <v>714</v>
      </c>
    </row>
    <row r="600" spans="1:27" x14ac:dyDescent="0.3">
      <c r="A600">
        <v>116021309</v>
      </c>
      <c r="B600" t="s">
        <v>398</v>
      </c>
      <c r="C600" s="47">
        <v>-4.9148878351477219</v>
      </c>
      <c r="D600" s="47">
        <v>-2.1963900414937765</v>
      </c>
      <c r="E600" s="47">
        <v>-9.2913198610672563</v>
      </c>
      <c r="F600" s="47">
        <v>-5.0355555555555567</v>
      </c>
      <c r="G600" s="47">
        <v>-1.6016901408450703</v>
      </c>
      <c r="H600" s="47">
        <v>-6.1320555387865987</v>
      </c>
      <c r="I600" s="47">
        <v>-5.2681072177298587</v>
      </c>
      <c r="J600" s="47">
        <v>9.785882352941174</v>
      </c>
      <c r="K600" s="47">
        <v>1.9822699386503064</v>
      </c>
      <c r="L600" s="47">
        <v>-1.8988185578133434</v>
      </c>
      <c r="M600" s="47">
        <v>-12.813988005997</v>
      </c>
      <c r="N600" s="47">
        <v>-2.998862738361106</v>
      </c>
      <c r="O600" s="47">
        <v>1.7561616804583071</v>
      </c>
      <c r="P600" s="47">
        <v>-28.994693877551022</v>
      </c>
      <c r="Q600" s="47">
        <v>-13.399057920446616</v>
      </c>
      <c r="R600" s="47">
        <v>-3.8420985010706623</v>
      </c>
      <c r="S600" s="47">
        <v>-6.0359296482412059</v>
      </c>
      <c r="T600" s="47">
        <v>-3.8798496946923438</v>
      </c>
      <c r="U600" s="47">
        <v>-7.7418723542819929</v>
      </c>
      <c r="V600" s="47"/>
      <c r="W600">
        <v>-0.21</v>
      </c>
      <c r="X600">
        <v>-5.41</v>
      </c>
      <c r="Y600">
        <v>5.76</v>
      </c>
      <c r="Z600">
        <v>0.26</v>
      </c>
      <c r="AA600" t="s">
        <v>714</v>
      </c>
    </row>
    <row r="601" spans="1:27" x14ac:dyDescent="0.3">
      <c r="A601">
        <v>117031642</v>
      </c>
      <c r="B601" t="s">
        <v>434</v>
      </c>
      <c r="C601" s="47">
        <v>-4.9498493461285715</v>
      </c>
      <c r="D601" s="47">
        <v>-10.762824863737167</v>
      </c>
      <c r="E601" s="47">
        <v>-7.2140582653180214</v>
      </c>
      <c r="F601" s="47">
        <v>-3.0846811517712371</v>
      </c>
      <c r="G601" s="47">
        <v>-10.085360428208364</v>
      </c>
      <c r="H601" s="47">
        <v>-5.0913973664721084</v>
      </c>
      <c r="I601" s="47">
        <v>-3.3087489720418795</v>
      </c>
      <c r="J601" s="47">
        <v>-2.6546031027942583</v>
      </c>
      <c r="K601" s="47">
        <v>-4.8998637007743966</v>
      </c>
      <c r="L601" s="47">
        <v>-7.8195279166026914</v>
      </c>
      <c r="M601" s="47">
        <v>-18.569182144933414</v>
      </c>
      <c r="N601" s="47">
        <v>-4.2361422096077774</v>
      </c>
      <c r="O601" s="47">
        <v>-3.8593798435554589</v>
      </c>
      <c r="P601" s="47">
        <v>-23.209752885857348</v>
      </c>
      <c r="Q601" s="47">
        <v>9.655833395106427</v>
      </c>
      <c r="R601" s="47">
        <v>-9.5586220969846707</v>
      </c>
      <c r="S601" s="47">
        <v>-8.7633551327174928</v>
      </c>
      <c r="T601" s="47">
        <v>-7.5506987450077521</v>
      </c>
      <c r="U601" s="47">
        <v>-6.8764489464184892</v>
      </c>
      <c r="V601" s="47">
        <v>10.108453691124097</v>
      </c>
      <c r="W601">
        <v>0.22</v>
      </c>
      <c r="X601">
        <v>3.48</v>
      </c>
      <c r="Y601">
        <v>21.86</v>
      </c>
      <c r="Z601">
        <v>5.46</v>
      </c>
      <c r="AA601" t="s">
        <v>825</v>
      </c>
    </row>
    <row r="602" spans="1:27" x14ac:dyDescent="0.3">
      <c r="A602">
        <v>120031679</v>
      </c>
      <c r="B602" t="s">
        <v>521</v>
      </c>
      <c r="C602" s="47">
        <v>-4.9598664364819811</v>
      </c>
      <c r="D602" s="47">
        <v>-6.7417931532009021</v>
      </c>
      <c r="E602" s="47">
        <v>-9.8031838692812823</v>
      </c>
      <c r="F602" s="47">
        <v>-4.4574317065713966</v>
      </c>
      <c r="G602" s="47">
        <v>-0.88017221444654048</v>
      </c>
      <c r="H602" s="47">
        <v>-4.214964730885697</v>
      </c>
      <c r="I602" s="47">
        <v>-5.6020836623760868</v>
      </c>
      <c r="J602" s="47">
        <v>-2.4968407029358701</v>
      </c>
      <c r="K602" s="47">
        <v>-2.7728243779967503</v>
      </c>
      <c r="L602" s="47">
        <v>-4.7872912647162487</v>
      </c>
      <c r="M602" s="47">
        <v>-15.928381854966958</v>
      </c>
      <c r="N602" s="47">
        <v>-3.8940238177144582</v>
      </c>
      <c r="O602" s="47">
        <v>0.11912839466459957</v>
      </c>
      <c r="P602" s="47">
        <v>-18.200562954470264</v>
      </c>
      <c r="Q602" s="47">
        <v>-7.8461823381555753</v>
      </c>
      <c r="R602" s="47">
        <v>-0.31467036045778407</v>
      </c>
      <c r="S602" s="47">
        <v>-3.899550740995215</v>
      </c>
      <c r="T602" s="47">
        <v>-5.4641447844713156</v>
      </c>
      <c r="U602" s="47">
        <v>-0.80181043362919269</v>
      </c>
      <c r="V602" s="47">
        <v>4.8986044437046559</v>
      </c>
      <c r="W602">
        <v>-2.88</v>
      </c>
      <c r="Y602">
        <v>1.0900000000000001</v>
      </c>
      <c r="Z602">
        <v>-0.46</v>
      </c>
      <c r="AA602" t="s">
        <v>826</v>
      </c>
    </row>
    <row r="603" spans="1:27" x14ac:dyDescent="0.3">
      <c r="A603">
        <v>126021722</v>
      </c>
      <c r="B603" t="s">
        <v>658</v>
      </c>
      <c r="C603" s="47">
        <v>-5.3499362504588799</v>
      </c>
      <c r="D603" s="47">
        <v>-5.7668329768104662</v>
      </c>
      <c r="E603" s="47">
        <v>-11.1655635129835</v>
      </c>
      <c r="F603" s="47">
        <v>-5.4407847271092491</v>
      </c>
      <c r="G603" s="47">
        <v>0.43150050967001086</v>
      </c>
      <c r="H603" s="47">
        <v>-5.6226433268874425</v>
      </c>
      <c r="I603" s="47">
        <v>-4.842221766764979</v>
      </c>
      <c r="J603" s="47">
        <v>-5.1711901343157436</v>
      </c>
      <c r="K603" s="47">
        <v>1.2275174885829445</v>
      </c>
      <c r="L603" s="47">
        <v>-5.4759647597972956</v>
      </c>
      <c r="M603" s="47">
        <v>-15.833706987565698</v>
      </c>
      <c r="N603" s="47">
        <v>-3.7077066781468488</v>
      </c>
      <c r="O603" s="47">
        <v>-1.7370860815295508</v>
      </c>
      <c r="P603" s="47">
        <v>-15.712309789244312</v>
      </c>
      <c r="Q603" s="47">
        <v>-10.263197484405497</v>
      </c>
      <c r="R603" s="47">
        <v>2.4694415292243477E-2</v>
      </c>
      <c r="S603" s="47">
        <v>-1.3127349888403792</v>
      </c>
      <c r="T603" s="47">
        <v>-2.0524792082950807</v>
      </c>
      <c r="U603" s="47">
        <v>-10.053898802643062</v>
      </c>
      <c r="V603" s="47"/>
      <c r="W603">
        <v>-3.85</v>
      </c>
      <c r="Y603">
        <v>-6.15</v>
      </c>
      <c r="Z603">
        <v>-3.63</v>
      </c>
      <c r="AA603" t="s">
        <v>827</v>
      </c>
    </row>
    <row r="604" spans="1:27" x14ac:dyDescent="0.3">
      <c r="A604">
        <v>103011613</v>
      </c>
      <c r="B604" t="s">
        <v>135</v>
      </c>
      <c r="C604" s="47">
        <v>-5.3637059727301377</v>
      </c>
      <c r="D604" s="47">
        <v>-7.4442469896576906</v>
      </c>
      <c r="E604" s="47">
        <v>-7.1231379024157313</v>
      </c>
      <c r="F604" s="47">
        <v>-4.8940705433008542</v>
      </c>
      <c r="G604" s="47">
        <v>-2.6462496929278387</v>
      </c>
      <c r="H604" s="47">
        <v>-4.0817927753810697</v>
      </c>
      <c r="I604" s="47">
        <v>-5.5192564285290295</v>
      </c>
      <c r="J604" s="47">
        <v>-11.129154021335889</v>
      </c>
      <c r="K604" s="47">
        <v>-1.0077282244419372</v>
      </c>
      <c r="L604" s="47">
        <v>-3.9558287662177412</v>
      </c>
      <c r="M604" s="47">
        <v>-10.857358588403645</v>
      </c>
      <c r="N604" s="47">
        <v>-2.6164552820142508</v>
      </c>
      <c r="O604" s="47">
        <v>-5.1390869410971751</v>
      </c>
      <c r="P604" s="47">
        <v>-18.186124584162101</v>
      </c>
      <c r="Q604" s="47">
        <v>-4.6005763515127285</v>
      </c>
      <c r="R604" s="47">
        <v>-0.29894392596183827</v>
      </c>
      <c r="S604" s="47">
        <v>-4.6979690933027483</v>
      </c>
      <c r="T604" s="47">
        <v>1.2273651381383628</v>
      </c>
      <c r="U604" s="47">
        <v>-9.6688405413193408</v>
      </c>
      <c r="V604" s="47">
        <v>-7.5691036132533966</v>
      </c>
      <c r="W604">
        <v>0.19</v>
      </c>
      <c r="X604">
        <v>-0.14000000000000001</v>
      </c>
      <c r="Y604">
        <v>-0.91</v>
      </c>
      <c r="Z604">
        <v>0.1</v>
      </c>
      <c r="AA604" t="s">
        <v>828</v>
      </c>
    </row>
    <row r="605" spans="1:27" x14ac:dyDescent="0.3">
      <c r="A605">
        <v>120011672</v>
      </c>
      <c r="B605" t="s">
        <v>506</v>
      </c>
      <c r="C605" s="47">
        <v>-5.4636857136035903</v>
      </c>
      <c r="D605" s="47">
        <v>-4.6835902454642611</v>
      </c>
      <c r="E605" s="47">
        <v>-11.03874481306647</v>
      </c>
      <c r="F605" s="47">
        <v>-4.5713438969949962</v>
      </c>
      <c r="G605" s="47">
        <v>-6.9644030934388805</v>
      </c>
      <c r="H605" s="47">
        <v>-6.3432782623793216</v>
      </c>
      <c r="I605" s="47">
        <v>-4.9404203610082273</v>
      </c>
      <c r="J605" s="47">
        <v>-3.7175158990847983</v>
      </c>
      <c r="K605" s="47">
        <v>-4.6722731503734094</v>
      </c>
      <c r="L605" s="47">
        <v>-3.1211917926665649</v>
      </c>
      <c r="M605" s="47">
        <v>-15.999228397085266</v>
      </c>
      <c r="N605" s="47">
        <v>-4.7502885520701401</v>
      </c>
      <c r="O605" s="47">
        <v>-1.3503320796831098</v>
      </c>
      <c r="P605" s="47">
        <v>-26.982805090223707</v>
      </c>
      <c r="Q605" s="47">
        <v>-4.4302538250557859</v>
      </c>
      <c r="R605" s="47">
        <v>-7.2091446524739844</v>
      </c>
      <c r="S605" s="47">
        <v>-9.0177467844972696</v>
      </c>
      <c r="T605" s="47">
        <v>-3.8236354478035111</v>
      </c>
      <c r="U605" s="47">
        <v>-2.0181199380239079</v>
      </c>
      <c r="V605" s="47">
        <v>-51.553718890580228</v>
      </c>
      <c r="W605">
        <v>-0.87</v>
      </c>
      <c r="X605">
        <v>3.9</v>
      </c>
      <c r="Y605">
        <v>4.92</v>
      </c>
      <c r="Z605">
        <v>2.37</v>
      </c>
      <c r="AA605" t="s">
        <v>829</v>
      </c>
    </row>
    <row r="606" spans="1:27" x14ac:dyDescent="0.3">
      <c r="A606">
        <v>111031224</v>
      </c>
      <c r="B606" t="s">
        <v>303</v>
      </c>
      <c r="C606" s="47">
        <v>-5.6548533532598544</v>
      </c>
      <c r="D606" s="47">
        <v>-9.7533620689655187</v>
      </c>
      <c r="E606" s="47">
        <v>-17.648796234028246</v>
      </c>
      <c r="F606" s="47">
        <v>-3.3670178539862121</v>
      </c>
      <c r="G606" s="47">
        <v>0.73105509964830162</v>
      </c>
      <c r="H606" s="47">
        <v>-5.304226258910095</v>
      </c>
      <c r="I606" s="47">
        <v>-4.3885292157298359</v>
      </c>
      <c r="J606" s="47">
        <v>-3.2921397915389292</v>
      </c>
      <c r="K606" s="47">
        <v>-2.6587671232876708</v>
      </c>
      <c r="L606" s="47">
        <v>-7.2000956708921304</v>
      </c>
      <c r="M606" s="47">
        <v>-12.237522935779815</v>
      </c>
      <c r="N606" s="47">
        <v>-5.5779325421611485</v>
      </c>
      <c r="O606" s="47">
        <v>-2.1015271389144434</v>
      </c>
      <c r="P606" s="47">
        <v>-13.478640776699031</v>
      </c>
      <c r="Q606" s="47">
        <v>-4.0406851971557884</v>
      </c>
      <c r="R606" s="47">
        <v>3.6243564356435627</v>
      </c>
      <c r="S606" s="47">
        <v>-5.2059359190556496</v>
      </c>
      <c r="T606" s="47">
        <v>-2.0251366441375254</v>
      </c>
      <c r="U606" s="47">
        <v>-5.0434292866082622</v>
      </c>
      <c r="V606" s="47">
        <v>-1.3269667318982385</v>
      </c>
      <c r="W606">
        <v>-0.18</v>
      </c>
      <c r="X606">
        <v>-3.4</v>
      </c>
      <c r="Y606">
        <v>8.9700000000000006</v>
      </c>
      <c r="Z606">
        <v>2.16</v>
      </c>
      <c r="AA606" t="s">
        <v>714</v>
      </c>
    </row>
    <row r="607" spans="1:27" x14ac:dyDescent="0.3">
      <c r="A607">
        <v>106021615</v>
      </c>
      <c r="B607" t="s">
        <v>191</v>
      </c>
      <c r="C607" s="47">
        <v>-5.6714956509523411</v>
      </c>
      <c r="D607" s="47">
        <v>-11.638776769026476</v>
      </c>
      <c r="E607" s="47">
        <v>-7.8281447515360361</v>
      </c>
      <c r="F607" s="47">
        <v>-4.2624808395684255</v>
      </c>
      <c r="G607" s="47">
        <v>1.3479438299254323</v>
      </c>
      <c r="H607" s="47">
        <v>-2.6613684334991241</v>
      </c>
      <c r="I607" s="47">
        <v>-4.895079998820437</v>
      </c>
      <c r="J607" s="47">
        <v>-2.7760083401936093</v>
      </c>
      <c r="K607" s="47">
        <v>2.3123682316709129</v>
      </c>
      <c r="L607" s="47">
        <v>-9.2164685402883251</v>
      </c>
      <c r="M607" s="47">
        <v>-9.4484671491081436</v>
      </c>
      <c r="N607" s="47">
        <v>-3.3496746142385936</v>
      </c>
      <c r="O607" s="47">
        <v>2.4327030617056593</v>
      </c>
      <c r="P607" s="47">
        <v>-11.223097002762202</v>
      </c>
      <c r="Q607" s="47">
        <v>-7.7791631865255866</v>
      </c>
      <c r="R607" s="47">
        <v>3.1038457583540175</v>
      </c>
      <c r="S607" s="47">
        <v>-3.6101553101097625</v>
      </c>
      <c r="T607" s="47">
        <v>2.1985932204155043</v>
      </c>
      <c r="U607" s="47">
        <v>-15.359216131270536</v>
      </c>
      <c r="V607" s="47">
        <v>3.9373275864135877</v>
      </c>
      <c r="W607">
        <v>-0.67</v>
      </c>
      <c r="X607">
        <v>-10.06</v>
      </c>
      <c r="Y607">
        <v>-16.16</v>
      </c>
      <c r="Z607">
        <v>3.73</v>
      </c>
      <c r="AA607" t="s">
        <v>830</v>
      </c>
    </row>
    <row r="608" spans="1:27" x14ac:dyDescent="0.3">
      <c r="A608">
        <v>111031227</v>
      </c>
      <c r="B608" t="s">
        <v>306</v>
      </c>
      <c r="C608" s="47">
        <v>-5.7767724305450123</v>
      </c>
      <c r="D608" s="47">
        <v>-13.89900900900901</v>
      </c>
      <c r="E608" s="47">
        <v>-5.7754979850316666</v>
      </c>
      <c r="F608" s="47">
        <v>-5.1139014897329211</v>
      </c>
      <c r="G608" s="47">
        <v>2.0545866364665901</v>
      </c>
      <c r="H608" s="47">
        <v>-4.6284184638668169</v>
      </c>
      <c r="I608" s="47">
        <v>-3.4731192660550469</v>
      </c>
      <c r="J608" s="47">
        <v>1.0334108527131782</v>
      </c>
      <c r="K608" s="47">
        <v>-2.988156547183614</v>
      </c>
      <c r="L608" s="47">
        <v>-8.2708525576730203</v>
      </c>
      <c r="M608" s="47">
        <v>-12.211859270672832</v>
      </c>
      <c r="N608" s="47">
        <v>-4.9116008614501077</v>
      </c>
      <c r="O608" s="47">
        <v>-2.4684899466557244</v>
      </c>
      <c r="P608" s="47">
        <v>-5.7295793499043981</v>
      </c>
      <c r="Q608" s="47">
        <v>-0.69303167420814304</v>
      </c>
      <c r="R608" s="47">
        <v>4.8375389408099707</v>
      </c>
      <c r="S608" s="47">
        <v>-3.8920136151916882</v>
      </c>
      <c r="T608" s="47">
        <v>-1.210469667318983</v>
      </c>
      <c r="U608" s="47">
        <v>-10.005670384702938</v>
      </c>
      <c r="V608" s="47">
        <v>-5.2731954350927239</v>
      </c>
      <c r="W608">
        <v>0.22</v>
      </c>
      <c r="X608">
        <v>-10.34</v>
      </c>
      <c r="Y608">
        <v>2.15</v>
      </c>
      <c r="Z608">
        <v>4.04</v>
      </c>
      <c r="AA608" t="s">
        <v>714</v>
      </c>
    </row>
    <row r="609" spans="1:27" x14ac:dyDescent="0.3">
      <c r="A609">
        <v>103031072</v>
      </c>
      <c r="B609" t="s">
        <v>146</v>
      </c>
      <c r="C609" s="47">
        <v>-6.1847772399486303</v>
      </c>
      <c r="D609" s="47">
        <v>-9.3475272422464357</v>
      </c>
      <c r="E609" s="47">
        <v>-9.18</v>
      </c>
      <c r="F609" s="47">
        <v>-6.7313896565337554</v>
      </c>
      <c r="G609" s="47">
        <v>1.9729153405474218</v>
      </c>
      <c r="H609" s="47">
        <v>-3.9347907684504193</v>
      </c>
      <c r="I609" s="47">
        <v>-6.4442382709541395</v>
      </c>
      <c r="J609" s="47">
        <v>-1.9483772302463898</v>
      </c>
      <c r="K609" s="47">
        <v>-5.6784741144413786E-2</v>
      </c>
      <c r="L609" s="47">
        <v>-7.6128734501082471</v>
      </c>
      <c r="M609" s="47">
        <v>-15.288076923076918</v>
      </c>
      <c r="N609" s="47">
        <v>-2.7365766634522659</v>
      </c>
      <c r="O609" s="47">
        <v>-2.2868949232585756E-2</v>
      </c>
      <c r="P609" s="47">
        <v>-18.43279069767442</v>
      </c>
      <c r="Q609" s="47">
        <v>-16.981266968325791</v>
      </c>
      <c r="R609" s="47">
        <v>2.9481899109792309</v>
      </c>
      <c r="S609" s="47">
        <v>-7.5888349514563131</v>
      </c>
      <c r="T609" s="47">
        <v>2.081161753777558</v>
      </c>
      <c r="U609" s="47">
        <v>-14.151365142478463</v>
      </c>
      <c r="V609" s="47">
        <v>-19.249952494061759</v>
      </c>
      <c r="W609">
        <v>0.81</v>
      </c>
      <c r="X609">
        <v>-6.34</v>
      </c>
      <c r="Y609">
        <v>-20.54</v>
      </c>
      <c r="Z609">
        <v>-2.23</v>
      </c>
      <c r="AA609" t="s">
        <v>714</v>
      </c>
    </row>
    <row r="610" spans="1:27" x14ac:dyDescent="0.3">
      <c r="A610">
        <v>117031640</v>
      </c>
      <c r="B610" t="s">
        <v>432</v>
      </c>
      <c r="C610" s="47">
        <v>-6.6089548149917086</v>
      </c>
      <c r="D610" s="47">
        <v>-7.5471183389138456</v>
      </c>
      <c r="E610" s="47">
        <v>-5.4110020975357838</v>
      </c>
      <c r="F610" s="47">
        <v>-6.7819843793147738</v>
      </c>
      <c r="G610" s="47">
        <v>-6.2209167734251238</v>
      </c>
      <c r="H610" s="47">
        <v>-5.7037081816267179</v>
      </c>
      <c r="I610" s="47">
        <v>-7.4629243465034634</v>
      </c>
      <c r="J610" s="47">
        <v>-16.433176666579342</v>
      </c>
      <c r="K610" s="47">
        <v>-4.3429218998419881</v>
      </c>
      <c r="L610" s="47">
        <v>-7.399652986640044</v>
      </c>
      <c r="M610" s="47">
        <v>-17.177260633108052</v>
      </c>
      <c r="N610" s="47">
        <v>-4.3553311457009585</v>
      </c>
      <c r="O610" s="47">
        <v>2.252654134334648</v>
      </c>
      <c r="P610" s="47">
        <v>-34.483947594026361</v>
      </c>
      <c r="Q610" s="47">
        <v>-22.008632015265388</v>
      </c>
      <c r="R610" s="47">
        <v>-13.084012189275825</v>
      </c>
      <c r="S610" s="47">
        <v>-4.7363110276643514</v>
      </c>
      <c r="T610" s="47">
        <v>-6.1385409046475612</v>
      </c>
      <c r="U610" s="47">
        <v>-3.3326685247926537</v>
      </c>
      <c r="V610" s="47">
        <v>-36.709844660486979</v>
      </c>
      <c r="W610">
        <v>-1.1399999999999999</v>
      </c>
      <c r="X610">
        <v>-0.72</v>
      </c>
      <c r="Y610">
        <v>2.76</v>
      </c>
      <c r="Z610">
        <v>8.1</v>
      </c>
      <c r="AA610" t="s">
        <v>831</v>
      </c>
    </row>
    <row r="611" spans="1:27" x14ac:dyDescent="0.3">
      <c r="A611">
        <v>118021568</v>
      </c>
      <c r="B611" t="s">
        <v>455</v>
      </c>
      <c r="C611" s="47">
        <v>-6.6940844605740661</v>
      </c>
      <c r="D611" s="47">
        <v>-12.998974970202623</v>
      </c>
      <c r="E611" s="47">
        <v>-6.4565822784810116</v>
      </c>
      <c r="F611" s="47">
        <v>-5.7703810504634401</v>
      </c>
      <c r="G611" s="47">
        <v>-1.4128395061728405</v>
      </c>
      <c r="H611" s="47">
        <v>-4.9389492653174383</v>
      </c>
      <c r="I611" s="47">
        <v>-5.7628151260504215</v>
      </c>
      <c r="J611" s="47">
        <v>-1.3827077747989271</v>
      </c>
      <c r="K611" s="47">
        <v>-1.6387357774968407</v>
      </c>
      <c r="L611" s="47">
        <v>-7.2700922083909632</v>
      </c>
      <c r="M611" s="47">
        <v>-23.934908424908421</v>
      </c>
      <c r="N611" s="47">
        <v>-5.2130907920154552</v>
      </c>
      <c r="O611" s="47">
        <v>-5.5679265805574438</v>
      </c>
      <c r="P611" s="47">
        <v>-23.533054393305441</v>
      </c>
      <c r="Q611" s="47">
        <v>-2.7610344827586175</v>
      </c>
      <c r="R611" s="47">
        <v>-0.32418624891209724</v>
      </c>
      <c r="S611" s="47">
        <v>-2.0435818476499197</v>
      </c>
      <c r="T611" s="47">
        <v>-7.1912867519889323</v>
      </c>
      <c r="U611" s="47">
        <v>-8.731914357682621</v>
      </c>
      <c r="V611" s="47">
        <v>-27.914576271186444</v>
      </c>
      <c r="W611">
        <v>-1.64</v>
      </c>
      <c r="X611">
        <v>-5.36</v>
      </c>
      <c r="Y611">
        <v>0.89</v>
      </c>
      <c r="Z611">
        <v>-1.57</v>
      </c>
      <c r="AA611" t="s">
        <v>714</v>
      </c>
    </row>
    <row r="612" spans="1:27" x14ac:dyDescent="0.3">
      <c r="A612">
        <v>117031638</v>
      </c>
      <c r="B612" t="s">
        <v>430</v>
      </c>
      <c r="C612" s="47">
        <v>-6.9889559694338317</v>
      </c>
      <c r="D612" s="47">
        <v>-7.1271180700979233</v>
      </c>
      <c r="E612" s="47">
        <v>-2.3110028281577399</v>
      </c>
      <c r="F612" s="47">
        <v>-8.1119824785451229</v>
      </c>
      <c r="G612" s="47">
        <v>-6.7109176843905107</v>
      </c>
      <c r="H612" s="47">
        <v>-5.3237077286831216</v>
      </c>
      <c r="I612" s="47">
        <v>-8.8729251060677186</v>
      </c>
      <c r="J612" s="47">
        <v>-20.423173965246544</v>
      </c>
      <c r="K612" s="47">
        <v>-5.0929219027722201</v>
      </c>
      <c r="L612" s="47">
        <v>-8.2296523240954738</v>
      </c>
      <c r="M612" s="47">
        <v>-16.077260219280333</v>
      </c>
      <c r="N612" s="47">
        <v>-3.6053311628359008</v>
      </c>
      <c r="O612" s="47">
        <v>2.3626545584022791</v>
      </c>
      <c r="P612" s="47">
        <v>-46.383950028277674</v>
      </c>
      <c r="Q612" s="47">
        <v>-24.238628257332891</v>
      </c>
      <c r="R612" s="47">
        <v>-14.164012110824769</v>
      </c>
      <c r="S612" s="47">
        <v>-4.6863108598727958</v>
      </c>
      <c r="T612" s="47">
        <v>-2.5785412282581719</v>
      </c>
      <c r="U612" s="47">
        <v>-5.022668396381933</v>
      </c>
      <c r="V612" s="47">
        <v>-17.699834551575123</v>
      </c>
      <c r="W612">
        <v>-2.29</v>
      </c>
      <c r="X612">
        <v>-8.31</v>
      </c>
      <c r="Y612">
        <v>10.42</v>
      </c>
      <c r="Z612">
        <v>-6.68</v>
      </c>
      <c r="AA612" t="s">
        <v>832</v>
      </c>
    </row>
    <row r="613" spans="1:27" x14ac:dyDescent="0.3">
      <c r="A613">
        <v>117031648</v>
      </c>
      <c r="B613" t="s">
        <v>440</v>
      </c>
      <c r="C613" s="47">
        <v>-7.2539266260622899</v>
      </c>
      <c r="D613" s="47">
        <v>-9.8193081368914275</v>
      </c>
      <c r="E613" s="47">
        <v>-1.5366404478608757</v>
      </c>
      <c r="F613" s="47">
        <v>-6.861329470135475</v>
      </c>
      <c r="G613" s="47">
        <v>-0.71505849163860802</v>
      </c>
      <c r="H613" s="47">
        <v>-6.6565895238310109</v>
      </c>
      <c r="I613" s="47">
        <v>-7.3073321514818872</v>
      </c>
      <c r="J613" s="47">
        <v>-14.207271037429091</v>
      </c>
      <c r="K613" s="47">
        <v>-2.4312646912694866</v>
      </c>
      <c r="L613" s="47">
        <v>-3.8181272164351174</v>
      </c>
      <c r="M613" s="47">
        <v>-21.614940822950103</v>
      </c>
      <c r="N613" s="47">
        <v>-2.2121064335903955</v>
      </c>
      <c r="O613" s="47">
        <v>-6.9499992127073646</v>
      </c>
      <c r="P613" s="47">
        <v>-52.398335780573134</v>
      </c>
      <c r="Q613" s="47">
        <v>-1.5222969817629064</v>
      </c>
      <c r="R613" s="47">
        <v>6.5118171353479113</v>
      </c>
      <c r="S613" s="47">
        <v>-21.789929020612188</v>
      </c>
      <c r="T613" s="47">
        <v>-5.1682117297713255</v>
      </c>
      <c r="U613" s="47">
        <v>-1.3895056564518242</v>
      </c>
      <c r="V613" s="47">
        <v>48.951048827206321</v>
      </c>
      <c r="W613">
        <v>-5.76</v>
      </c>
      <c r="X613">
        <v>-28.99</v>
      </c>
      <c r="Y613">
        <v>-9.49</v>
      </c>
      <c r="Z613">
        <v>-16.25</v>
      </c>
      <c r="AA613" t="s">
        <v>833</v>
      </c>
    </row>
    <row r="614" spans="1:27" x14ac:dyDescent="0.3">
      <c r="A614">
        <v>105011094</v>
      </c>
      <c r="B614" t="s">
        <v>168</v>
      </c>
      <c r="C614" s="47">
        <v>-7.3930978430759602</v>
      </c>
      <c r="D614" s="47">
        <v>-10.24919129082426</v>
      </c>
      <c r="E614" s="47">
        <v>-16.320463576158943</v>
      </c>
      <c r="F614" s="47">
        <v>-7.3994931425163966</v>
      </c>
      <c r="G614" s="47">
        <v>0.18538994800693231</v>
      </c>
      <c r="H614" s="47">
        <v>-5.2659842519685043</v>
      </c>
      <c r="I614" s="47">
        <v>-7.7698133748055973</v>
      </c>
      <c r="J614" s="47">
        <v>2.647522123893804</v>
      </c>
      <c r="K614" s="47">
        <v>-1.6111320754716996</v>
      </c>
      <c r="L614" s="47">
        <v>-16.319848254931713</v>
      </c>
      <c r="M614" s="47">
        <v>-6.5314512471655348</v>
      </c>
      <c r="N614" s="47">
        <v>1.1774578469520103</v>
      </c>
      <c r="O614" s="47">
        <v>-4.5226126126126136</v>
      </c>
      <c r="P614" s="47">
        <v>5.5600000000000023</v>
      </c>
      <c r="Q614" s="47">
        <v>-18.237453416149066</v>
      </c>
      <c r="R614" s="47">
        <v>1.0015642458100551</v>
      </c>
      <c r="S614" s="47">
        <v>-6.1435887412040646</v>
      </c>
      <c r="T614" s="47">
        <v>-15.125245901639344</v>
      </c>
      <c r="U614" s="47">
        <v>7.0330628803245467</v>
      </c>
      <c r="V614" s="47">
        <v>-22.902631578947371</v>
      </c>
      <c r="W614">
        <v>0.93</v>
      </c>
      <c r="X614">
        <v>-6.29</v>
      </c>
      <c r="Z614">
        <v>2.72</v>
      </c>
      <c r="AA614" t="s">
        <v>714</v>
      </c>
    </row>
    <row r="615" spans="1:27" x14ac:dyDescent="0.3">
      <c r="A615">
        <v>114011273</v>
      </c>
      <c r="B615" t="s">
        <v>354</v>
      </c>
      <c r="C615" s="47">
        <v>-7.4050602017572409</v>
      </c>
      <c r="D615" s="47">
        <v>-23.734873949579832</v>
      </c>
      <c r="E615" s="47">
        <v>7.1262318840579706</v>
      </c>
      <c r="F615" s="47">
        <v>-7.5492045454545469</v>
      </c>
      <c r="G615" s="47">
        <v>-2.801658767772512</v>
      </c>
      <c r="H615" s="47">
        <v>-3.3354574638844312</v>
      </c>
      <c r="I615" s="47">
        <v>-5.3448112509252397</v>
      </c>
      <c r="J615" s="47">
        <v>-4.1056772334293932</v>
      </c>
      <c r="K615" s="47">
        <v>-0.29963340122199611</v>
      </c>
      <c r="L615" s="47">
        <v>-11.518018575851393</v>
      </c>
      <c r="M615" s="47">
        <v>-13.057894736842101</v>
      </c>
      <c r="N615" s="47">
        <v>-3.0724242424242423</v>
      </c>
      <c r="O615" s="47">
        <v>4.5932298136645962</v>
      </c>
      <c r="P615" s="47">
        <v>7.9733333333333327</v>
      </c>
      <c r="Q615" s="47">
        <v>-13.115849056603775</v>
      </c>
      <c r="R615" s="47">
        <v>-1.4526783479349188</v>
      </c>
      <c r="S615" s="47">
        <v>-3.6875460574798069E-2</v>
      </c>
      <c r="T615" s="47">
        <v>1.862268370607028</v>
      </c>
      <c r="U615" s="47">
        <v>-33.763560209424085</v>
      </c>
      <c r="V615" s="47"/>
      <c r="W615">
        <v>1.64</v>
      </c>
      <c r="X615">
        <v>4.84</v>
      </c>
      <c r="Z615">
        <v>10</v>
      </c>
      <c r="AA615" t="s">
        <v>714</v>
      </c>
    </row>
    <row r="616" spans="1:27" x14ac:dyDescent="0.3">
      <c r="A616">
        <v>117031641</v>
      </c>
      <c r="B616" t="s">
        <v>433</v>
      </c>
      <c r="C616" s="47">
        <v>-7.4444242548818895</v>
      </c>
      <c r="D616" s="47">
        <v>-14.920001289284347</v>
      </c>
      <c r="E616" s="47">
        <v>-7.169926856675378</v>
      </c>
      <c r="F616" s="47">
        <v>-5.6241808862850391</v>
      </c>
      <c r="G616" s="47">
        <v>-11.911134977246514</v>
      </c>
      <c r="H616" s="47">
        <v>-7.7423837206338071</v>
      </c>
      <c r="I616" s="47">
        <v>-5.3044785815433677</v>
      </c>
      <c r="J616" s="47">
        <v>-8.3042134561046232</v>
      </c>
      <c r="K616" s="47">
        <v>-5.8251298456764875</v>
      </c>
      <c r="L616" s="47">
        <v>-6.6607791709625053</v>
      </c>
      <c r="M616" s="47">
        <v>-29.27297357220516</v>
      </c>
      <c r="N616" s="47">
        <v>-3.0854140612707357</v>
      </c>
      <c r="O616" s="47">
        <v>-2.562881196946627</v>
      </c>
      <c r="P616" s="47">
        <v>-18.090605607106486</v>
      </c>
      <c r="Q616" s="47">
        <v>-9.023123242071005</v>
      </c>
      <c r="R616" s="47">
        <v>-16.771111756838511</v>
      </c>
      <c r="S616" s="47">
        <v>-14.245243686028473</v>
      </c>
      <c r="T616" s="47">
        <v>-3.5822676717633097</v>
      </c>
      <c r="U616" s="47">
        <v>-5.3164604508461091</v>
      </c>
      <c r="V616" s="47">
        <v>-12.295752382219007</v>
      </c>
      <c r="W616">
        <v>-4.6100000000000003</v>
      </c>
      <c r="X616">
        <v>9.93</v>
      </c>
      <c r="Y616">
        <v>-2.65</v>
      </c>
      <c r="Z616">
        <v>-2.2799999999999998</v>
      </c>
      <c r="AA616" t="s">
        <v>834</v>
      </c>
    </row>
    <row r="617" spans="1:27" x14ac:dyDescent="0.3">
      <c r="A617">
        <v>118021564</v>
      </c>
      <c r="B617" t="s">
        <v>451</v>
      </c>
      <c r="C617" s="47">
        <v>-7.9070228019516087</v>
      </c>
      <c r="D617" s="47">
        <v>-5.1825660863958731</v>
      </c>
      <c r="E617" s="47">
        <v>-4.7339130434782604</v>
      </c>
      <c r="F617" s="47">
        <v>-6.0684503190519603</v>
      </c>
      <c r="G617" s="47">
        <v>-19.671263650546024</v>
      </c>
      <c r="H617" s="47">
        <v>-10.346549707602341</v>
      </c>
      <c r="I617" s="47">
        <v>-6.3922646431112149</v>
      </c>
      <c r="J617" s="47">
        <v>-13.932159709618874</v>
      </c>
      <c r="K617" s="47">
        <v>-11.107476635514018</v>
      </c>
      <c r="L617" s="47">
        <v>-4.5384815618221257</v>
      </c>
      <c r="M617" s="47">
        <v>-23.37844559585492</v>
      </c>
      <c r="N617" s="47">
        <v>-6.9317615753060142</v>
      </c>
      <c r="O617" s="47">
        <v>-7.2267264573991046</v>
      </c>
      <c r="P617" s="47">
        <v>-23.932554517133958</v>
      </c>
      <c r="Q617" s="47">
        <v>-9.3852429667519175</v>
      </c>
      <c r="R617" s="47">
        <v>-0.47333333333333449</v>
      </c>
      <c r="S617" s="47">
        <v>-8.8164127764127755</v>
      </c>
      <c r="T617" s="47">
        <v>-5.5446017699115053</v>
      </c>
      <c r="U617" s="47">
        <v>-8.2336245528149128</v>
      </c>
      <c r="V617" s="47">
        <v>-0.13222222222222513</v>
      </c>
      <c r="W617">
        <v>-4.28</v>
      </c>
      <c r="X617">
        <v>-18.920000000000002</v>
      </c>
      <c r="Y617">
        <v>-1.1100000000000001</v>
      </c>
      <c r="Z617">
        <v>4.2300000000000004</v>
      </c>
      <c r="AA617" t="s">
        <v>714</v>
      </c>
    </row>
    <row r="618" spans="1:27" x14ac:dyDescent="0.3">
      <c r="A618">
        <v>118021565</v>
      </c>
      <c r="B618" t="s">
        <v>452</v>
      </c>
      <c r="C618" s="47">
        <v>-8.1230352635202312</v>
      </c>
      <c r="D618" s="47">
        <v>-17.600376629647513</v>
      </c>
      <c r="E618" s="47">
        <v>-0.14437722419928889</v>
      </c>
      <c r="F618" s="47">
        <v>-8.3351104764767765</v>
      </c>
      <c r="G618" s="47">
        <v>-5.0409486679662123</v>
      </c>
      <c r="H618" s="47">
        <v>-7.0464711274060505</v>
      </c>
      <c r="I618" s="47">
        <v>-5.4583702902469824</v>
      </c>
      <c r="J618" s="47">
        <v>-2.9809961685823758</v>
      </c>
      <c r="K618" s="47">
        <v>-9.7635820895522407</v>
      </c>
      <c r="L618" s="47">
        <v>-5.0755399745037337</v>
      </c>
      <c r="M618" s="47">
        <v>-28.102029734970913</v>
      </c>
      <c r="N618" s="47">
        <v>-4.9396124031007762</v>
      </c>
      <c r="O618" s="47">
        <v>3.7308336896109466</v>
      </c>
      <c r="P618" s="47">
        <v>-22.238671328671327</v>
      </c>
      <c r="Q618" s="47">
        <v>-9.4464317482038993</v>
      </c>
      <c r="R618" s="47">
        <v>3.5360554699537765</v>
      </c>
      <c r="S618" s="47">
        <v>-9.57</v>
      </c>
      <c r="T618" s="47">
        <v>-11.855217903415783</v>
      </c>
      <c r="U618" s="47">
        <v>-6.3789776889776917</v>
      </c>
      <c r="V618" s="47">
        <v>17.299999999999997</v>
      </c>
      <c r="W618">
        <v>-5.89</v>
      </c>
      <c r="X618">
        <v>5.85</v>
      </c>
      <c r="Y618">
        <v>-4.8899999999999997</v>
      </c>
      <c r="Z618">
        <v>-0.92</v>
      </c>
      <c r="AA618" t="s">
        <v>714</v>
      </c>
    </row>
    <row r="619" spans="1:27" x14ac:dyDescent="0.3">
      <c r="A619">
        <v>117031644</v>
      </c>
      <c r="B619" t="s">
        <v>436</v>
      </c>
      <c r="C619" s="47">
        <v>-8.2527345494798681</v>
      </c>
      <c r="D619" s="47">
        <v>-24.782535511098651</v>
      </c>
      <c r="E619" s="47">
        <v>1.1158113082804739</v>
      </c>
      <c r="F619" s="47">
        <v>-6.7328905801507704</v>
      </c>
      <c r="G619" s="47">
        <v>-15.62081929399678</v>
      </c>
      <c r="H619" s="47">
        <v>-4.9894354279218174</v>
      </c>
      <c r="I619" s="47">
        <v>-9.4284340561430078</v>
      </c>
      <c r="J619" s="47">
        <v>-7.7175529819523039</v>
      </c>
      <c r="K619" s="47">
        <v>-8.3006585690485117</v>
      </c>
      <c r="L619" s="47">
        <v>-12.18288297006476</v>
      </c>
      <c r="M619" s="47">
        <v>-32.605237332898845</v>
      </c>
      <c r="N619" s="47">
        <v>-4.9221927533430243</v>
      </c>
      <c r="O619" s="47">
        <v>-1.4853695323386518</v>
      </c>
      <c r="P619" s="47">
        <v>-23.605031359423279</v>
      </c>
      <c r="Q619" s="47">
        <v>-0.35749368034378648</v>
      </c>
      <c r="R619" s="47">
        <v>-16.779580899258761</v>
      </c>
      <c r="S619" s="47">
        <v>-15.216395907162752</v>
      </c>
      <c r="T619" s="47">
        <v>-1.6781918718897941</v>
      </c>
      <c r="U619" s="47">
        <v>-7.5159372575998731</v>
      </c>
      <c r="V619" s="47"/>
      <c r="W619">
        <v>-5.28</v>
      </c>
      <c r="Y619">
        <v>-5.19</v>
      </c>
      <c r="Z619">
        <v>-12.07</v>
      </c>
      <c r="AA619" t="s">
        <v>835</v>
      </c>
    </row>
    <row r="620" spans="1:27" x14ac:dyDescent="0.3">
      <c r="A620">
        <v>111031231</v>
      </c>
      <c r="B620" t="s">
        <v>310</v>
      </c>
      <c r="C620" s="47">
        <v>-8.8638806458509976</v>
      </c>
      <c r="D620" s="47">
        <v>-6.8343162719633312</v>
      </c>
      <c r="E620" s="47">
        <v>-19.38093998937865</v>
      </c>
      <c r="F620" s="47">
        <v>-4.834018084859725</v>
      </c>
      <c r="G620" s="47">
        <v>-9.9249348392702004</v>
      </c>
      <c r="H620" s="47">
        <v>-7.2530554061323294</v>
      </c>
      <c r="I620" s="47">
        <v>-11.080242491044366</v>
      </c>
      <c r="J620" s="47">
        <v>3.9894263862332693</v>
      </c>
      <c r="K620" s="47">
        <v>-6.5314603616133518</v>
      </c>
      <c r="L620" s="47">
        <v>-11.561614375356534</v>
      </c>
      <c r="M620" s="47">
        <v>-11.346533115290271</v>
      </c>
      <c r="N620" s="47">
        <v>-1.9625347758887175</v>
      </c>
      <c r="O620" s="47">
        <v>1.8827149041434765</v>
      </c>
      <c r="P620" s="47">
        <v>-17.843859649122809</v>
      </c>
      <c r="Q620" s="47">
        <v>-8.8668947616800367</v>
      </c>
      <c r="R620" s="47">
        <v>-8.2234940855323018</v>
      </c>
      <c r="S620" s="47">
        <v>-20.324140744518104</v>
      </c>
      <c r="T620" s="47">
        <v>2.5941059602649013</v>
      </c>
      <c r="U620" s="47">
        <v>-9.6809093628477427</v>
      </c>
      <c r="V620" s="47">
        <v>-22.254538606403017</v>
      </c>
      <c r="W620">
        <v>-2.92</v>
      </c>
      <c r="X620">
        <v>-5.76</v>
      </c>
      <c r="Y620">
        <v>-13.55</v>
      </c>
      <c r="Z620">
        <v>9.85</v>
      </c>
      <c r="AA620" t="s">
        <v>714</v>
      </c>
    </row>
    <row r="621" spans="1:27" x14ac:dyDescent="0.3">
      <c r="A621">
        <v>111031234</v>
      </c>
      <c r="B621" t="s">
        <v>313</v>
      </c>
      <c r="C621" s="47">
        <v>-9.693409418781723</v>
      </c>
      <c r="D621" s="47">
        <v>-9.0936644591611469</v>
      </c>
      <c r="E621" s="47">
        <v>-8.7015525114155245</v>
      </c>
      <c r="F621" s="47">
        <v>-10.367111585691404</v>
      </c>
      <c r="G621" s="47">
        <v>-5.7170189171559045</v>
      </c>
      <c r="H621" s="47">
        <v>-12.558572735590118</v>
      </c>
      <c r="I621" s="47">
        <v>-7.0890161041253048</v>
      </c>
      <c r="J621" s="47">
        <v>0.87767441860465212</v>
      </c>
      <c r="K621" s="47">
        <v>-10.786966953372568</v>
      </c>
      <c r="L621" s="47">
        <v>-10.800526568886752</v>
      </c>
      <c r="M621" s="47">
        <v>-6.8139682539682518</v>
      </c>
      <c r="N621" s="47">
        <v>-6.7127472527472527</v>
      </c>
      <c r="O621" s="47">
        <v>-3.1638970240906943</v>
      </c>
      <c r="P621" s="47">
        <v>-10.949008264462805</v>
      </c>
      <c r="Q621" s="47">
        <v>-9.2156942003514928</v>
      </c>
      <c r="R621" s="47">
        <v>-4.0406449326718636</v>
      </c>
      <c r="S621" s="47">
        <v>-13.983279336230741</v>
      </c>
      <c r="T621" s="47">
        <v>-2.4523005751437861</v>
      </c>
      <c r="U621" s="47">
        <v>-7.8732214765100679</v>
      </c>
      <c r="V621" s="47">
        <v>-13.876842105263165</v>
      </c>
      <c r="W621">
        <v>-0.35</v>
      </c>
      <c r="X621">
        <v>-0.31</v>
      </c>
      <c r="Y621">
        <v>-5.04</v>
      </c>
      <c r="Z621">
        <v>3.8</v>
      </c>
      <c r="AA621" t="s">
        <v>714</v>
      </c>
    </row>
    <row r="622" spans="1:27" x14ac:dyDescent="0.3">
      <c r="A622">
        <v>117031643</v>
      </c>
      <c r="B622" t="s">
        <v>435</v>
      </c>
      <c r="C622" s="47">
        <v>-9.7139284690823224</v>
      </c>
      <c r="D622" s="47">
        <v>-14.179307537074843</v>
      </c>
      <c r="E622" s="47">
        <v>-8.2766411031713574</v>
      </c>
      <c r="F622" s="47">
        <v>-7.1713292960451405</v>
      </c>
      <c r="G622" s="47">
        <v>-20.455056866386595</v>
      </c>
      <c r="H622" s="47">
        <v>-10.196589988999289</v>
      </c>
      <c r="I622" s="47">
        <v>-7.9973309141806386</v>
      </c>
      <c r="J622" s="47">
        <v>-18.247274709808135</v>
      </c>
      <c r="K622" s="47">
        <v>-2.9912643324180159</v>
      </c>
      <c r="L622" s="47">
        <v>-5.7781274240489617</v>
      </c>
      <c r="M622" s="47">
        <v>-31.404940129544187</v>
      </c>
      <c r="N622" s="47">
        <v>-3.0721063972894793</v>
      </c>
      <c r="O622" s="47">
        <v>-5.0700006236320636</v>
      </c>
      <c r="P622" s="47">
        <v>-39.628334753526175</v>
      </c>
      <c r="Q622" s="47">
        <v>-6.2923000122171331</v>
      </c>
      <c r="R622" s="47">
        <v>-24.11818236527721</v>
      </c>
      <c r="S622" s="47">
        <v>-22.909929351339397</v>
      </c>
      <c r="T622" s="47">
        <v>-5.2382124433590924</v>
      </c>
      <c r="U622" s="47">
        <v>-3.269504841746393</v>
      </c>
      <c r="V622" s="47"/>
      <c r="W622">
        <v>-6.39</v>
      </c>
      <c r="X622">
        <v>-32.03</v>
      </c>
      <c r="Y622">
        <v>-3.67</v>
      </c>
      <c r="Z622">
        <v>-11.68</v>
      </c>
      <c r="AA622" t="s">
        <v>836</v>
      </c>
    </row>
    <row r="623" spans="1:27" x14ac:dyDescent="0.3">
      <c r="A623">
        <v>101041022</v>
      </c>
      <c r="B623" t="s">
        <v>89</v>
      </c>
      <c r="C623" s="47"/>
      <c r="D623" s="47"/>
      <c r="E623" s="47"/>
      <c r="F623" s="47"/>
      <c r="G623" s="47"/>
      <c r="H623" s="47"/>
      <c r="I623" s="47"/>
      <c r="J623" s="47"/>
      <c r="K623" s="47"/>
      <c r="L623" s="47"/>
      <c r="M623" s="47"/>
      <c r="N623" s="47"/>
      <c r="O623" s="47"/>
      <c r="P623" s="47"/>
      <c r="Q623" s="47"/>
      <c r="R623" s="47"/>
      <c r="S623" s="47"/>
      <c r="T623" s="47"/>
      <c r="U623" s="47"/>
      <c r="V623" s="47"/>
      <c r="AA623" t="s">
        <v>714</v>
      </c>
    </row>
    <row r="624" spans="1:27" x14ac:dyDescent="0.3">
      <c r="A624">
        <v>103031075</v>
      </c>
      <c r="B624" t="s">
        <v>149</v>
      </c>
      <c r="C624" s="47"/>
      <c r="D624" s="47"/>
      <c r="E624" s="47"/>
      <c r="F624" s="47"/>
      <c r="G624" s="47"/>
      <c r="H624" s="47"/>
      <c r="I624" s="47"/>
      <c r="J624" s="47"/>
      <c r="K624" s="47"/>
      <c r="L624" s="47"/>
      <c r="M624" s="47"/>
      <c r="N624" s="47"/>
      <c r="O624" s="47"/>
      <c r="P624" s="47"/>
      <c r="Q624" s="47"/>
      <c r="R624" s="47"/>
      <c r="S624" s="47"/>
      <c r="T624" s="47"/>
      <c r="U624" s="47"/>
      <c r="V624" s="47"/>
      <c r="AA624" t="s">
        <v>714</v>
      </c>
    </row>
    <row r="625" spans="1:27" x14ac:dyDescent="0.3">
      <c r="A625">
        <v>107011133</v>
      </c>
      <c r="B625" t="s">
        <v>208</v>
      </c>
      <c r="C625" s="47"/>
      <c r="D625" s="47"/>
      <c r="E625" s="47"/>
      <c r="F625" s="47"/>
      <c r="G625" s="47"/>
      <c r="H625" s="47"/>
      <c r="I625" s="47"/>
      <c r="J625" s="47"/>
      <c r="K625" s="47"/>
      <c r="L625" s="47"/>
      <c r="M625" s="47"/>
      <c r="N625" s="47"/>
      <c r="O625" s="47"/>
      <c r="P625" s="47"/>
      <c r="Q625" s="47"/>
      <c r="R625" s="47"/>
      <c r="S625" s="47"/>
      <c r="T625" s="47"/>
      <c r="U625" s="47"/>
      <c r="V625" s="47"/>
      <c r="AA625" t="s">
        <v>714</v>
      </c>
    </row>
    <row r="626" spans="1:27" x14ac:dyDescent="0.3">
      <c r="A626">
        <v>107021135</v>
      </c>
      <c r="B626" t="s">
        <v>213</v>
      </c>
      <c r="C626" s="47"/>
      <c r="D626" s="47"/>
      <c r="E626" s="47"/>
      <c r="F626" s="47"/>
      <c r="G626" s="47"/>
      <c r="H626" s="47"/>
      <c r="I626" s="47"/>
      <c r="J626" s="47"/>
      <c r="K626" s="47"/>
      <c r="L626" s="47"/>
      <c r="M626" s="47"/>
      <c r="N626" s="47"/>
      <c r="O626" s="47"/>
      <c r="P626" s="47"/>
      <c r="Q626" s="47"/>
      <c r="R626" s="47"/>
      <c r="S626" s="47"/>
      <c r="T626" s="47"/>
      <c r="U626" s="47"/>
      <c r="V626" s="47"/>
      <c r="AA626" t="s">
        <v>714</v>
      </c>
    </row>
    <row r="627" spans="1:27" x14ac:dyDescent="0.3">
      <c r="A627">
        <v>108031161</v>
      </c>
      <c r="B627" t="s">
        <v>240</v>
      </c>
      <c r="C627" s="47"/>
      <c r="D627" s="47"/>
      <c r="E627" s="47"/>
      <c r="F627" s="47"/>
      <c r="G627" s="47"/>
      <c r="H627" s="47"/>
      <c r="I627" s="47"/>
      <c r="J627" s="47"/>
      <c r="K627" s="47"/>
      <c r="L627" s="47"/>
      <c r="M627" s="47"/>
      <c r="N627" s="47"/>
      <c r="O627" s="47"/>
      <c r="P627" s="47"/>
      <c r="Q627" s="47"/>
      <c r="R627" s="47"/>
      <c r="S627" s="47"/>
      <c r="T627" s="47"/>
      <c r="U627" s="47"/>
      <c r="V627" s="47"/>
      <c r="W627">
        <v>5.97</v>
      </c>
      <c r="AA627" t="s">
        <v>714</v>
      </c>
    </row>
    <row r="628" spans="1:27" x14ac:dyDescent="0.3">
      <c r="A628">
        <v>111031230</v>
      </c>
      <c r="B628" t="s">
        <v>309</v>
      </c>
      <c r="C628" s="47"/>
      <c r="D628" s="47"/>
      <c r="E628" s="47"/>
      <c r="F628" s="47"/>
      <c r="G628" s="47"/>
      <c r="H628" s="47"/>
      <c r="I628" s="47"/>
      <c r="J628" s="47"/>
      <c r="K628" s="47"/>
      <c r="L628" s="47"/>
      <c r="M628" s="47"/>
      <c r="N628" s="47"/>
      <c r="O628" s="47"/>
      <c r="P628" s="47"/>
      <c r="Q628" s="47"/>
      <c r="R628" s="47"/>
      <c r="S628" s="47"/>
      <c r="T628" s="47"/>
      <c r="U628" s="47"/>
      <c r="V628" s="47"/>
      <c r="AA628" t="s">
        <v>714</v>
      </c>
    </row>
    <row r="629" spans="1:27" x14ac:dyDescent="0.3">
      <c r="A629">
        <v>114011275</v>
      </c>
      <c r="B629" t="s">
        <v>356</v>
      </c>
      <c r="C629" s="47"/>
      <c r="D629" s="47"/>
      <c r="E629" s="47"/>
      <c r="F629" s="47"/>
      <c r="G629" s="47"/>
      <c r="H629" s="47"/>
      <c r="I629" s="47"/>
      <c r="J629" s="47"/>
      <c r="K629" s="47"/>
      <c r="L629" s="47"/>
      <c r="M629" s="47"/>
      <c r="N629" s="47"/>
      <c r="O629" s="47"/>
      <c r="P629" s="47"/>
      <c r="Q629" s="47"/>
      <c r="R629" s="47"/>
      <c r="S629" s="47"/>
      <c r="T629" s="47"/>
      <c r="U629" s="47"/>
      <c r="V629" s="47"/>
      <c r="W629">
        <v>-5.7</v>
      </c>
      <c r="AA629" t="s">
        <v>714</v>
      </c>
    </row>
    <row r="630" spans="1:27" x14ac:dyDescent="0.3">
      <c r="A630">
        <v>116031318</v>
      </c>
      <c r="B630" t="s">
        <v>412</v>
      </c>
      <c r="C630" s="47"/>
      <c r="D630" s="47"/>
      <c r="E630" s="47"/>
      <c r="F630" s="47"/>
      <c r="G630" s="47"/>
      <c r="H630" s="47"/>
      <c r="I630" s="47"/>
      <c r="J630" s="47"/>
      <c r="K630" s="47"/>
      <c r="L630" s="47"/>
      <c r="M630" s="47"/>
      <c r="N630" s="47"/>
      <c r="O630" s="47"/>
      <c r="P630" s="47"/>
      <c r="Q630" s="47"/>
      <c r="R630" s="47"/>
      <c r="S630" s="47"/>
      <c r="T630" s="47"/>
      <c r="U630" s="47"/>
      <c r="V630" s="47"/>
      <c r="AA630" t="s">
        <v>714</v>
      </c>
    </row>
    <row r="631" spans="1:27" x14ac:dyDescent="0.3">
      <c r="A631">
        <v>117011320</v>
      </c>
      <c r="B631" t="s">
        <v>414</v>
      </c>
      <c r="C631" s="47"/>
      <c r="D631" s="47"/>
      <c r="E631" s="47"/>
      <c r="F631" s="47"/>
      <c r="G631" s="47"/>
      <c r="H631" s="47"/>
      <c r="I631" s="47"/>
      <c r="J631" s="47"/>
      <c r="K631" s="47"/>
      <c r="L631" s="47"/>
      <c r="M631" s="47"/>
      <c r="N631" s="47"/>
      <c r="O631" s="47"/>
      <c r="P631" s="47"/>
      <c r="Q631" s="47"/>
      <c r="R631" s="47"/>
      <c r="S631" s="47"/>
      <c r="T631" s="47"/>
      <c r="U631" s="47"/>
      <c r="V631" s="47"/>
      <c r="AA631" t="s">
        <v>714</v>
      </c>
    </row>
    <row r="632" spans="1:27" x14ac:dyDescent="0.3">
      <c r="A632">
        <v>117011324</v>
      </c>
      <c r="B632" t="s">
        <v>417</v>
      </c>
      <c r="C632" s="47"/>
      <c r="D632" s="47"/>
      <c r="E632" s="47"/>
      <c r="F632" s="47"/>
      <c r="G632" s="47"/>
      <c r="H632" s="47"/>
      <c r="I632" s="47"/>
      <c r="J632" s="47"/>
      <c r="K632" s="47"/>
      <c r="L632" s="47"/>
      <c r="M632" s="47"/>
      <c r="N632" s="47"/>
      <c r="O632" s="47"/>
      <c r="P632" s="47"/>
      <c r="Q632" s="47"/>
      <c r="R632" s="47"/>
      <c r="S632" s="47"/>
      <c r="T632" s="47"/>
      <c r="U632" s="47"/>
      <c r="V632" s="47"/>
      <c r="AA632" t="s">
        <v>714</v>
      </c>
    </row>
    <row r="633" spans="1:27" x14ac:dyDescent="0.3">
      <c r="A633">
        <v>117011325</v>
      </c>
      <c r="B633" t="s">
        <v>418</v>
      </c>
      <c r="C633" s="47"/>
      <c r="D633" s="47"/>
      <c r="E633" s="47"/>
      <c r="F633" s="47"/>
      <c r="G633" s="47"/>
      <c r="H633" s="47"/>
      <c r="I633" s="47"/>
      <c r="J633" s="47"/>
      <c r="K633" s="47"/>
      <c r="L633" s="47"/>
      <c r="M633" s="47"/>
      <c r="N633" s="47"/>
      <c r="O633" s="47"/>
      <c r="P633" s="47"/>
      <c r="Q633" s="47"/>
      <c r="R633" s="47"/>
      <c r="S633" s="47"/>
      <c r="T633" s="47"/>
      <c r="U633" s="47"/>
      <c r="V633" s="47"/>
      <c r="AA633" t="s">
        <v>714</v>
      </c>
    </row>
    <row r="634" spans="1:27" x14ac:dyDescent="0.3">
      <c r="A634">
        <v>118011342</v>
      </c>
      <c r="B634" t="s">
        <v>444</v>
      </c>
      <c r="C634" s="47"/>
      <c r="D634" s="47"/>
      <c r="E634" s="47"/>
      <c r="F634" s="47"/>
      <c r="G634" s="47"/>
      <c r="H634" s="47"/>
      <c r="I634" s="47"/>
      <c r="J634" s="47"/>
      <c r="K634" s="47"/>
      <c r="L634" s="47"/>
      <c r="M634" s="47"/>
      <c r="N634" s="47"/>
      <c r="O634" s="47"/>
      <c r="P634" s="47"/>
      <c r="Q634" s="47"/>
      <c r="R634" s="47"/>
      <c r="S634" s="47"/>
      <c r="T634" s="47"/>
      <c r="U634" s="47"/>
      <c r="V634" s="47"/>
      <c r="AA634" t="s">
        <v>714</v>
      </c>
    </row>
    <row r="635" spans="1:27" x14ac:dyDescent="0.3">
      <c r="A635">
        <v>123021439</v>
      </c>
      <c r="B635" t="s">
        <v>578</v>
      </c>
      <c r="C635" s="47"/>
      <c r="D635" s="47"/>
      <c r="E635" s="47"/>
      <c r="F635" s="47"/>
      <c r="G635" s="47"/>
      <c r="H635" s="47"/>
      <c r="I635" s="47"/>
      <c r="J635" s="47"/>
      <c r="K635" s="47"/>
      <c r="L635" s="47"/>
      <c r="M635" s="47"/>
      <c r="N635" s="47"/>
      <c r="O635" s="47"/>
      <c r="P635" s="47"/>
      <c r="Q635" s="47"/>
      <c r="R635" s="47"/>
      <c r="S635" s="47"/>
      <c r="T635" s="47"/>
      <c r="U635" s="47"/>
      <c r="V635" s="47"/>
      <c r="AA635" t="s">
        <v>714</v>
      </c>
    </row>
    <row r="636" spans="1:27" x14ac:dyDescent="0.3">
      <c r="A636">
        <v>124011451</v>
      </c>
      <c r="B636" t="s">
        <v>592</v>
      </c>
      <c r="C636" s="47"/>
      <c r="D636" s="47"/>
      <c r="E636" s="47"/>
      <c r="F636" s="47"/>
      <c r="G636" s="47"/>
      <c r="H636" s="47"/>
      <c r="I636" s="47"/>
      <c r="J636" s="47"/>
      <c r="K636" s="47"/>
      <c r="L636" s="47"/>
      <c r="M636" s="47"/>
      <c r="N636" s="47"/>
      <c r="O636" s="47"/>
      <c r="P636" s="47"/>
      <c r="Q636" s="47"/>
      <c r="R636" s="47"/>
      <c r="S636" s="47"/>
      <c r="T636" s="47"/>
      <c r="U636" s="47"/>
      <c r="V636" s="47"/>
      <c r="AA636" t="s">
        <v>714</v>
      </c>
    </row>
    <row r="637" spans="1:27" x14ac:dyDescent="0.3">
      <c r="A637">
        <v>124021456</v>
      </c>
      <c r="B637" t="s">
        <v>597</v>
      </c>
      <c r="C637" s="47"/>
      <c r="D637" s="47"/>
      <c r="E637" s="47"/>
      <c r="F637" s="47"/>
      <c r="G637" s="47"/>
      <c r="H637" s="47"/>
      <c r="I637" s="47"/>
      <c r="J637" s="47"/>
      <c r="K637" s="47"/>
      <c r="L637" s="47"/>
      <c r="M637" s="47"/>
      <c r="N637" s="47"/>
      <c r="O637" s="47"/>
      <c r="P637" s="47"/>
      <c r="Q637" s="47"/>
      <c r="R637" s="47"/>
      <c r="S637" s="47"/>
      <c r="T637" s="47"/>
      <c r="U637" s="47"/>
      <c r="V637" s="47"/>
      <c r="AA637" t="s">
        <v>714</v>
      </c>
    </row>
    <row r="638" spans="1:27" x14ac:dyDescent="0.3">
      <c r="A638">
        <v>125011475</v>
      </c>
      <c r="B638" t="s">
        <v>615</v>
      </c>
      <c r="C638" s="47"/>
      <c r="D638" s="47"/>
      <c r="E638" s="47"/>
      <c r="F638" s="47"/>
      <c r="G638" s="47"/>
      <c r="H638" s="47"/>
      <c r="I638" s="47"/>
      <c r="J638" s="47"/>
      <c r="K638" s="47"/>
      <c r="L638" s="47"/>
      <c r="M638" s="47"/>
      <c r="N638" s="47"/>
      <c r="O638" s="47"/>
      <c r="P638" s="47"/>
      <c r="Q638" s="47"/>
      <c r="R638" s="47"/>
      <c r="S638" s="47"/>
      <c r="T638" s="47"/>
      <c r="U638" s="47"/>
      <c r="V638" s="47"/>
      <c r="AA638" t="s">
        <v>714</v>
      </c>
    </row>
    <row r="639" spans="1:27" x14ac:dyDescent="0.3">
      <c r="A639">
        <v>125031486</v>
      </c>
      <c r="B639" t="s">
        <v>633</v>
      </c>
      <c r="C639" s="47"/>
      <c r="D639" s="47"/>
      <c r="E639" s="47"/>
      <c r="F639" s="47"/>
      <c r="G639" s="47"/>
      <c r="H639" s="47"/>
      <c r="I639" s="47"/>
      <c r="J639" s="47"/>
      <c r="K639" s="47"/>
      <c r="L639" s="47"/>
      <c r="M639" s="47"/>
      <c r="N639" s="47"/>
      <c r="O639" s="47"/>
      <c r="P639" s="47"/>
      <c r="Q639" s="47"/>
      <c r="R639" s="47"/>
      <c r="S639" s="47"/>
      <c r="T639" s="47"/>
      <c r="U639" s="47"/>
      <c r="V639" s="47"/>
      <c r="AA639" t="s">
        <v>714</v>
      </c>
    </row>
    <row r="640" spans="1:27" x14ac:dyDescent="0.3">
      <c r="A640">
        <v>125031487</v>
      </c>
      <c r="B640" t="s">
        <v>634</v>
      </c>
      <c r="C640" s="47"/>
      <c r="D640" s="47"/>
      <c r="E640" s="47"/>
      <c r="F640" s="47"/>
      <c r="G640" s="47"/>
      <c r="H640" s="47"/>
      <c r="I640" s="47"/>
      <c r="J640" s="47"/>
      <c r="K640" s="47"/>
      <c r="L640" s="47"/>
      <c r="M640" s="47"/>
      <c r="N640" s="47"/>
      <c r="O640" s="47"/>
      <c r="P640" s="47"/>
      <c r="Q640" s="47"/>
      <c r="R640" s="47"/>
      <c r="S640" s="47"/>
      <c r="T640" s="47"/>
      <c r="U640" s="47"/>
      <c r="V640" s="47"/>
      <c r="AA640" t="s">
        <v>714</v>
      </c>
    </row>
    <row r="641" spans="1:27" x14ac:dyDescent="0.3">
      <c r="A641">
        <v>127011592</v>
      </c>
      <c r="B641" t="s">
        <v>664</v>
      </c>
      <c r="C641" s="47"/>
      <c r="D641" s="47"/>
      <c r="E641" s="47"/>
      <c r="F641" s="47"/>
      <c r="G641" s="47"/>
      <c r="H641" s="47"/>
      <c r="I641" s="47"/>
      <c r="J641" s="47"/>
      <c r="K641" s="47"/>
      <c r="L641" s="47"/>
      <c r="M641" s="47"/>
      <c r="N641" s="47"/>
      <c r="O641" s="47"/>
      <c r="P641" s="47"/>
      <c r="Q641" s="47"/>
      <c r="R641" s="47"/>
      <c r="S641" s="47"/>
      <c r="T641" s="47"/>
      <c r="U641" s="47"/>
      <c r="V641" s="47"/>
      <c r="AA641" t="s">
        <v>714</v>
      </c>
    </row>
    <row r="642" spans="1:27" x14ac:dyDescent="0.3">
      <c r="A642">
        <v>127021521</v>
      </c>
      <c r="B642" t="s">
        <v>686</v>
      </c>
      <c r="C642" s="47"/>
      <c r="D642" s="47"/>
      <c r="E642" s="47"/>
      <c r="F642" s="47"/>
      <c r="G642" s="47"/>
      <c r="H642" s="47"/>
      <c r="I642" s="47"/>
      <c r="J642" s="47"/>
      <c r="K642" s="47"/>
      <c r="L642" s="47"/>
      <c r="M642" s="47"/>
      <c r="N642" s="47"/>
      <c r="O642" s="47"/>
      <c r="P642" s="47"/>
      <c r="Q642" s="47"/>
      <c r="R642" s="47"/>
      <c r="S642" s="47"/>
      <c r="T642" s="47"/>
      <c r="U642" s="47"/>
      <c r="V642" s="47"/>
      <c r="AA642" t="s">
        <v>714</v>
      </c>
    </row>
    <row r="643" spans="1:27" x14ac:dyDescent="0.3">
      <c r="A643">
        <v>128021537</v>
      </c>
      <c r="B643" t="s">
        <v>708</v>
      </c>
      <c r="C643" s="47"/>
      <c r="D643" s="47"/>
      <c r="E643" s="47"/>
      <c r="F643" s="47"/>
      <c r="G643" s="47"/>
      <c r="H643" s="47"/>
      <c r="I643" s="47"/>
      <c r="J643" s="47"/>
      <c r="K643" s="47"/>
      <c r="L643" s="47"/>
      <c r="M643" s="47"/>
      <c r="N643" s="47"/>
      <c r="O643" s="47"/>
      <c r="P643" s="47"/>
      <c r="Q643" s="47"/>
      <c r="R643" s="47"/>
      <c r="S643" s="47"/>
      <c r="T643" s="47"/>
      <c r="U643" s="47"/>
      <c r="V643" s="47"/>
      <c r="AA643" t="s">
        <v>714</v>
      </c>
    </row>
  </sheetData>
  <sheetProtection algorithmName="SHA-512" hashValue="a/8jh5sXTodps6hPlOcHJDyAV6Wy0lJjz2/w+FfAJYhsr7MFC+VymaAP+ov9Fsrxi5FOeelFBjxQZJtp5gIxRA==" saltValue="eU4j7FMQxZJN6wzNfjm5UA==" spinCount="100000" sheet="1" sort="0" autoFilter="0"/>
  <autoFilter ref="A1:AA643" xr:uid="{080ED586-91CD-43BC-9388-42D2BF4CB488}">
    <sortState xmlns:xlrd2="http://schemas.microsoft.com/office/spreadsheetml/2017/richdata2" ref="A2:AA643">
      <sortCondition descending="1" ref="C1:C643"/>
    </sortState>
  </autoFilter>
  <conditionalFormatting sqref="C2:V643">
    <cfRule type="cellIs" dxfId="1" priority="1" operator="greaterThan">
      <formula>0</formula>
    </cfRule>
    <cfRule type="cellIs" dxfId="0" priority="2"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1937-63EA-42F7-A3D8-E55C2001DCE7}">
  <sheetPr>
    <tabColor theme="7" tint="0.59999389629810485"/>
  </sheetPr>
  <dimension ref="A1:Z645"/>
  <sheetViews>
    <sheetView zoomScale="115" zoomScaleNormal="115" workbookViewId="0">
      <pane xSplit="2" ySplit="1" topLeftCell="C119" activePane="bottomRight" state="frozen"/>
      <selection pane="topRight" activeCell="C432" sqref="C432"/>
      <selection pane="bottomLeft" activeCell="C432" sqref="C432"/>
      <selection pane="bottomRight" activeCell="I132" sqref="I132"/>
    </sheetView>
  </sheetViews>
  <sheetFormatPr defaultRowHeight="14.4" x14ac:dyDescent="0.3"/>
  <cols>
    <col min="1" max="1" width="14.6640625" bestFit="1" customWidth="1"/>
    <col min="2" max="2" width="36.44140625" bestFit="1" customWidth="1"/>
  </cols>
  <sheetData>
    <row r="1" spans="1:26" x14ac:dyDescent="0.3">
      <c r="A1" t="str">
        <f>'Rates (%) SA2'!A1</f>
        <v>SA2_CODE_2021</v>
      </c>
      <c r="B1" t="str">
        <f>'Rates (%) SA2'!B1</f>
        <v>SA2_NAME_2021</v>
      </c>
      <c r="C1" t="s">
        <v>42</v>
      </c>
      <c r="D1" t="s">
        <v>55</v>
      </c>
      <c r="E1">
        <v>1524</v>
      </c>
      <c r="F1">
        <v>2564</v>
      </c>
      <c r="G1" t="s">
        <v>56</v>
      </c>
      <c r="H1" t="s">
        <v>57</v>
      </c>
      <c r="I1" t="s">
        <v>58</v>
      </c>
      <c r="J1" t="s">
        <v>18</v>
      </c>
      <c r="K1" t="s">
        <v>19</v>
      </c>
      <c r="L1" t="s">
        <v>59</v>
      </c>
      <c r="M1" t="s">
        <v>60</v>
      </c>
      <c r="N1" t="s">
        <v>26</v>
      </c>
      <c r="O1" t="s">
        <v>61</v>
      </c>
      <c r="P1" t="s">
        <v>62</v>
      </c>
      <c r="Q1" t="s">
        <v>63</v>
      </c>
      <c r="R1" t="s">
        <v>64</v>
      </c>
      <c r="S1" t="s">
        <v>65</v>
      </c>
      <c r="T1" t="s">
        <v>66</v>
      </c>
      <c r="U1" t="s">
        <v>67</v>
      </c>
      <c r="V1" t="s">
        <v>34</v>
      </c>
      <c r="W1" t="s">
        <v>68</v>
      </c>
      <c r="X1" t="s">
        <v>69</v>
      </c>
      <c r="Y1" t="s">
        <v>70</v>
      </c>
      <c r="Z1" t="s">
        <v>71</v>
      </c>
    </row>
    <row r="2" spans="1:26" x14ac:dyDescent="0.3">
      <c r="A2">
        <v>101041022</v>
      </c>
      <c r="B2" t="s">
        <v>89</v>
      </c>
      <c r="C2" s="2" t="e">
        <f>VLOOKUP($B2,'Changes (pct point)'!$B:$AA,C$645,FALSE)/(VLOOKUP($B2,'Rates (%) SA2'!$B:$AA,C$645,FALSE)-(VLOOKUP($B2,'Changes (pct point)'!$B:$AA,C$645,FALSE)))</f>
        <v>#VALUE!</v>
      </c>
      <c r="D2" s="2" t="e">
        <f>VLOOKUP($B2,'Changes (pct point)'!$B:$AA,D$645,FALSE)/(VLOOKUP($B2,'Rates (%) SA2'!$B:$AA,D$645,FALSE)-(VLOOKUP($B2,'Changes (pct point)'!$B:$AA,D$645,FALSE)))</f>
        <v>#VALUE!</v>
      </c>
      <c r="E2" s="2" t="e">
        <f>VLOOKUP($B2,'Changes (pct point)'!$B:$AA,E$645,FALSE)/(VLOOKUP($B2,'Rates (%) SA2'!$B:$AA,E$645,FALSE)-(VLOOKUP($B2,'Changes (pct point)'!$B:$AA,E$645,FALSE)))</f>
        <v>#VALUE!</v>
      </c>
      <c r="F2" s="2" t="e">
        <f>VLOOKUP($B2,'Changes (pct point)'!$B:$AA,F$645,FALSE)/(VLOOKUP($B2,'Rates (%) SA2'!$B:$AA,F$645,FALSE)-(VLOOKUP($B2,'Changes (pct point)'!$B:$AA,F$645,FALSE)))</f>
        <v>#VALUE!</v>
      </c>
      <c r="G2" s="2" t="e">
        <f>VLOOKUP($B2,'Changes (pct point)'!$B:$AA,G$645,FALSE)/(VLOOKUP($B2,'Rates (%) SA2'!$B:$AA,G$645,FALSE)-(VLOOKUP($B2,'Changes (pct point)'!$B:$AA,G$645,FALSE)))</f>
        <v>#VALUE!</v>
      </c>
      <c r="H2" s="2" t="e">
        <f>VLOOKUP($B2,'Changes (pct point)'!$B:$AA,H$645,FALSE)/(VLOOKUP($B2,'Rates (%) SA2'!$B:$AA,H$645,FALSE)-(VLOOKUP($B2,'Changes (pct point)'!$B:$AA,H$645,FALSE)))</f>
        <v>#VALUE!</v>
      </c>
      <c r="I2" s="2" t="e">
        <f>VLOOKUP($B2,'Changes (pct point)'!$B:$AA,I$645,FALSE)/(VLOOKUP($B2,'Rates (%) SA2'!$B:$AA,I$645,FALSE)-(VLOOKUP($B2,'Changes (pct point)'!$B:$AA,I$645,FALSE)))</f>
        <v>#VALUE!</v>
      </c>
      <c r="J2" s="2" t="e">
        <f>VLOOKUP($B2,'Changes (pct point)'!$B:$AA,J$645,FALSE)/(VLOOKUP($B2,'Rates (%) SA2'!$B:$AA,J$645,FALSE)-(VLOOKUP($B2,'Changes (pct point)'!$B:$AA,J$645,FALSE)))</f>
        <v>#VALUE!</v>
      </c>
      <c r="K2" s="2" t="e">
        <f>VLOOKUP($B2,'Changes (pct point)'!$B:$AA,K$645,FALSE)/(VLOOKUP($B2,'Rates (%) SA2'!$B:$AA,K$645,FALSE)-(VLOOKUP($B2,'Changes (pct point)'!$B:$AA,K$645,FALSE)))</f>
        <v>#VALUE!</v>
      </c>
      <c r="L2" s="2" t="e">
        <f>VLOOKUP($B2,'Changes (pct point)'!$B:$AA,L$645,FALSE)/(VLOOKUP($B2,'Rates (%) SA2'!$B:$AA,L$645,FALSE)-(VLOOKUP($B2,'Changes (pct point)'!$B:$AA,L$645,FALSE)))</f>
        <v>#VALUE!</v>
      </c>
      <c r="M2" s="2" t="e">
        <f>VLOOKUP($B2,'Changes (pct point)'!$B:$AA,M$645,FALSE)/(VLOOKUP($B2,'Rates (%) SA2'!$B:$AA,M$645,FALSE)-(VLOOKUP($B2,'Changes (pct point)'!$B:$AA,M$645,FALSE)))</f>
        <v>#VALUE!</v>
      </c>
      <c r="N2" s="2" t="e">
        <f>VLOOKUP($B2,'Changes (pct point)'!$B:$AA,N$645,FALSE)/(VLOOKUP($B2,'Rates (%) SA2'!$B:$AA,N$645,FALSE)-(VLOOKUP($B2,'Changes (pct point)'!$B:$AA,N$645,FALSE)))</f>
        <v>#VALUE!</v>
      </c>
      <c r="O2" s="2" t="e">
        <f>VLOOKUP($B2,'Changes (pct point)'!$B:$AA,O$645,FALSE)/(VLOOKUP($B2,'Rates (%) SA2'!$B:$AA,O$645,FALSE)-(VLOOKUP($B2,'Changes (pct point)'!$B:$AA,O$645,FALSE)))</f>
        <v>#VALUE!</v>
      </c>
      <c r="P2" s="2" t="e">
        <f>VLOOKUP($B2,'Changes (pct point)'!$B:$AA,P$645,FALSE)/(VLOOKUP($B2,'Rates (%) SA2'!$B:$AA,P$645,FALSE)-(VLOOKUP($B2,'Changes (pct point)'!$B:$AA,P$645,FALSE)))</f>
        <v>#VALUE!</v>
      </c>
      <c r="Q2" s="2" t="e">
        <f>VLOOKUP($B2,'Changes (pct point)'!$B:$AA,Q$645,FALSE)/(VLOOKUP($B2,'Rates (%) SA2'!$B:$AA,Q$645,FALSE)-(VLOOKUP($B2,'Changes (pct point)'!$B:$AA,Q$645,FALSE)))</f>
        <v>#VALUE!</v>
      </c>
      <c r="R2" s="2" t="e">
        <f>VLOOKUP($B2,'Changes (pct point)'!$B:$AA,R$645,FALSE)/(VLOOKUP($B2,'Rates (%) SA2'!$B:$AA,R$645,FALSE)-(VLOOKUP($B2,'Changes (pct point)'!$B:$AA,R$645,FALSE)))</f>
        <v>#VALUE!</v>
      </c>
      <c r="S2" s="2" t="e">
        <f>VLOOKUP($B2,'Changes (pct point)'!$B:$AA,S$645,FALSE)/(VLOOKUP($B2,'Rates (%) SA2'!$B:$AA,S$645,FALSE)-(VLOOKUP($B2,'Changes (pct point)'!$B:$AA,S$645,FALSE)))</f>
        <v>#VALUE!</v>
      </c>
      <c r="T2" s="2" t="e">
        <f>VLOOKUP($B2,'Changes (pct point)'!$B:$AA,T$645,FALSE)/(VLOOKUP($B2,'Rates (%) SA2'!$B:$AA,T$645,FALSE)-(VLOOKUP($B2,'Changes (pct point)'!$B:$AA,T$645,FALSE)))</f>
        <v>#VALUE!</v>
      </c>
      <c r="U2" s="2" t="e">
        <f>VLOOKUP($B2,'Changes (pct point)'!$B:$AA,U$645,FALSE)/(VLOOKUP($B2,'Rates (%) SA2'!$B:$AA,U$645,FALSE)-(VLOOKUP($B2,'Changes (pct point)'!$B:$AA,U$645,FALSE)))</f>
        <v>#VALUE!</v>
      </c>
      <c r="V2" s="2" t="e">
        <f>VLOOKUP($B2,'Changes (pct point)'!$B:$AA,V$645,FALSE)/(VLOOKUP($B2,'Rates (%) SA2'!$B:$AA,V$645,FALSE)-(VLOOKUP($B2,'Changes (pct point)'!$B:$AA,V$645,FALSE)))</f>
        <v>#VALUE!</v>
      </c>
      <c r="W2" s="2" t="e">
        <f>VLOOKUP($B2,'Changes (pct point)'!$B:$AA,W$645,FALSE)/(VLOOKUP($B2,'Rates (%) SA2'!$B:$AA,W$645,FALSE)-(VLOOKUP($B2,'Changes (pct point)'!$B:$AA,W$645,FALSE)))</f>
        <v>#DIV/0!</v>
      </c>
      <c r="X2" s="2" t="e">
        <f>VLOOKUP($B2,'Changes (pct point)'!$B:$AA,X$645,FALSE)/(VLOOKUP($B2,'Rates (%) SA2'!$B:$AA,X$645,FALSE)-(VLOOKUP($B2,'Changes (pct point)'!$B:$AA,X$645,FALSE)))</f>
        <v>#DIV/0!</v>
      </c>
      <c r="Y2" s="2" t="e">
        <f>VLOOKUP($B2,'Changes (pct point)'!$B:$AA,Y$645,FALSE)/(VLOOKUP($B2,'Rates (%) SA2'!$B:$AA,Y$645,FALSE)-(VLOOKUP($B2,'Changes (pct point)'!$B:$AA,Y$645,FALSE)))</f>
        <v>#DIV/0!</v>
      </c>
      <c r="Z2" s="2" t="e">
        <f>VLOOKUP($B2,'Changes (pct point)'!$B:$AA,Z$645,FALSE)/(VLOOKUP($B2,'Rates (%) SA2'!$B:$AA,Z$645,FALSE)-(VLOOKUP($B2,'Changes (pct point)'!$B:$AA,Z$645,FALSE)))</f>
        <v>#DIV/0!</v>
      </c>
    </row>
    <row r="3" spans="1:26" x14ac:dyDescent="0.3">
      <c r="A3">
        <v>103031075</v>
      </c>
      <c r="B3" t="s">
        <v>149</v>
      </c>
      <c r="C3" s="2" t="e">
        <f>VLOOKUP($B3,'Changes (pct point)'!$B:$AA,C$645,FALSE)/(VLOOKUP($B3,'Rates (%) SA2'!$B:$AA,C$645,FALSE)-(VLOOKUP($B3,'Changes (pct point)'!$B:$AA,C$645,FALSE)))</f>
        <v>#VALUE!</v>
      </c>
      <c r="D3" s="2" t="e">
        <f>VLOOKUP($B3,'Changes (pct point)'!$B:$AA,D$645,FALSE)/(VLOOKUP($B3,'Rates (%) SA2'!$B:$AA,D$645,FALSE)-(VLOOKUP($B3,'Changes (pct point)'!$B:$AA,D$645,FALSE)))</f>
        <v>#VALUE!</v>
      </c>
      <c r="E3" s="2" t="e">
        <f>VLOOKUP($B3,'Changes (pct point)'!$B:$AA,E$645,FALSE)/(VLOOKUP($B3,'Rates (%) SA2'!$B:$AA,E$645,FALSE)-(VLOOKUP($B3,'Changes (pct point)'!$B:$AA,E$645,FALSE)))</f>
        <v>#VALUE!</v>
      </c>
      <c r="F3" s="2" t="e">
        <f>VLOOKUP($B3,'Changes (pct point)'!$B:$AA,F$645,FALSE)/(VLOOKUP($B3,'Rates (%) SA2'!$B:$AA,F$645,FALSE)-(VLOOKUP($B3,'Changes (pct point)'!$B:$AA,F$645,FALSE)))</f>
        <v>#VALUE!</v>
      </c>
      <c r="G3" s="2" t="e">
        <f>VLOOKUP($B3,'Changes (pct point)'!$B:$AA,G$645,FALSE)/(VLOOKUP($B3,'Rates (%) SA2'!$B:$AA,G$645,FALSE)-(VLOOKUP($B3,'Changes (pct point)'!$B:$AA,G$645,FALSE)))</f>
        <v>#VALUE!</v>
      </c>
      <c r="H3" s="2" t="e">
        <f>VLOOKUP($B3,'Changes (pct point)'!$B:$AA,H$645,FALSE)/(VLOOKUP($B3,'Rates (%) SA2'!$B:$AA,H$645,FALSE)-(VLOOKUP($B3,'Changes (pct point)'!$B:$AA,H$645,FALSE)))</f>
        <v>#VALUE!</v>
      </c>
      <c r="I3" s="2" t="e">
        <f>VLOOKUP($B3,'Changes (pct point)'!$B:$AA,I$645,FALSE)/(VLOOKUP($B3,'Rates (%) SA2'!$B:$AA,I$645,FALSE)-(VLOOKUP($B3,'Changes (pct point)'!$B:$AA,I$645,FALSE)))</f>
        <v>#VALUE!</v>
      </c>
      <c r="J3" s="2" t="e">
        <f>VLOOKUP($B3,'Changes (pct point)'!$B:$AA,J$645,FALSE)/(VLOOKUP($B3,'Rates (%) SA2'!$B:$AA,J$645,FALSE)-(VLOOKUP($B3,'Changes (pct point)'!$B:$AA,J$645,FALSE)))</f>
        <v>#VALUE!</v>
      </c>
      <c r="K3" s="2" t="e">
        <f>VLOOKUP($B3,'Changes (pct point)'!$B:$AA,K$645,FALSE)/(VLOOKUP($B3,'Rates (%) SA2'!$B:$AA,K$645,FALSE)-(VLOOKUP($B3,'Changes (pct point)'!$B:$AA,K$645,FALSE)))</f>
        <v>#VALUE!</v>
      </c>
      <c r="L3" s="2" t="e">
        <f>VLOOKUP($B3,'Changes (pct point)'!$B:$AA,L$645,FALSE)/(VLOOKUP($B3,'Rates (%) SA2'!$B:$AA,L$645,FALSE)-(VLOOKUP($B3,'Changes (pct point)'!$B:$AA,L$645,FALSE)))</f>
        <v>#VALUE!</v>
      </c>
      <c r="M3" s="2" t="e">
        <f>VLOOKUP($B3,'Changes (pct point)'!$B:$AA,M$645,FALSE)/(VLOOKUP($B3,'Rates (%) SA2'!$B:$AA,M$645,FALSE)-(VLOOKUP($B3,'Changes (pct point)'!$B:$AA,M$645,FALSE)))</f>
        <v>#VALUE!</v>
      </c>
      <c r="N3" s="2" t="e">
        <f>VLOOKUP($B3,'Changes (pct point)'!$B:$AA,N$645,FALSE)/(VLOOKUP($B3,'Rates (%) SA2'!$B:$AA,N$645,FALSE)-(VLOOKUP($B3,'Changes (pct point)'!$B:$AA,N$645,FALSE)))</f>
        <v>#VALUE!</v>
      </c>
      <c r="O3" s="2" t="e">
        <f>VLOOKUP($B3,'Changes (pct point)'!$B:$AA,O$645,FALSE)/(VLOOKUP($B3,'Rates (%) SA2'!$B:$AA,O$645,FALSE)-(VLOOKUP($B3,'Changes (pct point)'!$B:$AA,O$645,FALSE)))</f>
        <v>#VALUE!</v>
      </c>
      <c r="P3" s="2" t="e">
        <f>VLOOKUP($B3,'Changes (pct point)'!$B:$AA,P$645,FALSE)/(VLOOKUP($B3,'Rates (%) SA2'!$B:$AA,P$645,FALSE)-(VLOOKUP($B3,'Changes (pct point)'!$B:$AA,P$645,FALSE)))</f>
        <v>#VALUE!</v>
      </c>
      <c r="Q3" s="2" t="e">
        <f>VLOOKUP($B3,'Changes (pct point)'!$B:$AA,Q$645,FALSE)/(VLOOKUP($B3,'Rates (%) SA2'!$B:$AA,Q$645,FALSE)-(VLOOKUP($B3,'Changes (pct point)'!$B:$AA,Q$645,FALSE)))</f>
        <v>#VALUE!</v>
      </c>
      <c r="R3" s="2" t="e">
        <f>VLOOKUP($B3,'Changes (pct point)'!$B:$AA,R$645,FALSE)/(VLOOKUP($B3,'Rates (%) SA2'!$B:$AA,R$645,FALSE)-(VLOOKUP($B3,'Changes (pct point)'!$B:$AA,R$645,FALSE)))</f>
        <v>#VALUE!</v>
      </c>
      <c r="S3" s="2" t="e">
        <f>VLOOKUP($B3,'Changes (pct point)'!$B:$AA,S$645,FALSE)/(VLOOKUP($B3,'Rates (%) SA2'!$B:$AA,S$645,FALSE)-(VLOOKUP($B3,'Changes (pct point)'!$B:$AA,S$645,FALSE)))</f>
        <v>#VALUE!</v>
      </c>
      <c r="T3" s="2" t="e">
        <f>VLOOKUP($B3,'Changes (pct point)'!$B:$AA,T$645,FALSE)/(VLOOKUP($B3,'Rates (%) SA2'!$B:$AA,T$645,FALSE)-(VLOOKUP($B3,'Changes (pct point)'!$B:$AA,T$645,FALSE)))</f>
        <v>#VALUE!</v>
      </c>
      <c r="U3" s="2" t="e">
        <f>VLOOKUP($B3,'Changes (pct point)'!$B:$AA,U$645,FALSE)/(VLOOKUP($B3,'Rates (%) SA2'!$B:$AA,U$645,FALSE)-(VLOOKUP($B3,'Changes (pct point)'!$B:$AA,U$645,FALSE)))</f>
        <v>#VALUE!</v>
      </c>
      <c r="V3" s="2" t="e">
        <f>VLOOKUP($B3,'Changes (pct point)'!$B:$AA,V$645,FALSE)/(VLOOKUP($B3,'Rates (%) SA2'!$B:$AA,V$645,FALSE)-(VLOOKUP($B3,'Changes (pct point)'!$B:$AA,V$645,FALSE)))</f>
        <v>#VALUE!</v>
      </c>
      <c r="W3" s="2" t="e">
        <f>VLOOKUP($B3,'Changes (pct point)'!$B:$AA,W$645,FALSE)/(VLOOKUP($B3,'Rates (%) SA2'!$B:$AA,W$645,FALSE)-(VLOOKUP($B3,'Changes (pct point)'!$B:$AA,W$645,FALSE)))</f>
        <v>#DIV/0!</v>
      </c>
      <c r="X3" s="2" t="e">
        <f>VLOOKUP($B3,'Changes (pct point)'!$B:$AA,X$645,FALSE)/(VLOOKUP($B3,'Rates (%) SA2'!$B:$AA,X$645,FALSE)-(VLOOKUP($B3,'Changes (pct point)'!$B:$AA,X$645,FALSE)))</f>
        <v>#DIV/0!</v>
      </c>
      <c r="Y3" s="2" t="e">
        <f>VLOOKUP($B3,'Changes (pct point)'!$B:$AA,Y$645,FALSE)/(VLOOKUP($B3,'Rates (%) SA2'!$B:$AA,Y$645,FALSE)-(VLOOKUP($B3,'Changes (pct point)'!$B:$AA,Y$645,FALSE)))</f>
        <v>#DIV/0!</v>
      </c>
      <c r="Z3" s="2" t="e">
        <f>VLOOKUP($B3,'Changes (pct point)'!$B:$AA,Z$645,FALSE)/(VLOOKUP($B3,'Rates (%) SA2'!$B:$AA,Z$645,FALSE)-(VLOOKUP($B3,'Changes (pct point)'!$B:$AA,Z$645,FALSE)))</f>
        <v>#DIV/0!</v>
      </c>
    </row>
    <row r="4" spans="1:26" x14ac:dyDescent="0.3">
      <c r="A4">
        <v>107011133</v>
      </c>
      <c r="B4" t="s">
        <v>208</v>
      </c>
      <c r="C4" s="2" t="e">
        <f>VLOOKUP($B4,'Changes (pct point)'!$B:$AA,C$645,FALSE)/(VLOOKUP($B4,'Rates (%) SA2'!$B:$AA,C$645,FALSE)-(VLOOKUP($B4,'Changes (pct point)'!$B:$AA,C$645,FALSE)))</f>
        <v>#VALUE!</v>
      </c>
      <c r="D4" s="2" t="e">
        <f>VLOOKUP($B4,'Changes (pct point)'!$B:$AA,D$645,FALSE)/(VLOOKUP($B4,'Rates (%) SA2'!$B:$AA,D$645,FALSE)-(VLOOKUP($B4,'Changes (pct point)'!$B:$AA,D$645,FALSE)))</f>
        <v>#VALUE!</v>
      </c>
      <c r="E4" s="2" t="e">
        <f>VLOOKUP($B4,'Changes (pct point)'!$B:$AA,E$645,FALSE)/(VLOOKUP($B4,'Rates (%) SA2'!$B:$AA,E$645,FALSE)-(VLOOKUP($B4,'Changes (pct point)'!$B:$AA,E$645,FALSE)))</f>
        <v>#VALUE!</v>
      </c>
      <c r="F4" s="2" t="e">
        <f>VLOOKUP($B4,'Changes (pct point)'!$B:$AA,F$645,FALSE)/(VLOOKUP($B4,'Rates (%) SA2'!$B:$AA,F$645,FALSE)-(VLOOKUP($B4,'Changes (pct point)'!$B:$AA,F$645,FALSE)))</f>
        <v>#VALUE!</v>
      </c>
      <c r="G4" s="2" t="e">
        <f>VLOOKUP($B4,'Changes (pct point)'!$B:$AA,G$645,FALSE)/(VLOOKUP($B4,'Rates (%) SA2'!$B:$AA,G$645,FALSE)-(VLOOKUP($B4,'Changes (pct point)'!$B:$AA,G$645,FALSE)))</f>
        <v>#VALUE!</v>
      </c>
      <c r="H4" s="2" t="e">
        <f>VLOOKUP($B4,'Changes (pct point)'!$B:$AA,H$645,FALSE)/(VLOOKUP($B4,'Rates (%) SA2'!$B:$AA,H$645,FALSE)-(VLOOKUP($B4,'Changes (pct point)'!$B:$AA,H$645,FALSE)))</f>
        <v>#VALUE!</v>
      </c>
      <c r="I4" s="2" t="e">
        <f>VLOOKUP($B4,'Changes (pct point)'!$B:$AA,I$645,FALSE)/(VLOOKUP($B4,'Rates (%) SA2'!$B:$AA,I$645,FALSE)-(VLOOKUP($B4,'Changes (pct point)'!$B:$AA,I$645,FALSE)))</f>
        <v>#VALUE!</v>
      </c>
      <c r="J4" s="2" t="e">
        <f>VLOOKUP($B4,'Changes (pct point)'!$B:$AA,J$645,FALSE)/(VLOOKUP($B4,'Rates (%) SA2'!$B:$AA,J$645,FALSE)-(VLOOKUP($B4,'Changes (pct point)'!$B:$AA,J$645,FALSE)))</f>
        <v>#VALUE!</v>
      </c>
      <c r="K4" s="2" t="e">
        <f>VLOOKUP($B4,'Changes (pct point)'!$B:$AA,K$645,FALSE)/(VLOOKUP($B4,'Rates (%) SA2'!$B:$AA,K$645,FALSE)-(VLOOKUP($B4,'Changes (pct point)'!$B:$AA,K$645,FALSE)))</f>
        <v>#VALUE!</v>
      </c>
      <c r="L4" s="2" t="e">
        <f>VLOOKUP($B4,'Changes (pct point)'!$B:$AA,L$645,FALSE)/(VLOOKUP($B4,'Rates (%) SA2'!$B:$AA,L$645,FALSE)-(VLOOKUP($B4,'Changes (pct point)'!$B:$AA,L$645,FALSE)))</f>
        <v>#VALUE!</v>
      </c>
      <c r="M4" s="2" t="e">
        <f>VLOOKUP($B4,'Changes (pct point)'!$B:$AA,M$645,FALSE)/(VLOOKUP($B4,'Rates (%) SA2'!$B:$AA,M$645,FALSE)-(VLOOKUP($B4,'Changes (pct point)'!$B:$AA,M$645,FALSE)))</f>
        <v>#VALUE!</v>
      </c>
      <c r="N4" s="2" t="e">
        <f>VLOOKUP($B4,'Changes (pct point)'!$B:$AA,N$645,FALSE)/(VLOOKUP($B4,'Rates (%) SA2'!$B:$AA,N$645,FALSE)-(VLOOKUP($B4,'Changes (pct point)'!$B:$AA,N$645,FALSE)))</f>
        <v>#VALUE!</v>
      </c>
      <c r="O4" s="2" t="e">
        <f>VLOOKUP($B4,'Changes (pct point)'!$B:$AA,O$645,FALSE)/(VLOOKUP($B4,'Rates (%) SA2'!$B:$AA,O$645,FALSE)-(VLOOKUP($B4,'Changes (pct point)'!$B:$AA,O$645,FALSE)))</f>
        <v>#VALUE!</v>
      </c>
      <c r="P4" s="2" t="e">
        <f>VLOOKUP($B4,'Changes (pct point)'!$B:$AA,P$645,FALSE)/(VLOOKUP($B4,'Rates (%) SA2'!$B:$AA,P$645,FALSE)-(VLOOKUP($B4,'Changes (pct point)'!$B:$AA,P$645,FALSE)))</f>
        <v>#VALUE!</v>
      </c>
      <c r="Q4" s="2" t="e">
        <f>VLOOKUP($B4,'Changes (pct point)'!$B:$AA,Q$645,FALSE)/(VLOOKUP($B4,'Rates (%) SA2'!$B:$AA,Q$645,FALSE)-(VLOOKUP($B4,'Changes (pct point)'!$B:$AA,Q$645,FALSE)))</f>
        <v>#VALUE!</v>
      </c>
      <c r="R4" s="2" t="e">
        <f>VLOOKUP($B4,'Changes (pct point)'!$B:$AA,R$645,FALSE)/(VLOOKUP($B4,'Rates (%) SA2'!$B:$AA,R$645,FALSE)-(VLOOKUP($B4,'Changes (pct point)'!$B:$AA,R$645,FALSE)))</f>
        <v>#VALUE!</v>
      </c>
      <c r="S4" s="2" t="e">
        <f>VLOOKUP($B4,'Changes (pct point)'!$B:$AA,S$645,FALSE)/(VLOOKUP($B4,'Rates (%) SA2'!$B:$AA,S$645,FALSE)-(VLOOKUP($B4,'Changes (pct point)'!$B:$AA,S$645,FALSE)))</f>
        <v>#VALUE!</v>
      </c>
      <c r="T4" s="2" t="e">
        <f>VLOOKUP($B4,'Changes (pct point)'!$B:$AA,T$645,FALSE)/(VLOOKUP($B4,'Rates (%) SA2'!$B:$AA,T$645,FALSE)-(VLOOKUP($B4,'Changes (pct point)'!$B:$AA,T$645,FALSE)))</f>
        <v>#VALUE!</v>
      </c>
      <c r="U4" s="2" t="e">
        <f>VLOOKUP($B4,'Changes (pct point)'!$B:$AA,U$645,FALSE)/(VLOOKUP($B4,'Rates (%) SA2'!$B:$AA,U$645,FALSE)-(VLOOKUP($B4,'Changes (pct point)'!$B:$AA,U$645,FALSE)))</f>
        <v>#VALUE!</v>
      </c>
      <c r="V4" s="2" t="e">
        <f>VLOOKUP($B4,'Changes (pct point)'!$B:$AA,V$645,FALSE)/(VLOOKUP($B4,'Rates (%) SA2'!$B:$AA,V$645,FALSE)-(VLOOKUP($B4,'Changes (pct point)'!$B:$AA,V$645,FALSE)))</f>
        <v>#VALUE!</v>
      </c>
      <c r="W4" s="2" t="e">
        <f>VLOOKUP($B4,'Changes (pct point)'!$B:$AA,W$645,FALSE)/(VLOOKUP($B4,'Rates (%) SA2'!$B:$AA,W$645,FALSE)-(VLOOKUP($B4,'Changes (pct point)'!$B:$AA,W$645,FALSE)))</f>
        <v>#DIV/0!</v>
      </c>
      <c r="X4" s="2" t="e">
        <f>VLOOKUP($B4,'Changes (pct point)'!$B:$AA,X$645,FALSE)/(VLOOKUP($B4,'Rates (%) SA2'!$B:$AA,X$645,FALSE)-(VLOOKUP($B4,'Changes (pct point)'!$B:$AA,X$645,FALSE)))</f>
        <v>#DIV/0!</v>
      </c>
      <c r="Y4" s="2" t="e">
        <f>VLOOKUP($B4,'Changes (pct point)'!$B:$AA,Y$645,FALSE)/(VLOOKUP($B4,'Rates (%) SA2'!$B:$AA,Y$645,FALSE)-(VLOOKUP($B4,'Changes (pct point)'!$B:$AA,Y$645,FALSE)))</f>
        <v>#DIV/0!</v>
      </c>
      <c r="Z4" s="2" t="e">
        <f>VLOOKUP($B4,'Changes (pct point)'!$B:$AA,Z$645,FALSE)/(VLOOKUP($B4,'Rates (%) SA2'!$B:$AA,Z$645,FALSE)-(VLOOKUP($B4,'Changes (pct point)'!$B:$AA,Z$645,FALSE)))</f>
        <v>#DIV/0!</v>
      </c>
    </row>
    <row r="5" spans="1:26" x14ac:dyDescent="0.3">
      <c r="A5">
        <v>107021135</v>
      </c>
      <c r="B5" t="s">
        <v>213</v>
      </c>
      <c r="C5" s="2" t="e">
        <f>VLOOKUP($B5,'Changes (pct point)'!$B:$AA,C$645,FALSE)/(VLOOKUP($B5,'Rates (%) SA2'!$B:$AA,C$645,FALSE)-(VLOOKUP($B5,'Changes (pct point)'!$B:$AA,C$645,FALSE)))</f>
        <v>#VALUE!</v>
      </c>
      <c r="D5" s="2" t="e">
        <f>VLOOKUP($B5,'Changes (pct point)'!$B:$AA,D$645,FALSE)/(VLOOKUP($B5,'Rates (%) SA2'!$B:$AA,D$645,FALSE)-(VLOOKUP($B5,'Changes (pct point)'!$B:$AA,D$645,FALSE)))</f>
        <v>#VALUE!</v>
      </c>
      <c r="E5" s="2" t="e">
        <f>VLOOKUP($B5,'Changes (pct point)'!$B:$AA,E$645,FALSE)/(VLOOKUP($B5,'Rates (%) SA2'!$B:$AA,E$645,FALSE)-(VLOOKUP($B5,'Changes (pct point)'!$B:$AA,E$645,FALSE)))</f>
        <v>#VALUE!</v>
      </c>
      <c r="F5" s="2" t="e">
        <f>VLOOKUP($B5,'Changes (pct point)'!$B:$AA,F$645,FALSE)/(VLOOKUP($B5,'Rates (%) SA2'!$B:$AA,F$645,FALSE)-(VLOOKUP($B5,'Changes (pct point)'!$B:$AA,F$645,FALSE)))</f>
        <v>#VALUE!</v>
      </c>
      <c r="G5" s="2" t="e">
        <f>VLOOKUP($B5,'Changes (pct point)'!$B:$AA,G$645,FALSE)/(VLOOKUP($B5,'Rates (%) SA2'!$B:$AA,G$645,FALSE)-(VLOOKUP($B5,'Changes (pct point)'!$B:$AA,G$645,FALSE)))</f>
        <v>#VALUE!</v>
      </c>
      <c r="H5" s="2" t="e">
        <f>VLOOKUP($B5,'Changes (pct point)'!$B:$AA,H$645,FALSE)/(VLOOKUP($B5,'Rates (%) SA2'!$B:$AA,H$645,FALSE)-(VLOOKUP($B5,'Changes (pct point)'!$B:$AA,H$645,FALSE)))</f>
        <v>#VALUE!</v>
      </c>
      <c r="I5" s="2" t="e">
        <f>VLOOKUP($B5,'Changes (pct point)'!$B:$AA,I$645,FALSE)/(VLOOKUP($B5,'Rates (%) SA2'!$B:$AA,I$645,FALSE)-(VLOOKUP($B5,'Changes (pct point)'!$B:$AA,I$645,FALSE)))</f>
        <v>#VALUE!</v>
      </c>
      <c r="J5" s="2" t="e">
        <f>VLOOKUP($B5,'Changes (pct point)'!$B:$AA,J$645,FALSE)/(VLOOKUP($B5,'Rates (%) SA2'!$B:$AA,J$645,FALSE)-(VLOOKUP($B5,'Changes (pct point)'!$B:$AA,J$645,FALSE)))</f>
        <v>#VALUE!</v>
      </c>
      <c r="K5" s="2" t="e">
        <f>VLOOKUP($B5,'Changes (pct point)'!$B:$AA,K$645,FALSE)/(VLOOKUP($B5,'Rates (%) SA2'!$B:$AA,K$645,FALSE)-(VLOOKUP($B5,'Changes (pct point)'!$B:$AA,K$645,FALSE)))</f>
        <v>#VALUE!</v>
      </c>
      <c r="L5" s="2" t="e">
        <f>VLOOKUP($B5,'Changes (pct point)'!$B:$AA,L$645,FALSE)/(VLOOKUP($B5,'Rates (%) SA2'!$B:$AA,L$645,FALSE)-(VLOOKUP($B5,'Changes (pct point)'!$B:$AA,L$645,FALSE)))</f>
        <v>#VALUE!</v>
      </c>
      <c r="M5" s="2" t="e">
        <f>VLOOKUP($B5,'Changes (pct point)'!$B:$AA,M$645,FALSE)/(VLOOKUP($B5,'Rates (%) SA2'!$B:$AA,M$645,FALSE)-(VLOOKUP($B5,'Changes (pct point)'!$B:$AA,M$645,FALSE)))</f>
        <v>#VALUE!</v>
      </c>
      <c r="N5" s="2" t="e">
        <f>VLOOKUP($B5,'Changes (pct point)'!$B:$AA,N$645,FALSE)/(VLOOKUP($B5,'Rates (%) SA2'!$B:$AA,N$645,FALSE)-(VLOOKUP($B5,'Changes (pct point)'!$B:$AA,N$645,FALSE)))</f>
        <v>#VALUE!</v>
      </c>
      <c r="O5" s="2" t="e">
        <f>VLOOKUP($B5,'Changes (pct point)'!$B:$AA,O$645,FALSE)/(VLOOKUP($B5,'Rates (%) SA2'!$B:$AA,O$645,FALSE)-(VLOOKUP($B5,'Changes (pct point)'!$B:$AA,O$645,FALSE)))</f>
        <v>#VALUE!</v>
      </c>
      <c r="P5" s="2" t="e">
        <f>VLOOKUP($B5,'Changes (pct point)'!$B:$AA,P$645,FALSE)/(VLOOKUP($B5,'Rates (%) SA2'!$B:$AA,P$645,FALSE)-(VLOOKUP($B5,'Changes (pct point)'!$B:$AA,P$645,FALSE)))</f>
        <v>#VALUE!</v>
      </c>
      <c r="Q5" s="2" t="e">
        <f>VLOOKUP($B5,'Changes (pct point)'!$B:$AA,Q$645,FALSE)/(VLOOKUP($B5,'Rates (%) SA2'!$B:$AA,Q$645,FALSE)-(VLOOKUP($B5,'Changes (pct point)'!$B:$AA,Q$645,FALSE)))</f>
        <v>#VALUE!</v>
      </c>
      <c r="R5" s="2" t="e">
        <f>VLOOKUP($B5,'Changes (pct point)'!$B:$AA,R$645,FALSE)/(VLOOKUP($B5,'Rates (%) SA2'!$B:$AA,R$645,FALSE)-(VLOOKUP($B5,'Changes (pct point)'!$B:$AA,R$645,FALSE)))</f>
        <v>#VALUE!</v>
      </c>
      <c r="S5" s="2" t="e">
        <f>VLOOKUP($B5,'Changes (pct point)'!$B:$AA,S$645,FALSE)/(VLOOKUP($B5,'Rates (%) SA2'!$B:$AA,S$645,FALSE)-(VLOOKUP($B5,'Changes (pct point)'!$B:$AA,S$645,FALSE)))</f>
        <v>#VALUE!</v>
      </c>
      <c r="T5" s="2" t="e">
        <f>VLOOKUP($B5,'Changes (pct point)'!$B:$AA,T$645,FALSE)/(VLOOKUP($B5,'Rates (%) SA2'!$B:$AA,T$645,FALSE)-(VLOOKUP($B5,'Changes (pct point)'!$B:$AA,T$645,FALSE)))</f>
        <v>#VALUE!</v>
      </c>
      <c r="U5" s="2" t="e">
        <f>VLOOKUP($B5,'Changes (pct point)'!$B:$AA,U$645,FALSE)/(VLOOKUP($B5,'Rates (%) SA2'!$B:$AA,U$645,FALSE)-(VLOOKUP($B5,'Changes (pct point)'!$B:$AA,U$645,FALSE)))</f>
        <v>#VALUE!</v>
      </c>
      <c r="V5" s="2" t="e">
        <f>VLOOKUP($B5,'Changes (pct point)'!$B:$AA,V$645,FALSE)/(VLOOKUP($B5,'Rates (%) SA2'!$B:$AA,V$645,FALSE)-(VLOOKUP($B5,'Changes (pct point)'!$B:$AA,V$645,FALSE)))</f>
        <v>#VALUE!</v>
      </c>
      <c r="W5" s="2" t="e">
        <f>VLOOKUP($B5,'Changes (pct point)'!$B:$AA,W$645,FALSE)/(VLOOKUP($B5,'Rates (%) SA2'!$B:$AA,W$645,FALSE)-(VLOOKUP($B5,'Changes (pct point)'!$B:$AA,W$645,FALSE)))</f>
        <v>#DIV/0!</v>
      </c>
      <c r="X5" s="2" t="e">
        <f>VLOOKUP($B5,'Changes (pct point)'!$B:$AA,X$645,FALSE)/(VLOOKUP($B5,'Rates (%) SA2'!$B:$AA,X$645,FALSE)-(VLOOKUP($B5,'Changes (pct point)'!$B:$AA,X$645,FALSE)))</f>
        <v>#DIV/0!</v>
      </c>
      <c r="Y5" s="2" t="e">
        <f>VLOOKUP($B5,'Changes (pct point)'!$B:$AA,Y$645,FALSE)/(VLOOKUP($B5,'Rates (%) SA2'!$B:$AA,Y$645,FALSE)-(VLOOKUP($B5,'Changes (pct point)'!$B:$AA,Y$645,FALSE)))</f>
        <v>#DIV/0!</v>
      </c>
      <c r="Z5" s="2" t="e">
        <f>VLOOKUP($B5,'Changes (pct point)'!$B:$AA,Z$645,FALSE)/(VLOOKUP($B5,'Rates (%) SA2'!$B:$AA,Z$645,FALSE)-(VLOOKUP($B5,'Changes (pct point)'!$B:$AA,Z$645,FALSE)))</f>
        <v>#DIV/0!</v>
      </c>
    </row>
    <row r="6" spans="1:26" x14ac:dyDescent="0.3">
      <c r="A6">
        <v>108031161</v>
      </c>
      <c r="B6" t="s">
        <v>240</v>
      </c>
      <c r="C6" s="2" t="e">
        <f>VLOOKUP($B6,'Changes (pct point)'!$B:$AA,C$645,FALSE)/(VLOOKUP($B6,'Rates (%) SA2'!$B:$AA,C$645,FALSE)-(VLOOKUP($B6,'Changes (pct point)'!$B:$AA,C$645,FALSE)))</f>
        <v>#VALUE!</v>
      </c>
      <c r="D6" s="2" t="e">
        <f>VLOOKUP($B6,'Changes (pct point)'!$B:$AA,D$645,FALSE)/(VLOOKUP($B6,'Rates (%) SA2'!$B:$AA,D$645,FALSE)-(VLOOKUP($B6,'Changes (pct point)'!$B:$AA,D$645,FALSE)))</f>
        <v>#VALUE!</v>
      </c>
      <c r="E6" s="2" t="e">
        <f>VLOOKUP($B6,'Changes (pct point)'!$B:$AA,E$645,FALSE)/(VLOOKUP($B6,'Rates (%) SA2'!$B:$AA,E$645,FALSE)-(VLOOKUP($B6,'Changes (pct point)'!$B:$AA,E$645,FALSE)))</f>
        <v>#VALUE!</v>
      </c>
      <c r="F6" s="2" t="e">
        <f>VLOOKUP($B6,'Changes (pct point)'!$B:$AA,F$645,FALSE)/(VLOOKUP($B6,'Rates (%) SA2'!$B:$AA,F$645,FALSE)-(VLOOKUP($B6,'Changes (pct point)'!$B:$AA,F$645,FALSE)))</f>
        <v>#VALUE!</v>
      </c>
      <c r="G6" s="2" t="e">
        <f>VLOOKUP($B6,'Changes (pct point)'!$B:$AA,G$645,FALSE)/(VLOOKUP($B6,'Rates (%) SA2'!$B:$AA,G$645,FALSE)-(VLOOKUP($B6,'Changes (pct point)'!$B:$AA,G$645,FALSE)))</f>
        <v>#VALUE!</v>
      </c>
      <c r="H6" s="2" t="e">
        <f>VLOOKUP($B6,'Changes (pct point)'!$B:$AA,H$645,FALSE)/(VLOOKUP($B6,'Rates (%) SA2'!$B:$AA,H$645,FALSE)-(VLOOKUP($B6,'Changes (pct point)'!$B:$AA,H$645,FALSE)))</f>
        <v>#VALUE!</v>
      </c>
      <c r="I6" s="2" t="e">
        <f>VLOOKUP($B6,'Changes (pct point)'!$B:$AA,I$645,FALSE)/(VLOOKUP($B6,'Rates (%) SA2'!$B:$AA,I$645,FALSE)-(VLOOKUP($B6,'Changes (pct point)'!$B:$AA,I$645,FALSE)))</f>
        <v>#VALUE!</v>
      </c>
      <c r="J6" s="2" t="e">
        <f>VLOOKUP($B6,'Changes (pct point)'!$B:$AA,J$645,FALSE)/(VLOOKUP($B6,'Rates (%) SA2'!$B:$AA,J$645,FALSE)-(VLOOKUP($B6,'Changes (pct point)'!$B:$AA,J$645,FALSE)))</f>
        <v>#VALUE!</v>
      </c>
      <c r="K6" s="2" t="e">
        <f>VLOOKUP($B6,'Changes (pct point)'!$B:$AA,K$645,FALSE)/(VLOOKUP($B6,'Rates (%) SA2'!$B:$AA,K$645,FALSE)-(VLOOKUP($B6,'Changes (pct point)'!$B:$AA,K$645,FALSE)))</f>
        <v>#VALUE!</v>
      </c>
      <c r="L6" s="2" t="e">
        <f>VLOOKUP($B6,'Changes (pct point)'!$B:$AA,L$645,FALSE)/(VLOOKUP($B6,'Rates (%) SA2'!$B:$AA,L$645,FALSE)-(VLOOKUP($B6,'Changes (pct point)'!$B:$AA,L$645,FALSE)))</f>
        <v>#VALUE!</v>
      </c>
      <c r="M6" s="2" t="e">
        <f>VLOOKUP($B6,'Changes (pct point)'!$B:$AA,M$645,FALSE)/(VLOOKUP($B6,'Rates (%) SA2'!$B:$AA,M$645,FALSE)-(VLOOKUP($B6,'Changes (pct point)'!$B:$AA,M$645,FALSE)))</f>
        <v>#VALUE!</v>
      </c>
      <c r="N6" s="2" t="e">
        <f>VLOOKUP($B6,'Changes (pct point)'!$B:$AA,N$645,FALSE)/(VLOOKUP($B6,'Rates (%) SA2'!$B:$AA,N$645,FALSE)-(VLOOKUP($B6,'Changes (pct point)'!$B:$AA,N$645,FALSE)))</f>
        <v>#VALUE!</v>
      </c>
      <c r="O6" s="2" t="e">
        <f>VLOOKUP($B6,'Changes (pct point)'!$B:$AA,O$645,FALSE)/(VLOOKUP($B6,'Rates (%) SA2'!$B:$AA,O$645,FALSE)-(VLOOKUP($B6,'Changes (pct point)'!$B:$AA,O$645,FALSE)))</f>
        <v>#VALUE!</v>
      </c>
      <c r="P6" s="2" t="e">
        <f>VLOOKUP($B6,'Changes (pct point)'!$B:$AA,P$645,FALSE)/(VLOOKUP($B6,'Rates (%) SA2'!$B:$AA,P$645,FALSE)-(VLOOKUP($B6,'Changes (pct point)'!$B:$AA,P$645,FALSE)))</f>
        <v>#VALUE!</v>
      </c>
      <c r="Q6" s="2" t="e">
        <f>VLOOKUP($B6,'Changes (pct point)'!$B:$AA,Q$645,FALSE)/(VLOOKUP($B6,'Rates (%) SA2'!$B:$AA,Q$645,FALSE)-(VLOOKUP($B6,'Changes (pct point)'!$B:$AA,Q$645,FALSE)))</f>
        <v>#VALUE!</v>
      </c>
      <c r="R6" s="2" t="e">
        <f>VLOOKUP($B6,'Changes (pct point)'!$B:$AA,R$645,FALSE)/(VLOOKUP($B6,'Rates (%) SA2'!$B:$AA,R$645,FALSE)-(VLOOKUP($B6,'Changes (pct point)'!$B:$AA,R$645,FALSE)))</f>
        <v>#VALUE!</v>
      </c>
      <c r="S6" s="2" t="e">
        <f>VLOOKUP($B6,'Changes (pct point)'!$B:$AA,S$645,FALSE)/(VLOOKUP($B6,'Rates (%) SA2'!$B:$AA,S$645,FALSE)-(VLOOKUP($B6,'Changes (pct point)'!$B:$AA,S$645,FALSE)))</f>
        <v>#VALUE!</v>
      </c>
      <c r="T6" s="2" t="e">
        <f>VLOOKUP($B6,'Changes (pct point)'!$B:$AA,T$645,FALSE)/(VLOOKUP($B6,'Rates (%) SA2'!$B:$AA,T$645,FALSE)-(VLOOKUP($B6,'Changes (pct point)'!$B:$AA,T$645,FALSE)))</f>
        <v>#VALUE!</v>
      </c>
      <c r="U6" s="2" t="e">
        <f>VLOOKUP($B6,'Changes (pct point)'!$B:$AA,U$645,FALSE)/(VLOOKUP($B6,'Rates (%) SA2'!$B:$AA,U$645,FALSE)-(VLOOKUP($B6,'Changes (pct point)'!$B:$AA,U$645,FALSE)))</f>
        <v>#VALUE!</v>
      </c>
      <c r="V6" s="2" t="e">
        <f>VLOOKUP($B6,'Changes (pct point)'!$B:$AA,V$645,FALSE)/(VLOOKUP($B6,'Rates (%) SA2'!$B:$AA,V$645,FALSE)-(VLOOKUP($B6,'Changes (pct point)'!$B:$AA,V$645,FALSE)))</f>
        <v>#VALUE!</v>
      </c>
      <c r="W6" s="2">
        <f>VLOOKUP($B6,'Changes (pct point)'!$B:$AA,W$645,FALSE)/(VLOOKUP($B6,'Rates (%) SA2'!$B:$AA,W$645,FALSE)-(VLOOKUP($B6,'Changes (pct point)'!$B:$AA,W$645,FALSE)))</f>
        <v>1.6048387096774195</v>
      </c>
      <c r="X6" s="2" t="e">
        <f>VLOOKUP($B6,'Changes (pct point)'!$B:$AA,X$645,FALSE)/(VLOOKUP($B6,'Rates (%) SA2'!$B:$AA,X$645,FALSE)-(VLOOKUP($B6,'Changes (pct point)'!$B:$AA,X$645,FALSE)))</f>
        <v>#DIV/0!</v>
      </c>
      <c r="Y6" s="2" t="e">
        <f>VLOOKUP($B6,'Changes (pct point)'!$B:$AA,Y$645,FALSE)/(VLOOKUP($B6,'Rates (%) SA2'!$B:$AA,Y$645,FALSE)-(VLOOKUP($B6,'Changes (pct point)'!$B:$AA,Y$645,FALSE)))</f>
        <v>#DIV/0!</v>
      </c>
      <c r="Z6" s="2" t="e">
        <f>VLOOKUP($B6,'Changes (pct point)'!$B:$AA,Z$645,FALSE)/(VLOOKUP($B6,'Rates (%) SA2'!$B:$AA,Z$645,FALSE)-(VLOOKUP($B6,'Changes (pct point)'!$B:$AA,Z$645,FALSE)))</f>
        <v>#DIV/0!</v>
      </c>
    </row>
    <row r="7" spans="1:26" x14ac:dyDescent="0.3">
      <c r="A7">
        <v>111031230</v>
      </c>
      <c r="B7" t="s">
        <v>309</v>
      </c>
      <c r="C7" s="2" t="e">
        <f>VLOOKUP($B7,'Changes (pct point)'!$B:$AA,C$645,FALSE)/(VLOOKUP($B7,'Rates (%) SA2'!$B:$AA,C$645,FALSE)-(VLOOKUP($B7,'Changes (pct point)'!$B:$AA,C$645,FALSE)))</f>
        <v>#VALUE!</v>
      </c>
      <c r="D7" s="2" t="e">
        <f>VLOOKUP($B7,'Changes (pct point)'!$B:$AA,D$645,FALSE)/(VLOOKUP($B7,'Rates (%) SA2'!$B:$AA,D$645,FALSE)-(VLOOKUP($B7,'Changes (pct point)'!$B:$AA,D$645,FALSE)))</f>
        <v>#VALUE!</v>
      </c>
      <c r="E7" s="2" t="e">
        <f>VLOOKUP($B7,'Changes (pct point)'!$B:$AA,E$645,FALSE)/(VLOOKUP($B7,'Rates (%) SA2'!$B:$AA,E$645,FALSE)-(VLOOKUP($B7,'Changes (pct point)'!$B:$AA,E$645,FALSE)))</f>
        <v>#VALUE!</v>
      </c>
      <c r="F7" s="2" t="e">
        <f>VLOOKUP($B7,'Changes (pct point)'!$B:$AA,F$645,FALSE)/(VLOOKUP($B7,'Rates (%) SA2'!$B:$AA,F$645,FALSE)-(VLOOKUP($B7,'Changes (pct point)'!$B:$AA,F$645,FALSE)))</f>
        <v>#VALUE!</v>
      </c>
      <c r="G7" s="2" t="e">
        <f>VLOOKUP($B7,'Changes (pct point)'!$B:$AA,G$645,FALSE)/(VLOOKUP($B7,'Rates (%) SA2'!$B:$AA,G$645,FALSE)-(VLOOKUP($B7,'Changes (pct point)'!$B:$AA,G$645,FALSE)))</f>
        <v>#VALUE!</v>
      </c>
      <c r="H7" s="2" t="e">
        <f>VLOOKUP($B7,'Changes (pct point)'!$B:$AA,H$645,FALSE)/(VLOOKUP($B7,'Rates (%) SA2'!$B:$AA,H$645,FALSE)-(VLOOKUP($B7,'Changes (pct point)'!$B:$AA,H$645,FALSE)))</f>
        <v>#VALUE!</v>
      </c>
      <c r="I7" s="2" t="e">
        <f>VLOOKUP($B7,'Changes (pct point)'!$B:$AA,I$645,FALSE)/(VLOOKUP($B7,'Rates (%) SA2'!$B:$AA,I$645,FALSE)-(VLOOKUP($B7,'Changes (pct point)'!$B:$AA,I$645,FALSE)))</f>
        <v>#VALUE!</v>
      </c>
      <c r="J7" s="2" t="e">
        <f>VLOOKUP($B7,'Changes (pct point)'!$B:$AA,J$645,FALSE)/(VLOOKUP($B7,'Rates (%) SA2'!$B:$AA,J$645,FALSE)-(VLOOKUP($B7,'Changes (pct point)'!$B:$AA,J$645,FALSE)))</f>
        <v>#VALUE!</v>
      </c>
      <c r="K7" s="2" t="e">
        <f>VLOOKUP($B7,'Changes (pct point)'!$B:$AA,K$645,FALSE)/(VLOOKUP($B7,'Rates (%) SA2'!$B:$AA,K$645,FALSE)-(VLOOKUP($B7,'Changes (pct point)'!$B:$AA,K$645,FALSE)))</f>
        <v>#VALUE!</v>
      </c>
      <c r="L7" s="2" t="e">
        <f>VLOOKUP($B7,'Changes (pct point)'!$B:$AA,L$645,FALSE)/(VLOOKUP($B7,'Rates (%) SA2'!$B:$AA,L$645,FALSE)-(VLOOKUP($B7,'Changes (pct point)'!$B:$AA,L$645,FALSE)))</f>
        <v>#VALUE!</v>
      </c>
      <c r="M7" s="2" t="e">
        <f>VLOOKUP($B7,'Changes (pct point)'!$B:$AA,M$645,FALSE)/(VLOOKUP($B7,'Rates (%) SA2'!$B:$AA,M$645,FALSE)-(VLOOKUP($B7,'Changes (pct point)'!$B:$AA,M$645,FALSE)))</f>
        <v>#VALUE!</v>
      </c>
      <c r="N7" s="2" t="e">
        <f>VLOOKUP($B7,'Changes (pct point)'!$B:$AA,N$645,FALSE)/(VLOOKUP($B7,'Rates (%) SA2'!$B:$AA,N$645,FALSE)-(VLOOKUP($B7,'Changes (pct point)'!$B:$AA,N$645,FALSE)))</f>
        <v>#VALUE!</v>
      </c>
      <c r="O7" s="2" t="e">
        <f>VLOOKUP($B7,'Changes (pct point)'!$B:$AA,O$645,FALSE)/(VLOOKUP($B7,'Rates (%) SA2'!$B:$AA,O$645,FALSE)-(VLOOKUP($B7,'Changes (pct point)'!$B:$AA,O$645,FALSE)))</f>
        <v>#VALUE!</v>
      </c>
      <c r="P7" s="2" t="e">
        <f>VLOOKUP($B7,'Changes (pct point)'!$B:$AA,P$645,FALSE)/(VLOOKUP($B7,'Rates (%) SA2'!$B:$AA,P$645,FALSE)-(VLOOKUP($B7,'Changes (pct point)'!$B:$AA,P$645,FALSE)))</f>
        <v>#VALUE!</v>
      </c>
      <c r="Q7" s="2" t="e">
        <f>VLOOKUP($B7,'Changes (pct point)'!$B:$AA,Q$645,FALSE)/(VLOOKUP($B7,'Rates (%) SA2'!$B:$AA,Q$645,FALSE)-(VLOOKUP($B7,'Changes (pct point)'!$B:$AA,Q$645,FALSE)))</f>
        <v>#VALUE!</v>
      </c>
      <c r="R7" s="2" t="e">
        <f>VLOOKUP($B7,'Changes (pct point)'!$B:$AA,R$645,FALSE)/(VLOOKUP($B7,'Rates (%) SA2'!$B:$AA,R$645,FALSE)-(VLOOKUP($B7,'Changes (pct point)'!$B:$AA,R$645,FALSE)))</f>
        <v>#VALUE!</v>
      </c>
      <c r="S7" s="2" t="e">
        <f>VLOOKUP($B7,'Changes (pct point)'!$B:$AA,S$645,FALSE)/(VLOOKUP($B7,'Rates (%) SA2'!$B:$AA,S$645,FALSE)-(VLOOKUP($B7,'Changes (pct point)'!$B:$AA,S$645,FALSE)))</f>
        <v>#VALUE!</v>
      </c>
      <c r="T7" s="2" t="e">
        <f>VLOOKUP($B7,'Changes (pct point)'!$B:$AA,T$645,FALSE)/(VLOOKUP($B7,'Rates (%) SA2'!$B:$AA,T$645,FALSE)-(VLOOKUP($B7,'Changes (pct point)'!$B:$AA,T$645,FALSE)))</f>
        <v>#VALUE!</v>
      </c>
      <c r="U7" s="2" t="e">
        <f>VLOOKUP($B7,'Changes (pct point)'!$B:$AA,U$645,FALSE)/(VLOOKUP($B7,'Rates (%) SA2'!$B:$AA,U$645,FALSE)-(VLOOKUP($B7,'Changes (pct point)'!$B:$AA,U$645,FALSE)))</f>
        <v>#VALUE!</v>
      </c>
      <c r="V7" s="2" t="e">
        <f>VLOOKUP($B7,'Changes (pct point)'!$B:$AA,V$645,FALSE)/(VLOOKUP($B7,'Rates (%) SA2'!$B:$AA,V$645,FALSE)-(VLOOKUP($B7,'Changes (pct point)'!$B:$AA,V$645,FALSE)))</f>
        <v>#VALUE!</v>
      </c>
      <c r="W7" s="2" t="e">
        <f>VLOOKUP($B7,'Changes (pct point)'!$B:$AA,W$645,FALSE)/(VLOOKUP($B7,'Rates (%) SA2'!$B:$AA,W$645,FALSE)-(VLOOKUP($B7,'Changes (pct point)'!$B:$AA,W$645,FALSE)))</f>
        <v>#DIV/0!</v>
      </c>
      <c r="X7" s="2" t="e">
        <f>VLOOKUP($B7,'Changes (pct point)'!$B:$AA,X$645,FALSE)/(VLOOKUP($B7,'Rates (%) SA2'!$B:$AA,X$645,FALSE)-(VLOOKUP($B7,'Changes (pct point)'!$B:$AA,X$645,FALSE)))</f>
        <v>#DIV/0!</v>
      </c>
      <c r="Y7" s="2" t="e">
        <f>VLOOKUP($B7,'Changes (pct point)'!$B:$AA,Y$645,FALSE)/(VLOOKUP($B7,'Rates (%) SA2'!$B:$AA,Y$645,FALSE)-(VLOOKUP($B7,'Changes (pct point)'!$B:$AA,Y$645,FALSE)))</f>
        <v>#DIV/0!</v>
      </c>
      <c r="Z7" s="2" t="e">
        <f>VLOOKUP($B7,'Changes (pct point)'!$B:$AA,Z$645,FALSE)/(VLOOKUP($B7,'Rates (%) SA2'!$B:$AA,Z$645,FALSE)-(VLOOKUP($B7,'Changes (pct point)'!$B:$AA,Z$645,FALSE)))</f>
        <v>#DIV/0!</v>
      </c>
    </row>
    <row r="8" spans="1:26" x14ac:dyDescent="0.3">
      <c r="A8">
        <v>114011275</v>
      </c>
      <c r="B8" t="s">
        <v>356</v>
      </c>
      <c r="C8" s="2" t="e">
        <f>VLOOKUP($B8,'Changes (pct point)'!$B:$AA,C$645,FALSE)/(VLOOKUP($B8,'Rates (%) SA2'!$B:$AA,C$645,FALSE)-(VLOOKUP($B8,'Changes (pct point)'!$B:$AA,C$645,FALSE)))</f>
        <v>#VALUE!</v>
      </c>
      <c r="D8" s="2" t="e">
        <f>VLOOKUP($B8,'Changes (pct point)'!$B:$AA,D$645,FALSE)/(VLOOKUP($B8,'Rates (%) SA2'!$B:$AA,D$645,FALSE)-(VLOOKUP($B8,'Changes (pct point)'!$B:$AA,D$645,FALSE)))</f>
        <v>#VALUE!</v>
      </c>
      <c r="E8" s="2" t="e">
        <f>VLOOKUP($B8,'Changes (pct point)'!$B:$AA,E$645,FALSE)/(VLOOKUP($B8,'Rates (%) SA2'!$B:$AA,E$645,FALSE)-(VLOOKUP($B8,'Changes (pct point)'!$B:$AA,E$645,FALSE)))</f>
        <v>#VALUE!</v>
      </c>
      <c r="F8" s="2" t="e">
        <f>VLOOKUP($B8,'Changes (pct point)'!$B:$AA,F$645,FALSE)/(VLOOKUP($B8,'Rates (%) SA2'!$B:$AA,F$645,FALSE)-(VLOOKUP($B8,'Changes (pct point)'!$B:$AA,F$645,FALSE)))</f>
        <v>#VALUE!</v>
      </c>
      <c r="G8" s="2" t="e">
        <f>VLOOKUP($B8,'Changes (pct point)'!$B:$AA,G$645,FALSE)/(VLOOKUP($B8,'Rates (%) SA2'!$B:$AA,G$645,FALSE)-(VLOOKUP($B8,'Changes (pct point)'!$B:$AA,G$645,FALSE)))</f>
        <v>#VALUE!</v>
      </c>
      <c r="H8" s="2" t="e">
        <f>VLOOKUP($B8,'Changes (pct point)'!$B:$AA,H$645,FALSE)/(VLOOKUP($B8,'Rates (%) SA2'!$B:$AA,H$645,FALSE)-(VLOOKUP($B8,'Changes (pct point)'!$B:$AA,H$645,FALSE)))</f>
        <v>#VALUE!</v>
      </c>
      <c r="I8" s="2" t="e">
        <f>VLOOKUP($B8,'Changes (pct point)'!$B:$AA,I$645,FALSE)/(VLOOKUP($B8,'Rates (%) SA2'!$B:$AA,I$645,FALSE)-(VLOOKUP($B8,'Changes (pct point)'!$B:$AA,I$645,FALSE)))</f>
        <v>#VALUE!</v>
      </c>
      <c r="J8" s="2" t="e">
        <f>VLOOKUP($B8,'Changes (pct point)'!$B:$AA,J$645,FALSE)/(VLOOKUP($B8,'Rates (%) SA2'!$B:$AA,J$645,FALSE)-(VLOOKUP($B8,'Changes (pct point)'!$B:$AA,J$645,FALSE)))</f>
        <v>#VALUE!</v>
      </c>
      <c r="K8" s="2" t="e">
        <f>VLOOKUP($B8,'Changes (pct point)'!$B:$AA,K$645,FALSE)/(VLOOKUP($B8,'Rates (%) SA2'!$B:$AA,K$645,FALSE)-(VLOOKUP($B8,'Changes (pct point)'!$B:$AA,K$645,FALSE)))</f>
        <v>#VALUE!</v>
      </c>
      <c r="L8" s="2" t="e">
        <f>VLOOKUP($B8,'Changes (pct point)'!$B:$AA,L$645,FALSE)/(VLOOKUP($B8,'Rates (%) SA2'!$B:$AA,L$645,FALSE)-(VLOOKUP($B8,'Changes (pct point)'!$B:$AA,L$645,FALSE)))</f>
        <v>#VALUE!</v>
      </c>
      <c r="M8" s="2" t="e">
        <f>VLOOKUP($B8,'Changes (pct point)'!$B:$AA,M$645,FALSE)/(VLOOKUP($B8,'Rates (%) SA2'!$B:$AA,M$645,FALSE)-(VLOOKUP($B8,'Changes (pct point)'!$B:$AA,M$645,FALSE)))</f>
        <v>#VALUE!</v>
      </c>
      <c r="N8" s="2" t="e">
        <f>VLOOKUP($B8,'Changes (pct point)'!$B:$AA,N$645,FALSE)/(VLOOKUP($B8,'Rates (%) SA2'!$B:$AA,N$645,FALSE)-(VLOOKUP($B8,'Changes (pct point)'!$B:$AA,N$645,FALSE)))</f>
        <v>#VALUE!</v>
      </c>
      <c r="O8" s="2" t="e">
        <f>VLOOKUP($B8,'Changes (pct point)'!$B:$AA,O$645,FALSE)/(VLOOKUP($B8,'Rates (%) SA2'!$B:$AA,O$645,FALSE)-(VLOOKUP($B8,'Changes (pct point)'!$B:$AA,O$645,FALSE)))</f>
        <v>#VALUE!</v>
      </c>
      <c r="P8" s="2" t="e">
        <f>VLOOKUP($B8,'Changes (pct point)'!$B:$AA,P$645,FALSE)/(VLOOKUP($B8,'Rates (%) SA2'!$B:$AA,P$645,FALSE)-(VLOOKUP($B8,'Changes (pct point)'!$B:$AA,P$645,FALSE)))</f>
        <v>#VALUE!</v>
      </c>
      <c r="Q8" s="2" t="e">
        <f>VLOOKUP($B8,'Changes (pct point)'!$B:$AA,Q$645,FALSE)/(VLOOKUP($B8,'Rates (%) SA2'!$B:$AA,Q$645,FALSE)-(VLOOKUP($B8,'Changes (pct point)'!$B:$AA,Q$645,FALSE)))</f>
        <v>#VALUE!</v>
      </c>
      <c r="R8" s="2" t="e">
        <f>VLOOKUP($B8,'Changes (pct point)'!$B:$AA,R$645,FALSE)/(VLOOKUP($B8,'Rates (%) SA2'!$B:$AA,R$645,FALSE)-(VLOOKUP($B8,'Changes (pct point)'!$B:$AA,R$645,FALSE)))</f>
        <v>#VALUE!</v>
      </c>
      <c r="S8" s="2" t="e">
        <f>VLOOKUP($B8,'Changes (pct point)'!$B:$AA,S$645,FALSE)/(VLOOKUP($B8,'Rates (%) SA2'!$B:$AA,S$645,FALSE)-(VLOOKUP($B8,'Changes (pct point)'!$B:$AA,S$645,FALSE)))</f>
        <v>#VALUE!</v>
      </c>
      <c r="T8" s="2" t="e">
        <f>VLOOKUP($B8,'Changes (pct point)'!$B:$AA,T$645,FALSE)/(VLOOKUP($B8,'Rates (%) SA2'!$B:$AA,T$645,FALSE)-(VLOOKUP($B8,'Changes (pct point)'!$B:$AA,T$645,FALSE)))</f>
        <v>#VALUE!</v>
      </c>
      <c r="U8" s="2" t="e">
        <f>VLOOKUP($B8,'Changes (pct point)'!$B:$AA,U$645,FALSE)/(VLOOKUP($B8,'Rates (%) SA2'!$B:$AA,U$645,FALSE)-(VLOOKUP($B8,'Changes (pct point)'!$B:$AA,U$645,FALSE)))</f>
        <v>#VALUE!</v>
      </c>
      <c r="V8" s="2" t="e">
        <f>VLOOKUP($B8,'Changes (pct point)'!$B:$AA,V$645,FALSE)/(VLOOKUP($B8,'Rates (%) SA2'!$B:$AA,V$645,FALSE)-(VLOOKUP($B8,'Changes (pct point)'!$B:$AA,V$645,FALSE)))</f>
        <v>#VALUE!</v>
      </c>
      <c r="W8" s="2">
        <f>VLOOKUP($B8,'Changes (pct point)'!$B:$AA,W$645,FALSE)/(VLOOKUP($B8,'Rates (%) SA2'!$B:$AA,W$645,FALSE)-(VLOOKUP($B8,'Changes (pct point)'!$B:$AA,W$645,FALSE)))</f>
        <v>-0.2422439439014025</v>
      </c>
      <c r="X8" s="2" t="e">
        <f>VLOOKUP($B8,'Changes (pct point)'!$B:$AA,X$645,FALSE)/(VLOOKUP($B8,'Rates (%) SA2'!$B:$AA,X$645,FALSE)-(VLOOKUP($B8,'Changes (pct point)'!$B:$AA,X$645,FALSE)))</f>
        <v>#DIV/0!</v>
      </c>
      <c r="Y8" s="2" t="e">
        <f>VLOOKUP($B8,'Changes (pct point)'!$B:$AA,Y$645,FALSE)/(VLOOKUP($B8,'Rates (%) SA2'!$B:$AA,Y$645,FALSE)-(VLOOKUP($B8,'Changes (pct point)'!$B:$AA,Y$645,FALSE)))</f>
        <v>#DIV/0!</v>
      </c>
      <c r="Z8" s="2" t="e">
        <f>VLOOKUP($B8,'Changes (pct point)'!$B:$AA,Z$645,FALSE)/(VLOOKUP($B8,'Rates (%) SA2'!$B:$AA,Z$645,FALSE)-(VLOOKUP($B8,'Changes (pct point)'!$B:$AA,Z$645,FALSE)))</f>
        <v>#DIV/0!</v>
      </c>
    </row>
    <row r="9" spans="1:26" x14ac:dyDescent="0.3">
      <c r="A9">
        <v>116031318</v>
      </c>
      <c r="B9" t="s">
        <v>412</v>
      </c>
      <c r="C9" s="2" t="e">
        <f>VLOOKUP($B9,'Changes (pct point)'!$B:$AA,C$645,FALSE)/(VLOOKUP($B9,'Rates (%) SA2'!$B:$AA,C$645,FALSE)-(VLOOKUP($B9,'Changes (pct point)'!$B:$AA,C$645,FALSE)))</f>
        <v>#VALUE!</v>
      </c>
      <c r="D9" s="2" t="e">
        <f>VLOOKUP($B9,'Changes (pct point)'!$B:$AA,D$645,FALSE)/(VLOOKUP($B9,'Rates (%) SA2'!$B:$AA,D$645,FALSE)-(VLOOKUP($B9,'Changes (pct point)'!$B:$AA,D$645,FALSE)))</f>
        <v>#VALUE!</v>
      </c>
      <c r="E9" s="2" t="e">
        <f>VLOOKUP($B9,'Changes (pct point)'!$B:$AA,E$645,FALSE)/(VLOOKUP($B9,'Rates (%) SA2'!$B:$AA,E$645,FALSE)-(VLOOKUP($B9,'Changes (pct point)'!$B:$AA,E$645,FALSE)))</f>
        <v>#VALUE!</v>
      </c>
      <c r="F9" s="2" t="e">
        <f>VLOOKUP($B9,'Changes (pct point)'!$B:$AA,F$645,FALSE)/(VLOOKUP($B9,'Rates (%) SA2'!$B:$AA,F$645,FALSE)-(VLOOKUP($B9,'Changes (pct point)'!$B:$AA,F$645,FALSE)))</f>
        <v>#VALUE!</v>
      </c>
      <c r="G9" s="2" t="e">
        <f>VLOOKUP($B9,'Changes (pct point)'!$B:$AA,G$645,FALSE)/(VLOOKUP($B9,'Rates (%) SA2'!$B:$AA,G$645,FALSE)-(VLOOKUP($B9,'Changes (pct point)'!$B:$AA,G$645,FALSE)))</f>
        <v>#VALUE!</v>
      </c>
      <c r="H9" s="2" t="e">
        <f>VLOOKUP($B9,'Changes (pct point)'!$B:$AA,H$645,FALSE)/(VLOOKUP($B9,'Rates (%) SA2'!$B:$AA,H$645,FALSE)-(VLOOKUP($B9,'Changes (pct point)'!$B:$AA,H$645,FALSE)))</f>
        <v>#VALUE!</v>
      </c>
      <c r="I9" s="2" t="e">
        <f>VLOOKUP($B9,'Changes (pct point)'!$B:$AA,I$645,FALSE)/(VLOOKUP($B9,'Rates (%) SA2'!$B:$AA,I$645,FALSE)-(VLOOKUP($B9,'Changes (pct point)'!$B:$AA,I$645,FALSE)))</f>
        <v>#VALUE!</v>
      </c>
      <c r="J9" s="2" t="e">
        <f>VLOOKUP($B9,'Changes (pct point)'!$B:$AA,J$645,FALSE)/(VLOOKUP($B9,'Rates (%) SA2'!$B:$AA,J$645,FALSE)-(VLOOKUP($B9,'Changes (pct point)'!$B:$AA,J$645,FALSE)))</f>
        <v>#VALUE!</v>
      </c>
      <c r="K9" s="2" t="e">
        <f>VLOOKUP($B9,'Changes (pct point)'!$B:$AA,K$645,FALSE)/(VLOOKUP($B9,'Rates (%) SA2'!$B:$AA,K$645,FALSE)-(VLOOKUP($B9,'Changes (pct point)'!$B:$AA,K$645,FALSE)))</f>
        <v>#VALUE!</v>
      </c>
      <c r="L9" s="2" t="e">
        <f>VLOOKUP($B9,'Changes (pct point)'!$B:$AA,L$645,FALSE)/(VLOOKUP($B9,'Rates (%) SA2'!$B:$AA,L$645,FALSE)-(VLOOKUP($B9,'Changes (pct point)'!$B:$AA,L$645,FALSE)))</f>
        <v>#VALUE!</v>
      </c>
      <c r="M9" s="2" t="e">
        <f>VLOOKUP($B9,'Changes (pct point)'!$B:$AA,M$645,FALSE)/(VLOOKUP($B9,'Rates (%) SA2'!$B:$AA,M$645,FALSE)-(VLOOKUP($B9,'Changes (pct point)'!$B:$AA,M$645,FALSE)))</f>
        <v>#VALUE!</v>
      </c>
      <c r="N9" s="2" t="e">
        <f>VLOOKUP($B9,'Changes (pct point)'!$B:$AA,N$645,FALSE)/(VLOOKUP($B9,'Rates (%) SA2'!$B:$AA,N$645,FALSE)-(VLOOKUP($B9,'Changes (pct point)'!$B:$AA,N$645,FALSE)))</f>
        <v>#VALUE!</v>
      </c>
      <c r="O9" s="2" t="e">
        <f>VLOOKUP($B9,'Changes (pct point)'!$B:$AA,O$645,FALSE)/(VLOOKUP($B9,'Rates (%) SA2'!$B:$AA,O$645,FALSE)-(VLOOKUP($B9,'Changes (pct point)'!$B:$AA,O$645,FALSE)))</f>
        <v>#VALUE!</v>
      </c>
      <c r="P9" s="2" t="e">
        <f>VLOOKUP($B9,'Changes (pct point)'!$B:$AA,P$645,FALSE)/(VLOOKUP($B9,'Rates (%) SA2'!$B:$AA,P$645,FALSE)-(VLOOKUP($B9,'Changes (pct point)'!$B:$AA,P$645,FALSE)))</f>
        <v>#VALUE!</v>
      </c>
      <c r="Q9" s="2" t="e">
        <f>VLOOKUP($B9,'Changes (pct point)'!$B:$AA,Q$645,FALSE)/(VLOOKUP($B9,'Rates (%) SA2'!$B:$AA,Q$645,FALSE)-(VLOOKUP($B9,'Changes (pct point)'!$B:$AA,Q$645,FALSE)))</f>
        <v>#VALUE!</v>
      </c>
      <c r="R9" s="2" t="e">
        <f>VLOOKUP($B9,'Changes (pct point)'!$B:$AA,R$645,FALSE)/(VLOOKUP($B9,'Rates (%) SA2'!$B:$AA,R$645,FALSE)-(VLOOKUP($B9,'Changes (pct point)'!$B:$AA,R$645,FALSE)))</f>
        <v>#VALUE!</v>
      </c>
      <c r="S9" s="2" t="e">
        <f>VLOOKUP($B9,'Changes (pct point)'!$B:$AA,S$645,FALSE)/(VLOOKUP($B9,'Rates (%) SA2'!$B:$AA,S$645,FALSE)-(VLOOKUP($B9,'Changes (pct point)'!$B:$AA,S$645,FALSE)))</f>
        <v>#VALUE!</v>
      </c>
      <c r="T9" s="2" t="e">
        <f>VLOOKUP($B9,'Changes (pct point)'!$B:$AA,T$645,FALSE)/(VLOOKUP($B9,'Rates (%) SA2'!$B:$AA,T$645,FALSE)-(VLOOKUP($B9,'Changes (pct point)'!$B:$AA,T$645,FALSE)))</f>
        <v>#VALUE!</v>
      </c>
      <c r="U9" s="2" t="e">
        <f>VLOOKUP($B9,'Changes (pct point)'!$B:$AA,U$645,FALSE)/(VLOOKUP($B9,'Rates (%) SA2'!$B:$AA,U$645,FALSE)-(VLOOKUP($B9,'Changes (pct point)'!$B:$AA,U$645,FALSE)))</f>
        <v>#VALUE!</v>
      </c>
      <c r="V9" s="2" t="e">
        <f>VLOOKUP($B9,'Changes (pct point)'!$B:$AA,V$645,FALSE)/(VLOOKUP($B9,'Rates (%) SA2'!$B:$AA,V$645,FALSE)-(VLOOKUP($B9,'Changes (pct point)'!$B:$AA,V$645,FALSE)))</f>
        <v>#VALUE!</v>
      </c>
      <c r="W9" s="2" t="e">
        <f>VLOOKUP($B9,'Changes (pct point)'!$B:$AA,W$645,FALSE)/(VLOOKUP($B9,'Rates (%) SA2'!$B:$AA,W$645,FALSE)-(VLOOKUP($B9,'Changes (pct point)'!$B:$AA,W$645,FALSE)))</f>
        <v>#DIV/0!</v>
      </c>
      <c r="X9" s="2" t="e">
        <f>VLOOKUP($B9,'Changes (pct point)'!$B:$AA,X$645,FALSE)/(VLOOKUP($B9,'Rates (%) SA2'!$B:$AA,X$645,FALSE)-(VLOOKUP($B9,'Changes (pct point)'!$B:$AA,X$645,FALSE)))</f>
        <v>#DIV/0!</v>
      </c>
      <c r="Y9" s="2" t="e">
        <f>VLOOKUP($B9,'Changes (pct point)'!$B:$AA,Y$645,FALSE)/(VLOOKUP($B9,'Rates (%) SA2'!$B:$AA,Y$645,FALSE)-(VLOOKUP($B9,'Changes (pct point)'!$B:$AA,Y$645,FALSE)))</f>
        <v>#DIV/0!</v>
      </c>
      <c r="Z9" s="2" t="e">
        <f>VLOOKUP($B9,'Changes (pct point)'!$B:$AA,Z$645,FALSE)/(VLOOKUP($B9,'Rates (%) SA2'!$B:$AA,Z$645,FALSE)-(VLOOKUP($B9,'Changes (pct point)'!$B:$AA,Z$645,FALSE)))</f>
        <v>#DIV/0!</v>
      </c>
    </row>
    <row r="10" spans="1:26" x14ac:dyDescent="0.3">
      <c r="A10">
        <v>117011324</v>
      </c>
      <c r="B10" t="s">
        <v>417</v>
      </c>
      <c r="C10" s="2" t="e">
        <f>VLOOKUP($B10,'Changes (pct point)'!$B:$AA,C$645,FALSE)/(VLOOKUP($B10,'Rates (%) SA2'!$B:$AA,C$645,FALSE)-(VLOOKUP($B10,'Changes (pct point)'!$B:$AA,C$645,FALSE)))</f>
        <v>#VALUE!</v>
      </c>
      <c r="D10" s="2" t="e">
        <f>VLOOKUP($B10,'Changes (pct point)'!$B:$AA,D$645,FALSE)/(VLOOKUP($B10,'Rates (%) SA2'!$B:$AA,D$645,FALSE)-(VLOOKUP($B10,'Changes (pct point)'!$B:$AA,D$645,FALSE)))</f>
        <v>#VALUE!</v>
      </c>
      <c r="E10" s="2" t="e">
        <f>VLOOKUP($B10,'Changes (pct point)'!$B:$AA,E$645,FALSE)/(VLOOKUP($B10,'Rates (%) SA2'!$B:$AA,E$645,FALSE)-(VLOOKUP($B10,'Changes (pct point)'!$B:$AA,E$645,FALSE)))</f>
        <v>#VALUE!</v>
      </c>
      <c r="F10" s="2" t="e">
        <f>VLOOKUP($B10,'Changes (pct point)'!$B:$AA,F$645,FALSE)/(VLOOKUP($B10,'Rates (%) SA2'!$B:$AA,F$645,FALSE)-(VLOOKUP($B10,'Changes (pct point)'!$B:$AA,F$645,FALSE)))</f>
        <v>#VALUE!</v>
      </c>
      <c r="G10" s="2" t="e">
        <f>VLOOKUP($B10,'Changes (pct point)'!$B:$AA,G$645,FALSE)/(VLOOKUP($B10,'Rates (%) SA2'!$B:$AA,G$645,FALSE)-(VLOOKUP($B10,'Changes (pct point)'!$B:$AA,G$645,FALSE)))</f>
        <v>#VALUE!</v>
      </c>
      <c r="H10" s="2" t="e">
        <f>VLOOKUP($B10,'Changes (pct point)'!$B:$AA,H$645,FALSE)/(VLOOKUP($B10,'Rates (%) SA2'!$B:$AA,H$645,FALSE)-(VLOOKUP($B10,'Changes (pct point)'!$B:$AA,H$645,FALSE)))</f>
        <v>#VALUE!</v>
      </c>
      <c r="I10" s="2" t="e">
        <f>VLOOKUP($B10,'Changes (pct point)'!$B:$AA,I$645,FALSE)/(VLOOKUP($B10,'Rates (%) SA2'!$B:$AA,I$645,FALSE)-(VLOOKUP($B10,'Changes (pct point)'!$B:$AA,I$645,FALSE)))</f>
        <v>#VALUE!</v>
      </c>
      <c r="J10" s="2" t="e">
        <f>VLOOKUP($B10,'Changes (pct point)'!$B:$AA,J$645,FALSE)/(VLOOKUP($B10,'Rates (%) SA2'!$B:$AA,J$645,FALSE)-(VLOOKUP($B10,'Changes (pct point)'!$B:$AA,J$645,FALSE)))</f>
        <v>#VALUE!</v>
      </c>
      <c r="K10" s="2" t="e">
        <f>VLOOKUP($B10,'Changes (pct point)'!$B:$AA,K$645,FALSE)/(VLOOKUP($B10,'Rates (%) SA2'!$B:$AA,K$645,FALSE)-(VLOOKUP($B10,'Changes (pct point)'!$B:$AA,K$645,FALSE)))</f>
        <v>#VALUE!</v>
      </c>
      <c r="L10" s="2" t="e">
        <f>VLOOKUP($B10,'Changes (pct point)'!$B:$AA,L$645,FALSE)/(VLOOKUP($B10,'Rates (%) SA2'!$B:$AA,L$645,FALSE)-(VLOOKUP($B10,'Changes (pct point)'!$B:$AA,L$645,FALSE)))</f>
        <v>#VALUE!</v>
      </c>
      <c r="M10" s="2" t="e">
        <f>VLOOKUP($B10,'Changes (pct point)'!$B:$AA,M$645,FALSE)/(VLOOKUP($B10,'Rates (%) SA2'!$B:$AA,M$645,FALSE)-(VLOOKUP($B10,'Changes (pct point)'!$B:$AA,M$645,FALSE)))</f>
        <v>#VALUE!</v>
      </c>
      <c r="N10" s="2" t="e">
        <f>VLOOKUP($B10,'Changes (pct point)'!$B:$AA,N$645,FALSE)/(VLOOKUP($B10,'Rates (%) SA2'!$B:$AA,N$645,FALSE)-(VLOOKUP($B10,'Changes (pct point)'!$B:$AA,N$645,FALSE)))</f>
        <v>#VALUE!</v>
      </c>
      <c r="O10" s="2" t="e">
        <f>VLOOKUP($B10,'Changes (pct point)'!$B:$AA,O$645,FALSE)/(VLOOKUP($B10,'Rates (%) SA2'!$B:$AA,O$645,FALSE)-(VLOOKUP($B10,'Changes (pct point)'!$B:$AA,O$645,FALSE)))</f>
        <v>#VALUE!</v>
      </c>
      <c r="P10" s="2" t="e">
        <f>VLOOKUP($B10,'Changes (pct point)'!$B:$AA,P$645,FALSE)/(VLOOKUP($B10,'Rates (%) SA2'!$B:$AA,P$645,FALSE)-(VLOOKUP($B10,'Changes (pct point)'!$B:$AA,P$645,FALSE)))</f>
        <v>#VALUE!</v>
      </c>
      <c r="Q10" s="2" t="e">
        <f>VLOOKUP($B10,'Changes (pct point)'!$B:$AA,Q$645,FALSE)/(VLOOKUP($B10,'Rates (%) SA2'!$B:$AA,Q$645,FALSE)-(VLOOKUP($B10,'Changes (pct point)'!$B:$AA,Q$645,FALSE)))</f>
        <v>#VALUE!</v>
      </c>
      <c r="R10" s="2" t="e">
        <f>VLOOKUP($B10,'Changes (pct point)'!$B:$AA,R$645,FALSE)/(VLOOKUP($B10,'Rates (%) SA2'!$B:$AA,R$645,FALSE)-(VLOOKUP($B10,'Changes (pct point)'!$B:$AA,R$645,FALSE)))</f>
        <v>#VALUE!</v>
      </c>
      <c r="S10" s="2" t="e">
        <f>VLOOKUP($B10,'Changes (pct point)'!$B:$AA,S$645,FALSE)/(VLOOKUP($B10,'Rates (%) SA2'!$B:$AA,S$645,FALSE)-(VLOOKUP($B10,'Changes (pct point)'!$B:$AA,S$645,FALSE)))</f>
        <v>#VALUE!</v>
      </c>
      <c r="T10" s="2" t="e">
        <f>VLOOKUP($B10,'Changes (pct point)'!$B:$AA,T$645,FALSE)/(VLOOKUP($B10,'Rates (%) SA2'!$B:$AA,T$645,FALSE)-(VLOOKUP($B10,'Changes (pct point)'!$B:$AA,T$645,FALSE)))</f>
        <v>#VALUE!</v>
      </c>
      <c r="U10" s="2" t="e">
        <f>VLOOKUP($B10,'Changes (pct point)'!$B:$AA,U$645,FALSE)/(VLOOKUP($B10,'Rates (%) SA2'!$B:$AA,U$645,FALSE)-(VLOOKUP($B10,'Changes (pct point)'!$B:$AA,U$645,FALSE)))</f>
        <v>#VALUE!</v>
      </c>
      <c r="V10" s="2" t="e">
        <f>VLOOKUP($B10,'Changes (pct point)'!$B:$AA,V$645,FALSE)/(VLOOKUP($B10,'Rates (%) SA2'!$B:$AA,V$645,FALSE)-(VLOOKUP($B10,'Changes (pct point)'!$B:$AA,V$645,FALSE)))</f>
        <v>#VALUE!</v>
      </c>
      <c r="W10" s="2" t="e">
        <f>VLOOKUP($B10,'Changes (pct point)'!$B:$AA,W$645,FALSE)/(VLOOKUP($B10,'Rates (%) SA2'!$B:$AA,W$645,FALSE)-(VLOOKUP($B10,'Changes (pct point)'!$B:$AA,W$645,FALSE)))</f>
        <v>#DIV/0!</v>
      </c>
      <c r="X10" s="2" t="e">
        <f>VLOOKUP($B10,'Changes (pct point)'!$B:$AA,X$645,FALSE)/(VLOOKUP($B10,'Rates (%) SA2'!$B:$AA,X$645,FALSE)-(VLOOKUP($B10,'Changes (pct point)'!$B:$AA,X$645,FALSE)))</f>
        <v>#DIV/0!</v>
      </c>
      <c r="Y10" s="2" t="e">
        <f>VLOOKUP($B10,'Changes (pct point)'!$B:$AA,Y$645,FALSE)/(VLOOKUP($B10,'Rates (%) SA2'!$B:$AA,Y$645,FALSE)-(VLOOKUP($B10,'Changes (pct point)'!$B:$AA,Y$645,FALSE)))</f>
        <v>#DIV/0!</v>
      </c>
      <c r="Z10" s="2" t="e">
        <f>VLOOKUP($B10,'Changes (pct point)'!$B:$AA,Z$645,FALSE)/(VLOOKUP($B10,'Rates (%) SA2'!$B:$AA,Z$645,FALSE)-(VLOOKUP($B10,'Changes (pct point)'!$B:$AA,Z$645,FALSE)))</f>
        <v>#DIV/0!</v>
      </c>
    </row>
    <row r="11" spans="1:26" x14ac:dyDescent="0.3">
      <c r="A11">
        <v>117011325</v>
      </c>
      <c r="B11" t="s">
        <v>418</v>
      </c>
      <c r="C11" s="2" t="e">
        <f>VLOOKUP($B11,'Changes (pct point)'!$B:$AA,C$645,FALSE)/(VLOOKUP($B11,'Rates (%) SA2'!$B:$AA,C$645,FALSE)-(VLOOKUP($B11,'Changes (pct point)'!$B:$AA,C$645,FALSE)))</f>
        <v>#VALUE!</v>
      </c>
      <c r="D11" s="2" t="e">
        <f>VLOOKUP($B11,'Changes (pct point)'!$B:$AA,D$645,FALSE)/(VLOOKUP($B11,'Rates (%) SA2'!$B:$AA,D$645,FALSE)-(VLOOKUP($B11,'Changes (pct point)'!$B:$AA,D$645,FALSE)))</f>
        <v>#VALUE!</v>
      </c>
      <c r="E11" s="2" t="e">
        <f>VLOOKUP($B11,'Changes (pct point)'!$B:$AA,E$645,FALSE)/(VLOOKUP($B11,'Rates (%) SA2'!$B:$AA,E$645,FALSE)-(VLOOKUP($B11,'Changes (pct point)'!$B:$AA,E$645,FALSE)))</f>
        <v>#VALUE!</v>
      </c>
      <c r="F11" s="2" t="e">
        <f>VLOOKUP($B11,'Changes (pct point)'!$B:$AA,F$645,FALSE)/(VLOOKUP($B11,'Rates (%) SA2'!$B:$AA,F$645,FALSE)-(VLOOKUP($B11,'Changes (pct point)'!$B:$AA,F$645,FALSE)))</f>
        <v>#VALUE!</v>
      </c>
      <c r="G11" s="2" t="e">
        <f>VLOOKUP($B11,'Changes (pct point)'!$B:$AA,G$645,FALSE)/(VLOOKUP($B11,'Rates (%) SA2'!$B:$AA,G$645,FALSE)-(VLOOKUP($B11,'Changes (pct point)'!$B:$AA,G$645,FALSE)))</f>
        <v>#VALUE!</v>
      </c>
      <c r="H11" s="2" t="e">
        <f>VLOOKUP($B11,'Changes (pct point)'!$B:$AA,H$645,FALSE)/(VLOOKUP($B11,'Rates (%) SA2'!$B:$AA,H$645,FALSE)-(VLOOKUP($B11,'Changes (pct point)'!$B:$AA,H$645,FALSE)))</f>
        <v>#VALUE!</v>
      </c>
      <c r="I11" s="2" t="e">
        <f>VLOOKUP($B11,'Changes (pct point)'!$B:$AA,I$645,FALSE)/(VLOOKUP($B11,'Rates (%) SA2'!$B:$AA,I$645,FALSE)-(VLOOKUP($B11,'Changes (pct point)'!$B:$AA,I$645,FALSE)))</f>
        <v>#VALUE!</v>
      </c>
      <c r="J11" s="2" t="e">
        <f>VLOOKUP($B11,'Changes (pct point)'!$B:$AA,J$645,FALSE)/(VLOOKUP($B11,'Rates (%) SA2'!$B:$AA,J$645,FALSE)-(VLOOKUP($B11,'Changes (pct point)'!$B:$AA,J$645,FALSE)))</f>
        <v>#VALUE!</v>
      </c>
      <c r="K11" s="2" t="e">
        <f>VLOOKUP($B11,'Changes (pct point)'!$B:$AA,K$645,FALSE)/(VLOOKUP($B11,'Rates (%) SA2'!$B:$AA,K$645,FALSE)-(VLOOKUP($B11,'Changes (pct point)'!$B:$AA,K$645,FALSE)))</f>
        <v>#VALUE!</v>
      </c>
      <c r="L11" s="2" t="e">
        <f>VLOOKUP($B11,'Changes (pct point)'!$B:$AA,L$645,FALSE)/(VLOOKUP($B11,'Rates (%) SA2'!$B:$AA,L$645,FALSE)-(VLOOKUP($B11,'Changes (pct point)'!$B:$AA,L$645,FALSE)))</f>
        <v>#VALUE!</v>
      </c>
      <c r="M11" s="2" t="e">
        <f>VLOOKUP($B11,'Changes (pct point)'!$B:$AA,M$645,FALSE)/(VLOOKUP($B11,'Rates (%) SA2'!$B:$AA,M$645,FALSE)-(VLOOKUP($B11,'Changes (pct point)'!$B:$AA,M$645,FALSE)))</f>
        <v>#VALUE!</v>
      </c>
      <c r="N11" s="2" t="e">
        <f>VLOOKUP($B11,'Changes (pct point)'!$B:$AA,N$645,FALSE)/(VLOOKUP($B11,'Rates (%) SA2'!$B:$AA,N$645,FALSE)-(VLOOKUP($B11,'Changes (pct point)'!$B:$AA,N$645,FALSE)))</f>
        <v>#VALUE!</v>
      </c>
      <c r="O11" s="2" t="e">
        <f>VLOOKUP($B11,'Changes (pct point)'!$B:$AA,O$645,FALSE)/(VLOOKUP($B11,'Rates (%) SA2'!$B:$AA,O$645,FALSE)-(VLOOKUP($B11,'Changes (pct point)'!$B:$AA,O$645,FALSE)))</f>
        <v>#VALUE!</v>
      </c>
      <c r="P11" s="2" t="e">
        <f>VLOOKUP($B11,'Changes (pct point)'!$B:$AA,P$645,FALSE)/(VLOOKUP($B11,'Rates (%) SA2'!$B:$AA,P$645,FALSE)-(VLOOKUP($B11,'Changes (pct point)'!$B:$AA,P$645,FALSE)))</f>
        <v>#VALUE!</v>
      </c>
      <c r="Q11" s="2" t="e">
        <f>VLOOKUP($B11,'Changes (pct point)'!$B:$AA,Q$645,FALSE)/(VLOOKUP($B11,'Rates (%) SA2'!$B:$AA,Q$645,FALSE)-(VLOOKUP($B11,'Changes (pct point)'!$B:$AA,Q$645,FALSE)))</f>
        <v>#VALUE!</v>
      </c>
      <c r="R11" s="2" t="e">
        <f>VLOOKUP($B11,'Changes (pct point)'!$B:$AA,R$645,FALSE)/(VLOOKUP($B11,'Rates (%) SA2'!$B:$AA,R$645,FALSE)-(VLOOKUP($B11,'Changes (pct point)'!$B:$AA,R$645,FALSE)))</f>
        <v>#VALUE!</v>
      </c>
      <c r="S11" s="2" t="e">
        <f>VLOOKUP($B11,'Changes (pct point)'!$B:$AA,S$645,FALSE)/(VLOOKUP($B11,'Rates (%) SA2'!$B:$AA,S$645,FALSE)-(VLOOKUP($B11,'Changes (pct point)'!$B:$AA,S$645,FALSE)))</f>
        <v>#VALUE!</v>
      </c>
      <c r="T11" s="2" t="e">
        <f>VLOOKUP($B11,'Changes (pct point)'!$B:$AA,T$645,FALSE)/(VLOOKUP($B11,'Rates (%) SA2'!$B:$AA,T$645,FALSE)-(VLOOKUP($B11,'Changes (pct point)'!$B:$AA,T$645,FALSE)))</f>
        <v>#VALUE!</v>
      </c>
      <c r="U11" s="2" t="e">
        <f>VLOOKUP($B11,'Changes (pct point)'!$B:$AA,U$645,FALSE)/(VLOOKUP($B11,'Rates (%) SA2'!$B:$AA,U$645,FALSE)-(VLOOKUP($B11,'Changes (pct point)'!$B:$AA,U$645,FALSE)))</f>
        <v>#VALUE!</v>
      </c>
      <c r="V11" s="2" t="e">
        <f>VLOOKUP($B11,'Changes (pct point)'!$B:$AA,V$645,FALSE)/(VLOOKUP($B11,'Rates (%) SA2'!$B:$AA,V$645,FALSE)-(VLOOKUP($B11,'Changes (pct point)'!$B:$AA,V$645,FALSE)))</f>
        <v>#VALUE!</v>
      </c>
      <c r="W11" s="2" t="e">
        <f>VLOOKUP($B11,'Changes (pct point)'!$B:$AA,W$645,FALSE)/(VLOOKUP($B11,'Rates (%) SA2'!$B:$AA,W$645,FALSE)-(VLOOKUP($B11,'Changes (pct point)'!$B:$AA,W$645,FALSE)))</f>
        <v>#DIV/0!</v>
      </c>
      <c r="X11" s="2" t="e">
        <f>VLOOKUP($B11,'Changes (pct point)'!$B:$AA,X$645,FALSE)/(VLOOKUP($B11,'Rates (%) SA2'!$B:$AA,X$645,FALSE)-(VLOOKUP($B11,'Changes (pct point)'!$B:$AA,X$645,FALSE)))</f>
        <v>#DIV/0!</v>
      </c>
      <c r="Y11" s="2" t="e">
        <f>VLOOKUP($B11,'Changes (pct point)'!$B:$AA,Y$645,FALSE)/(VLOOKUP($B11,'Rates (%) SA2'!$B:$AA,Y$645,FALSE)-(VLOOKUP($B11,'Changes (pct point)'!$B:$AA,Y$645,FALSE)))</f>
        <v>#DIV/0!</v>
      </c>
      <c r="Z11" s="2" t="e">
        <f>VLOOKUP($B11,'Changes (pct point)'!$B:$AA,Z$645,FALSE)/(VLOOKUP($B11,'Rates (%) SA2'!$B:$AA,Z$645,FALSE)-(VLOOKUP($B11,'Changes (pct point)'!$B:$AA,Z$645,FALSE)))</f>
        <v>#DIV/0!</v>
      </c>
    </row>
    <row r="12" spans="1:26" x14ac:dyDescent="0.3">
      <c r="A12">
        <v>118011342</v>
      </c>
      <c r="B12" t="s">
        <v>444</v>
      </c>
      <c r="C12" s="2" t="e">
        <f>VLOOKUP($B12,'Changes (pct point)'!$B:$AA,C$645,FALSE)/(VLOOKUP($B12,'Rates (%) SA2'!$B:$AA,C$645,FALSE)-(VLOOKUP($B12,'Changes (pct point)'!$B:$AA,C$645,FALSE)))</f>
        <v>#VALUE!</v>
      </c>
      <c r="D12" s="2" t="e">
        <f>VLOOKUP($B12,'Changes (pct point)'!$B:$AA,D$645,FALSE)/(VLOOKUP($B12,'Rates (%) SA2'!$B:$AA,D$645,FALSE)-(VLOOKUP($B12,'Changes (pct point)'!$B:$AA,D$645,FALSE)))</f>
        <v>#VALUE!</v>
      </c>
      <c r="E12" s="2" t="e">
        <f>VLOOKUP($B12,'Changes (pct point)'!$B:$AA,E$645,FALSE)/(VLOOKUP($B12,'Rates (%) SA2'!$B:$AA,E$645,FALSE)-(VLOOKUP($B12,'Changes (pct point)'!$B:$AA,E$645,FALSE)))</f>
        <v>#VALUE!</v>
      </c>
      <c r="F12" s="2" t="e">
        <f>VLOOKUP($B12,'Changes (pct point)'!$B:$AA,F$645,FALSE)/(VLOOKUP($B12,'Rates (%) SA2'!$B:$AA,F$645,FALSE)-(VLOOKUP($B12,'Changes (pct point)'!$B:$AA,F$645,FALSE)))</f>
        <v>#VALUE!</v>
      </c>
      <c r="G12" s="2" t="e">
        <f>VLOOKUP($B12,'Changes (pct point)'!$B:$AA,G$645,FALSE)/(VLOOKUP($B12,'Rates (%) SA2'!$B:$AA,G$645,FALSE)-(VLOOKUP($B12,'Changes (pct point)'!$B:$AA,G$645,FALSE)))</f>
        <v>#VALUE!</v>
      </c>
      <c r="H12" s="2" t="e">
        <f>VLOOKUP($B12,'Changes (pct point)'!$B:$AA,H$645,FALSE)/(VLOOKUP($B12,'Rates (%) SA2'!$B:$AA,H$645,FALSE)-(VLOOKUP($B12,'Changes (pct point)'!$B:$AA,H$645,FALSE)))</f>
        <v>#VALUE!</v>
      </c>
      <c r="I12" s="2" t="e">
        <f>VLOOKUP($B12,'Changes (pct point)'!$B:$AA,I$645,FALSE)/(VLOOKUP($B12,'Rates (%) SA2'!$B:$AA,I$645,FALSE)-(VLOOKUP($B12,'Changes (pct point)'!$B:$AA,I$645,FALSE)))</f>
        <v>#VALUE!</v>
      </c>
      <c r="J12" s="2" t="e">
        <f>VLOOKUP($B12,'Changes (pct point)'!$B:$AA,J$645,FALSE)/(VLOOKUP($B12,'Rates (%) SA2'!$B:$AA,J$645,FALSE)-(VLOOKUP($B12,'Changes (pct point)'!$B:$AA,J$645,FALSE)))</f>
        <v>#VALUE!</v>
      </c>
      <c r="K12" s="2" t="e">
        <f>VLOOKUP($B12,'Changes (pct point)'!$B:$AA,K$645,FALSE)/(VLOOKUP($B12,'Rates (%) SA2'!$B:$AA,K$645,FALSE)-(VLOOKUP($B12,'Changes (pct point)'!$B:$AA,K$645,FALSE)))</f>
        <v>#VALUE!</v>
      </c>
      <c r="L12" s="2" t="e">
        <f>VLOOKUP($B12,'Changes (pct point)'!$B:$AA,L$645,FALSE)/(VLOOKUP($B12,'Rates (%) SA2'!$B:$AA,L$645,FALSE)-(VLOOKUP($B12,'Changes (pct point)'!$B:$AA,L$645,FALSE)))</f>
        <v>#VALUE!</v>
      </c>
      <c r="M12" s="2" t="e">
        <f>VLOOKUP($B12,'Changes (pct point)'!$B:$AA,M$645,FALSE)/(VLOOKUP($B12,'Rates (%) SA2'!$B:$AA,M$645,FALSE)-(VLOOKUP($B12,'Changes (pct point)'!$B:$AA,M$645,FALSE)))</f>
        <v>#VALUE!</v>
      </c>
      <c r="N12" s="2" t="e">
        <f>VLOOKUP($B12,'Changes (pct point)'!$B:$AA,N$645,FALSE)/(VLOOKUP($B12,'Rates (%) SA2'!$B:$AA,N$645,FALSE)-(VLOOKUP($B12,'Changes (pct point)'!$B:$AA,N$645,FALSE)))</f>
        <v>#VALUE!</v>
      </c>
      <c r="O12" s="2" t="e">
        <f>VLOOKUP($B12,'Changes (pct point)'!$B:$AA,O$645,FALSE)/(VLOOKUP($B12,'Rates (%) SA2'!$B:$AA,O$645,FALSE)-(VLOOKUP($B12,'Changes (pct point)'!$B:$AA,O$645,FALSE)))</f>
        <v>#VALUE!</v>
      </c>
      <c r="P12" s="2" t="e">
        <f>VLOOKUP($B12,'Changes (pct point)'!$B:$AA,P$645,FALSE)/(VLOOKUP($B12,'Rates (%) SA2'!$B:$AA,P$645,FALSE)-(VLOOKUP($B12,'Changes (pct point)'!$B:$AA,P$645,FALSE)))</f>
        <v>#VALUE!</v>
      </c>
      <c r="Q12" s="2" t="e">
        <f>VLOOKUP($B12,'Changes (pct point)'!$B:$AA,Q$645,FALSE)/(VLOOKUP($B12,'Rates (%) SA2'!$B:$AA,Q$645,FALSE)-(VLOOKUP($B12,'Changes (pct point)'!$B:$AA,Q$645,FALSE)))</f>
        <v>#VALUE!</v>
      </c>
      <c r="R12" s="2" t="e">
        <f>VLOOKUP($B12,'Changes (pct point)'!$B:$AA,R$645,FALSE)/(VLOOKUP($B12,'Rates (%) SA2'!$B:$AA,R$645,FALSE)-(VLOOKUP($B12,'Changes (pct point)'!$B:$AA,R$645,FALSE)))</f>
        <v>#VALUE!</v>
      </c>
      <c r="S12" s="2" t="e">
        <f>VLOOKUP($B12,'Changes (pct point)'!$B:$AA,S$645,FALSE)/(VLOOKUP($B12,'Rates (%) SA2'!$B:$AA,S$645,FALSE)-(VLOOKUP($B12,'Changes (pct point)'!$B:$AA,S$645,FALSE)))</f>
        <v>#VALUE!</v>
      </c>
      <c r="T12" s="2" t="e">
        <f>VLOOKUP($B12,'Changes (pct point)'!$B:$AA,T$645,FALSE)/(VLOOKUP($B12,'Rates (%) SA2'!$B:$AA,T$645,FALSE)-(VLOOKUP($B12,'Changes (pct point)'!$B:$AA,T$645,FALSE)))</f>
        <v>#VALUE!</v>
      </c>
      <c r="U12" s="2" t="e">
        <f>VLOOKUP($B12,'Changes (pct point)'!$B:$AA,U$645,FALSE)/(VLOOKUP($B12,'Rates (%) SA2'!$B:$AA,U$645,FALSE)-(VLOOKUP($B12,'Changes (pct point)'!$B:$AA,U$645,FALSE)))</f>
        <v>#VALUE!</v>
      </c>
      <c r="V12" s="2" t="e">
        <f>VLOOKUP($B12,'Changes (pct point)'!$B:$AA,V$645,FALSE)/(VLOOKUP($B12,'Rates (%) SA2'!$B:$AA,V$645,FALSE)-(VLOOKUP($B12,'Changes (pct point)'!$B:$AA,V$645,FALSE)))</f>
        <v>#VALUE!</v>
      </c>
      <c r="W12" s="2" t="e">
        <f>VLOOKUP($B12,'Changes (pct point)'!$B:$AA,W$645,FALSE)/(VLOOKUP($B12,'Rates (%) SA2'!$B:$AA,W$645,FALSE)-(VLOOKUP($B12,'Changes (pct point)'!$B:$AA,W$645,FALSE)))</f>
        <v>#DIV/0!</v>
      </c>
      <c r="X12" s="2" t="e">
        <f>VLOOKUP($B12,'Changes (pct point)'!$B:$AA,X$645,FALSE)/(VLOOKUP($B12,'Rates (%) SA2'!$B:$AA,X$645,FALSE)-(VLOOKUP($B12,'Changes (pct point)'!$B:$AA,X$645,FALSE)))</f>
        <v>#DIV/0!</v>
      </c>
      <c r="Y12" s="2" t="e">
        <f>VLOOKUP($B12,'Changes (pct point)'!$B:$AA,Y$645,FALSE)/(VLOOKUP($B12,'Rates (%) SA2'!$B:$AA,Y$645,FALSE)-(VLOOKUP($B12,'Changes (pct point)'!$B:$AA,Y$645,FALSE)))</f>
        <v>#DIV/0!</v>
      </c>
      <c r="Z12" s="2" t="e">
        <f>VLOOKUP($B12,'Changes (pct point)'!$B:$AA,Z$645,FALSE)/(VLOOKUP($B12,'Rates (%) SA2'!$B:$AA,Z$645,FALSE)-(VLOOKUP($B12,'Changes (pct point)'!$B:$AA,Z$645,FALSE)))</f>
        <v>#DIV/0!</v>
      </c>
    </row>
    <row r="13" spans="1:26" x14ac:dyDescent="0.3">
      <c r="A13">
        <v>123021439</v>
      </c>
      <c r="B13" t="s">
        <v>578</v>
      </c>
      <c r="C13" s="2" t="e">
        <f>VLOOKUP($B13,'Changes (pct point)'!$B:$AA,C$645,FALSE)/(VLOOKUP($B13,'Rates (%) SA2'!$B:$AA,C$645,FALSE)-(VLOOKUP($B13,'Changes (pct point)'!$B:$AA,C$645,FALSE)))</f>
        <v>#VALUE!</v>
      </c>
      <c r="D13" s="2" t="e">
        <f>VLOOKUP($B13,'Changes (pct point)'!$B:$AA,D$645,FALSE)/(VLOOKUP($B13,'Rates (%) SA2'!$B:$AA,D$645,FALSE)-(VLOOKUP($B13,'Changes (pct point)'!$B:$AA,D$645,FALSE)))</f>
        <v>#VALUE!</v>
      </c>
      <c r="E13" s="2" t="e">
        <f>VLOOKUP($B13,'Changes (pct point)'!$B:$AA,E$645,FALSE)/(VLOOKUP($B13,'Rates (%) SA2'!$B:$AA,E$645,FALSE)-(VLOOKUP($B13,'Changes (pct point)'!$B:$AA,E$645,FALSE)))</f>
        <v>#VALUE!</v>
      </c>
      <c r="F13" s="2" t="e">
        <f>VLOOKUP($B13,'Changes (pct point)'!$B:$AA,F$645,FALSE)/(VLOOKUP($B13,'Rates (%) SA2'!$B:$AA,F$645,FALSE)-(VLOOKUP($B13,'Changes (pct point)'!$B:$AA,F$645,FALSE)))</f>
        <v>#VALUE!</v>
      </c>
      <c r="G13" s="2" t="e">
        <f>VLOOKUP($B13,'Changes (pct point)'!$B:$AA,G$645,FALSE)/(VLOOKUP($B13,'Rates (%) SA2'!$B:$AA,G$645,FALSE)-(VLOOKUP($B13,'Changes (pct point)'!$B:$AA,G$645,FALSE)))</f>
        <v>#VALUE!</v>
      </c>
      <c r="H13" s="2" t="e">
        <f>VLOOKUP($B13,'Changes (pct point)'!$B:$AA,H$645,FALSE)/(VLOOKUP($B13,'Rates (%) SA2'!$B:$AA,H$645,FALSE)-(VLOOKUP($B13,'Changes (pct point)'!$B:$AA,H$645,FALSE)))</f>
        <v>#VALUE!</v>
      </c>
      <c r="I13" s="2" t="e">
        <f>VLOOKUP($B13,'Changes (pct point)'!$B:$AA,I$645,FALSE)/(VLOOKUP($B13,'Rates (%) SA2'!$B:$AA,I$645,FALSE)-(VLOOKUP($B13,'Changes (pct point)'!$B:$AA,I$645,FALSE)))</f>
        <v>#VALUE!</v>
      </c>
      <c r="J13" s="2" t="e">
        <f>VLOOKUP($B13,'Changes (pct point)'!$B:$AA,J$645,FALSE)/(VLOOKUP($B13,'Rates (%) SA2'!$B:$AA,J$645,FALSE)-(VLOOKUP($B13,'Changes (pct point)'!$B:$AA,J$645,FALSE)))</f>
        <v>#VALUE!</v>
      </c>
      <c r="K13" s="2" t="e">
        <f>VLOOKUP($B13,'Changes (pct point)'!$B:$AA,K$645,FALSE)/(VLOOKUP($B13,'Rates (%) SA2'!$B:$AA,K$645,FALSE)-(VLOOKUP($B13,'Changes (pct point)'!$B:$AA,K$645,FALSE)))</f>
        <v>#VALUE!</v>
      </c>
      <c r="L13" s="2" t="e">
        <f>VLOOKUP($B13,'Changes (pct point)'!$B:$AA,L$645,FALSE)/(VLOOKUP($B13,'Rates (%) SA2'!$B:$AA,L$645,FALSE)-(VLOOKUP($B13,'Changes (pct point)'!$B:$AA,L$645,FALSE)))</f>
        <v>#VALUE!</v>
      </c>
      <c r="M13" s="2" t="e">
        <f>VLOOKUP($B13,'Changes (pct point)'!$B:$AA,M$645,FALSE)/(VLOOKUP($B13,'Rates (%) SA2'!$B:$AA,M$645,FALSE)-(VLOOKUP($B13,'Changes (pct point)'!$B:$AA,M$645,FALSE)))</f>
        <v>#VALUE!</v>
      </c>
      <c r="N13" s="2" t="e">
        <f>VLOOKUP($B13,'Changes (pct point)'!$B:$AA,N$645,FALSE)/(VLOOKUP($B13,'Rates (%) SA2'!$B:$AA,N$645,FALSE)-(VLOOKUP($B13,'Changes (pct point)'!$B:$AA,N$645,FALSE)))</f>
        <v>#VALUE!</v>
      </c>
      <c r="O13" s="2" t="e">
        <f>VLOOKUP($B13,'Changes (pct point)'!$B:$AA,O$645,FALSE)/(VLOOKUP($B13,'Rates (%) SA2'!$B:$AA,O$645,FALSE)-(VLOOKUP($B13,'Changes (pct point)'!$B:$AA,O$645,FALSE)))</f>
        <v>#VALUE!</v>
      </c>
      <c r="P13" s="2" t="e">
        <f>VLOOKUP($B13,'Changes (pct point)'!$B:$AA,P$645,FALSE)/(VLOOKUP($B13,'Rates (%) SA2'!$B:$AA,P$645,FALSE)-(VLOOKUP($B13,'Changes (pct point)'!$B:$AA,P$645,FALSE)))</f>
        <v>#VALUE!</v>
      </c>
      <c r="Q13" s="2" t="e">
        <f>VLOOKUP($B13,'Changes (pct point)'!$B:$AA,Q$645,FALSE)/(VLOOKUP($B13,'Rates (%) SA2'!$B:$AA,Q$645,FALSE)-(VLOOKUP($B13,'Changes (pct point)'!$B:$AA,Q$645,FALSE)))</f>
        <v>#VALUE!</v>
      </c>
      <c r="R13" s="2" t="e">
        <f>VLOOKUP($B13,'Changes (pct point)'!$B:$AA,R$645,FALSE)/(VLOOKUP($B13,'Rates (%) SA2'!$B:$AA,R$645,FALSE)-(VLOOKUP($B13,'Changes (pct point)'!$B:$AA,R$645,FALSE)))</f>
        <v>#VALUE!</v>
      </c>
      <c r="S13" s="2" t="e">
        <f>VLOOKUP($B13,'Changes (pct point)'!$B:$AA,S$645,FALSE)/(VLOOKUP($B13,'Rates (%) SA2'!$B:$AA,S$645,FALSE)-(VLOOKUP($B13,'Changes (pct point)'!$B:$AA,S$645,FALSE)))</f>
        <v>#VALUE!</v>
      </c>
      <c r="T13" s="2" t="e">
        <f>VLOOKUP($B13,'Changes (pct point)'!$B:$AA,T$645,FALSE)/(VLOOKUP($B13,'Rates (%) SA2'!$B:$AA,T$645,FALSE)-(VLOOKUP($B13,'Changes (pct point)'!$B:$AA,T$645,FALSE)))</f>
        <v>#VALUE!</v>
      </c>
      <c r="U13" s="2" t="e">
        <f>VLOOKUP($B13,'Changes (pct point)'!$B:$AA,U$645,FALSE)/(VLOOKUP($B13,'Rates (%) SA2'!$B:$AA,U$645,FALSE)-(VLOOKUP($B13,'Changes (pct point)'!$B:$AA,U$645,FALSE)))</f>
        <v>#VALUE!</v>
      </c>
      <c r="V13" s="2" t="e">
        <f>VLOOKUP($B13,'Changes (pct point)'!$B:$AA,V$645,FALSE)/(VLOOKUP($B13,'Rates (%) SA2'!$B:$AA,V$645,FALSE)-(VLOOKUP($B13,'Changes (pct point)'!$B:$AA,V$645,FALSE)))</f>
        <v>#VALUE!</v>
      </c>
      <c r="W13" s="2" t="e">
        <f>VLOOKUP($B13,'Changes (pct point)'!$B:$AA,W$645,FALSE)/(VLOOKUP($B13,'Rates (%) SA2'!$B:$AA,W$645,FALSE)-(VLOOKUP($B13,'Changes (pct point)'!$B:$AA,W$645,FALSE)))</f>
        <v>#DIV/0!</v>
      </c>
      <c r="X13" s="2" t="e">
        <f>VLOOKUP($B13,'Changes (pct point)'!$B:$AA,X$645,FALSE)/(VLOOKUP($B13,'Rates (%) SA2'!$B:$AA,X$645,FALSE)-(VLOOKUP($B13,'Changes (pct point)'!$B:$AA,X$645,FALSE)))</f>
        <v>#DIV/0!</v>
      </c>
      <c r="Y13" s="2" t="e">
        <f>VLOOKUP($B13,'Changes (pct point)'!$B:$AA,Y$645,FALSE)/(VLOOKUP($B13,'Rates (%) SA2'!$B:$AA,Y$645,FALSE)-(VLOOKUP($B13,'Changes (pct point)'!$B:$AA,Y$645,FALSE)))</f>
        <v>#DIV/0!</v>
      </c>
      <c r="Z13" s="2" t="e">
        <f>VLOOKUP($B13,'Changes (pct point)'!$B:$AA,Z$645,FALSE)/(VLOOKUP($B13,'Rates (%) SA2'!$B:$AA,Z$645,FALSE)-(VLOOKUP($B13,'Changes (pct point)'!$B:$AA,Z$645,FALSE)))</f>
        <v>#DIV/0!</v>
      </c>
    </row>
    <row r="14" spans="1:26" x14ac:dyDescent="0.3">
      <c r="A14">
        <v>124011451</v>
      </c>
      <c r="B14" t="s">
        <v>592</v>
      </c>
      <c r="C14" s="2" t="e">
        <f>VLOOKUP($B14,'Changes (pct point)'!$B:$AA,C$645,FALSE)/(VLOOKUP($B14,'Rates (%) SA2'!$B:$AA,C$645,FALSE)-(VLOOKUP($B14,'Changes (pct point)'!$B:$AA,C$645,FALSE)))</f>
        <v>#VALUE!</v>
      </c>
      <c r="D14" s="2" t="e">
        <f>VLOOKUP($B14,'Changes (pct point)'!$B:$AA,D$645,FALSE)/(VLOOKUP($B14,'Rates (%) SA2'!$B:$AA,D$645,FALSE)-(VLOOKUP($B14,'Changes (pct point)'!$B:$AA,D$645,FALSE)))</f>
        <v>#VALUE!</v>
      </c>
      <c r="E14" s="2" t="e">
        <f>VLOOKUP($B14,'Changes (pct point)'!$B:$AA,E$645,FALSE)/(VLOOKUP($B14,'Rates (%) SA2'!$B:$AA,E$645,FALSE)-(VLOOKUP($B14,'Changes (pct point)'!$B:$AA,E$645,FALSE)))</f>
        <v>#VALUE!</v>
      </c>
      <c r="F14" s="2" t="e">
        <f>VLOOKUP($B14,'Changes (pct point)'!$B:$AA,F$645,FALSE)/(VLOOKUP($B14,'Rates (%) SA2'!$B:$AA,F$645,FALSE)-(VLOOKUP($B14,'Changes (pct point)'!$B:$AA,F$645,FALSE)))</f>
        <v>#VALUE!</v>
      </c>
      <c r="G14" s="2" t="e">
        <f>VLOOKUP($B14,'Changes (pct point)'!$B:$AA,G$645,FALSE)/(VLOOKUP($B14,'Rates (%) SA2'!$B:$AA,G$645,FALSE)-(VLOOKUP($B14,'Changes (pct point)'!$B:$AA,G$645,FALSE)))</f>
        <v>#VALUE!</v>
      </c>
      <c r="H14" s="2" t="e">
        <f>VLOOKUP($B14,'Changes (pct point)'!$B:$AA,H$645,FALSE)/(VLOOKUP($B14,'Rates (%) SA2'!$B:$AA,H$645,FALSE)-(VLOOKUP($B14,'Changes (pct point)'!$B:$AA,H$645,FALSE)))</f>
        <v>#VALUE!</v>
      </c>
      <c r="I14" s="2" t="e">
        <f>VLOOKUP($B14,'Changes (pct point)'!$B:$AA,I$645,FALSE)/(VLOOKUP($B14,'Rates (%) SA2'!$B:$AA,I$645,FALSE)-(VLOOKUP($B14,'Changes (pct point)'!$B:$AA,I$645,FALSE)))</f>
        <v>#VALUE!</v>
      </c>
      <c r="J14" s="2" t="e">
        <f>VLOOKUP($B14,'Changes (pct point)'!$B:$AA,J$645,FALSE)/(VLOOKUP($B14,'Rates (%) SA2'!$B:$AA,J$645,FALSE)-(VLOOKUP($B14,'Changes (pct point)'!$B:$AA,J$645,FALSE)))</f>
        <v>#VALUE!</v>
      </c>
      <c r="K14" s="2" t="e">
        <f>VLOOKUP($B14,'Changes (pct point)'!$B:$AA,K$645,FALSE)/(VLOOKUP($B14,'Rates (%) SA2'!$B:$AA,K$645,FALSE)-(VLOOKUP($B14,'Changes (pct point)'!$B:$AA,K$645,FALSE)))</f>
        <v>#VALUE!</v>
      </c>
      <c r="L14" s="2" t="e">
        <f>VLOOKUP($B14,'Changes (pct point)'!$B:$AA,L$645,FALSE)/(VLOOKUP($B14,'Rates (%) SA2'!$B:$AA,L$645,FALSE)-(VLOOKUP($B14,'Changes (pct point)'!$B:$AA,L$645,FALSE)))</f>
        <v>#VALUE!</v>
      </c>
      <c r="M14" s="2" t="e">
        <f>VLOOKUP($B14,'Changes (pct point)'!$B:$AA,M$645,FALSE)/(VLOOKUP($B14,'Rates (%) SA2'!$B:$AA,M$645,FALSE)-(VLOOKUP($B14,'Changes (pct point)'!$B:$AA,M$645,FALSE)))</f>
        <v>#VALUE!</v>
      </c>
      <c r="N14" s="2" t="e">
        <f>VLOOKUP($B14,'Changes (pct point)'!$B:$AA,N$645,FALSE)/(VLOOKUP($B14,'Rates (%) SA2'!$B:$AA,N$645,FALSE)-(VLOOKUP($B14,'Changes (pct point)'!$B:$AA,N$645,FALSE)))</f>
        <v>#VALUE!</v>
      </c>
      <c r="O14" s="2" t="e">
        <f>VLOOKUP($B14,'Changes (pct point)'!$B:$AA,O$645,FALSE)/(VLOOKUP($B14,'Rates (%) SA2'!$B:$AA,O$645,FALSE)-(VLOOKUP($B14,'Changes (pct point)'!$B:$AA,O$645,FALSE)))</f>
        <v>#VALUE!</v>
      </c>
      <c r="P14" s="2" t="e">
        <f>VLOOKUP($B14,'Changes (pct point)'!$B:$AA,P$645,FALSE)/(VLOOKUP($B14,'Rates (%) SA2'!$B:$AA,P$645,FALSE)-(VLOOKUP($B14,'Changes (pct point)'!$B:$AA,P$645,FALSE)))</f>
        <v>#VALUE!</v>
      </c>
      <c r="Q14" s="2" t="e">
        <f>VLOOKUP($B14,'Changes (pct point)'!$B:$AA,Q$645,FALSE)/(VLOOKUP($B14,'Rates (%) SA2'!$B:$AA,Q$645,FALSE)-(VLOOKUP($B14,'Changes (pct point)'!$B:$AA,Q$645,FALSE)))</f>
        <v>#VALUE!</v>
      </c>
      <c r="R14" s="2" t="e">
        <f>VLOOKUP($B14,'Changes (pct point)'!$B:$AA,R$645,FALSE)/(VLOOKUP($B14,'Rates (%) SA2'!$B:$AA,R$645,FALSE)-(VLOOKUP($B14,'Changes (pct point)'!$B:$AA,R$645,FALSE)))</f>
        <v>#VALUE!</v>
      </c>
      <c r="S14" s="2" t="e">
        <f>VLOOKUP($B14,'Changes (pct point)'!$B:$AA,S$645,FALSE)/(VLOOKUP($B14,'Rates (%) SA2'!$B:$AA,S$645,FALSE)-(VLOOKUP($B14,'Changes (pct point)'!$B:$AA,S$645,FALSE)))</f>
        <v>#VALUE!</v>
      </c>
      <c r="T14" s="2" t="e">
        <f>VLOOKUP($B14,'Changes (pct point)'!$B:$AA,T$645,FALSE)/(VLOOKUP($B14,'Rates (%) SA2'!$B:$AA,T$645,FALSE)-(VLOOKUP($B14,'Changes (pct point)'!$B:$AA,T$645,FALSE)))</f>
        <v>#VALUE!</v>
      </c>
      <c r="U14" s="2" t="e">
        <f>VLOOKUP($B14,'Changes (pct point)'!$B:$AA,U$645,FALSE)/(VLOOKUP($B14,'Rates (%) SA2'!$B:$AA,U$645,FALSE)-(VLOOKUP($B14,'Changes (pct point)'!$B:$AA,U$645,FALSE)))</f>
        <v>#VALUE!</v>
      </c>
      <c r="V14" s="2" t="e">
        <f>VLOOKUP($B14,'Changes (pct point)'!$B:$AA,V$645,FALSE)/(VLOOKUP($B14,'Rates (%) SA2'!$B:$AA,V$645,FALSE)-(VLOOKUP($B14,'Changes (pct point)'!$B:$AA,V$645,FALSE)))</f>
        <v>#VALUE!</v>
      </c>
      <c r="W14" s="2" t="e">
        <f>VLOOKUP($B14,'Changes (pct point)'!$B:$AA,W$645,FALSE)/(VLOOKUP($B14,'Rates (%) SA2'!$B:$AA,W$645,FALSE)-(VLOOKUP($B14,'Changes (pct point)'!$B:$AA,W$645,FALSE)))</f>
        <v>#DIV/0!</v>
      </c>
      <c r="X14" s="2" t="e">
        <f>VLOOKUP($B14,'Changes (pct point)'!$B:$AA,X$645,FALSE)/(VLOOKUP($B14,'Rates (%) SA2'!$B:$AA,X$645,FALSE)-(VLOOKUP($B14,'Changes (pct point)'!$B:$AA,X$645,FALSE)))</f>
        <v>#DIV/0!</v>
      </c>
      <c r="Y14" s="2" t="e">
        <f>VLOOKUP($B14,'Changes (pct point)'!$B:$AA,Y$645,FALSE)/(VLOOKUP($B14,'Rates (%) SA2'!$B:$AA,Y$645,FALSE)-(VLOOKUP($B14,'Changes (pct point)'!$B:$AA,Y$645,FALSE)))</f>
        <v>#DIV/0!</v>
      </c>
      <c r="Z14" s="2" t="e">
        <f>VLOOKUP($B14,'Changes (pct point)'!$B:$AA,Z$645,FALSE)/(VLOOKUP($B14,'Rates (%) SA2'!$B:$AA,Z$645,FALSE)-(VLOOKUP($B14,'Changes (pct point)'!$B:$AA,Z$645,FALSE)))</f>
        <v>#DIV/0!</v>
      </c>
    </row>
    <row r="15" spans="1:26" x14ac:dyDescent="0.3">
      <c r="A15">
        <v>124021456</v>
      </c>
      <c r="B15" t="s">
        <v>597</v>
      </c>
      <c r="C15" s="2" t="e">
        <f>VLOOKUP($B15,'Changes (pct point)'!$B:$AA,C$645,FALSE)/(VLOOKUP($B15,'Rates (%) SA2'!$B:$AA,C$645,FALSE)-(VLOOKUP($B15,'Changes (pct point)'!$B:$AA,C$645,FALSE)))</f>
        <v>#VALUE!</v>
      </c>
      <c r="D15" s="2" t="e">
        <f>VLOOKUP($B15,'Changes (pct point)'!$B:$AA,D$645,FALSE)/(VLOOKUP($B15,'Rates (%) SA2'!$B:$AA,D$645,FALSE)-(VLOOKUP($B15,'Changes (pct point)'!$B:$AA,D$645,FALSE)))</f>
        <v>#VALUE!</v>
      </c>
      <c r="E15" s="2" t="e">
        <f>VLOOKUP($B15,'Changes (pct point)'!$B:$AA,E$645,FALSE)/(VLOOKUP($B15,'Rates (%) SA2'!$B:$AA,E$645,FALSE)-(VLOOKUP($B15,'Changes (pct point)'!$B:$AA,E$645,FALSE)))</f>
        <v>#VALUE!</v>
      </c>
      <c r="F15" s="2" t="e">
        <f>VLOOKUP($B15,'Changes (pct point)'!$B:$AA,F$645,FALSE)/(VLOOKUP($B15,'Rates (%) SA2'!$B:$AA,F$645,FALSE)-(VLOOKUP($B15,'Changes (pct point)'!$B:$AA,F$645,FALSE)))</f>
        <v>#VALUE!</v>
      </c>
      <c r="G15" s="2" t="e">
        <f>VLOOKUP($B15,'Changes (pct point)'!$B:$AA,G$645,FALSE)/(VLOOKUP($B15,'Rates (%) SA2'!$B:$AA,G$645,FALSE)-(VLOOKUP($B15,'Changes (pct point)'!$B:$AA,G$645,FALSE)))</f>
        <v>#VALUE!</v>
      </c>
      <c r="H15" s="2" t="e">
        <f>VLOOKUP($B15,'Changes (pct point)'!$B:$AA,H$645,FALSE)/(VLOOKUP($B15,'Rates (%) SA2'!$B:$AA,H$645,FALSE)-(VLOOKUP($B15,'Changes (pct point)'!$B:$AA,H$645,FALSE)))</f>
        <v>#VALUE!</v>
      </c>
      <c r="I15" s="2" t="e">
        <f>VLOOKUP($B15,'Changes (pct point)'!$B:$AA,I$645,FALSE)/(VLOOKUP($B15,'Rates (%) SA2'!$B:$AA,I$645,FALSE)-(VLOOKUP($B15,'Changes (pct point)'!$B:$AA,I$645,FALSE)))</f>
        <v>#VALUE!</v>
      </c>
      <c r="J15" s="2" t="e">
        <f>VLOOKUP($B15,'Changes (pct point)'!$B:$AA,J$645,FALSE)/(VLOOKUP($B15,'Rates (%) SA2'!$B:$AA,J$645,FALSE)-(VLOOKUP($B15,'Changes (pct point)'!$B:$AA,J$645,FALSE)))</f>
        <v>#VALUE!</v>
      </c>
      <c r="K15" s="2" t="e">
        <f>VLOOKUP($B15,'Changes (pct point)'!$B:$AA,K$645,FALSE)/(VLOOKUP($B15,'Rates (%) SA2'!$B:$AA,K$645,FALSE)-(VLOOKUP($B15,'Changes (pct point)'!$B:$AA,K$645,FALSE)))</f>
        <v>#VALUE!</v>
      </c>
      <c r="L15" s="2" t="e">
        <f>VLOOKUP($B15,'Changes (pct point)'!$B:$AA,L$645,FALSE)/(VLOOKUP($B15,'Rates (%) SA2'!$B:$AA,L$645,FALSE)-(VLOOKUP($B15,'Changes (pct point)'!$B:$AA,L$645,FALSE)))</f>
        <v>#VALUE!</v>
      </c>
      <c r="M15" s="2" t="e">
        <f>VLOOKUP($B15,'Changes (pct point)'!$B:$AA,M$645,FALSE)/(VLOOKUP($B15,'Rates (%) SA2'!$B:$AA,M$645,FALSE)-(VLOOKUP($B15,'Changes (pct point)'!$B:$AA,M$645,FALSE)))</f>
        <v>#VALUE!</v>
      </c>
      <c r="N15" s="2" t="e">
        <f>VLOOKUP($B15,'Changes (pct point)'!$B:$AA,N$645,FALSE)/(VLOOKUP($B15,'Rates (%) SA2'!$B:$AA,N$645,FALSE)-(VLOOKUP($B15,'Changes (pct point)'!$B:$AA,N$645,FALSE)))</f>
        <v>#VALUE!</v>
      </c>
      <c r="O15" s="2" t="e">
        <f>VLOOKUP($B15,'Changes (pct point)'!$B:$AA,O$645,FALSE)/(VLOOKUP($B15,'Rates (%) SA2'!$B:$AA,O$645,FALSE)-(VLOOKUP($B15,'Changes (pct point)'!$B:$AA,O$645,FALSE)))</f>
        <v>#VALUE!</v>
      </c>
      <c r="P15" s="2" t="e">
        <f>VLOOKUP($B15,'Changes (pct point)'!$B:$AA,P$645,FALSE)/(VLOOKUP($B15,'Rates (%) SA2'!$B:$AA,P$645,FALSE)-(VLOOKUP($B15,'Changes (pct point)'!$B:$AA,P$645,FALSE)))</f>
        <v>#VALUE!</v>
      </c>
      <c r="Q15" s="2" t="e">
        <f>VLOOKUP($B15,'Changes (pct point)'!$B:$AA,Q$645,FALSE)/(VLOOKUP($B15,'Rates (%) SA2'!$B:$AA,Q$645,FALSE)-(VLOOKUP($B15,'Changes (pct point)'!$B:$AA,Q$645,FALSE)))</f>
        <v>#VALUE!</v>
      </c>
      <c r="R15" s="2" t="e">
        <f>VLOOKUP($B15,'Changes (pct point)'!$B:$AA,R$645,FALSE)/(VLOOKUP($B15,'Rates (%) SA2'!$B:$AA,R$645,FALSE)-(VLOOKUP($B15,'Changes (pct point)'!$B:$AA,R$645,FALSE)))</f>
        <v>#VALUE!</v>
      </c>
      <c r="S15" s="2" t="e">
        <f>VLOOKUP($B15,'Changes (pct point)'!$B:$AA,S$645,FALSE)/(VLOOKUP($B15,'Rates (%) SA2'!$B:$AA,S$645,FALSE)-(VLOOKUP($B15,'Changes (pct point)'!$B:$AA,S$645,FALSE)))</f>
        <v>#VALUE!</v>
      </c>
      <c r="T15" s="2" t="e">
        <f>VLOOKUP($B15,'Changes (pct point)'!$B:$AA,T$645,FALSE)/(VLOOKUP($B15,'Rates (%) SA2'!$B:$AA,T$645,FALSE)-(VLOOKUP($B15,'Changes (pct point)'!$B:$AA,T$645,FALSE)))</f>
        <v>#VALUE!</v>
      </c>
      <c r="U15" s="2" t="e">
        <f>VLOOKUP($B15,'Changes (pct point)'!$B:$AA,U$645,FALSE)/(VLOOKUP($B15,'Rates (%) SA2'!$B:$AA,U$645,FALSE)-(VLOOKUP($B15,'Changes (pct point)'!$B:$AA,U$645,FALSE)))</f>
        <v>#VALUE!</v>
      </c>
      <c r="V15" s="2" t="e">
        <f>VLOOKUP($B15,'Changes (pct point)'!$B:$AA,V$645,FALSE)/(VLOOKUP($B15,'Rates (%) SA2'!$B:$AA,V$645,FALSE)-(VLOOKUP($B15,'Changes (pct point)'!$B:$AA,V$645,FALSE)))</f>
        <v>#VALUE!</v>
      </c>
      <c r="W15" s="2" t="e">
        <f>VLOOKUP($B15,'Changes (pct point)'!$B:$AA,W$645,FALSE)/(VLOOKUP($B15,'Rates (%) SA2'!$B:$AA,W$645,FALSE)-(VLOOKUP($B15,'Changes (pct point)'!$B:$AA,W$645,FALSE)))</f>
        <v>#DIV/0!</v>
      </c>
      <c r="X15" s="2" t="e">
        <f>VLOOKUP($B15,'Changes (pct point)'!$B:$AA,X$645,FALSE)/(VLOOKUP($B15,'Rates (%) SA2'!$B:$AA,X$645,FALSE)-(VLOOKUP($B15,'Changes (pct point)'!$B:$AA,X$645,FALSE)))</f>
        <v>#DIV/0!</v>
      </c>
      <c r="Y15" s="2" t="e">
        <f>VLOOKUP($B15,'Changes (pct point)'!$B:$AA,Y$645,FALSE)/(VLOOKUP($B15,'Rates (%) SA2'!$B:$AA,Y$645,FALSE)-(VLOOKUP($B15,'Changes (pct point)'!$B:$AA,Y$645,FALSE)))</f>
        <v>#DIV/0!</v>
      </c>
      <c r="Z15" s="2" t="e">
        <f>VLOOKUP($B15,'Changes (pct point)'!$B:$AA,Z$645,FALSE)/(VLOOKUP($B15,'Rates (%) SA2'!$B:$AA,Z$645,FALSE)-(VLOOKUP($B15,'Changes (pct point)'!$B:$AA,Z$645,FALSE)))</f>
        <v>#DIV/0!</v>
      </c>
    </row>
    <row r="16" spans="1:26" x14ac:dyDescent="0.3">
      <c r="A16">
        <v>125011475</v>
      </c>
      <c r="B16" t="s">
        <v>615</v>
      </c>
      <c r="C16" s="2" t="e">
        <f>VLOOKUP($B16,'Changes (pct point)'!$B:$AA,C$645,FALSE)/(VLOOKUP($B16,'Rates (%) SA2'!$B:$AA,C$645,FALSE)-(VLOOKUP($B16,'Changes (pct point)'!$B:$AA,C$645,FALSE)))</f>
        <v>#VALUE!</v>
      </c>
      <c r="D16" s="2" t="e">
        <f>VLOOKUP($B16,'Changes (pct point)'!$B:$AA,D$645,FALSE)/(VLOOKUP($B16,'Rates (%) SA2'!$B:$AA,D$645,FALSE)-(VLOOKUP($B16,'Changes (pct point)'!$B:$AA,D$645,FALSE)))</f>
        <v>#VALUE!</v>
      </c>
      <c r="E16" s="2" t="e">
        <f>VLOOKUP($B16,'Changes (pct point)'!$B:$AA,E$645,FALSE)/(VLOOKUP($B16,'Rates (%) SA2'!$B:$AA,E$645,FALSE)-(VLOOKUP($B16,'Changes (pct point)'!$B:$AA,E$645,FALSE)))</f>
        <v>#VALUE!</v>
      </c>
      <c r="F16" s="2" t="e">
        <f>VLOOKUP($B16,'Changes (pct point)'!$B:$AA,F$645,FALSE)/(VLOOKUP($B16,'Rates (%) SA2'!$B:$AA,F$645,FALSE)-(VLOOKUP($B16,'Changes (pct point)'!$B:$AA,F$645,FALSE)))</f>
        <v>#VALUE!</v>
      </c>
      <c r="G16" s="2" t="e">
        <f>VLOOKUP($B16,'Changes (pct point)'!$B:$AA,G$645,FALSE)/(VLOOKUP($B16,'Rates (%) SA2'!$B:$AA,G$645,FALSE)-(VLOOKUP($B16,'Changes (pct point)'!$B:$AA,G$645,FALSE)))</f>
        <v>#VALUE!</v>
      </c>
      <c r="H16" s="2" t="e">
        <f>VLOOKUP($B16,'Changes (pct point)'!$B:$AA,H$645,FALSE)/(VLOOKUP($B16,'Rates (%) SA2'!$B:$AA,H$645,FALSE)-(VLOOKUP($B16,'Changes (pct point)'!$B:$AA,H$645,FALSE)))</f>
        <v>#VALUE!</v>
      </c>
      <c r="I16" s="2" t="e">
        <f>VLOOKUP($B16,'Changes (pct point)'!$B:$AA,I$645,FALSE)/(VLOOKUP($B16,'Rates (%) SA2'!$B:$AA,I$645,FALSE)-(VLOOKUP($B16,'Changes (pct point)'!$B:$AA,I$645,FALSE)))</f>
        <v>#VALUE!</v>
      </c>
      <c r="J16" s="2" t="e">
        <f>VLOOKUP($B16,'Changes (pct point)'!$B:$AA,J$645,FALSE)/(VLOOKUP($B16,'Rates (%) SA2'!$B:$AA,J$645,FALSE)-(VLOOKUP($B16,'Changes (pct point)'!$B:$AA,J$645,FALSE)))</f>
        <v>#VALUE!</v>
      </c>
      <c r="K16" s="2" t="e">
        <f>VLOOKUP($B16,'Changes (pct point)'!$B:$AA,K$645,FALSE)/(VLOOKUP($B16,'Rates (%) SA2'!$B:$AA,K$645,FALSE)-(VLOOKUP($B16,'Changes (pct point)'!$B:$AA,K$645,FALSE)))</f>
        <v>#VALUE!</v>
      </c>
      <c r="L16" s="2" t="e">
        <f>VLOOKUP($B16,'Changes (pct point)'!$B:$AA,L$645,FALSE)/(VLOOKUP($B16,'Rates (%) SA2'!$B:$AA,L$645,FALSE)-(VLOOKUP($B16,'Changes (pct point)'!$B:$AA,L$645,FALSE)))</f>
        <v>#VALUE!</v>
      </c>
      <c r="M16" s="2" t="e">
        <f>VLOOKUP($B16,'Changes (pct point)'!$B:$AA,M$645,FALSE)/(VLOOKUP($B16,'Rates (%) SA2'!$B:$AA,M$645,FALSE)-(VLOOKUP($B16,'Changes (pct point)'!$B:$AA,M$645,FALSE)))</f>
        <v>#VALUE!</v>
      </c>
      <c r="N16" s="2" t="e">
        <f>VLOOKUP($B16,'Changes (pct point)'!$B:$AA,N$645,FALSE)/(VLOOKUP($B16,'Rates (%) SA2'!$B:$AA,N$645,FALSE)-(VLOOKUP($B16,'Changes (pct point)'!$B:$AA,N$645,FALSE)))</f>
        <v>#VALUE!</v>
      </c>
      <c r="O16" s="2" t="e">
        <f>VLOOKUP($B16,'Changes (pct point)'!$B:$AA,O$645,FALSE)/(VLOOKUP($B16,'Rates (%) SA2'!$B:$AA,O$645,FALSE)-(VLOOKUP($B16,'Changes (pct point)'!$B:$AA,O$645,FALSE)))</f>
        <v>#VALUE!</v>
      </c>
      <c r="P16" s="2" t="e">
        <f>VLOOKUP($B16,'Changes (pct point)'!$B:$AA,P$645,FALSE)/(VLOOKUP($B16,'Rates (%) SA2'!$B:$AA,P$645,FALSE)-(VLOOKUP($B16,'Changes (pct point)'!$B:$AA,P$645,FALSE)))</f>
        <v>#VALUE!</v>
      </c>
      <c r="Q16" s="2" t="e">
        <f>VLOOKUP($B16,'Changes (pct point)'!$B:$AA,Q$645,FALSE)/(VLOOKUP($B16,'Rates (%) SA2'!$B:$AA,Q$645,FALSE)-(VLOOKUP($B16,'Changes (pct point)'!$B:$AA,Q$645,FALSE)))</f>
        <v>#VALUE!</v>
      </c>
      <c r="R16" s="2" t="e">
        <f>VLOOKUP($B16,'Changes (pct point)'!$B:$AA,R$645,FALSE)/(VLOOKUP($B16,'Rates (%) SA2'!$B:$AA,R$645,FALSE)-(VLOOKUP($B16,'Changes (pct point)'!$B:$AA,R$645,FALSE)))</f>
        <v>#VALUE!</v>
      </c>
      <c r="S16" s="2" t="e">
        <f>VLOOKUP($B16,'Changes (pct point)'!$B:$AA,S$645,FALSE)/(VLOOKUP($B16,'Rates (%) SA2'!$B:$AA,S$645,FALSE)-(VLOOKUP($B16,'Changes (pct point)'!$B:$AA,S$645,FALSE)))</f>
        <v>#VALUE!</v>
      </c>
      <c r="T16" s="2" t="e">
        <f>VLOOKUP($B16,'Changes (pct point)'!$B:$AA,T$645,FALSE)/(VLOOKUP($B16,'Rates (%) SA2'!$B:$AA,T$645,FALSE)-(VLOOKUP($B16,'Changes (pct point)'!$B:$AA,T$645,FALSE)))</f>
        <v>#VALUE!</v>
      </c>
      <c r="U16" s="2" t="e">
        <f>VLOOKUP($B16,'Changes (pct point)'!$B:$AA,U$645,FALSE)/(VLOOKUP($B16,'Rates (%) SA2'!$B:$AA,U$645,FALSE)-(VLOOKUP($B16,'Changes (pct point)'!$B:$AA,U$645,FALSE)))</f>
        <v>#VALUE!</v>
      </c>
      <c r="V16" s="2" t="e">
        <f>VLOOKUP($B16,'Changes (pct point)'!$B:$AA,V$645,FALSE)/(VLOOKUP($B16,'Rates (%) SA2'!$B:$AA,V$645,FALSE)-(VLOOKUP($B16,'Changes (pct point)'!$B:$AA,V$645,FALSE)))</f>
        <v>#VALUE!</v>
      </c>
      <c r="W16" s="2" t="e">
        <f>VLOOKUP($B16,'Changes (pct point)'!$B:$AA,W$645,FALSE)/(VLOOKUP($B16,'Rates (%) SA2'!$B:$AA,W$645,FALSE)-(VLOOKUP($B16,'Changes (pct point)'!$B:$AA,W$645,FALSE)))</f>
        <v>#DIV/0!</v>
      </c>
      <c r="X16" s="2" t="e">
        <f>VLOOKUP($B16,'Changes (pct point)'!$B:$AA,X$645,FALSE)/(VLOOKUP($B16,'Rates (%) SA2'!$B:$AA,X$645,FALSE)-(VLOOKUP($B16,'Changes (pct point)'!$B:$AA,X$645,FALSE)))</f>
        <v>#DIV/0!</v>
      </c>
      <c r="Y16" s="2" t="e">
        <f>VLOOKUP($B16,'Changes (pct point)'!$B:$AA,Y$645,FALSE)/(VLOOKUP($B16,'Rates (%) SA2'!$B:$AA,Y$645,FALSE)-(VLOOKUP($B16,'Changes (pct point)'!$B:$AA,Y$645,FALSE)))</f>
        <v>#DIV/0!</v>
      </c>
      <c r="Z16" s="2" t="e">
        <f>VLOOKUP($B16,'Changes (pct point)'!$B:$AA,Z$645,FALSE)/(VLOOKUP($B16,'Rates (%) SA2'!$B:$AA,Z$645,FALSE)-(VLOOKUP($B16,'Changes (pct point)'!$B:$AA,Z$645,FALSE)))</f>
        <v>#DIV/0!</v>
      </c>
    </row>
    <row r="17" spans="1:26" x14ac:dyDescent="0.3">
      <c r="A17">
        <v>125031486</v>
      </c>
      <c r="B17" t="s">
        <v>633</v>
      </c>
      <c r="C17" s="2" t="e">
        <f>VLOOKUP($B17,'Changes (pct point)'!$B:$AA,C$645,FALSE)/(VLOOKUP($B17,'Rates (%) SA2'!$B:$AA,C$645,FALSE)-(VLOOKUP($B17,'Changes (pct point)'!$B:$AA,C$645,FALSE)))</f>
        <v>#VALUE!</v>
      </c>
      <c r="D17" s="2" t="e">
        <f>VLOOKUP($B17,'Changes (pct point)'!$B:$AA,D$645,FALSE)/(VLOOKUP($B17,'Rates (%) SA2'!$B:$AA,D$645,FALSE)-(VLOOKUP($B17,'Changes (pct point)'!$B:$AA,D$645,FALSE)))</f>
        <v>#VALUE!</v>
      </c>
      <c r="E17" s="2" t="e">
        <f>VLOOKUP($B17,'Changes (pct point)'!$B:$AA,E$645,FALSE)/(VLOOKUP($B17,'Rates (%) SA2'!$B:$AA,E$645,FALSE)-(VLOOKUP($B17,'Changes (pct point)'!$B:$AA,E$645,FALSE)))</f>
        <v>#VALUE!</v>
      </c>
      <c r="F17" s="2" t="e">
        <f>VLOOKUP($B17,'Changes (pct point)'!$B:$AA,F$645,FALSE)/(VLOOKUP($B17,'Rates (%) SA2'!$B:$AA,F$645,FALSE)-(VLOOKUP($B17,'Changes (pct point)'!$B:$AA,F$645,FALSE)))</f>
        <v>#VALUE!</v>
      </c>
      <c r="G17" s="2" t="e">
        <f>VLOOKUP($B17,'Changes (pct point)'!$B:$AA,G$645,FALSE)/(VLOOKUP($B17,'Rates (%) SA2'!$B:$AA,G$645,FALSE)-(VLOOKUP($B17,'Changes (pct point)'!$B:$AA,G$645,FALSE)))</f>
        <v>#VALUE!</v>
      </c>
      <c r="H17" s="2" t="e">
        <f>VLOOKUP($B17,'Changes (pct point)'!$B:$AA,H$645,FALSE)/(VLOOKUP($B17,'Rates (%) SA2'!$B:$AA,H$645,FALSE)-(VLOOKUP($B17,'Changes (pct point)'!$B:$AA,H$645,FALSE)))</f>
        <v>#VALUE!</v>
      </c>
      <c r="I17" s="2" t="e">
        <f>VLOOKUP($B17,'Changes (pct point)'!$B:$AA,I$645,FALSE)/(VLOOKUP($B17,'Rates (%) SA2'!$B:$AA,I$645,FALSE)-(VLOOKUP($B17,'Changes (pct point)'!$B:$AA,I$645,FALSE)))</f>
        <v>#VALUE!</v>
      </c>
      <c r="J17" s="2" t="e">
        <f>VLOOKUP($B17,'Changes (pct point)'!$B:$AA,J$645,FALSE)/(VLOOKUP($B17,'Rates (%) SA2'!$B:$AA,J$645,FALSE)-(VLOOKUP($B17,'Changes (pct point)'!$B:$AA,J$645,FALSE)))</f>
        <v>#VALUE!</v>
      </c>
      <c r="K17" s="2" t="e">
        <f>VLOOKUP($B17,'Changes (pct point)'!$B:$AA,K$645,FALSE)/(VLOOKUP($B17,'Rates (%) SA2'!$B:$AA,K$645,FALSE)-(VLOOKUP($B17,'Changes (pct point)'!$B:$AA,K$645,FALSE)))</f>
        <v>#VALUE!</v>
      </c>
      <c r="L17" s="2" t="e">
        <f>VLOOKUP($B17,'Changes (pct point)'!$B:$AA,L$645,FALSE)/(VLOOKUP($B17,'Rates (%) SA2'!$B:$AA,L$645,FALSE)-(VLOOKUP($B17,'Changes (pct point)'!$B:$AA,L$645,FALSE)))</f>
        <v>#VALUE!</v>
      </c>
      <c r="M17" s="2" t="e">
        <f>VLOOKUP($B17,'Changes (pct point)'!$B:$AA,M$645,FALSE)/(VLOOKUP($B17,'Rates (%) SA2'!$B:$AA,M$645,FALSE)-(VLOOKUP($B17,'Changes (pct point)'!$B:$AA,M$645,FALSE)))</f>
        <v>#VALUE!</v>
      </c>
      <c r="N17" s="2" t="e">
        <f>VLOOKUP($B17,'Changes (pct point)'!$B:$AA,N$645,FALSE)/(VLOOKUP($B17,'Rates (%) SA2'!$B:$AA,N$645,FALSE)-(VLOOKUP($B17,'Changes (pct point)'!$B:$AA,N$645,FALSE)))</f>
        <v>#VALUE!</v>
      </c>
      <c r="O17" s="2" t="e">
        <f>VLOOKUP($B17,'Changes (pct point)'!$B:$AA,O$645,FALSE)/(VLOOKUP($B17,'Rates (%) SA2'!$B:$AA,O$645,FALSE)-(VLOOKUP($B17,'Changes (pct point)'!$B:$AA,O$645,FALSE)))</f>
        <v>#VALUE!</v>
      </c>
      <c r="P17" s="2" t="e">
        <f>VLOOKUP($B17,'Changes (pct point)'!$B:$AA,P$645,FALSE)/(VLOOKUP($B17,'Rates (%) SA2'!$B:$AA,P$645,FALSE)-(VLOOKUP($B17,'Changes (pct point)'!$B:$AA,P$645,FALSE)))</f>
        <v>#VALUE!</v>
      </c>
      <c r="Q17" s="2" t="e">
        <f>VLOOKUP($B17,'Changes (pct point)'!$B:$AA,Q$645,FALSE)/(VLOOKUP($B17,'Rates (%) SA2'!$B:$AA,Q$645,FALSE)-(VLOOKUP($B17,'Changes (pct point)'!$B:$AA,Q$645,FALSE)))</f>
        <v>#VALUE!</v>
      </c>
      <c r="R17" s="2" t="e">
        <f>VLOOKUP($B17,'Changes (pct point)'!$B:$AA,R$645,FALSE)/(VLOOKUP($B17,'Rates (%) SA2'!$B:$AA,R$645,FALSE)-(VLOOKUP($B17,'Changes (pct point)'!$B:$AA,R$645,FALSE)))</f>
        <v>#VALUE!</v>
      </c>
      <c r="S17" s="2" t="e">
        <f>VLOOKUP($B17,'Changes (pct point)'!$B:$AA,S$645,FALSE)/(VLOOKUP($B17,'Rates (%) SA2'!$B:$AA,S$645,FALSE)-(VLOOKUP($B17,'Changes (pct point)'!$B:$AA,S$645,FALSE)))</f>
        <v>#VALUE!</v>
      </c>
      <c r="T17" s="2" t="e">
        <f>VLOOKUP($B17,'Changes (pct point)'!$B:$AA,T$645,FALSE)/(VLOOKUP($B17,'Rates (%) SA2'!$B:$AA,T$645,FALSE)-(VLOOKUP($B17,'Changes (pct point)'!$B:$AA,T$645,FALSE)))</f>
        <v>#VALUE!</v>
      </c>
      <c r="U17" s="2" t="e">
        <f>VLOOKUP($B17,'Changes (pct point)'!$B:$AA,U$645,FALSE)/(VLOOKUP($B17,'Rates (%) SA2'!$B:$AA,U$645,FALSE)-(VLOOKUP($B17,'Changes (pct point)'!$B:$AA,U$645,FALSE)))</f>
        <v>#VALUE!</v>
      </c>
      <c r="V17" s="2" t="e">
        <f>VLOOKUP($B17,'Changes (pct point)'!$B:$AA,V$645,FALSE)/(VLOOKUP($B17,'Rates (%) SA2'!$B:$AA,V$645,FALSE)-(VLOOKUP($B17,'Changes (pct point)'!$B:$AA,V$645,FALSE)))</f>
        <v>#VALUE!</v>
      </c>
      <c r="W17" s="2" t="e">
        <f>VLOOKUP($B17,'Changes (pct point)'!$B:$AA,W$645,FALSE)/(VLOOKUP($B17,'Rates (%) SA2'!$B:$AA,W$645,FALSE)-(VLOOKUP($B17,'Changes (pct point)'!$B:$AA,W$645,FALSE)))</f>
        <v>#DIV/0!</v>
      </c>
      <c r="X17" s="2" t="e">
        <f>VLOOKUP($B17,'Changes (pct point)'!$B:$AA,X$645,FALSE)/(VLOOKUP($B17,'Rates (%) SA2'!$B:$AA,X$645,FALSE)-(VLOOKUP($B17,'Changes (pct point)'!$B:$AA,X$645,FALSE)))</f>
        <v>#DIV/0!</v>
      </c>
      <c r="Y17" s="2" t="e">
        <f>VLOOKUP($B17,'Changes (pct point)'!$B:$AA,Y$645,FALSE)/(VLOOKUP($B17,'Rates (%) SA2'!$B:$AA,Y$645,FALSE)-(VLOOKUP($B17,'Changes (pct point)'!$B:$AA,Y$645,FALSE)))</f>
        <v>#DIV/0!</v>
      </c>
      <c r="Z17" s="2" t="e">
        <f>VLOOKUP($B17,'Changes (pct point)'!$B:$AA,Z$645,FALSE)/(VLOOKUP($B17,'Rates (%) SA2'!$B:$AA,Z$645,FALSE)-(VLOOKUP($B17,'Changes (pct point)'!$B:$AA,Z$645,FALSE)))</f>
        <v>#DIV/0!</v>
      </c>
    </row>
    <row r="18" spans="1:26" x14ac:dyDescent="0.3">
      <c r="A18">
        <v>125031487</v>
      </c>
      <c r="B18" t="s">
        <v>634</v>
      </c>
      <c r="C18" s="2" t="e">
        <f>VLOOKUP($B18,'Changes (pct point)'!$B:$AA,C$645,FALSE)/(VLOOKUP($B18,'Rates (%) SA2'!$B:$AA,C$645,FALSE)-(VLOOKUP($B18,'Changes (pct point)'!$B:$AA,C$645,FALSE)))</f>
        <v>#VALUE!</v>
      </c>
      <c r="D18" s="2" t="e">
        <f>VLOOKUP($B18,'Changes (pct point)'!$B:$AA,D$645,FALSE)/(VLOOKUP($B18,'Rates (%) SA2'!$B:$AA,D$645,FALSE)-(VLOOKUP($B18,'Changes (pct point)'!$B:$AA,D$645,FALSE)))</f>
        <v>#VALUE!</v>
      </c>
      <c r="E18" s="2" t="e">
        <f>VLOOKUP($B18,'Changes (pct point)'!$B:$AA,E$645,FALSE)/(VLOOKUP($B18,'Rates (%) SA2'!$B:$AA,E$645,FALSE)-(VLOOKUP($B18,'Changes (pct point)'!$B:$AA,E$645,FALSE)))</f>
        <v>#VALUE!</v>
      </c>
      <c r="F18" s="2" t="e">
        <f>VLOOKUP($B18,'Changes (pct point)'!$B:$AA,F$645,FALSE)/(VLOOKUP($B18,'Rates (%) SA2'!$B:$AA,F$645,FALSE)-(VLOOKUP($B18,'Changes (pct point)'!$B:$AA,F$645,FALSE)))</f>
        <v>#VALUE!</v>
      </c>
      <c r="G18" s="2" t="e">
        <f>VLOOKUP($B18,'Changes (pct point)'!$B:$AA,G$645,FALSE)/(VLOOKUP($B18,'Rates (%) SA2'!$B:$AA,G$645,FALSE)-(VLOOKUP($B18,'Changes (pct point)'!$B:$AA,G$645,FALSE)))</f>
        <v>#VALUE!</v>
      </c>
      <c r="H18" s="2" t="e">
        <f>VLOOKUP($B18,'Changes (pct point)'!$B:$AA,H$645,FALSE)/(VLOOKUP($B18,'Rates (%) SA2'!$B:$AA,H$645,FALSE)-(VLOOKUP($B18,'Changes (pct point)'!$B:$AA,H$645,FALSE)))</f>
        <v>#VALUE!</v>
      </c>
      <c r="I18" s="2" t="e">
        <f>VLOOKUP($B18,'Changes (pct point)'!$B:$AA,I$645,FALSE)/(VLOOKUP($B18,'Rates (%) SA2'!$B:$AA,I$645,FALSE)-(VLOOKUP($B18,'Changes (pct point)'!$B:$AA,I$645,FALSE)))</f>
        <v>#VALUE!</v>
      </c>
      <c r="J18" s="2" t="e">
        <f>VLOOKUP($B18,'Changes (pct point)'!$B:$AA,J$645,FALSE)/(VLOOKUP($B18,'Rates (%) SA2'!$B:$AA,J$645,FALSE)-(VLOOKUP($B18,'Changes (pct point)'!$B:$AA,J$645,FALSE)))</f>
        <v>#VALUE!</v>
      </c>
      <c r="K18" s="2" t="e">
        <f>VLOOKUP($B18,'Changes (pct point)'!$B:$AA,K$645,FALSE)/(VLOOKUP($B18,'Rates (%) SA2'!$B:$AA,K$645,FALSE)-(VLOOKUP($B18,'Changes (pct point)'!$B:$AA,K$645,FALSE)))</f>
        <v>#VALUE!</v>
      </c>
      <c r="L18" s="2" t="e">
        <f>VLOOKUP($B18,'Changes (pct point)'!$B:$AA,L$645,FALSE)/(VLOOKUP($B18,'Rates (%) SA2'!$B:$AA,L$645,FALSE)-(VLOOKUP($B18,'Changes (pct point)'!$B:$AA,L$645,FALSE)))</f>
        <v>#VALUE!</v>
      </c>
      <c r="M18" s="2" t="e">
        <f>VLOOKUP($B18,'Changes (pct point)'!$B:$AA,M$645,FALSE)/(VLOOKUP($B18,'Rates (%) SA2'!$B:$AA,M$645,FALSE)-(VLOOKUP($B18,'Changes (pct point)'!$B:$AA,M$645,FALSE)))</f>
        <v>#VALUE!</v>
      </c>
      <c r="N18" s="2" t="e">
        <f>VLOOKUP($B18,'Changes (pct point)'!$B:$AA,N$645,FALSE)/(VLOOKUP($B18,'Rates (%) SA2'!$B:$AA,N$645,FALSE)-(VLOOKUP($B18,'Changes (pct point)'!$B:$AA,N$645,FALSE)))</f>
        <v>#VALUE!</v>
      </c>
      <c r="O18" s="2" t="e">
        <f>VLOOKUP($B18,'Changes (pct point)'!$B:$AA,O$645,FALSE)/(VLOOKUP($B18,'Rates (%) SA2'!$B:$AA,O$645,FALSE)-(VLOOKUP($B18,'Changes (pct point)'!$B:$AA,O$645,FALSE)))</f>
        <v>#VALUE!</v>
      </c>
      <c r="P18" s="2" t="e">
        <f>VLOOKUP($B18,'Changes (pct point)'!$B:$AA,P$645,FALSE)/(VLOOKUP($B18,'Rates (%) SA2'!$B:$AA,P$645,FALSE)-(VLOOKUP($B18,'Changes (pct point)'!$B:$AA,P$645,FALSE)))</f>
        <v>#VALUE!</v>
      </c>
      <c r="Q18" s="2" t="e">
        <f>VLOOKUP($B18,'Changes (pct point)'!$B:$AA,Q$645,FALSE)/(VLOOKUP($B18,'Rates (%) SA2'!$B:$AA,Q$645,FALSE)-(VLOOKUP($B18,'Changes (pct point)'!$B:$AA,Q$645,FALSE)))</f>
        <v>#VALUE!</v>
      </c>
      <c r="R18" s="2" t="e">
        <f>VLOOKUP($B18,'Changes (pct point)'!$B:$AA,R$645,FALSE)/(VLOOKUP($B18,'Rates (%) SA2'!$B:$AA,R$645,FALSE)-(VLOOKUP($B18,'Changes (pct point)'!$B:$AA,R$645,FALSE)))</f>
        <v>#VALUE!</v>
      </c>
      <c r="S18" s="2" t="e">
        <f>VLOOKUP($B18,'Changes (pct point)'!$B:$AA,S$645,FALSE)/(VLOOKUP($B18,'Rates (%) SA2'!$B:$AA,S$645,FALSE)-(VLOOKUP($B18,'Changes (pct point)'!$B:$AA,S$645,FALSE)))</f>
        <v>#VALUE!</v>
      </c>
      <c r="T18" s="2" t="e">
        <f>VLOOKUP($B18,'Changes (pct point)'!$B:$AA,T$645,FALSE)/(VLOOKUP($B18,'Rates (%) SA2'!$B:$AA,T$645,FALSE)-(VLOOKUP($B18,'Changes (pct point)'!$B:$AA,T$645,FALSE)))</f>
        <v>#VALUE!</v>
      </c>
      <c r="U18" s="2" t="e">
        <f>VLOOKUP($B18,'Changes (pct point)'!$B:$AA,U$645,FALSE)/(VLOOKUP($B18,'Rates (%) SA2'!$B:$AA,U$645,FALSE)-(VLOOKUP($B18,'Changes (pct point)'!$B:$AA,U$645,FALSE)))</f>
        <v>#VALUE!</v>
      </c>
      <c r="V18" s="2" t="e">
        <f>VLOOKUP($B18,'Changes (pct point)'!$B:$AA,V$645,FALSE)/(VLOOKUP($B18,'Rates (%) SA2'!$B:$AA,V$645,FALSE)-(VLOOKUP($B18,'Changes (pct point)'!$B:$AA,V$645,FALSE)))</f>
        <v>#VALUE!</v>
      </c>
      <c r="W18" s="2" t="e">
        <f>VLOOKUP($B18,'Changes (pct point)'!$B:$AA,W$645,FALSE)/(VLOOKUP($B18,'Rates (%) SA2'!$B:$AA,W$645,FALSE)-(VLOOKUP($B18,'Changes (pct point)'!$B:$AA,W$645,FALSE)))</f>
        <v>#DIV/0!</v>
      </c>
      <c r="X18" s="2" t="e">
        <f>VLOOKUP($B18,'Changes (pct point)'!$B:$AA,X$645,FALSE)/(VLOOKUP($B18,'Rates (%) SA2'!$B:$AA,X$645,FALSE)-(VLOOKUP($B18,'Changes (pct point)'!$B:$AA,X$645,FALSE)))</f>
        <v>#DIV/0!</v>
      </c>
      <c r="Y18" s="2" t="e">
        <f>VLOOKUP($B18,'Changes (pct point)'!$B:$AA,Y$645,FALSE)/(VLOOKUP($B18,'Rates (%) SA2'!$B:$AA,Y$645,FALSE)-(VLOOKUP($B18,'Changes (pct point)'!$B:$AA,Y$645,FALSE)))</f>
        <v>#DIV/0!</v>
      </c>
      <c r="Z18" s="2" t="e">
        <f>VLOOKUP($B18,'Changes (pct point)'!$B:$AA,Z$645,FALSE)/(VLOOKUP($B18,'Rates (%) SA2'!$B:$AA,Z$645,FALSE)-(VLOOKUP($B18,'Changes (pct point)'!$B:$AA,Z$645,FALSE)))</f>
        <v>#DIV/0!</v>
      </c>
    </row>
    <row r="19" spans="1:26" x14ac:dyDescent="0.3">
      <c r="A19">
        <v>127011592</v>
      </c>
      <c r="B19" t="s">
        <v>664</v>
      </c>
      <c r="C19" s="2" t="e">
        <f>VLOOKUP($B19,'Changes (pct point)'!$B:$AA,C$645,FALSE)/(VLOOKUP($B19,'Rates (%) SA2'!$B:$AA,C$645,FALSE)-(VLOOKUP($B19,'Changes (pct point)'!$B:$AA,C$645,FALSE)))</f>
        <v>#VALUE!</v>
      </c>
      <c r="D19" s="2" t="e">
        <f>VLOOKUP($B19,'Changes (pct point)'!$B:$AA,D$645,FALSE)/(VLOOKUP($B19,'Rates (%) SA2'!$B:$AA,D$645,FALSE)-(VLOOKUP($B19,'Changes (pct point)'!$B:$AA,D$645,FALSE)))</f>
        <v>#VALUE!</v>
      </c>
      <c r="E19" s="2" t="e">
        <f>VLOOKUP($B19,'Changes (pct point)'!$B:$AA,E$645,FALSE)/(VLOOKUP($B19,'Rates (%) SA2'!$B:$AA,E$645,FALSE)-(VLOOKUP($B19,'Changes (pct point)'!$B:$AA,E$645,FALSE)))</f>
        <v>#VALUE!</v>
      </c>
      <c r="F19" s="2" t="e">
        <f>VLOOKUP($B19,'Changes (pct point)'!$B:$AA,F$645,FALSE)/(VLOOKUP($B19,'Rates (%) SA2'!$B:$AA,F$645,FALSE)-(VLOOKUP($B19,'Changes (pct point)'!$B:$AA,F$645,FALSE)))</f>
        <v>#VALUE!</v>
      </c>
      <c r="G19" s="2" t="e">
        <f>VLOOKUP($B19,'Changes (pct point)'!$B:$AA,G$645,FALSE)/(VLOOKUP($B19,'Rates (%) SA2'!$B:$AA,G$645,FALSE)-(VLOOKUP($B19,'Changes (pct point)'!$B:$AA,G$645,FALSE)))</f>
        <v>#VALUE!</v>
      </c>
      <c r="H19" s="2" t="e">
        <f>VLOOKUP($B19,'Changes (pct point)'!$B:$AA,H$645,FALSE)/(VLOOKUP($B19,'Rates (%) SA2'!$B:$AA,H$645,FALSE)-(VLOOKUP($B19,'Changes (pct point)'!$B:$AA,H$645,FALSE)))</f>
        <v>#VALUE!</v>
      </c>
      <c r="I19" s="2" t="e">
        <f>VLOOKUP($B19,'Changes (pct point)'!$B:$AA,I$645,FALSE)/(VLOOKUP($B19,'Rates (%) SA2'!$B:$AA,I$645,FALSE)-(VLOOKUP($B19,'Changes (pct point)'!$B:$AA,I$645,FALSE)))</f>
        <v>#VALUE!</v>
      </c>
      <c r="J19" s="2" t="e">
        <f>VLOOKUP($B19,'Changes (pct point)'!$B:$AA,J$645,FALSE)/(VLOOKUP($B19,'Rates (%) SA2'!$B:$AA,J$645,FALSE)-(VLOOKUP($B19,'Changes (pct point)'!$B:$AA,J$645,FALSE)))</f>
        <v>#VALUE!</v>
      </c>
      <c r="K19" s="2" t="e">
        <f>VLOOKUP($B19,'Changes (pct point)'!$B:$AA,K$645,FALSE)/(VLOOKUP($B19,'Rates (%) SA2'!$B:$AA,K$645,FALSE)-(VLOOKUP($B19,'Changes (pct point)'!$B:$AA,K$645,FALSE)))</f>
        <v>#VALUE!</v>
      </c>
      <c r="L19" s="2" t="e">
        <f>VLOOKUP($B19,'Changes (pct point)'!$B:$AA,L$645,FALSE)/(VLOOKUP($B19,'Rates (%) SA2'!$B:$AA,L$645,FALSE)-(VLOOKUP($B19,'Changes (pct point)'!$B:$AA,L$645,FALSE)))</f>
        <v>#VALUE!</v>
      </c>
      <c r="M19" s="2" t="e">
        <f>VLOOKUP($B19,'Changes (pct point)'!$B:$AA,M$645,FALSE)/(VLOOKUP($B19,'Rates (%) SA2'!$B:$AA,M$645,FALSE)-(VLOOKUP($B19,'Changes (pct point)'!$B:$AA,M$645,FALSE)))</f>
        <v>#VALUE!</v>
      </c>
      <c r="N19" s="2" t="e">
        <f>VLOOKUP($B19,'Changes (pct point)'!$B:$AA,N$645,FALSE)/(VLOOKUP($B19,'Rates (%) SA2'!$B:$AA,N$645,FALSE)-(VLOOKUP($B19,'Changes (pct point)'!$B:$AA,N$645,FALSE)))</f>
        <v>#VALUE!</v>
      </c>
      <c r="O19" s="2" t="e">
        <f>VLOOKUP($B19,'Changes (pct point)'!$B:$AA,O$645,FALSE)/(VLOOKUP($B19,'Rates (%) SA2'!$B:$AA,O$645,FALSE)-(VLOOKUP($B19,'Changes (pct point)'!$B:$AA,O$645,FALSE)))</f>
        <v>#VALUE!</v>
      </c>
      <c r="P19" s="2" t="e">
        <f>VLOOKUP($B19,'Changes (pct point)'!$B:$AA,P$645,FALSE)/(VLOOKUP($B19,'Rates (%) SA2'!$B:$AA,P$645,FALSE)-(VLOOKUP($B19,'Changes (pct point)'!$B:$AA,P$645,FALSE)))</f>
        <v>#VALUE!</v>
      </c>
      <c r="Q19" s="2" t="e">
        <f>VLOOKUP($B19,'Changes (pct point)'!$B:$AA,Q$645,FALSE)/(VLOOKUP($B19,'Rates (%) SA2'!$B:$AA,Q$645,FALSE)-(VLOOKUP($B19,'Changes (pct point)'!$B:$AA,Q$645,FALSE)))</f>
        <v>#VALUE!</v>
      </c>
      <c r="R19" s="2" t="e">
        <f>VLOOKUP($B19,'Changes (pct point)'!$B:$AA,R$645,FALSE)/(VLOOKUP($B19,'Rates (%) SA2'!$B:$AA,R$645,FALSE)-(VLOOKUP($B19,'Changes (pct point)'!$B:$AA,R$645,FALSE)))</f>
        <v>#VALUE!</v>
      </c>
      <c r="S19" s="2" t="e">
        <f>VLOOKUP($B19,'Changes (pct point)'!$B:$AA,S$645,FALSE)/(VLOOKUP($B19,'Rates (%) SA2'!$B:$AA,S$645,FALSE)-(VLOOKUP($B19,'Changes (pct point)'!$B:$AA,S$645,FALSE)))</f>
        <v>#VALUE!</v>
      </c>
      <c r="T19" s="2" t="e">
        <f>VLOOKUP($B19,'Changes (pct point)'!$B:$AA,T$645,FALSE)/(VLOOKUP($B19,'Rates (%) SA2'!$B:$AA,T$645,FALSE)-(VLOOKUP($B19,'Changes (pct point)'!$B:$AA,T$645,FALSE)))</f>
        <v>#VALUE!</v>
      </c>
      <c r="U19" s="2" t="e">
        <f>VLOOKUP($B19,'Changes (pct point)'!$B:$AA,U$645,FALSE)/(VLOOKUP($B19,'Rates (%) SA2'!$B:$AA,U$645,FALSE)-(VLOOKUP($B19,'Changes (pct point)'!$B:$AA,U$645,FALSE)))</f>
        <v>#VALUE!</v>
      </c>
      <c r="V19" s="2" t="e">
        <f>VLOOKUP($B19,'Changes (pct point)'!$B:$AA,V$645,FALSE)/(VLOOKUP($B19,'Rates (%) SA2'!$B:$AA,V$645,FALSE)-(VLOOKUP($B19,'Changes (pct point)'!$B:$AA,V$645,FALSE)))</f>
        <v>#VALUE!</v>
      </c>
      <c r="W19" s="2" t="e">
        <f>VLOOKUP($B19,'Changes (pct point)'!$B:$AA,W$645,FALSE)/(VLOOKUP($B19,'Rates (%) SA2'!$B:$AA,W$645,FALSE)-(VLOOKUP($B19,'Changes (pct point)'!$B:$AA,W$645,FALSE)))</f>
        <v>#DIV/0!</v>
      </c>
      <c r="X19" s="2" t="e">
        <f>VLOOKUP($B19,'Changes (pct point)'!$B:$AA,X$645,FALSE)/(VLOOKUP($B19,'Rates (%) SA2'!$B:$AA,X$645,FALSE)-(VLOOKUP($B19,'Changes (pct point)'!$B:$AA,X$645,FALSE)))</f>
        <v>#DIV/0!</v>
      </c>
      <c r="Y19" s="2" t="e">
        <f>VLOOKUP($B19,'Changes (pct point)'!$B:$AA,Y$645,FALSE)/(VLOOKUP($B19,'Rates (%) SA2'!$B:$AA,Y$645,FALSE)-(VLOOKUP($B19,'Changes (pct point)'!$B:$AA,Y$645,FALSE)))</f>
        <v>#DIV/0!</v>
      </c>
      <c r="Z19" s="2" t="e">
        <f>VLOOKUP($B19,'Changes (pct point)'!$B:$AA,Z$645,FALSE)/(VLOOKUP($B19,'Rates (%) SA2'!$B:$AA,Z$645,FALSE)-(VLOOKUP($B19,'Changes (pct point)'!$B:$AA,Z$645,FALSE)))</f>
        <v>#DIV/0!</v>
      </c>
    </row>
    <row r="20" spans="1:26" x14ac:dyDescent="0.3">
      <c r="A20">
        <v>127021521</v>
      </c>
      <c r="B20" t="s">
        <v>686</v>
      </c>
      <c r="C20" s="2" t="e">
        <f>VLOOKUP($B20,'Changes (pct point)'!$B:$AA,C$645,FALSE)/(VLOOKUP($B20,'Rates (%) SA2'!$B:$AA,C$645,FALSE)-(VLOOKUP($B20,'Changes (pct point)'!$B:$AA,C$645,FALSE)))</f>
        <v>#VALUE!</v>
      </c>
      <c r="D20" s="2" t="e">
        <f>VLOOKUP($B20,'Changes (pct point)'!$B:$AA,D$645,FALSE)/(VLOOKUP($B20,'Rates (%) SA2'!$B:$AA,D$645,FALSE)-(VLOOKUP($B20,'Changes (pct point)'!$B:$AA,D$645,FALSE)))</f>
        <v>#VALUE!</v>
      </c>
      <c r="E20" s="2" t="e">
        <f>VLOOKUP($B20,'Changes (pct point)'!$B:$AA,E$645,FALSE)/(VLOOKUP($B20,'Rates (%) SA2'!$B:$AA,E$645,FALSE)-(VLOOKUP($B20,'Changes (pct point)'!$B:$AA,E$645,FALSE)))</f>
        <v>#VALUE!</v>
      </c>
      <c r="F20" s="2" t="e">
        <f>VLOOKUP($B20,'Changes (pct point)'!$B:$AA,F$645,FALSE)/(VLOOKUP($B20,'Rates (%) SA2'!$B:$AA,F$645,FALSE)-(VLOOKUP($B20,'Changes (pct point)'!$B:$AA,F$645,FALSE)))</f>
        <v>#VALUE!</v>
      </c>
      <c r="G20" s="2" t="e">
        <f>VLOOKUP($B20,'Changes (pct point)'!$B:$AA,G$645,FALSE)/(VLOOKUP($B20,'Rates (%) SA2'!$B:$AA,G$645,FALSE)-(VLOOKUP($B20,'Changes (pct point)'!$B:$AA,G$645,FALSE)))</f>
        <v>#VALUE!</v>
      </c>
      <c r="H20" s="2" t="e">
        <f>VLOOKUP($B20,'Changes (pct point)'!$B:$AA,H$645,FALSE)/(VLOOKUP($B20,'Rates (%) SA2'!$B:$AA,H$645,FALSE)-(VLOOKUP($B20,'Changes (pct point)'!$B:$AA,H$645,FALSE)))</f>
        <v>#VALUE!</v>
      </c>
      <c r="I20" s="2" t="e">
        <f>VLOOKUP($B20,'Changes (pct point)'!$B:$AA,I$645,FALSE)/(VLOOKUP($B20,'Rates (%) SA2'!$B:$AA,I$645,FALSE)-(VLOOKUP($B20,'Changes (pct point)'!$B:$AA,I$645,FALSE)))</f>
        <v>#VALUE!</v>
      </c>
      <c r="J20" s="2" t="e">
        <f>VLOOKUP($B20,'Changes (pct point)'!$B:$AA,J$645,FALSE)/(VLOOKUP($B20,'Rates (%) SA2'!$B:$AA,J$645,FALSE)-(VLOOKUP($B20,'Changes (pct point)'!$B:$AA,J$645,FALSE)))</f>
        <v>#VALUE!</v>
      </c>
      <c r="K20" s="2" t="e">
        <f>VLOOKUP($B20,'Changes (pct point)'!$B:$AA,K$645,FALSE)/(VLOOKUP($B20,'Rates (%) SA2'!$B:$AA,K$645,FALSE)-(VLOOKUP($B20,'Changes (pct point)'!$B:$AA,K$645,FALSE)))</f>
        <v>#VALUE!</v>
      </c>
      <c r="L20" s="2" t="e">
        <f>VLOOKUP($B20,'Changes (pct point)'!$B:$AA,L$645,FALSE)/(VLOOKUP($B20,'Rates (%) SA2'!$B:$AA,L$645,FALSE)-(VLOOKUP($B20,'Changes (pct point)'!$B:$AA,L$645,FALSE)))</f>
        <v>#VALUE!</v>
      </c>
      <c r="M20" s="2" t="e">
        <f>VLOOKUP($B20,'Changes (pct point)'!$B:$AA,M$645,FALSE)/(VLOOKUP($B20,'Rates (%) SA2'!$B:$AA,M$645,FALSE)-(VLOOKUP($B20,'Changes (pct point)'!$B:$AA,M$645,FALSE)))</f>
        <v>#VALUE!</v>
      </c>
      <c r="N20" s="2" t="e">
        <f>VLOOKUP($B20,'Changes (pct point)'!$B:$AA,N$645,FALSE)/(VLOOKUP($B20,'Rates (%) SA2'!$B:$AA,N$645,FALSE)-(VLOOKUP($B20,'Changes (pct point)'!$B:$AA,N$645,FALSE)))</f>
        <v>#VALUE!</v>
      </c>
      <c r="O20" s="2" t="e">
        <f>VLOOKUP($B20,'Changes (pct point)'!$B:$AA,O$645,FALSE)/(VLOOKUP($B20,'Rates (%) SA2'!$B:$AA,O$645,FALSE)-(VLOOKUP($B20,'Changes (pct point)'!$B:$AA,O$645,FALSE)))</f>
        <v>#VALUE!</v>
      </c>
      <c r="P20" s="2" t="e">
        <f>VLOOKUP($B20,'Changes (pct point)'!$B:$AA,P$645,FALSE)/(VLOOKUP($B20,'Rates (%) SA2'!$B:$AA,P$645,FALSE)-(VLOOKUP($B20,'Changes (pct point)'!$B:$AA,P$645,FALSE)))</f>
        <v>#VALUE!</v>
      </c>
      <c r="Q20" s="2" t="e">
        <f>VLOOKUP($B20,'Changes (pct point)'!$B:$AA,Q$645,FALSE)/(VLOOKUP($B20,'Rates (%) SA2'!$B:$AA,Q$645,FALSE)-(VLOOKUP($B20,'Changes (pct point)'!$B:$AA,Q$645,FALSE)))</f>
        <v>#VALUE!</v>
      </c>
      <c r="R20" s="2" t="e">
        <f>VLOOKUP($B20,'Changes (pct point)'!$B:$AA,R$645,FALSE)/(VLOOKUP($B20,'Rates (%) SA2'!$B:$AA,R$645,FALSE)-(VLOOKUP($B20,'Changes (pct point)'!$B:$AA,R$645,FALSE)))</f>
        <v>#VALUE!</v>
      </c>
      <c r="S20" s="2" t="e">
        <f>VLOOKUP($B20,'Changes (pct point)'!$B:$AA,S$645,FALSE)/(VLOOKUP($B20,'Rates (%) SA2'!$B:$AA,S$645,FALSE)-(VLOOKUP($B20,'Changes (pct point)'!$B:$AA,S$645,FALSE)))</f>
        <v>#VALUE!</v>
      </c>
      <c r="T20" s="2" t="e">
        <f>VLOOKUP($B20,'Changes (pct point)'!$B:$AA,T$645,FALSE)/(VLOOKUP($B20,'Rates (%) SA2'!$B:$AA,T$645,FALSE)-(VLOOKUP($B20,'Changes (pct point)'!$B:$AA,T$645,FALSE)))</f>
        <v>#VALUE!</v>
      </c>
      <c r="U20" s="2" t="e">
        <f>VLOOKUP($B20,'Changes (pct point)'!$B:$AA,U$645,FALSE)/(VLOOKUP($B20,'Rates (%) SA2'!$B:$AA,U$645,FALSE)-(VLOOKUP($B20,'Changes (pct point)'!$B:$AA,U$645,FALSE)))</f>
        <v>#VALUE!</v>
      </c>
      <c r="V20" s="2" t="e">
        <f>VLOOKUP($B20,'Changes (pct point)'!$B:$AA,V$645,FALSE)/(VLOOKUP($B20,'Rates (%) SA2'!$B:$AA,V$645,FALSE)-(VLOOKUP($B20,'Changes (pct point)'!$B:$AA,V$645,FALSE)))</f>
        <v>#VALUE!</v>
      </c>
      <c r="W20" s="2" t="e">
        <f>VLOOKUP($B20,'Changes (pct point)'!$B:$AA,W$645,FALSE)/(VLOOKUP($B20,'Rates (%) SA2'!$B:$AA,W$645,FALSE)-(VLOOKUP($B20,'Changes (pct point)'!$B:$AA,W$645,FALSE)))</f>
        <v>#DIV/0!</v>
      </c>
      <c r="X20" s="2" t="e">
        <f>VLOOKUP($B20,'Changes (pct point)'!$B:$AA,X$645,FALSE)/(VLOOKUP($B20,'Rates (%) SA2'!$B:$AA,X$645,FALSE)-(VLOOKUP($B20,'Changes (pct point)'!$B:$AA,X$645,FALSE)))</f>
        <v>#DIV/0!</v>
      </c>
      <c r="Y20" s="2" t="e">
        <f>VLOOKUP($B20,'Changes (pct point)'!$B:$AA,Y$645,FALSE)/(VLOOKUP($B20,'Rates (%) SA2'!$B:$AA,Y$645,FALSE)-(VLOOKUP($B20,'Changes (pct point)'!$B:$AA,Y$645,FALSE)))</f>
        <v>#DIV/0!</v>
      </c>
      <c r="Z20" s="2" t="e">
        <f>VLOOKUP($B20,'Changes (pct point)'!$B:$AA,Z$645,FALSE)/(VLOOKUP($B20,'Rates (%) SA2'!$B:$AA,Z$645,FALSE)-(VLOOKUP($B20,'Changes (pct point)'!$B:$AA,Z$645,FALSE)))</f>
        <v>#DIV/0!</v>
      </c>
    </row>
    <row r="21" spans="1:26" x14ac:dyDescent="0.3">
      <c r="A21">
        <v>128021537</v>
      </c>
      <c r="B21" t="s">
        <v>708</v>
      </c>
      <c r="C21" s="2" t="e">
        <f>VLOOKUP($B21,'Changes (pct point)'!$B:$AA,C$645,FALSE)/(VLOOKUP($B21,'Rates (%) SA2'!$B:$AA,C$645,FALSE)-(VLOOKUP($B21,'Changes (pct point)'!$B:$AA,C$645,FALSE)))</f>
        <v>#VALUE!</v>
      </c>
      <c r="D21" s="2" t="e">
        <f>VLOOKUP($B21,'Changes (pct point)'!$B:$AA,D$645,FALSE)/(VLOOKUP($B21,'Rates (%) SA2'!$B:$AA,D$645,FALSE)-(VLOOKUP($B21,'Changes (pct point)'!$B:$AA,D$645,FALSE)))</f>
        <v>#VALUE!</v>
      </c>
      <c r="E21" s="2" t="e">
        <f>VLOOKUP($B21,'Changes (pct point)'!$B:$AA,E$645,FALSE)/(VLOOKUP($B21,'Rates (%) SA2'!$B:$AA,E$645,FALSE)-(VLOOKUP($B21,'Changes (pct point)'!$B:$AA,E$645,FALSE)))</f>
        <v>#VALUE!</v>
      </c>
      <c r="F21" s="2" t="e">
        <f>VLOOKUP($B21,'Changes (pct point)'!$B:$AA,F$645,FALSE)/(VLOOKUP($B21,'Rates (%) SA2'!$B:$AA,F$645,FALSE)-(VLOOKUP($B21,'Changes (pct point)'!$B:$AA,F$645,FALSE)))</f>
        <v>#VALUE!</v>
      </c>
      <c r="G21" s="2" t="e">
        <f>VLOOKUP($B21,'Changes (pct point)'!$B:$AA,G$645,FALSE)/(VLOOKUP($B21,'Rates (%) SA2'!$B:$AA,G$645,FALSE)-(VLOOKUP($B21,'Changes (pct point)'!$B:$AA,G$645,FALSE)))</f>
        <v>#VALUE!</v>
      </c>
      <c r="H21" s="2" t="e">
        <f>VLOOKUP($B21,'Changes (pct point)'!$B:$AA,H$645,FALSE)/(VLOOKUP($B21,'Rates (%) SA2'!$B:$AA,H$645,FALSE)-(VLOOKUP($B21,'Changes (pct point)'!$B:$AA,H$645,FALSE)))</f>
        <v>#VALUE!</v>
      </c>
      <c r="I21" s="2" t="e">
        <f>VLOOKUP($B21,'Changes (pct point)'!$B:$AA,I$645,FALSE)/(VLOOKUP($B21,'Rates (%) SA2'!$B:$AA,I$645,FALSE)-(VLOOKUP($B21,'Changes (pct point)'!$B:$AA,I$645,FALSE)))</f>
        <v>#VALUE!</v>
      </c>
      <c r="J21" s="2" t="e">
        <f>VLOOKUP($B21,'Changes (pct point)'!$B:$AA,J$645,FALSE)/(VLOOKUP($B21,'Rates (%) SA2'!$B:$AA,J$645,FALSE)-(VLOOKUP($B21,'Changes (pct point)'!$B:$AA,J$645,FALSE)))</f>
        <v>#VALUE!</v>
      </c>
      <c r="K21" s="2" t="e">
        <f>VLOOKUP($B21,'Changes (pct point)'!$B:$AA,K$645,FALSE)/(VLOOKUP($B21,'Rates (%) SA2'!$B:$AA,K$645,FALSE)-(VLOOKUP($B21,'Changes (pct point)'!$B:$AA,K$645,FALSE)))</f>
        <v>#VALUE!</v>
      </c>
      <c r="L21" s="2" t="e">
        <f>VLOOKUP($B21,'Changes (pct point)'!$B:$AA,L$645,FALSE)/(VLOOKUP($B21,'Rates (%) SA2'!$B:$AA,L$645,FALSE)-(VLOOKUP($B21,'Changes (pct point)'!$B:$AA,L$645,FALSE)))</f>
        <v>#VALUE!</v>
      </c>
      <c r="M21" s="2" t="e">
        <f>VLOOKUP($B21,'Changes (pct point)'!$B:$AA,M$645,FALSE)/(VLOOKUP($B21,'Rates (%) SA2'!$B:$AA,M$645,FALSE)-(VLOOKUP($B21,'Changes (pct point)'!$B:$AA,M$645,FALSE)))</f>
        <v>#VALUE!</v>
      </c>
      <c r="N21" s="2" t="e">
        <f>VLOOKUP($B21,'Changes (pct point)'!$B:$AA,N$645,FALSE)/(VLOOKUP($B21,'Rates (%) SA2'!$B:$AA,N$645,FALSE)-(VLOOKUP($B21,'Changes (pct point)'!$B:$AA,N$645,FALSE)))</f>
        <v>#VALUE!</v>
      </c>
      <c r="O21" s="2" t="e">
        <f>VLOOKUP($B21,'Changes (pct point)'!$B:$AA,O$645,FALSE)/(VLOOKUP($B21,'Rates (%) SA2'!$B:$AA,O$645,FALSE)-(VLOOKUP($B21,'Changes (pct point)'!$B:$AA,O$645,FALSE)))</f>
        <v>#VALUE!</v>
      </c>
      <c r="P21" s="2" t="e">
        <f>VLOOKUP($B21,'Changes (pct point)'!$B:$AA,P$645,FALSE)/(VLOOKUP($B21,'Rates (%) SA2'!$B:$AA,P$645,FALSE)-(VLOOKUP($B21,'Changes (pct point)'!$B:$AA,P$645,FALSE)))</f>
        <v>#VALUE!</v>
      </c>
      <c r="Q21" s="2" t="e">
        <f>VLOOKUP($B21,'Changes (pct point)'!$B:$AA,Q$645,FALSE)/(VLOOKUP($B21,'Rates (%) SA2'!$B:$AA,Q$645,FALSE)-(VLOOKUP($B21,'Changes (pct point)'!$B:$AA,Q$645,FALSE)))</f>
        <v>#VALUE!</v>
      </c>
      <c r="R21" s="2" t="e">
        <f>VLOOKUP($B21,'Changes (pct point)'!$B:$AA,R$645,FALSE)/(VLOOKUP($B21,'Rates (%) SA2'!$B:$AA,R$645,FALSE)-(VLOOKUP($B21,'Changes (pct point)'!$B:$AA,R$645,FALSE)))</f>
        <v>#VALUE!</v>
      </c>
      <c r="S21" s="2" t="e">
        <f>VLOOKUP($B21,'Changes (pct point)'!$B:$AA,S$645,FALSE)/(VLOOKUP($B21,'Rates (%) SA2'!$B:$AA,S$645,FALSE)-(VLOOKUP($B21,'Changes (pct point)'!$B:$AA,S$645,FALSE)))</f>
        <v>#VALUE!</v>
      </c>
      <c r="T21" s="2" t="e">
        <f>VLOOKUP($B21,'Changes (pct point)'!$B:$AA,T$645,FALSE)/(VLOOKUP($B21,'Rates (%) SA2'!$B:$AA,T$645,FALSE)-(VLOOKUP($B21,'Changes (pct point)'!$B:$AA,T$645,FALSE)))</f>
        <v>#VALUE!</v>
      </c>
      <c r="U21" s="2" t="e">
        <f>VLOOKUP($B21,'Changes (pct point)'!$B:$AA,U$645,FALSE)/(VLOOKUP($B21,'Rates (%) SA2'!$B:$AA,U$645,FALSE)-(VLOOKUP($B21,'Changes (pct point)'!$B:$AA,U$645,FALSE)))</f>
        <v>#VALUE!</v>
      </c>
      <c r="V21" s="2" t="e">
        <f>VLOOKUP($B21,'Changes (pct point)'!$B:$AA,V$645,FALSE)/(VLOOKUP($B21,'Rates (%) SA2'!$B:$AA,V$645,FALSE)-(VLOOKUP($B21,'Changes (pct point)'!$B:$AA,V$645,FALSE)))</f>
        <v>#VALUE!</v>
      </c>
      <c r="W21" s="2" t="e">
        <f>VLOOKUP($B21,'Changes (pct point)'!$B:$AA,W$645,FALSE)/(VLOOKUP($B21,'Rates (%) SA2'!$B:$AA,W$645,FALSE)-(VLOOKUP($B21,'Changes (pct point)'!$B:$AA,W$645,FALSE)))</f>
        <v>#DIV/0!</v>
      </c>
      <c r="X21" s="2" t="e">
        <f>VLOOKUP($B21,'Changes (pct point)'!$B:$AA,X$645,FALSE)/(VLOOKUP($B21,'Rates (%) SA2'!$B:$AA,X$645,FALSE)-(VLOOKUP($B21,'Changes (pct point)'!$B:$AA,X$645,FALSE)))</f>
        <v>#DIV/0!</v>
      </c>
      <c r="Y21" s="2" t="e">
        <f>VLOOKUP($B21,'Changes (pct point)'!$B:$AA,Y$645,FALSE)/(VLOOKUP($B21,'Rates (%) SA2'!$B:$AA,Y$645,FALSE)-(VLOOKUP($B21,'Changes (pct point)'!$B:$AA,Y$645,FALSE)))</f>
        <v>#DIV/0!</v>
      </c>
      <c r="Z21" s="2" t="e">
        <f>VLOOKUP($B21,'Changes (pct point)'!$B:$AA,Z$645,FALSE)/(VLOOKUP($B21,'Rates (%) SA2'!$B:$AA,Z$645,FALSE)-(VLOOKUP($B21,'Changes (pct point)'!$B:$AA,Z$645,FALSE)))</f>
        <v>#DIV/0!</v>
      </c>
    </row>
    <row r="22" spans="1:26" x14ac:dyDescent="0.3">
      <c r="A22">
        <v>115031299</v>
      </c>
      <c r="B22" t="s">
        <v>385</v>
      </c>
      <c r="C22" s="2">
        <f>VLOOKUP($B22,'Changes (pct point)'!$B:$AA,C$645,FALSE)/(VLOOKUP($B22,'Rates (%) SA2'!$B:$AA,C$645,FALSE)-(VLOOKUP($B22,'Changes (pct point)'!$B:$AA,C$645,FALSE)))</f>
        <v>0.45831436657656988</v>
      </c>
      <c r="D22" s="2">
        <f>VLOOKUP($B22,'Changes (pct point)'!$B:$AA,D$645,FALSE)/(VLOOKUP($B22,'Rates (%) SA2'!$B:$AA,D$645,FALSE)-(VLOOKUP($B22,'Changes (pct point)'!$B:$AA,D$645,FALSE)))</f>
        <v>0.10152045454545459</v>
      </c>
      <c r="E22" s="2">
        <f>VLOOKUP($B22,'Changes (pct point)'!$B:$AA,E$645,FALSE)/(VLOOKUP($B22,'Rates (%) SA2'!$B:$AA,E$645,FALSE)-(VLOOKUP($B22,'Changes (pct point)'!$B:$AA,E$645,FALSE)))</f>
        <v>-0.52466666666666673</v>
      </c>
      <c r="F22" s="2">
        <f>VLOOKUP($B22,'Changes (pct point)'!$B:$AA,F$645,FALSE)/(VLOOKUP($B22,'Rates (%) SA2'!$B:$AA,F$645,FALSE)-(VLOOKUP($B22,'Changes (pct point)'!$B:$AA,F$645,FALSE)))</f>
        <v>0.39711764705882369</v>
      </c>
      <c r="G22" s="2">
        <f>VLOOKUP($B22,'Changes (pct point)'!$B:$AA,G$645,FALSE)/(VLOOKUP($B22,'Rates (%) SA2'!$B:$AA,G$645,FALSE)-(VLOOKUP($B22,'Changes (pct point)'!$B:$AA,G$645,FALSE)))</f>
        <v>1.1955944444444446</v>
      </c>
      <c r="H22" s="2">
        <f>VLOOKUP($B22,'Changes (pct point)'!$B:$AA,H$645,FALSE)/(VLOOKUP($B22,'Rates (%) SA2'!$B:$AA,H$645,FALSE)-(VLOOKUP($B22,'Changes (pct point)'!$B:$AA,H$645,FALSE)))</f>
        <v>0.36638589743589733</v>
      </c>
      <c r="I22" s="2">
        <f>VLOOKUP($B22,'Changes (pct point)'!$B:$AA,I$645,FALSE)/(VLOOKUP($B22,'Rates (%) SA2'!$B:$AA,I$645,FALSE)-(VLOOKUP($B22,'Changes (pct point)'!$B:$AA,I$645,FALSE)))</f>
        <v>0.73758651685393273</v>
      </c>
      <c r="J22" s="2">
        <f>VLOOKUP($B22,'Changes (pct point)'!$B:$AA,J$645,FALSE)/(VLOOKUP($B22,'Rates (%) SA2'!$B:$AA,J$645,FALSE)-(VLOOKUP($B22,'Changes (pct point)'!$B:$AA,J$645,FALSE)))</f>
        <v>0.58792999999999984</v>
      </c>
      <c r="K22" s="2">
        <f>VLOOKUP($B22,'Changes (pct point)'!$B:$AA,K$645,FALSE)/(VLOOKUP($B22,'Rates (%) SA2'!$B:$AA,K$645,FALSE)-(VLOOKUP($B22,'Changes (pct point)'!$B:$AA,K$645,FALSE)))</f>
        <v>2.7447909090909079</v>
      </c>
      <c r="L22" s="2">
        <f>VLOOKUP($B22,'Changes (pct point)'!$B:$AA,L$645,FALSE)/(VLOOKUP($B22,'Rates (%) SA2'!$B:$AA,L$645,FALSE)-(VLOOKUP($B22,'Changes (pct point)'!$B:$AA,L$645,FALSE)))</f>
        <v>0.44593200000000016</v>
      </c>
      <c r="M22" s="2">
        <f>VLOOKUP($B22,'Changes (pct point)'!$B:$AA,M$645,FALSE)/(VLOOKUP($B22,'Rates (%) SA2'!$B:$AA,M$645,FALSE)-(VLOOKUP($B22,'Changes (pct point)'!$B:$AA,M$645,FALSE)))</f>
        <v>1.5839999999999999</v>
      </c>
      <c r="N22" s="2">
        <f>VLOOKUP($B22,'Changes (pct point)'!$B:$AA,N$645,FALSE)/(VLOOKUP($B22,'Rates (%) SA2'!$B:$AA,N$645,FALSE)-(VLOOKUP($B22,'Changes (pct point)'!$B:$AA,N$645,FALSE)))</f>
        <v>-2.2588888888888905E-2</v>
      </c>
      <c r="O22" s="2">
        <f>VLOOKUP($B22,'Changes (pct point)'!$B:$AA,O$645,FALSE)/(VLOOKUP($B22,'Rates (%) SA2'!$B:$AA,O$645,FALSE)-(VLOOKUP($B22,'Changes (pct point)'!$B:$AA,O$645,FALSE)))</f>
        <v>1.055768</v>
      </c>
      <c r="P22" s="2">
        <f>VLOOKUP($B22,'Changes (pct point)'!$B:$AA,P$645,FALSE)/(VLOOKUP($B22,'Rates (%) SA2'!$B:$AA,P$645,FALSE)-(VLOOKUP($B22,'Changes (pct point)'!$B:$AA,P$645,FALSE)))</f>
        <v>3.1031000000000013</v>
      </c>
      <c r="Q22" s="2">
        <f>VLOOKUP($B22,'Changes (pct point)'!$B:$AA,Q$645,FALSE)/(VLOOKUP($B22,'Rates (%) SA2'!$B:$AA,Q$645,FALSE)-(VLOOKUP($B22,'Changes (pct point)'!$B:$AA,Q$645,FALSE)))</f>
        <v>0.58223773584905658</v>
      </c>
      <c r="R22" s="2">
        <f>VLOOKUP($B22,'Changes (pct point)'!$B:$AA,R$645,FALSE)/(VLOOKUP($B22,'Rates (%) SA2'!$B:$AA,R$645,FALSE)-(VLOOKUP($B22,'Changes (pct point)'!$B:$AA,R$645,FALSE)))</f>
        <v>0.92387096774193522</v>
      </c>
      <c r="S22" s="2">
        <f>VLOOKUP($B22,'Changes (pct point)'!$B:$AA,S$645,FALSE)/(VLOOKUP($B22,'Rates (%) SA2'!$B:$AA,S$645,FALSE)-(VLOOKUP($B22,'Changes (pct point)'!$B:$AA,S$645,FALSE)))</f>
        <v>0.34087636363636364</v>
      </c>
      <c r="T22" s="2">
        <f>VLOOKUP($B22,'Changes (pct point)'!$B:$AA,T$645,FALSE)/(VLOOKUP($B22,'Rates (%) SA2'!$B:$AA,T$645,FALSE)-(VLOOKUP($B22,'Changes (pct point)'!$B:$AA,T$645,FALSE)))</f>
        <v>0.16295827338129501</v>
      </c>
      <c r="U22" s="2">
        <f>VLOOKUP($B22,'Changes (pct point)'!$B:$AA,U$645,FALSE)/(VLOOKUP($B22,'Rates (%) SA2'!$B:$AA,U$645,FALSE)-(VLOOKUP($B22,'Changes (pct point)'!$B:$AA,U$645,FALSE)))</f>
        <v>7.3457769230769179</v>
      </c>
      <c r="V22" s="2" t="e">
        <f>VLOOKUP($B22,'Changes (pct point)'!$B:$AA,V$645,FALSE)/(VLOOKUP($B22,'Rates (%) SA2'!$B:$AA,V$645,FALSE)-(VLOOKUP($B22,'Changes (pct point)'!$B:$AA,V$645,FALSE)))</f>
        <v>#VALUE!</v>
      </c>
      <c r="W22" s="2">
        <f>VLOOKUP($B22,'Changes (pct point)'!$B:$AA,W$645,FALSE)/(VLOOKUP($B22,'Rates (%) SA2'!$B:$AA,W$645,FALSE)-(VLOOKUP($B22,'Changes (pct point)'!$B:$AA,W$645,FALSE)))</f>
        <v>0.69487485101311086</v>
      </c>
      <c r="X22" s="2">
        <f>VLOOKUP($B22,'Changes (pct point)'!$B:$AA,X$645,FALSE)/(VLOOKUP($B22,'Rates (%) SA2'!$B:$AA,X$645,FALSE)-(VLOOKUP($B22,'Changes (pct point)'!$B:$AA,X$645,FALSE)))</f>
        <v>-0.68649405178446465</v>
      </c>
      <c r="Y22" s="2" t="e">
        <f>VLOOKUP($B22,'Changes (pct point)'!$B:$AA,Y$645,FALSE)/(VLOOKUP($B22,'Rates (%) SA2'!$B:$AA,Y$645,FALSE)-(VLOOKUP($B22,'Changes (pct point)'!$B:$AA,Y$645,FALSE)))</f>
        <v>#DIV/0!</v>
      </c>
      <c r="Z22" s="2">
        <f>VLOOKUP($B22,'Changes (pct point)'!$B:$AA,Z$645,FALSE)/(VLOOKUP($B22,'Rates (%) SA2'!$B:$AA,Z$645,FALSE)-(VLOOKUP($B22,'Changes (pct point)'!$B:$AA,Z$645,FALSE)))</f>
        <v>2.7068214804063855</v>
      </c>
    </row>
    <row r="23" spans="1:26" x14ac:dyDescent="0.3">
      <c r="A23">
        <v>105011092</v>
      </c>
      <c r="B23" t="s">
        <v>166</v>
      </c>
      <c r="C23" s="2">
        <f>VLOOKUP($B23,'Changes (pct point)'!$B:$AA,C$645,FALSE)/(VLOOKUP($B23,'Rates (%) SA2'!$B:$AA,C$645,FALSE)-(VLOOKUP($B23,'Changes (pct point)'!$B:$AA,C$645,FALSE)))</f>
        <v>-0.22035063291139245</v>
      </c>
      <c r="D23" s="2">
        <f>VLOOKUP($B23,'Changes (pct point)'!$B:$AA,D$645,FALSE)/(VLOOKUP($B23,'Rates (%) SA2'!$B:$AA,D$645,FALSE)-(VLOOKUP($B23,'Changes (pct point)'!$B:$AA,D$645,FALSE)))</f>
        <v>-0.12805815602836873</v>
      </c>
      <c r="E23" s="2">
        <f>VLOOKUP($B23,'Changes (pct point)'!$B:$AA,E$645,FALSE)/(VLOOKUP($B23,'Rates (%) SA2'!$B:$AA,E$645,FALSE)-(VLOOKUP($B23,'Changes (pct point)'!$B:$AA,E$645,FALSE)))</f>
        <v>-0.85364285714285715</v>
      </c>
      <c r="F23" s="2">
        <f>VLOOKUP($B23,'Changes (pct point)'!$B:$AA,F$645,FALSE)/(VLOOKUP($B23,'Rates (%) SA2'!$B:$AA,F$645,FALSE)-(VLOOKUP($B23,'Changes (pct point)'!$B:$AA,F$645,FALSE)))</f>
        <v>7.5483576642335903E-2</v>
      </c>
      <c r="G23" s="2">
        <f>VLOOKUP($B23,'Changes (pct point)'!$B:$AA,G$645,FALSE)/(VLOOKUP($B23,'Rates (%) SA2'!$B:$AA,G$645,FALSE)-(VLOOKUP($B23,'Changes (pct point)'!$B:$AA,G$645,FALSE)))</f>
        <v>-9.3937499999999965E-2</v>
      </c>
      <c r="H23" s="2">
        <f>VLOOKUP($B23,'Changes (pct point)'!$B:$AA,H$645,FALSE)/(VLOOKUP($B23,'Rates (%) SA2'!$B:$AA,H$645,FALSE)-(VLOOKUP($B23,'Changes (pct point)'!$B:$AA,H$645,FALSE)))</f>
        <v>-0.23313057553956837</v>
      </c>
      <c r="I23" s="2">
        <f>VLOOKUP($B23,'Changes (pct point)'!$B:$AA,I$645,FALSE)/(VLOOKUP($B23,'Rates (%) SA2'!$B:$AA,I$645,FALSE)-(VLOOKUP($B23,'Changes (pct point)'!$B:$AA,I$645,FALSE)))</f>
        <v>-0.2620841121495327</v>
      </c>
      <c r="J23" s="2">
        <f>VLOOKUP($B23,'Changes (pct point)'!$B:$AA,J$645,FALSE)/(VLOOKUP($B23,'Rates (%) SA2'!$B:$AA,J$645,FALSE)-(VLOOKUP($B23,'Changes (pct point)'!$B:$AA,J$645,FALSE)))</f>
        <v>7.2536231884058083E-2</v>
      </c>
      <c r="K23" s="2">
        <f>VLOOKUP($B23,'Changes (pct point)'!$B:$AA,K$645,FALSE)/(VLOOKUP($B23,'Rates (%) SA2'!$B:$AA,K$645,FALSE)-(VLOOKUP($B23,'Changes (pct point)'!$B:$AA,K$645,FALSE)))</f>
        <v>0.16492307692307678</v>
      </c>
      <c r="L23" s="2">
        <f>VLOOKUP($B23,'Changes (pct point)'!$B:$AA,L$645,FALSE)/(VLOOKUP($B23,'Rates (%) SA2'!$B:$AA,L$645,FALSE)-(VLOOKUP($B23,'Changes (pct point)'!$B:$AA,L$645,FALSE)))</f>
        <v>-0.33067008547008547</v>
      </c>
      <c r="M23" s="2">
        <f>VLOOKUP($B23,'Changes (pct point)'!$B:$AA,M$645,FALSE)/(VLOOKUP($B23,'Rates (%) SA2'!$B:$AA,M$645,FALSE)-(VLOOKUP($B23,'Changes (pct point)'!$B:$AA,M$645,FALSE)))</f>
        <v>0.26439444444444443</v>
      </c>
      <c r="N23" s="2">
        <f>VLOOKUP($B23,'Changes (pct point)'!$B:$AA,N$645,FALSE)/(VLOOKUP($B23,'Rates (%) SA2'!$B:$AA,N$645,FALSE)-(VLOOKUP($B23,'Changes (pct point)'!$B:$AA,N$645,FALSE)))</f>
        <v>-0.60576296296296295</v>
      </c>
      <c r="O23" s="2">
        <f>VLOOKUP($B23,'Changes (pct point)'!$B:$AA,O$645,FALSE)/(VLOOKUP($B23,'Rates (%) SA2'!$B:$AA,O$645,FALSE)-(VLOOKUP($B23,'Changes (pct point)'!$B:$AA,O$645,FALSE)))</f>
        <v>-0.37698275862068975</v>
      </c>
      <c r="P23" s="2">
        <f>VLOOKUP($B23,'Changes (pct point)'!$B:$AA,P$645,FALSE)/(VLOOKUP($B23,'Rates (%) SA2'!$B:$AA,P$645,FALSE)-(VLOOKUP($B23,'Changes (pct point)'!$B:$AA,P$645,FALSE)))</f>
        <v>3.3710526315789462E-2</v>
      </c>
      <c r="Q23" s="2">
        <f>VLOOKUP($B23,'Changes (pct point)'!$B:$AA,Q$645,FALSE)/(VLOOKUP($B23,'Rates (%) SA2'!$B:$AA,Q$645,FALSE)-(VLOOKUP($B23,'Changes (pct point)'!$B:$AA,Q$645,FALSE)))</f>
        <v>-0.13720923694779108</v>
      </c>
      <c r="R23" s="2">
        <f>VLOOKUP($B23,'Changes (pct point)'!$B:$AA,R$645,FALSE)/(VLOOKUP($B23,'Rates (%) SA2'!$B:$AA,R$645,FALSE)-(VLOOKUP($B23,'Changes (pct point)'!$B:$AA,R$645,FALSE)))</f>
        <v>0.22944000000000006</v>
      </c>
      <c r="S23" s="2">
        <f>VLOOKUP($B23,'Changes (pct point)'!$B:$AA,S$645,FALSE)/(VLOOKUP($B23,'Rates (%) SA2'!$B:$AA,S$645,FALSE)-(VLOOKUP($B23,'Changes (pct point)'!$B:$AA,S$645,FALSE)))</f>
        <v>-0.20606344827586209</v>
      </c>
      <c r="T23" s="2">
        <f>VLOOKUP($B23,'Changes (pct point)'!$B:$AA,T$645,FALSE)/(VLOOKUP($B23,'Rates (%) SA2'!$B:$AA,T$645,FALSE)-(VLOOKUP($B23,'Changes (pct point)'!$B:$AA,T$645,FALSE)))</f>
        <v>-0.60065826771653541</v>
      </c>
      <c r="U23" s="2">
        <f>VLOOKUP($B23,'Changes (pct point)'!$B:$AA,U$645,FALSE)/(VLOOKUP($B23,'Rates (%) SA2'!$B:$AA,U$645,FALSE)-(VLOOKUP($B23,'Changes (pct point)'!$B:$AA,U$645,FALSE)))</f>
        <v>3.299399999999999</v>
      </c>
      <c r="V23" s="2">
        <f>VLOOKUP($B23,'Changes (pct point)'!$B:$AA,V$645,FALSE)/(VLOOKUP($B23,'Rates (%) SA2'!$B:$AA,V$645,FALSE)-(VLOOKUP($B23,'Changes (pct point)'!$B:$AA,V$645,FALSE)))</f>
        <v>-0.36806646341463412</v>
      </c>
      <c r="W23" s="2">
        <f>VLOOKUP($B23,'Changes (pct point)'!$B:$AA,W$645,FALSE)/(VLOOKUP($B23,'Rates (%) SA2'!$B:$AA,W$645,FALSE)-(VLOOKUP($B23,'Changes (pct point)'!$B:$AA,W$645,FALSE)))</f>
        <v>0.193579300431241</v>
      </c>
      <c r="X23" s="2">
        <f>VLOOKUP($B23,'Changes (pct point)'!$B:$AA,X$645,FALSE)/(VLOOKUP($B23,'Rates (%) SA2'!$B:$AA,X$645,FALSE)-(VLOOKUP($B23,'Changes (pct point)'!$B:$AA,X$645,FALSE)))</f>
        <v>3.5655960805661413E-2</v>
      </c>
      <c r="Y23" s="2" t="e">
        <f>VLOOKUP($B23,'Changes (pct point)'!$B:$AA,Y$645,FALSE)/(VLOOKUP($B23,'Rates (%) SA2'!$B:$AA,Y$645,FALSE)-(VLOOKUP($B23,'Changes (pct point)'!$B:$AA,Y$645,FALSE)))</f>
        <v>#DIV/0!</v>
      </c>
      <c r="Z23" s="2">
        <f>VLOOKUP($B23,'Changes (pct point)'!$B:$AA,Z$645,FALSE)/(VLOOKUP($B23,'Rates (%) SA2'!$B:$AA,Z$645,FALSE)-(VLOOKUP($B23,'Changes (pct point)'!$B:$AA,Z$645,FALSE)))</f>
        <v>2.1359756097560978</v>
      </c>
    </row>
    <row r="24" spans="1:26" x14ac:dyDescent="0.3">
      <c r="A24">
        <v>111031229</v>
      </c>
      <c r="B24" t="s">
        <v>308</v>
      </c>
      <c r="C24" s="2">
        <f>VLOOKUP($B24,'Changes (pct point)'!$B:$AA,C$645,FALSE)/(VLOOKUP($B24,'Rates (%) SA2'!$B:$AA,C$645,FALSE)-(VLOOKUP($B24,'Changes (pct point)'!$B:$AA,C$645,FALSE)))</f>
        <v>1.0235686398588004</v>
      </c>
      <c r="D24" s="2">
        <f>VLOOKUP($B24,'Changes (pct point)'!$B:$AA,D$645,FALSE)/(VLOOKUP($B24,'Rates (%) SA2'!$B:$AA,D$645,FALSE)-(VLOOKUP($B24,'Changes (pct point)'!$B:$AA,D$645,FALSE)))</f>
        <v>2.8710315789473682</v>
      </c>
      <c r="E24" s="2">
        <f>VLOOKUP($B24,'Changes (pct point)'!$B:$AA,E$645,FALSE)/(VLOOKUP($B24,'Rates (%) SA2'!$B:$AA,E$645,FALSE)-(VLOOKUP($B24,'Changes (pct point)'!$B:$AA,E$645,FALSE)))</f>
        <v>1.201522891566265</v>
      </c>
      <c r="F24" s="2">
        <f>VLOOKUP($B24,'Changes (pct point)'!$B:$AA,F$645,FALSE)/(VLOOKUP($B24,'Rates (%) SA2'!$B:$AA,F$645,FALSE)-(VLOOKUP($B24,'Changes (pct point)'!$B:$AA,F$645,FALSE)))</f>
        <v>0.70303586206896551</v>
      </c>
      <c r="G24" s="2">
        <f>VLOOKUP($B24,'Changes (pct point)'!$B:$AA,G$645,FALSE)/(VLOOKUP($B24,'Rates (%) SA2'!$B:$AA,G$645,FALSE)-(VLOOKUP($B24,'Changes (pct point)'!$B:$AA,G$645,FALSE)))</f>
        <v>0.66354038461538467</v>
      </c>
      <c r="H24" s="2">
        <f>VLOOKUP($B24,'Changes (pct point)'!$B:$AA,H$645,FALSE)/(VLOOKUP($B24,'Rates (%) SA2'!$B:$AA,H$645,FALSE)-(VLOOKUP($B24,'Changes (pct point)'!$B:$AA,H$645,FALSE)))</f>
        <v>1.0876283495145633</v>
      </c>
      <c r="I24" s="2">
        <f>VLOOKUP($B24,'Changes (pct point)'!$B:$AA,I$645,FALSE)/(VLOOKUP($B24,'Rates (%) SA2'!$B:$AA,I$645,FALSE)-(VLOOKUP($B24,'Changes (pct point)'!$B:$AA,I$645,FALSE)))</f>
        <v>0.52076090225563909</v>
      </c>
      <c r="J24" s="2">
        <f>VLOOKUP($B24,'Changes (pct point)'!$B:$AA,J$645,FALSE)/(VLOOKUP($B24,'Rates (%) SA2'!$B:$AA,J$645,FALSE)-(VLOOKUP($B24,'Changes (pct point)'!$B:$AA,J$645,FALSE)))</f>
        <v>-0.1744078467153285</v>
      </c>
      <c r="K24" s="2">
        <f>VLOOKUP($B24,'Changes (pct point)'!$B:$AA,K$645,FALSE)/(VLOOKUP($B24,'Rates (%) SA2'!$B:$AA,K$645,FALSE)-(VLOOKUP($B24,'Changes (pct point)'!$B:$AA,K$645,FALSE)))</f>
        <v>1.21265</v>
      </c>
      <c r="L24" s="2">
        <f>VLOOKUP($B24,'Changes (pct point)'!$B:$AA,L$645,FALSE)/(VLOOKUP($B24,'Rates (%) SA2'!$B:$AA,L$645,FALSE)-(VLOOKUP($B24,'Changes (pct point)'!$B:$AA,L$645,FALSE)))</f>
        <v>6.0990067114093955</v>
      </c>
      <c r="M24" s="2">
        <f>VLOOKUP($B24,'Changes (pct point)'!$B:$AA,M$645,FALSE)/(VLOOKUP($B24,'Rates (%) SA2'!$B:$AA,M$645,FALSE)-(VLOOKUP($B24,'Changes (pct point)'!$B:$AA,M$645,FALSE)))</f>
        <v>0.4015285714285714</v>
      </c>
      <c r="N24" s="2">
        <f>VLOOKUP($B24,'Changes (pct point)'!$B:$AA,N$645,FALSE)/(VLOOKUP($B24,'Rates (%) SA2'!$B:$AA,N$645,FALSE)-(VLOOKUP($B24,'Changes (pct point)'!$B:$AA,N$645,FALSE)))</f>
        <v>1.2718386363636363</v>
      </c>
      <c r="O24" s="2">
        <f>VLOOKUP($B24,'Changes (pct point)'!$B:$AA,O$645,FALSE)/(VLOOKUP($B24,'Rates (%) SA2'!$B:$AA,O$645,FALSE)-(VLOOKUP($B24,'Changes (pct point)'!$B:$AA,O$645,FALSE)))</f>
        <v>0.77704037558685435</v>
      </c>
      <c r="P24" s="2">
        <f>VLOOKUP($B24,'Changes (pct point)'!$B:$AA,P$645,FALSE)/(VLOOKUP($B24,'Rates (%) SA2'!$B:$AA,P$645,FALSE)-(VLOOKUP($B24,'Changes (pct point)'!$B:$AA,P$645,FALSE)))</f>
        <v>0.20967241379310347</v>
      </c>
      <c r="Q24" s="2">
        <f>VLOOKUP($B24,'Changes (pct point)'!$B:$AA,Q$645,FALSE)/(VLOOKUP($B24,'Rates (%) SA2'!$B:$AA,Q$645,FALSE)-(VLOOKUP($B24,'Changes (pct point)'!$B:$AA,Q$645,FALSE)))</f>
        <v>1.2206959999999998</v>
      </c>
      <c r="R24" s="2">
        <f>VLOOKUP($B24,'Changes (pct point)'!$B:$AA,R$645,FALSE)/(VLOOKUP($B24,'Rates (%) SA2'!$B:$AA,R$645,FALSE)-(VLOOKUP($B24,'Changes (pct point)'!$B:$AA,R$645,FALSE)))</f>
        <v>0.99519130434782588</v>
      </c>
      <c r="S24" s="2">
        <f>VLOOKUP($B24,'Changes (pct point)'!$B:$AA,S$645,FALSE)/(VLOOKUP($B24,'Rates (%) SA2'!$B:$AA,S$645,FALSE)-(VLOOKUP($B24,'Changes (pct point)'!$B:$AA,S$645,FALSE)))</f>
        <v>0.23557419354838718</v>
      </c>
      <c r="T24" s="2">
        <f>VLOOKUP($B24,'Changes (pct point)'!$B:$AA,T$645,FALSE)/(VLOOKUP($B24,'Rates (%) SA2'!$B:$AA,T$645,FALSE)-(VLOOKUP($B24,'Changes (pct point)'!$B:$AA,T$645,FALSE)))</f>
        <v>0.61687792207792203</v>
      </c>
      <c r="U24" s="2">
        <f>VLOOKUP($B24,'Changes (pct point)'!$B:$AA,U$645,FALSE)/(VLOOKUP($B24,'Rates (%) SA2'!$B:$AA,U$645,FALSE)-(VLOOKUP($B24,'Changes (pct point)'!$B:$AA,U$645,FALSE)))</f>
        <v>2.3351533936651587</v>
      </c>
      <c r="V24" s="2">
        <f>VLOOKUP($B24,'Changes (pct point)'!$B:$AA,V$645,FALSE)/(VLOOKUP($B24,'Rates (%) SA2'!$B:$AA,V$645,FALSE)-(VLOOKUP($B24,'Changes (pct point)'!$B:$AA,V$645,FALSE)))</f>
        <v>0.14714328358208956</v>
      </c>
      <c r="W24" s="2">
        <f>VLOOKUP($B24,'Changes (pct point)'!$B:$AA,W$645,FALSE)/(VLOOKUP($B24,'Rates (%) SA2'!$B:$AA,W$645,FALSE)-(VLOOKUP($B24,'Changes (pct point)'!$B:$AA,W$645,FALSE)))</f>
        <v>0.16688396349413301</v>
      </c>
      <c r="X24" s="2">
        <f>VLOOKUP($B24,'Changes (pct point)'!$B:$AA,X$645,FALSE)/(VLOOKUP($B24,'Rates (%) SA2'!$B:$AA,X$645,FALSE)-(VLOOKUP($B24,'Changes (pct point)'!$B:$AA,X$645,FALSE)))</f>
        <v>1.8660812294182219E-2</v>
      </c>
      <c r="Y24" s="2">
        <f>VLOOKUP($B24,'Changes (pct point)'!$B:$AA,Y$645,FALSE)/(VLOOKUP($B24,'Rates (%) SA2'!$B:$AA,Y$645,FALSE)-(VLOOKUP($B24,'Changes (pct point)'!$B:$AA,Y$645,FALSE)))</f>
        <v>0.86132177681473454</v>
      </c>
      <c r="Z24" s="2">
        <f>VLOOKUP($B24,'Changes (pct point)'!$B:$AA,Z$645,FALSE)/(VLOOKUP($B24,'Rates (%) SA2'!$B:$AA,Z$645,FALSE)-(VLOOKUP($B24,'Changes (pct point)'!$B:$AA,Z$645,FALSE)))</f>
        <v>0.27579493835171964</v>
      </c>
    </row>
    <row r="25" spans="1:26" x14ac:dyDescent="0.3">
      <c r="A25">
        <v>110031196</v>
      </c>
      <c r="B25" t="s">
        <v>275</v>
      </c>
      <c r="C25" s="2">
        <f>VLOOKUP($B25,'Changes (pct point)'!$B:$AA,C$645,FALSE)/(VLOOKUP($B25,'Rates (%) SA2'!$B:$AA,C$645,FALSE)-(VLOOKUP($B25,'Changes (pct point)'!$B:$AA,C$645,FALSE)))</f>
        <v>-0.27725397631133669</v>
      </c>
      <c r="D25" s="2">
        <f>VLOOKUP($B25,'Changes (pct point)'!$B:$AA,D$645,FALSE)/(VLOOKUP($B25,'Rates (%) SA2'!$B:$AA,D$645,FALSE)-(VLOOKUP($B25,'Changes (pct point)'!$B:$AA,D$645,FALSE)))</f>
        <v>-0.30680875000000002</v>
      </c>
      <c r="E25" s="2">
        <f>VLOOKUP($B25,'Changes (pct point)'!$B:$AA,E$645,FALSE)/(VLOOKUP($B25,'Rates (%) SA2'!$B:$AA,E$645,FALSE)-(VLOOKUP($B25,'Changes (pct point)'!$B:$AA,E$645,FALSE)))</f>
        <v>-0.43993157894736845</v>
      </c>
      <c r="F25" s="2">
        <f>VLOOKUP($B25,'Changes (pct point)'!$B:$AA,F$645,FALSE)/(VLOOKUP($B25,'Rates (%) SA2'!$B:$AA,F$645,FALSE)-(VLOOKUP($B25,'Changes (pct point)'!$B:$AA,F$645,FALSE)))</f>
        <v>-0.19224363636363631</v>
      </c>
      <c r="G25" s="2">
        <f>VLOOKUP($B25,'Changes (pct point)'!$B:$AA,G$645,FALSE)/(VLOOKUP($B25,'Rates (%) SA2'!$B:$AA,G$645,FALSE)-(VLOOKUP($B25,'Changes (pct point)'!$B:$AA,G$645,FALSE)))</f>
        <v>-0.33686125</v>
      </c>
      <c r="H25" s="2">
        <f>VLOOKUP($B25,'Changes (pct point)'!$B:$AA,H$645,FALSE)/(VLOOKUP($B25,'Rates (%) SA2'!$B:$AA,H$645,FALSE)-(VLOOKUP($B25,'Changes (pct point)'!$B:$AA,H$645,FALSE)))</f>
        <v>-0.10727804878048781</v>
      </c>
      <c r="I25" s="2">
        <f>VLOOKUP($B25,'Changes (pct point)'!$B:$AA,I$645,FALSE)/(VLOOKUP($B25,'Rates (%) SA2'!$B:$AA,I$645,FALSE)-(VLOOKUP($B25,'Changes (pct point)'!$B:$AA,I$645,FALSE)))</f>
        <v>-0.38271946902654863</v>
      </c>
      <c r="J25" s="2">
        <f>VLOOKUP($B25,'Changes (pct point)'!$B:$AA,J$645,FALSE)/(VLOOKUP($B25,'Rates (%) SA2'!$B:$AA,J$645,FALSE)-(VLOOKUP($B25,'Changes (pct point)'!$B:$AA,J$645,FALSE)))</f>
        <v>0.92491923076923099</v>
      </c>
      <c r="K25" s="2">
        <f>VLOOKUP($B25,'Changes (pct point)'!$B:$AA,K$645,FALSE)/(VLOOKUP($B25,'Rates (%) SA2'!$B:$AA,K$645,FALSE)-(VLOOKUP($B25,'Changes (pct point)'!$B:$AA,K$645,FALSE)))</f>
        <v>-0.42570212765957455</v>
      </c>
      <c r="L25" s="2">
        <f>VLOOKUP($B25,'Changes (pct point)'!$B:$AA,L$645,FALSE)/(VLOOKUP($B25,'Rates (%) SA2'!$B:$AA,L$645,FALSE)-(VLOOKUP($B25,'Changes (pct point)'!$B:$AA,L$645,FALSE)))</f>
        <v>-0.44977272727272721</v>
      </c>
      <c r="M25" s="2">
        <f>VLOOKUP($B25,'Changes (pct point)'!$B:$AA,M$645,FALSE)/(VLOOKUP($B25,'Rates (%) SA2'!$B:$AA,M$645,FALSE)-(VLOOKUP($B25,'Changes (pct point)'!$B:$AA,M$645,FALSE)))</f>
        <v>0.31300000000000006</v>
      </c>
      <c r="N25" s="2">
        <f>VLOOKUP($B25,'Changes (pct point)'!$B:$AA,N$645,FALSE)/(VLOOKUP($B25,'Rates (%) SA2'!$B:$AA,N$645,FALSE)-(VLOOKUP($B25,'Changes (pct point)'!$B:$AA,N$645,FALSE)))</f>
        <v>7.9498000000000024</v>
      </c>
      <c r="O25" s="2">
        <f>VLOOKUP($B25,'Changes (pct point)'!$B:$AA,O$645,FALSE)/(VLOOKUP($B25,'Rates (%) SA2'!$B:$AA,O$645,FALSE)-(VLOOKUP($B25,'Changes (pct point)'!$B:$AA,O$645,FALSE)))</f>
        <v>-0.39054861111111111</v>
      </c>
      <c r="P25" s="2">
        <f>VLOOKUP($B25,'Changes (pct point)'!$B:$AA,P$645,FALSE)/(VLOOKUP($B25,'Rates (%) SA2'!$B:$AA,P$645,FALSE)-(VLOOKUP($B25,'Changes (pct point)'!$B:$AA,P$645,FALSE)))</f>
        <v>-0.7598038961038962</v>
      </c>
      <c r="Q25" s="2">
        <f>VLOOKUP($B25,'Changes (pct point)'!$B:$AA,Q$645,FALSE)/(VLOOKUP($B25,'Rates (%) SA2'!$B:$AA,Q$645,FALSE)-(VLOOKUP($B25,'Changes (pct point)'!$B:$AA,Q$645,FALSE)))</f>
        <v>-8.5896551724137918E-2</v>
      </c>
      <c r="R25" s="2">
        <f>VLOOKUP($B25,'Changes (pct point)'!$B:$AA,R$645,FALSE)/(VLOOKUP($B25,'Rates (%) SA2'!$B:$AA,R$645,FALSE)-(VLOOKUP($B25,'Changes (pct point)'!$B:$AA,R$645,FALSE)))</f>
        <v>-0.31756000000000001</v>
      </c>
      <c r="S25" s="2">
        <f>VLOOKUP($B25,'Changes (pct point)'!$B:$AA,S$645,FALSE)/(VLOOKUP($B25,'Rates (%) SA2'!$B:$AA,S$645,FALSE)-(VLOOKUP($B25,'Changes (pct point)'!$B:$AA,S$645,FALSE)))</f>
        <v>-0.61830322580645158</v>
      </c>
      <c r="T25" s="2">
        <f>VLOOKUP($B25,'Changes (pct point)'!$B:$AA,T$645,FALSE)/(VLOOKUP($B25,'Rates (%) SA2'!$B:$AA,T$645,FALSE)-(VLOOKUP($B25,'Changes (pct point)'!$B:$AA,T$645,FALSE)))</f>
        <v>-0.28844403292181076</v>
      </c>
      <c r="U25" s="2">
        <f>VLOOKUP($B25,'Changes (pct point)'!$B:$AA,U$645,FALSE)/(VLOOKUP($B25,'Rates (%) SA2'!$B:$AA,U$645,FALSE)-(VLOOKUP($B25,'Changes (pct point)'!$B:$AA,U$645,FALSE)))</f>
        <v>2.0794959999999998</v>
      </c>
      <c r="V25" s="2">
        <f>VLOOKUP($B25,'Changes (pct point)'!$B:$AA,V$645,FALSE)/(VLOOKUP($B25,'Rates (%) SA2'!$B:$AA,V$645,FALSE)-(VLOOKUP($B25,'Changes (pct point)'!$B:$AA,V$645,FALSE)))</f>
        <v>-0.71043673469387747</v>
      </c>
      <c r="W25" s="2">
        <f>VLOOKUP($B25,'Changes (pct point)'!$B:$AA,W$645,FALSE)/(VLOOKUP($B25,'Rates (%) SA2'!$B:$AA,W$645,FALSE)-(VLOOKUP($B25,'Changes (pct point)'!$B:$AA,W$645,FALSE)))</f>
        <v>-9.6327513546056592E-3</v>
      </c>
      <c r="X25" s="2">
        <f>VLOOKUP($B25,'Changes (pct point)'!$B:$AA,X$645,FALSE)/(VLOOKUP($B25,'Rates (%) SA2'!$B:$AA,X$645,FALSE)-(VLOOKUP($B25,'Changes (pct point)'!$B:$AA,X$645,FALSE)))</f>
        <v>-0.23249127130827688</v>
      </c>
      <c r="Y25" s="2" t="e">
        <f>VLOOKUP($B25,'Changes (pct point)'!$B:$AA,Y$645,FALSE)/(VLOOKUP($B25,'Rates (%) SA2'!$B:$AA,Y$645,FALSE)-(VLOOKUP($B25,'Changes (pct point)'!$B:$AA,Y$645,FALSE)))</f>
        <v>#DIV/0!</v>
      </c>
      <c r="Z25" s="2">
        <f>VLOOKUP($B25,'Changes (pct point)'!$B:$AA,Z$645,FALSE)/(VLOOKUP($B25,'Rates (%) SA2'!$B:$AA,Z$645,FALSE)-(VLOOKUP($B25,'Changes (pct point)'!$B:$AA,Z$645,FALSE)))</f>
        <v>0.73970513472292843</v>
      </c>
    </row>
    <row r="26" spans="1:26" x14ac:dyDescent="0.3">
      <c r="A26">
        <v>122031432</v>
      </c>
      <c r="B26" t="s">
        <v>562</v>
      </c>
      <c r="C26" s="2">
        <f>VLOOKUP($B26,'Changes (pct point)'!$B:$AA,C$645,FALSE)/(VLOOKUP($B26,'Rates (%) SA2'!$B:$AA,C$645,FALSE)-(VLOOKUP($B26,'Changes (pct point)'!$B:$AA,C$645,FALSE)))</f>
        <v>0.64772169811320757</v>
      </c>
      <c r="D26" s="2">
        <f>VLOOKUP($B26,'Changes (pct point)'!$B:$AA,D$645,FALSE)/(VLOOKUP($B26,'Rates (%) SA2'!$B:$AA,D$645,FALSE)-(VLOOKUP($B26,'Changes (pct point)'!$B:$AA,D$645,FALSE)))</f>
        <v>0.74214655172413779</v>
      </c>
      <c r="E26" s="2">
        <f>VLOOKUP($B26,'Changes (pct point)'!$B:$AA,E$645,FALSE)/(VLOOKUP($B26,'Rates (%) SA2'!$B:$AA,E$645,FALSE)-(VLOOKUP($B26,'Changes (pct point)'!$B:$AA,E$645,FALSE)))</f>
        <v>1.6060299999999998</v>
      </c>
      <c r="F26" s="2">
        <f>VLOOKUP($B26,'Changes (pct point)'!$B:$AA,F$645,FALSE)/(VLOOKUP($B26,'Rates (%) SA2'!$B:$AA,F$645,FALSE)-(VLOOKUP($B26,'Changes (pct point)'!$B:$AA,F$645,FALSE)))</f>
        <v>0.43049203539823011</v>
      </c>
      <c r="G26" s="2">
        <f>VLOOKUP($B26,'Changes (pct point)'!$B:$AA,G$645,FALSE)/(VLOOKUP($B26,'Rates (%) SA2'!$B:$AA,G$645,FALSE)-(VLOOKUP($B26,'Changes (pct point)'!$B:$AA,G$645,FALSE)))</f>
        <v>0.88887741935483877</v>
      </c>
      <c r="H26" s="2">
        <f>VLOOKUP($B26,'Changes (pct point)'!$B:$AA,H$645,FALSE)/(VLOOKUP($B26,'Rates (%) SA2'!$B:$AA,H$645,FALSE)-(VLOOKUP($B26,'Changes (pct point)'!$B:$AA,H$645,FALSE)))</f>
        <v>0.28544366197183102</v>
      </c>
      <c r="I26" s="2">
        <f>VLOOKUP($B26,'Changes (pct point)'!$B:$AA,I$645,FALSE)/(VLOOKUP($B26,'Rates (%) SA2'!$B:$AA,I$645,FALSE)-(VLOOKUP($B26,'Changes (pct point)'!$B:$AA,I$645,FALSE)))</f>
        <v>0.90487108433734931</v>
      </c>
      <c r="J26" s="2">
        <f>VLOOKUP($B26,'Changes (pct point)'!$B:$AA,J$645,FALSE)/(VLOOKUP($B26,'Rates (%) SA2'!$B:$AA,J$645,FALSE)-(VLOOKUP($B26,'Changes (pct point)'!$B:$AA,J$645,FALSE)))</f>
        <v>0.85975999999999997</v>
      </c>
      <c r="K26" s="2">
        <f>VLOOKUP($B26,'Changes (pct point)'!$B:$AA,K$645,FALSE)/(VLOOKUP($B26,'Rates (%) SA2'!$B:$AA,K$645,FALSE)-(VLOOKUP($B26,'Changes (pct point)'!$B:$AA,K$645,FALSE)))</f>
        <v>2.2027999999999999</v>
      </c>
      <c r="L26" s="2">
        <f>VLOOKUP($B26,'Changes (pct point)'!$B:$AA,L$645,FALSE)/(VLOOKUP($B26,'Rates (%) SA2'!$B:$AA,L$645,FALSE)-(VLOOKUP($B26,'Changes (pct point)'!$B:$AA,L$645,FALSE)))</f>
        <v>0.1626692307692307</v>
      </c>
      <c r="M26" s="2">
        <f>VLOOKUP($B26,'Changes (pct point)'!$B:$AA,M$645,FALSE)/(VLOOKUP($B26,'Rates (%) SA2'!$B:$AA,M$645,FALSE)-(VLOOKUP($B26,'Changes (pct point)'!$B:$AA,M$645,FALSE)))</f>
        <v>15.768399999999994</v>
      </c>
      <c r="N26" s="2">
        <f>VLOOKUP($B26,'Changes (pct point)'!$B:$AA,N$645,FALSE)/(VLOOKUP($B26,'Rates (%) SA2'!$B:$AA,N$645,FALSE)-(VLOOKUP($B26,'Changes (pct point)'!$B:$AA,N$645,FALSE)))</f>
        <v>-0.19807142857142851</v>
      </c>
      <c r="O26" s="2">
        <f>VLOOKUP($B26,'Changes (pct point)'!$B:$AA,O$645,FALSE)/(VLOOKUP($B26,'Rates (%) SA2'!$B:$AA,O$645,FALSE)-(VLOOKUP($B26,'Changes (pct point)'!$B:$AA,O$645,FALSE)))</f>
        <v>0.87987619047619048</v>
      </c>
      <c r="P26" s="2">
        <f>VLOOKUP($B26,'Changes (pct point)'!$B:$AA,P$645,FALSE)/(VLOOKUP($B26,'Rates (%) SA2'!$B:$AA,P$645,FALSE)-(VLOOKUP($B26,'Changes (pct point)'!$B:$AA,P$645,FALSE)))</f>
        <v>12.530899999999997</v>
      </c>
      <c r="Q26" s="2">
        <f>VLOOKUP($B26,'Changes (pct point)'!$B:$AA,Q$645,FALSE)/(VLOOKUP($B26,'Rates (%) SA2'!$B:$AA,Q$645,FALSE)-(VLOOKUP($B26,'Changes (pct point)'!$B:$AA,Q$645,FALSE)))</f>
        <v>1.3930897435897436</v>
      </c>
      <c r="R26" s="2">
        <f>VLOOKUP($B26,'Changes (pct point)'!$B:$AA,R$645,FALSE)/(VLOOKUP($B26,'Rates (%) SA2'!$B:$AA,R$645,FALSE)-(VLOOKUP($B26,'Changes (pct point)'!$B:$AA,R$645,FALSE)))</f>
        <v>0.8062434782608694</v>
      </c>
      <c r="S26" s="2">
        <f>VLOOKUP($B26,'Changes (pct point)'!$B:$AA,S$645,FALSE)/(VLOOKUP($B26,'Rates (%) SA2'!$B:$AA,S$645,FALSE)-(VLOOKUP($B26,'Changes (pct point)'!$B:$AA,S$645,FALSE)))</f>
        <v>1.1533437500000001</v>
      </c>
      <c r="T26" s="2">
        <f>VLOOKUP($B26,'Changes (pct point)'!$B:$AA,T$645,FALSE)/(VLOOKUP($B26,'Rates (%) SA2'!$B:$AA,T$645,FALSE)-(VLOOKUP($B26,'Changes (pct point)'!$B:$AA,T$645,FALSE)))</f>
        <v>0.24539261744966445</v>
      </c>
      <c r="U26" s="2">
        <f>VLOOKUP($B26,'Changes (pct point)'!$B:$AA,U$645,FALSE)/(VLOOKUP($B26,'Rates (%) SA2'!$B:$AA,U$645,FALSE)-(VLOOKUP($B26,'Changes (pct point)'!$B:$AA,U$645,FALSE)))</f>
        <v>2.0703206896551727</v>
      </c>
      <c r="V26" s="2" t="e">
        <f>VLOOKUP($B26,'Changes (pct point)'!$B:$AA,V$645,FALSE)/(VLOOKUP($B26,'Rates (%) SA2'!$B:$AA,V$645,FALSE)-(VLOOKUP($B26,'Changes (pct point)'!$B:$AA,V$645,FALSE)))</f>
        <v>#VALUE!</v>
      </c>
      <c r="W26" s="2">
        <f>VLOOKUP($B26,'Changes (pct point)'!$B:$AA,W$645,FALSE)/(VLOOKUP($B26,'Rates (%) SA2'!$B:$AA,W$645,FALSE)-(VLOOKUP($B26,'Changes (pct point)'!$B:$AA,W$645,FALSE)))</f>
        <v>0.9591194968553457</v>
      </c>
      <c r="X26" s="2" t="e">
        <f>VLOOKUP($B26,'Changes (pct point)'!$B:$AA,X$645,FALSE)/(VLOOKUP($B26,'Rates (%) SA2'!$B:$AA,X$645,FALSE)-(VLOOKUP($B26,'Changes (pct point)'!$B:$AA,X$645,FALSE)))</f>
        <v>#DIV/0!</v>
      </c>
      <c r="Y26" s="2" t="e">
        <f>VLOOKUP($B26,'Changes (pct point)'!$B:$AA,Y$645,FALSE)/(VLOOKUP($B26,'Rates (%) SA2'!$B:$AA,Y$645,FALSE)-(VLOOKUP($B26,'Changes (pct point)'!$B:$AA,Y$645,FALSE)))</f>
        <v>#DIV/0!</v>
      </c>
      <c r="Z26" s="2">
        <f>VLOOKUP($B26,'Changes (pct point)'!$B:$AA,Z$645,FALSE)/(VLOOKUP($B26,'Rates (%) SA2'!$B:$AA,Z$645,FALSE)-(VLOOKUP($B26,'Changes (pct point)'!$B:$AA,Z$645,FALSE)))</f>
        <v>0</v>
      </c>
    </row>
    <row r="27" spans="1:26" x14ac:dyDescent="0.3">
      <c r="A27">
        <v>110021192</v>
      </c>
      <c r="B27" t="s">
        <v>271</v>
      </c>
      <c r="C27" s="2">
        <f>VLOOKUP($B27,'Changes (pct point)'!$B:$AA,C$645,FALSE)/(VLOOKUP($B27,'Rates (%) SA2'!$B:$AA,C$645,FALSE)-(VLOOKUP($B27,'Changes (pct point)'!$B:$AA,C$645,FALSE)))</f>
        <v>1.865446252278256E-2</v>
      </c>
      <c r="D27" s="2">
        <f>VLOOKUP($B27,'Changes (pct point)'!$B:$AA,D$645,FALSE)/(VLOOKUP($B27,'Rates (%) SA2'!$B:$AA,D$645,FALSE)-(VLOOKUP($B27,'Changes (pct point)'!$B:$AA,D$645,FALSE)))</f>
        <v>-0.12666127167630054</v>
      </c>
      <c r="E27" s="2">
        <f>VLOOKUP($B27,'Changes (pct point)'!$B:$AA,E$645,FALSE)/(VLOOKUP($B27,'Rates (%) SA2'!$B:$AA,E$645,FALSE)-(VLOOKUP($B27,'Changes (pct point)'!$B:$AA,E$645,FALSE)))</f>
        <v>1.0544749999999998</v>
      </c>
      <c r="F27" s="2">
        <f>VLOOKUP($B27,'Changes (pct point)'!$B:$AA,F$645,FALSE)/(VLOOKUP($B27,'Rates (%) SA2'!$B:$AA,F$645,FALSE)-(VLOOKUP($B27,'Changes (pct point)'!$B:$AA,F$645,FALSE)))</f>
        <v>9.9525423728813608E-2</v>
      </c>
      <c r="G27" s="2">
        <f>VLOOKUP($B27,'Changes (pct point)'!$B:$AA,G$645,FALSE)/(VLOOKUP($B27,'Rates (%) SA2'!$B:$AA,G$645,FALSE)-(VLOOKUP($B27,'Changes (pct point)'!$B:$AA,G$645,FALSE)))</f>
        <v>-0.40246913580246918</v>
      </c>
      <c r="H27" s="2">
        <f>VLOOKUP($B27,'Changes (pct point)'!$B:$AA,H$645,FALSE)/(VLOOKUP($B27,'Rates (%) SA2'!$B:$AA,H$645,FALSE)-(VLOOKUP($B27,'Changes (pct point)'!$B:$AA,H$645,FALSE)))</f>
        <v>0.17012715231788078</v>
      </c>
      <c r="I27" s="2">
        <f>VLOOKUP($B27,'Changes (pct point)'!$B:$AA,I$645,FALSE)/(VLOOKUP($B27,'Rates (%) SA2'!$B:$AA,I$645,FALSE)-(VLOOKUP($B27,'Changes (pct point)'!$B:$AA,I$645,FALSE)))</f>
        <v>-4.0091117478510054E-2</v>
      </c>
      <c r="J27" s="2">
        <f>VLOOKUP($B27,'Changes (pct point)'!$B:$AA,J$645,FALSE)/(VLOOKUP($B27,'Rates (%) SA2'!$B:$AA,J$645,FALSE)-(VLOOKUP($B27,'Changes (pct point)'!$B:$AA,J$645,FALSE)))</f>
        <v>0.36581052631578947</v>
      </c>
      <c r="K27" s="2">
        <f>VLOOKUP($B27,'Changes (pct point)'!$B:$AA,K$645,FALSE)/(VLOOKUP($B27,'Rates (%) SA2'!$B:$AA,K$645,FALSE)-(VLOOKUP($B27,'Changes (pct point)'!$B:$AA,K$645,FALSE)))</f>
        <v>-0.15040000000000001</v>
      </c>
      <c r="L27" s="2">
        <f>VLOOKUP($B27,'Changes (pct point)'!$B:$AA,L$645,FALSE)/(VLOOKUP($B27,'Rates (%) SA2'!$B:$AA,L$645,FALSE)-(VLOOKUP($B27,'Changes (pct point)'!$B:$AA,L$645,FALSE)))</f>
        <v>-0.11733333333333336</v>
      </c>
      <c r="M27" s="2">
        <f>VLOOKUP($B27,'Changes (pct point)'!$B:$AA,M$645,FALSE)/(VLOOKUP($B27,'Rates (%) SA2'!$B:$AA,M$645,FALSE)-(VLOOKUP($B27,'Changes (pct point)'!$B:$AA,M$645,FALSE)))</f>
        <v>0.16926000000000008</v>
      </c>
      <c r="N27" s="2">
        <f>VLOOKUP($B27,'Changes (pct point)'!$B:$AA,N$645,FALSE)/(VLOOKUP($B27,'Rates (%) SA2'!$B:$AA,N$645,FALSE)-(VLOOKUP($B27,'Changes (pct point)'!$B:$AA,N$645,FALSE)))</f>
        <v>26.335466666666655</v>
      </c>
      <c r="O27" s="2">
        <f>VLOOKUP($B27,'Changes (pct point)'!$B:$AA,O$645,FALSE)/(VLOOKUP($B27,'Rates (%) SA2'!$B:$AA,O$645,FALSE)-(VLOOKUP($B27,'Changes (pct point)'!$B:$AA,O$645,FALSE)))</f>
        <v>0.56168461538461534</v>
      </c>
      <c r="P27" s="2">
        <f>VLOOKUP($B27,'Changes (pct point)'!$B:$AA,P$645,FALSE)/(VLOOKUP($B27,'Rates (%) SA2'!$B:$AA,P$645,FALSE)-(VLOOKUP($B27,'Changes (pct point)'!$B:$AA,P$645,FALSE)))</f>
        <v>0.76644677419354845</v>
      </c>
      <c r="Q27" s="2">
        <f>VLOOKUP($B27,'Changes (pct point)'!$B:$AA,Q$645,FALSE)/(VLOOKUP($B27,'Rates (%) SA2'!$B:$AA,Q$645,FALSE)-(VLOOKUP($B27,'Changes (pct point)'!$B:$AA,Q$645,FALSE)))</f>
        <v>4.55898255813953E-2</v>
      </c>
      <c r="R27" s="2">
        <f>VLOOKUP($B27,'Changes (pct point)'!$B:$AA,R$645,FALSE)/(VLOOKUP($B27,'Rates (%) SA2'!$B:$AA,R$645,FALSE)-(VLOOKUP($B27,'Changes (pct point)'!$B:$AA,R$645,FALSE)))</f>
        <v>-0.4423804878048781</v>
      </c>
      <c r="S27" s="2">
        <f>VLOOKUP($B27,'Changes (pct point)'!$B:$AA,S$645,FALSE)/(VLOOKUP($B27,'Rates (%) SA2'!$B:$AA,S$645,FALSE)-(VLOOKUP($B27,'Changes (pct point)'!$B:$AA,S$645,FALSE)))</f>
        <v>-0.51119333333333339</v>
      </c>
      <c r="T27" s="2">
        <f>VLOOKUP($B27,'Changes (pct point)'!$B:$AA,T$645,FALSE)/(VLOOKUP($B27,'Rates (%) SA2'!$B:$AA,T$645,FALSE)-(VLOOKUP($B27,'Changes (pct point)'!$B:$AA,T$645,FALSE)))</f>
        <v>5.7209621993127034E-2</v>
      </c>
      <c r="U27" s="2">
        <f>VLOOKUP($B27,'Changes (pct point)'!$B:$AA,U$645,FALSE)/(VLOOKUP($B27,'Rates (%) SA2'!$B:$AA,U$645,FALSE)-(VLOOKUP($B27,'Changes (pct point)'!$B:$AA,U$645,FALSE)))</f>
        <v>1.6673618320610684</v>
      </c>
      <c r="V27" s="2" t="e">
        <f>VLOOKUP($B27,'Changes (pct point)'!$B:$AA,V$645,FALSE)/(VLOOKUP($B27,'Rates (%) SA2'!$B:$AA,V$645,FALSE)-(VLOOKUP($B27,'Changes (pct point)'!$B:$AA,V$645,FALSE)))</f>
        <v>#VALUE!</v>
      </c>
      <c r="W27" s="2">
        <f>VLOOKUP($B27,'Changes (pct point)'!$B:$AA,W$645,FALSE)/(VLOOKUP($B27,'Rates (%) SA2'!$B:$AA,W$645,FALSE)-(VLOOKUP($B27,'Changes (pct point)'!$B:$AA,W$645,FALSE)))</f>
        <v>0.12027080844285146</v>
      </c>
      <c r="X27" s="2">
        <f>VLOOKUP($B27,'Changes (pct point)'!$B:$AA,X$645,FALSE)/(VLOOKUP($B27,'Rates (%) SA2'!$B:$AA,X$645,FALSE)-(VLOOKUP($B27,'Changes (pct point)'!$B:$AA,X$645,FALSE)))</f>
        <v>0.27594108019639935</v>
      </c>
      <c r="Y27" s="2" t="e">
        <f>VLOOKUP($B27,'Changes (pct point)'!$B:$AA,Y$645,FALSE)/(VLOOKUP($B27,'Rates (%) SA2'!$B:$AA,Y$645,FALSE)-(VLOOKUP($B27,'Changes (pct point)'!$B:$AA,Y$645,FALSE)))</f>
        <v>#DIV/0!</v>
      </c>
      <c r="Z27" s="2">
        <f>VLOOKUP($B27,'Changes (pct point)'!$B:$AA,Z$645,FALSE)/(VLOOKUP($B27,'Rates (%) SA2'!$B:$AA,Z$645,FALSE)-(VLOOKUP($B27,'Changes (pct point)'!$B:$AA,Z$645,FALSE)))</f>
        <v>0.24908180300500837</v>
      </c>
    </row>
    <row r="28" spans="1:26" x14ac:dyDescent="0.3">
      <c r="A28">
        <v>119011355</v>
      </c>
      <c r="B28" t="s">
        <v>463</v>
      </c>
      <c r="C28" s="2">
        <f>VLOOKUP($B28,'Changes (pct point)'!$B:$AA,C$645,FALSE)/(VLOOKUP($B28,'Rates (%) SA2'!$B:$AA,C$645,FALSE)-(VLOOKUP($B28,'Changes (pct point)'!$B:$AA,C$645,FALSE)))</f>
        <v>3.7656286991003769E-2</v>
      </c>
      <c r="D28" s="2">
        <f>VLOOKUP($B28,'Changes (pct point)'!$B:$AA,D$645,FALSE)/(VLOOKUP($B28,'Rates (%) SA2'!$B:$AA,D$645,FALSE)-(VLOOKUP($B28,'Changes (pct point)'!$B:$AA,D$645,FALSE)))</f>
        <v>-0.14834666666666663</v>
      </c>
      <c r="E28" s="2">
        <f>VLOOKUP($B28,'Changes (pct point)'!$B:$AA,E$645,FALSE)/(VLOOKUP($B28,'Rates (%) SA2'!$B:$AA,E$645,FALSE)-(VLOOKUP($B28,'Changes (pct point)'!$B:$AA,E$645,FALSE)))</f>
        <v>-0.23628571428571427</v>
      </c>
      <c r="F28" s="2">
        <f>VLOOKUP($B28,'Changes (pct point)'!$B:$AA,F$645,FALSE)/(VLOOKUP($B28,'Rates (%) SA2'!$B:$AA,F$645,FALSE)-(VLOOKUP($B28,'Changes (pct point)'!$B:$AA,F$645,FALSE)))</f>
        <v>0.26098245614035082</v>
      </c>
      <c r="G28" s="2">
        <f>VLOOKUP($B28,'Changes (pct point)'!$B:$AA,G$645,FALSE)/(VLOOKUP($B28,'Rates (%) SA2'!$B:$AA,G$645,FALSE)-(VLOOKUP($B28,'Changes (pct point)'!$B:$AA,G$645,FALSE)))</f>
        <v>-0.33028571428571424</v>
      </c>
      <c r="H28" s="2">
        <f>VLOOKUP($B28,'Changes (pct point)'!$B:$AA,H$645,FALSE)/(VLOOKUP($B28,'Rates (%) SA2'!$B:$AA,H$645,FALSE)-(VLOOKUP($B28,'Changes (pct point)'!$B:$AA,H$645,FALSE)))</f>
        <v>0.12089749999999992</v>
      </c>
      <c r="I28" s="2">
        <f>VLOOKUP($B28,'Changes (pct point)'!$B:$AA,I$645,FALSE)/(VLOOKUP($B28,'Rates (%) SA2'!$B:$AA,I$645,FALSE)-(VLOOKUP($B28,'Changes (pct point)'!$B:$AA,I$645,FALSE)))</f>
        <v>4.0388888888888932E-2</v>
      </c>
      <c r="J28" s="2">
        <f>VLOOKUP($B28,'Changes (pct point)'!$B:$AA,J$645,FALSE)/(VLOOKUP($B28,'Rates (%) SA2'!$B:$AA,J$645,FALSE)-(VLOOKUP($B28,'Changes (pct point)'!$B:$AA,J$645,FALSE)))</f>
        <v>0</v>
      </c>
      <c r="K28" s="2">
        <f>VLOOKUP($B28,'Changes (pct point)'!$B:$AA,K$645,FALSE)/(VLOOKUP($B28,'Rates (%) SA2'!$B:$AA,K$645,FALSE)-(VLOOKUP($B28,'Changes (pct point)'!$B:$AA,K$645,FALSE)))</f>
        <v>0.59</v>
      </c>
      <c r="L28" s="2">
        <f>VLOOKUP($B28,'Changes (pct point)'!$B:$AA,L$645,FALSE)/(VLOOKUP($B28,'Rates (%) SA2'!$B:$AA,L$645,FALSE)-(VLOOKUP($B28,'Changes (pct point)'!$B:$AA,L$645,FALSE)))</f>
        <v>-0.30400303030303033</v>
      </c>
      <c r="M28" s="2">
        <f>VLOOKUP($B28,'Changes (pct point)'!$B:$AA,M$645,FALSE)/(VLOOKUP($B28,'Rates (%) SA2'!$B:$AA,M$645,FALSE)-(VLOOKUP($B28,'Changes (pct point)'!$B:$AA,M$645,FALSE)))</f>
        <v>-0.1287333333333332</v>
      </c>
      <c r="N28" s="2">
        <f>VLOOKUP($B28,'Changes (pct point)'!$B:$AA,N$645,FALSE)/(VLOOKUP($B28,'Rates (%) SA2'!$B:$AA,N$645,FALSE)-(VLOOKUP($B28,'Changes (pct point)'!$B:$AA,N$645,FALSE)))</f>
        <v>-0.29299999999999998</v>
      </c>
      <c r="O28" s="2">
        <f>VLOOKUP($B28,'Changes (pct point)'!$B:$AA,O$645,FALSE)/(VLOOKUP($B28,'Rates (%) SA2'!$B:$AA,O$645,FALSE)-(VLOOKUP($B28,'Changes (pct point)'!$B:$AA,O$645,FALSE)))</f>
        <v>-0.23384615384615379</v>
      </c>
      <c r="P28" s="2">
        <f>VLOOKUP($B28,'Changes (pct point)'!$B:$AA,P$645,FALSE)/(VLOOKUP($B28,'Rates (%) SA2'!$B:$AA,P$645,FALSE)-(VLOOKUP($B28,'Changes (pct point)'!$B:$AA,P$645,FALSE)))</f>
        <v>0</v>
      </c>
      <c r="Q28" s="2">
        <f>VLOOKUP($B28,'Changes (pct point)'!$B:$AA,Q$645,FALSE)/(VLOOKUP($B28,'Rates (%) SA2'!$B:$AA,Q$645,FALSE)-(VLOOKUP($B28,'Changes (pct point)'!$B:$AA,Q$645,FALSE)))</f>
        <v>0.66688888888888875</v>
      </c>
      <c r="R28" s="2">
        <f>VLOOKUP($B28,'Changes (pct point)'!$B:$AA,R$645,FALSE)/(VLOOKUP($B28,'Rates (%) SA2'!$B:$AA,R$645,FALSE)-(VLOOKUP($B28,'Changes (pct point)'!$B:$AA,R$645,FALSE)))</f>
        <v>-0.44654166666666673</v>
      </c>
      <c r="S28" s="2">
        <f>VLOOKUP($B28,'Changes (pct point)'!$B:$AA,S$645,FALSE)/(VLOOKUP($B28,'Rates (%) SA2'!$B:$AA,S$645,FALSE)-(VLOOKUP($B28,'Changes (pct point)'!$B:$AA,S$645,FALSE)))</f>
        <v>0</v>
      </c>
      <c r="T28" s="2">
        <f>VLOOKUP($B28,'Changes (pct point)'!$B:$AA,T$645,FALSE)/(VLOOKUP($B28,'Rates (%) SA2'!$B:$AA,T$645,FALSE)-(VLOOKUP($B28,'Changes (pct point)'!$B:$AA,T$645,FALSE)))</f>
        <v>-0.34938076923076927</v>
      </c>
      <c r="U28" s="2">
        <f>VLOOKUP($B28,'Changes (pct point)'!$B:$AA,U$645,FALSE)/(VLOOKUP($B28,'Rates (%) SA2'!$B:$AA,U$645,FALSE)-(VLOOKUP($B28,'Changes (pct point)'!$B:$AA,U$645,FALSE)))</f>
        <v>1.5202307692307693</v>
      </c>
      <c r="V28" s="2" t="e">
        <f>VLOOKUP($B28,'Changes (pct point)'!$B:$AA,V$645,FALSE)/(VLOOKUP($B28,'Rates (%) SA2'!$B:$AA,V$645,FALSE)-(VLOOKUP($B28,'Changes (pct point)'!$B:$AA,V$645,FALSE)))</f>
        <v>#VALUE!</v>
      </c>
      <c r="W28" s="2">
        <f>VLOOKUP($B28,'Changes (pct point)'!$B:$AA,W$645,FALSE)/(VLOOKUP($B28,'Rates (%) SA2'!$B:$AA,W$645,FALSE)-(VLOOKUP($B28,'Changes (pct point)'!$B:$AA,W$645,FALSE)))</f>
        <v>0.28177966101694918</v>
      </c>
      <c r="X28" s="2" t="e">
        <f>VLOOKUP($B28,'Changes (pct point)'!$B:$AA,X$645,FALSE)/(VLOOKUP($B28,'Rates (%) SA2'!$B:$AA,X$645,FALSE)-(VLOOKUP($B28,'Changes (pct point)'!$B:$AA,X$645,FALSE)))</f>
        <v>#DIV/0!</v>
      </c>
      <c r="Y28" s="2">
        <f>VLOOKUP($B28,'Changes (pct point)'!$B:$AA,Y$645,FALSE)/(VLOOKUP($B28,'Rates (%) SA2'!$B:$AA,Y$645,FALSE)-(VLOOKUP($B28,'Changes (pct point)'!$B:$AA,Y$645,FALSE)))</f>
        <v>2.4407753050969132E-2</v>
      </c>
      <c r="Z28" s="2">
        <f>VLOOKUP($B28,'Changes (pct point)'!$B:$AA,Z$645,FALSE)/(VLOOKUP($B28,'Rates (%) SA2'!$B:$AA,Z$645,FALSE)-(VLOOKUP($B28,'Changes (pct point)'!$B:$AA,Z$645,FALSE)))</f>
        <v>0</v>
      </c>
    </row>
    <row r="29" spans="1:26" x14ac:dyDescent="0.3">
      <c r="A29">
        <v>125011587</v>
      </c>
      <c r="B29" t="s">
        <v>621</v>
      </c>
      <c r="C29" s="2">
        <f>VLOOKUP($B29,'Changes (pct point)'!$B:$AA,C$645,FALSE)/(VLOOKUP($B29,'Rates (%) SA2'!$B:$AA,C$645,FALSE)-(VLOOKUP($B29,'Changes (pct point)'!$B:$AA,C$645,FALSE)))</f>
        <v>0.53020000000000012</v>
      </c>
      <c r="D29" s="2">
        <f>VLOOKUP($B29,'Changes (pct point)'!$B:$AA,D$645,FALSE)/(VLOOKUP($B29,'Rates (%) SA2'!$B:$AA,D$645,FALSE)-(VLOOKUP($B29,'Changes (pct point)'!$B:$AA,D$645,FALSE)))</f>
        <v>4.5557894736842075E-2</v>
      </c>
      <c r="E29" s="2">
        <f>VLOOKUP($B29,'Changes (pct point)'!$B:$AA,E$645,FALSE)/(VLOOKUP($B29,'Rates (%) SA2'!$B:$AA,E$645,FALSE)-(VLOOKUP($B29,'Changes (pct point)'!$B:$AA,E$645,FALSE)))</f>
        <v>1.1904941176470587</v>
      </c>
      <c r="F29" s="2">
        <f>VLOOKUP($B29,'Changes (pct point)'!$B:$AA,F$645,FALSE)/(VLOOKUP($B29,'Rates (%) SA2'!$B:$AA,F$645,FALSE)-(VLOOKUP($B29,'Changes (pct point)'!$B:$AA,F$645,FALSE)))</f>
        <v>0.47128384279475977</v>
      </c>
      <c r="G29" s="2">
        <f>VLOOKUP($B29,'Changes (pct point)'!$B:$AA,G$645,FALSE)/(VLOOKUP($B29,'Rates (%) SA2'!$B:$AA,G$645,FALSE)-(VLOOKUP($B29,'Changes (pct point)'!$B:$AA,G$645,FALSE)))</f>
        <v>0.22058999999999998</v>
      </c>
      <c r="H29" s="2">
        <f>VLOOKUP($B29,'Changes (pct point)'!$B:$AA,H$645,FALSE)/(VLOOKUP($B29,'Rates (%) SA2'!$B:$AA,H$645,FALSE)-(VLOOKUP($B29,'Changes (pct point)'!$B:$AA,H$645,FALSE)))</f>
        <v>0.6662190476190476</v>
      </c>
      <c r="I29" s="2">
        <f>VLOOKUP($B29,'Changes (pct point)'!$B:$AA,I$645,FALSE)/(VLOOKUP($B29,'Rates (%) SA2'!$B:$AA,I$645,FALSE)-(VLOOKUP($B29,'Changes (pct point)'!$B:$AA,I$645,FALSE)))</f>
        <v>0.72306684491978601</v>
      </c>
      <c r="J29" s="2">
        <f>VLOOKUP($B29,'Changes (pct point)'!$B:$AA,J$645,FALSE)/(VLOOKUP($B29,'Rates (%) SA2'!$B:$AA,J$645,FALSE)-(VLOOKUP($B29,'Changes (pct point)'!$B:$AA,J$645,FALSE)))</f>
        <v>-8.5558139534884052E-3</v>
      </c>
      <c r="K29" s="2">
        <f>VLOOKUP($B29,'Changes (pct point)'!$B:$AA,K$645,FALSE)/(VLOOKUP($B29,'Rates (%) SA2'!$B:$AA,K$645,FALSE)-(VLOOKUP($B29,'Changes (pct point)'!$B:$AA,K$645,FALSE)))</f>
        <v>0.25386181818181836</v>
      </c>
      <c r="L29" s="2">
        <f>VLOOKUP($B29,'Changes (pct point)'!$B:$AA,L$645,FALSE)/(VLOOKUP($B29,'Rates (%) SA2'!$B:$AA,L$645,FALSE)-(VLOOKUP($B29,'Changes (pct point)'!$B:$AA,L$645,FALSE)))</f>
        <v>-2.0971840000000054E-2</v>
      </c>
      <c r="M29" s="2">
        <f>VLOOKUP($B29,'Changes (pct point)'!$B:$AA,M$645,FALSE)/(VLOOKUP($B29,'Rates (%) SA2'!$B:$AA,M$645,FALSE)-(VLOOKUP($B29,'Changes (pct point)'!$B:$AA,M$645,FALSE)))</f>
        <v>-0.20421215469613255</v>
      </c>
      <c r="N29" s="2">
        <f>VLOOKUP($B29,'Changes (pct point)'!$B:$AA,N$645,FALSE)/(VLOOKUP($B29,'Rates (%) SA2'!$B:$AA,N$645,FALSE)-(VLOOKUP($B29,'Changes (pct point)'!$B:$AA,N$645,FALSE)))</f>
        <v>-0.29655172413793096</v>
      </c>
      <c r="O29" s="2">
        <f>VLOOKUP($B29,'Changes (pct point)'!$B:$AA,O$645,FALSE)/(VLOOKUP($B29,'Rates (%) SA2'!$B:$AA,O$645,FALSE)-(VLOOKUP($B29,'Changes (pct point)'!$B:$AA,O$645,FALSE)))</f>
        <v>0.37370000000000014</v>
      </c>
      <c r="P29" s="2">
        <f>VLOOKUP($B29,'Changes (pct point)'!$B:$AA,P$645,FALSE)/(VLOOKUP($B29,'Rates (%) SA2'!$B:$AA,P$645,FALSE)-(VLOOKUP($B29,'Changes (pct point)'!$B:$AA,P$645,FALSE)))</f>
        <v>-0.18974814814814822</v>
      </c>
      <c r="Q29" s="2">
        <f>VLOOKUP($B29,'Changes (pct point)'!$B:$AA,Q$645,FALSE)/(VLOOKUP($B29,'Rates (%) SA2'!$B:$AA,Q$645,FALSE)-(VLOOKUP($B29,'Changes (pct point)'!$B:$AA,Q$645,FALSE)))</f>
        <v>0.72239463806970516</v>
      </c>
      <c r="R29" s="2">
        <f>VLOOKUP($B29,'Changes (pct point)'!$B:$AA,R$645,FALSE)/(VLOOKUP($B29,'Rates (%) SA2'!$B:$AA,R$645,FALSE)-(VLOOKUP($B29,'Changes (pct point)'!$B:$AA,R$645,FALSE)))</f>
        <v>0.28393846153846147</v>
      </c>
      <c r="S29" s="2">
        <f>VLOOKUP($B29,'Changes (pct point)'!$B:$AA,S$645,FALSE)/(VLOOKUP($B29,'Rates (%) SA2'!$B:$AA,S$645,FALSE)-(VLOOKUP($B29,'Changes (pct point)'!$B:$AA,S$645,FALSE)))</f>
        <v>0.64928648648648635</v>
      </c>
      <c r="T29" s="2">
        <f>VLOOKUP($B29,'Changes (pct point)'!$B:$AA,T$645,FALSE)/(VLOOKUP($B29,'Rates (%) SA2'!$B:$AA,T$645,FALSE)-(VLOOKUP($B29,'Changes (pct point)'!$B:$AA,T$645,FALSE)))</f>
        <v>-0.28750456140350883</v>
      </c>
      <c r="U29" s="2">
        <f>VLOOKUP($B29,'Changes (pct point)'!$B:$AA,U$645,FALSE)/(VLOOKUP($B29,'Rates (%) SA2'!$B:$AA,U$645,FALSE)-(VLOOKUP($B29,'Changes (pct point)'!$B:$AA,U$645,FALSE)))</f>
        <v>0.95137634408602145</v>
      </c>
      <c r="V29" s="2">
        <f>VLOOKUP($B29,'Changes (pct point)'!$B:$AA,V$645,FALSE)/(VLOOKUP($B29,'Rates (%) SA2'!$B:$AA,V$645,FALSE)-(VLOOKUP($B29,'Changes (pct point)'!$B:$AA,V$645,FALSE)))</f>
        <v>0.52524000000000004</v>
      </c>
      <c r="W29" s="2">
        <f>VLOOKUP($B29,'Changes (pct point)'!$B:$AA,W$645,FALSE)/(VLOOKUP($B29,'Rates (%) SA2'!$B:$AA,W$645,FALSE)-(VLOOKUP($B29,'Changes (pct point)'!$B:$AA,W$645,FALSE)))</f>
        <v>0.11973617453069507</v>
      </c>
      <c r="X29" s="2" t="e">
        <f>VLOOKUP($B29,'Changes (pct point)'!$B:$AA,X$645,FALSE)/(VLOOKUP($B29,'Rates (%) SA2'!$B:$AA,X$645,FALSE)-(VLOOKUP($B29,'Changes (pct point)'!$B:$AA,X$645,FALSE)))</f>
        <v>#DIV/0!</v>
      </c>
      <c r="Y29" s="2">
        <f>VLOOKUP($B29,'Changes (pct point)'!$B:$AA,Y$645,FALSE)/(VLOOKUP($B29,'Rates (%) SA2'!$B:$AA,Y$645,FALSE)-(VLOOKUP($B29,'Changes (pct point)'!$B:$AA,Y$645,FALSE)))</f>
        <v>-7.5598086124401914E-2</v>
      </c>
      <c r="Z29" s="2">
        <f>VLOOKUP($B29,'Changes (pct point)'!$B:$AA,Z$645,FALSE)/(VLOOKUP($B29,'Rates (%) SA2'!$B:$AA,Z$645,FALSE)-(VLOOKUP($B29,'Changes (pct point)'!$B:$AA,Z$645,FALSE)))</f>
        <v>-0.17364225211758844</v>
      </c>
    </row>
    <row r="30" spans="1:26" x14ac:dyDescent="0.3">
      <c r="A30">
        <v>109031183</v>
      </c>
      <c r="B30" t="s">
        <v>262</v>
      </c>
      <c r="C30" s="2">
        <f>VLOOKUP($B30,'Changes (pct point)'!$B:$AA,C$645,FALSE)/(VLOOKUP($B30,'Rates (%) SA2'!$B:$AA,C$645,FALSE)-(VLOOKUP($B30,'Changes (pct point)'!$B:$AA,C$645,FALSE)))</f>
        <v>0.31546145251396651</v>
      </c>
      <c r="D30" s="2">
        <f>VLOOKUP($B30,'Changes (pct point)'!$B:$AA,D$645,FALSE)/(VLOOKUP($B30,'Rates (%) SA2'!$B:$AA,D$645,FALSE)-(VLOOKUP($B30,'Changes (pct point)'!$B:$AA,D$645,FALSE)))</f>
        <v>0.67566097560975591</v>
      </c>
      <c r="E30" s="2">
        <f>VLOOKUP($B30,'Changes (pct point)'!$B:$AA,E$645,FALSE)/(VLOOKUP($B30,'Rates (%) SA2'!$B:$AA,E$645,FALSE)-(VLOOKUP($B30,'Changes (pct point)'!$B:$AA,E$645,FALSE)))</f>
        <v>0.31768285714285721</v>
      </c>
      <c r="F30" s="2">
        <f>VLOOKUP($B30,'Changes (pct point)'!$B:$AA,F$645,FALSE)/(VLOOKUP($B30,'Rates (%) SA2'!$B:$AA,F$645,FALSE)-(VLOOKUP($B30,'Changes (pct point)'!$B:$AA,F$645,FALSE)))</f>
        <v>0.51678075471698126</v>
      </c>
      <c r="G30" s="2">
        <f>VLOOKUP($B30,'Changes (pct point)'!$B:$AA,G$645,FALSE)/(VLOOKUP($B30,'Rates (%) SA2'!$B:$AA,G$645,FALSE)-(VLOOKUP($B30,'Changes (pct point)'!$B:$AA,G$645,FALSE)))</f>
        <v>-0.16075870967741937</v>
      </c>
      <c r="H30" s="2">
        <f>VLOOKUP($B30,'Changes (pct point)'!$B:$AA,H$645,FALSE)/(VLOOKUP($B30,'Rates (%) SA2'!$B:$AA,H$645,FALSE)-(VLOOKUP($B30,'Changes (pct point)'!$B:$AA,H$645,FALSE)))</f>
        <v>0.33884533898305086</v>
      </c>
      <c r="I30" s="2">
        <f>VLOOKUP($B30,'Changes (pct point)'!$B:$AA,I$645,FALSE)/(VLOOKUP($B30,'Rates (%) SA2'!$B:$AA,I$645,FALSE)-(VLOOKUP($B30,'Changes (pct point)'!$B:$AA,I$645,FALSE)))</f>
        <v>0.16657260273972602</v>
      </c>
      <c r="J30" s="2">
        <f>VLOOKUP($B30,'Changes (pct point)'!$B:$AA,J$645,FALSE)/(VLOOKUP($B30,'Rates (%) SA2'!$B:$AA,J$645,FALSE)-(VLOOKUP($B30,'Changes (pct point)'!$B:$AA,J$645,FALSE)))</f>
        <v>0.69732549019607837</v>
      </c>
      <c r="K30" s="2">
        <f>VLOOKUP($B30,'Changes (pct point)'!$B:$AA,K$645,FALSE)/(VLOOKUP($B30,'Rates (%) SA2'!$B:$AA,K$645,FALSE)-(VLOOKUP($B30,'Changes (pct point)'!$B:$AA,K$645,FALSE)))</f>
        <v>-6.0466666666666828E-2</v>
      </c>
      <c r="L30" s="2">
        <f>VLOOKUP($B30,'Changes (pct point)'!$B:$AA,L$645,FALSE)/(VLOOKUP($B30,'Rates (%) SA2'!$B:$AA,L$645,FALSE)-(VLOOKUP($B30,'Changes (pct point)'!$B:$AA,L$645,FALSE)))</f>
        <v>0.39519158878504668</v>
      </c>
      <c r="M30" s="2">
        <f>VLOOKUP($B30,'Changes (pct point)'!$B:$AA,M$645,FALSE)/(VLOOKUP($B30,'Rates (%) SA2'!$B:$AA,M$645,FALSE)-(VLOOKUP($B30,'Changes (pct point)'!$B:$AA,M$645,FALSE)))</f>
        <v>0.81408965517241372</v>
      </c>
      <c r="N30" s="2">
        <f>VLOOKUP($B30,'Changes (pct point)'!$B:$AA,N$645,FALSE)/(VLOOKUP($B30,'Rates (%) SA2'!$B:$AA,N$645,FALSE)-(VLOOKUP($B30,'Changes (pct point)'!$B:$AA,N$645,FALSE)))</f>
        <v>-0.14612205882352941</v>
      </c>
      <c r="O30" s="2">
        <f>VLOOKUP($B30,'Changes (pct point)'!$B:$AA,O$645,FALSE)/(VLOOKUP($B30,'Rates (%) SA2'!$B:$AA,O$645,FALSE)-(VLOOKUP($B30,'Changes (pct point)'!$B:$AA,O$645,FALSE)))</f>
        <v>0.66739056603773583</v>
      </c>
      <c r="P30" s="2">
        <f>VLOOKUP($B30,'Changes (pct point)'!$B:$AA,P$645,FALSE)/(VLOOKUP($B30,'Rates (%) SA2'!$B:$AA,P$645,FALSE)-(VLOOKUP($B30,'Changes (pct point)'!$B:$AA,P$645,FALSE)))</f>
        <v>-0.36602105263157891</v>
      </c>
      <c r="Q30" s="2">
        <f>VLOOKUP($B30,'Changes (pct point)'!$B:$AA,Q$645,FALSE)/(VLOOKUP($B30,'Rates (%) SA2'!$B:$AA,Q$645,FALSE)-(VLOOKUP($B30,'Changes (pct point)'!$B:$AA,Q$645,FALSE)))</f>
        <v>0.58148571428571438</v>
      </c>
      <c r="R30" s="2">
        <f>VLOOKUP($B30,'Changes (pct point)'!$B:$AA,R$645,FALSE)/(VLOOKUP($B30,'Rates (%) SA2'!$B:$AA,R$645,FALSE)-(VLOOKUP($B30,'Changes (pct point)'!$B:$AA,R$645,FALSE)))</f>
        <v>-0.21644897959183668</v>
      </c>
      <c r="S30" s="2">
        <f>VLOOKUP($B30,'Changes (pct point)'!$B:$AA,S$645,FALSE)/(VLOOKUP($B30,'Rates (%) SA2'!$B:$AA,S$645,FALSE)-(VLOOKUP($B30,'Changes (pct point)'!$B:$AA,S$645,FALSE)))</f>
        <v>-0.19994393305439326</v>
      </c>
      <c r="T30" s="2">
        <f>VLOOKUP($B30,'Changes (pct point)'!$B:$AA,T$645,FALSE)/(VLOOKUP($B30,'Rates (%) SA2'!$B:$AA,T$645,FALSE)-(VLOOKUP($B30,'Changes (pct point)'!$B:$AA,T$645,FALSE)))</f>
        <v>0.31482155688622754</v>
      </c>
      <c r="U30" s="2">
        <f>VLOOKUP($B30,'Changes (pct point)'!$B:$AA,U$645,FALSE)/(VLOOKUP($B30,'Rates (%) SA2'!$B:$AA,U$645,FALSE)-(VLOOKUP($B30,'Changes (pct point)'!$B:$AA,U$645,FALSE)))</f>
        <v>0.9353972727272728</v>
      </c>
      <c r="V30" s="2">
        <f>VLOOKUP($B30,'Changes (pct point)'!$B:$AA,V$645,FALSE)/(VLOOKUP($B30,'Rates (%) SA2'!$B:$AA,V$645,FALSE)-(VLOOKUP($B30,'Changes (pct point)'!$B:$AA,V$645,FALSE)))</f>
        <v>0</v>
      </c>
      <c r="W30" s="2">
        <f>VLOOKUP($B30,'Changes (pct point)'!$B:$AA,W$645,FALSE)/(VLOOKUP($B30,'Rates (%) SA2'!$B:$AA,W$645,FALSE)-(VLOOKUP($B30,'Changes (pct point)'!$B:$AA,W$645,FALSE)))</f>
        <v>0.21828908554572274</v>
      </c>
      <c r="X30" s="2">
        <f>VLOOKUP($B30,'Changes (pct point)'!$B:$AA,X$645,FALSE)/(VLOOKUP($B30,'Rates (%) SA2'!$B:$AA,X$645,FALSE)-(VLOOKUP($B30,'Changes (pct point)'!$B:$AA,X$645,FALSE)))</f>
        <v>8.5365853658536609E-3</v>
      </c>
      <c r="Y30" s="2" t="e">
        <f>VLOOKUP($B30,'Changes (pct point)'!$B:$AA,Y$645,FALSE)/(VLOOKUP($B30,'Rates (%) SA2'!$B:$AA,Y$645,FALSE)-(VLOOKUP($B30,'Changes (pct point)'!$B:$AA,Y$645,FALSE)))</f>
        <v>#DIV/0!</v>
      </c>
      <c r="Z30" s="2">
        <f>VLOOKUP($B30,'Changes (pct point)'!$B:$AA,Z$645,FALSE)/(VLOOKUP($B30,'Rates (%) SA2'!$B:$AA,Z$645,FALSE)-(VLOOKUP($B30,'Changes (pct point)'!$B:$AA,Z$645,FALSE)))</f>
        <v>2.660300136425648E-2</v>
      </c>
    </row>
    <row r="31" spans="1:26" x14ac:dyDescent="0.3">
      <c r="A31">
        <v>105021098</v>
      </c>
      <c r="B31" t="s">
        <v>172</v>
      </c>
      <c r="C31" s="2">
        <f>VLOOKUP($B31,'Changes (pct point)'!$B:$AA,C$645,FALSE)/(VLOOKUP($B31,'Rates (%) SA2'!$B:$AA,C$645,FALSE)-(VLOOKUP($B31,'Changes (pct point)'!$B:$AA,C$645,FALSE)))</f>
        <v>-0.16284849624060152</v>
      </c>
      <c r="D31" s="2">
        <f>VLOOKUP($B31,'Changes (pct point)'!$B:$AA,D$645,FALSE)/(VLOOKUP($B31,'Rates (%) SA2'!$B:$AA,D$645,FALSE)-(VLOOKUP($B31,'Changes (pct point)'!$B:$AA,D$645,FALSE)))</f>
        <v>-0.35916478873239432</v>
      </c>
      <c r="E31" s="2">
        <f>VLOOKUP($B31,'Changes (pct point)'!$B:$AA,E$645,FALSE)/(VLOOKUP($B31,'Rates (%) SA2'!$B:$AA,E$645,FALSE)-(VLOOKUP($B31,'Changes (pct point)'!$B:$AA,E$645,FALSE)))</f>
        <v>-0.46139428571428576</v>
      </c>
      <c r="F31" s="2">
        <f>VLOOKUP($B31,'Changes (pct point)'!$B:$AA,F$645,FALSE)/(VLOOKUP($B31,'Rates (%) SA2'!$B:$AA,F$645,FALSE)-(VLOOKUP($B31,'Changes (pct point)'!$B:$AA,F$645,FALSE)))</f>
        <v>0.1170248847926267</v>
      </c>
      <c r="G31" s="2">
        <f>VLOOKUP($B31,'Changes (pct point)'!$B:$AA,G$645,FALSE)/(VLOOKUP($B31,'Rates (%) SA2'!$B:$AA,G$645,FALSE)-(VLOOKUP($B31,'Changes (pct point)'!$B:$AA,G$645,FALSE)))</f>
        <v>0.16799999999999993</v>
      </c>
      <c r="H31" s="2">
        <f>VLOOKUP($B31,'Changes (pct point)'!$B:$AA,H$645,FALSE)/(VLOOKUP($B31,'Rates (%) SA2'!$B:$AA,H$645,FALSE)-(VLOOKUP($B31,'Changes (pct point)'!$B:$AA,H$645,FALSE)))</f>
        <v>-0.10196363636363637</v>
      </c>
      <c r="I31" s="2">
        <f>VLOOKUP($B31,'Changes (pct point)'!$B:$AA,I$645,FALSE)/(VLOOKUP($B31,'Rates (%) SA2'!$B:$AA,I$645,FALSE)-(VLOOKUP($B31,'Changes (pct point)'!$B:$AA,I$645,FALSE)))</f>
        <v>-8.7108108108108012E-2</v>
      </c>
      <c r="J31" s="2">
        <f>VLOOKUP($B31,'Changes (pct point)'!$B:$AA,J$645,FALSE)/(VLOOKUP($B31,'Rates (%) SA2'!$B:$AA,J$645,FALSE)-(VLOOKUP($B31,'Changes (pct point)'!$B:$AA,J$645,FALSE)))</f>
        <v>-0.34963600000000006</v>
      </c>
      <c r="K31" s="2">
        <f>VLOOKUP($B31,'Changes (pct point)'!$B:$AA,K$645,FALSE)/(VLOOKUP($B31,'Rates (%) SA2'!$B:$AA,K$645,FALSE)-(VLOOKUP($B31,'Changes (pct point)'!$B:$AA,K$645,FALSE)))</f>
        <v>0.97268750000000015</v>
      </c>
      <c r="L31" s="2">
        <f>VLOOKUP($B31,'Changes (pct point)'!$B:$AA,L$645,FALSE)/(VLOOKUP($B31,'Rates (%) SA2'!$B:$AA,L$645,FALSE)-(VLOOKUP($B31,'Changes (pct point)'!$B:$AA,L$645,FALSE)))</f>
        <v>-5.3595053003533587E-2</v>
      </c>
      <c r="M31" s="2">
        <f>VLOOKUP($B31,'Changes (pct point)'!$B:$AA,M$645,FALSE)/(VLOOKUP($B31,'Rates (%) SA2'!$B:$AA,M$645,FALSE)-(VLOOKUP($B31,'Changes (pct point)'!$B:$AA,M$645,FALSE)))</f>
        <v>-0.11174999999999997</v>
      </c>
      <c r="N31" s="2">
        <f>VLOOKUP($B31,'Changes (pct point)'!$B:$AA,N$645,FALSE)/(VLOOKUP($B31,'Rates (%) SA2'!$B:$AA,N$645,FALSE)-(VLOOKUP($B31,'Changes (pct point)'!$B:$AA,N$645,FALSE)))</f>
        <v>0.27237500000000014</v>
      </c>
      <c r="O31" s="2">
        <f>VLOOKUP($B31,'Changes (pct point)'!$B:$AA,O$645,FALSE)/(VLOOKUP($B31,'Rates (%) SA2'!$B:$AA,O$645,FALSE)-(VLOOKUP($B31,'Changes (pct point)'!$B:$AA,O$645,FALSE)))</f>
        <v>-4.5236842105263193E-2</v>
      </c>
      <c r="P31" s="2">
        <f>VLOOKUP($B31,'Changes (pct point)'!$B:$AA,P$645,FALSE)/(VLOOKUP($B31,'Rates (%) SA2'!$B:$AA,P$645,FALSE)-(VLOOKUP($B31,'Changes (pct point)'!$B:$AA,P$645,FALSE)))</f>
        <v>-0.32617272727272728</v>
      </c>
      <c r="Q31" s="2">
        <f>VLOOKUP($B31,'Changes (pct point)'!$B:$AA,Q$645,FALSE)/(VLOOKUP($B31,'Rates (%) SA2'!$B:$AA,Q$645,FALSE)-(VLOOKUP($B31,'Changes (pct point)'!$B:$AA,Q$645,FALSE)))</f>
        <v>-0.20500852272727269</v>
      </c>
      <c r="R31" s="2">
        <f>VLOOKUP($B31,'Changes (pct point)'!$B:$AA,R$645,FALSE)/(VLOOKUP($B31,'Rates (%) SA2'!$B:$AA,R$645,FALSE)-(VLOOKUP($B31,'Changes (pct point)'!$B:$AA,R$645,FALSE)))</f>
        <v>0.44407499999999994</v>
      </c>
      <c r="S31" s="2">
        <f>VLOOKUP($B31,'Changes (pct point)'!$B:$AA,S$645,FALSE)/(VLOOKUP($B31,'Rates (%) SA2'!$B:$AA,S$645,FALSE)-(VLOOKUP($B31,'Changes (pct point)'!$B:$AA,S$645,FALSE)))</f>
        <v>-0.48233789473684208</v>
      </c>
      <c r="T31" s="2">
        <f>VLOOKUP($B31,'Changes (pct point)'!$B:$AA,T$645,FALSE)/(VLOOKUP($B31,'Rates (%) SA2'!$B:$AA,T$645,FALSE)-(VLOOKUP($B31,'Changes (pct point)'!$B:$AA,T$645,FALSE)))</f>
        <v>-0.194600432900433</v>
      </c>
      <c r="U31" s="2">
        <f>VLOOKUP($B31,'Changes (pct point)'!$B:$AA,U$645,FALSE)/(VLOOKUP($B31,'Rates (%) SA2'!$B:$AA,U$645,FALSE)-(VLOOKUP($B31,'Changes (pct point)'!$B:$AA,U$645,FALSE)))</f>
        <v>0.85054736842105261</v>
      </c>
      <c r="V31" s="2">
        <f>VLOOKUP($B31,'Changes (pct point)'!$B:$AA,V$645,FALSE)/(VLOOKUP($B31,'Rates (%) SA2'!$B:$AA,V$645,FALSE)-(VLOOKUP($B31,'Changes (pct point)'!$B:$AA,V$645,FALSE)))</f>
        <v>-0.61685681818181815</v>
      </c>
      <c r="W31" s="2">
        <f>VLOOKUP($B31,'Changes (pct point)'!$B:$AA,W$645,FALSE)/(VLOOKUP($B31,'Rates (%) SA2'!$B:$AA,W$645,FALSE)-(VLOOKUP($B31,'Changes (pct point)'!$B:$AA,W$645,FALSE)))</f>
        <v>0.34138077085980517</v>
      </c>
      <c r="X31" s="2">
        <f>VLOOKUP($B31,'Changes (pct point)'!$B:$AA,X$645,FALSE)/(VLOOKUP($B31,'Rates (%) SA2'!$B:$AA,X$645,FALSE)-(VLOOKUP($B31,'Changes (pct point)'!$B:$AA,X$645,FALSE)))</f>
        <v>0.10947997014182632</v>
      </c>
      <c r="Y31" s="2" t="e">
        <f>VLOOKUP($B31,'Changes (pct point)'!$B:$AA,Y$645,FALSE)/(VLOOKUP($B31,'Rates (%) SA2'!$B:$AA,Y$645,FALSE)-(VLOOKUP($B31,'Changes (pct point)'!$B:$AA,Y$645,FALSE)))</f>
        <v>#DIV/0!</v>
      </c>
      <c r="Z31" s="2">
        <f>VLOOKUP($B31,'Changes (pct point)'!$B:$AA,Z$645,FALSE)/(VLOOKUP($B31,'Rates (%) SA2'!$B:$AA,Z$645,FALSE)-(VLOOKUP($B31,'Changes (pct point)'!$B:$AA,Z$645,FALSE)))</f>
        <v>1.8657381615598891</v>
      </c>
    </row>
    <row r="32" spans="1:26" x14ac:dyDescent="0.3">
      <c r="A32">
        <v>102011035</v>
      </c>
      <c r="B32" t="s">
        <v>108</v>
      </c>
      <c r="C32" s="2">
        <f>VLOOKUP($B32,'Changes (pct point)'!$B:$AA,C$645,FALSE)/(VLOOKUP($B32,'Rates (%) SA2'!$B:$AA,C$645,FALSE)-(VLOOKUP($B32,'Changes (pct point)'!$B:$AA,C$645,FALSE)))</f>
        <v>0.45870441501103754</v>
      </c>
      <c r="D32" s="2">
        <f>VLOOKUP($B32,'Changes (pct point)'!$B:$AA,D$645,FALSE)/(VLOOKUP($B32,'Rates (%) SA2'!$B:$AA,D$645,FALSE)-(VLOOKUP($B32,'Changes (pct point)'!$B:$AA,D$645,FALSE)))</f>
        <v>0.12021712328767131</v>
      </c>
      <c r="E32" s="2">
        <f>VLOOKUP($B32,'Changes (pct point)'!$B:$AA,E$645,FALSE)/(VLOOKUP($B32,'Rates (%) SA2'!$B:$AA,E$645,FALSE)-(VLOOKUP($B32,'Changes (pct point)'!$B:$AA,E$645,FALSE)))</f>
        <v>0.19580833333333333</v>
      </c>
      <c r="F32" s="2">
        <f>VLOOKUP($B32,'Changes (pct point)'!$B:$AA,F$645,FALSE)/(VLOOKUP($B32,'Rates (%) SA2'!$B:$AA,F$645,FALSE)-(VLOOKUP($B32,'Changes (pct point)'!$B:$AA,F$645,FALSE)))</f>
        <v>0.71130789473684208</v>
      </c>
      <c r="G32" s="2">
        <f>VLOOKUP($B32,'Changes (pct point)'!$B:$AA,G$645,FALSE)/(VLOOKUP($B32,'Rates (%) SA2'!$B:$AA,G$645,FALSE)-(VLOOKUP($B32,'Changes (pct point)'!$B:$AA,G$645,FALSE)))</f>
        <v>0.57864782608695675</v>
      </c>
      <c r="H32" s="2">
        <f>VLOOKUP($B32,'Changes (pct point)'!$B:$AA,H$645,FALSE)/(VLOOKUP($B32,'Rates (%) SA2'!$B:$AA,H$645,FALSE)-(VLOOKUP($B32,'Changes (pct point)'!$B:$AA,H$645,FALSE)))</f>
        <v>0.58045454545454545</v>
      </c>
      <c r="I32" s="2">
        <f>VLOOKUP($B32,'Changes (pct point)'!$B:$AA,I$645,FALSE)/(VLOOKUP($B32,'Rates (%) SA2'!$B:$AA,I$645,FALSE)-(VLOOKUP($B32,'Changes (pct point)'!$B:$AA,I$645,FALSE)))</f>
        <v>0.6563634285714286</v>
      </c>
      <c r="J32" s="2">
        <f>VLOOKUP($B32,'Changes (pct point)'!$B:$AA,J$645,FALSE)/(VLOOKUP($B32,'Rates (%) SA2'!$B:$AA,J$645,FALSE)-(VLOOKUP($B32,'Changes (pct point)'!$B:$AA,J$645,FALSE)))</f>
        <v>0.34541395348837217</v>
      </c>
      <c r="K32" s="2">
        <f>VLOOKUP($B32,'Changes (pct point)'!$B:$AA,K$645,FALSE)/(VLOOKUP($B32,'Rates (%) SA2'!$B:$AA,K$645,FALSE)-(VLOOKUP($B32,'Changes (pct point)'!$B:$AA,K$645,FALSE)))</f>
        <v>0.67726415094339631</v>
      </c>
      <c r="L32" s="2">
        <f>VLOOKUP($B32,'Changes (pct point)'!$B:$AA,L$645,FALSE)/(VLOOKUP($B32,'Rates (%) SA2'!$B:$AA,L$645,FALSE)-(VLOOKUP($B32,'Changes (pct point)'!$B:$AA,L$645,FALSE)))</f>
        <v>1.1093373134328357</v>
      </c>
      <c r="M32" s="2">
        <f>VLOOKUP($B32,'Changes (pct point)'!$B:$AA,M$645,FALSE)/(VLOOKUP($B32,'Rates (%) SA2'!$B:$AA,M$645,FALSE)-(VLOOKUP($B32,'Changes (pct point)'!$B:$AA,M$645,FALSE)))</f>
        <v>-7.3214285714285732E-2</v>
      </c>
      <c r="N32" s="2">
        <f>VLOOKUP($B32,'Changes (pct point)'!$B:$AA,N$645,FALSE)/(VLOOKUP($B32,'Rates (%) SA2'!$B:$AA,N$645,FALSE)-(VLOOKUP($B32,'Changes (pct point)'!$B:$AA,N$645,FALSE)))</f>
        <v>0.99953333333333338</v>
      </c>
      <c r="O32" s="2">
        <f>VLOOKUP($B32,'Changes (pct point)'!$B:$AA,O$645,FALSE)/(VLOOKUP($B32,'Rates (%) SA2'!$B:$AA,O$645,FALSE)-(VLOOKUP($B32,'Changes (pct point)'!$B:$AA,O$645,FALSE)))</f>
        <v>0.7283333333333335</v>
      </c>
      <c r="P32" s="2">
        <f>VLOOKUP($B32,'Changes (pct point)'!$B:$AA,P$645,FALSE)/(VLOOKUP($B32,'Rates (%) SA2'!$B:$AA,P$645,FALSE)-(VLOOKUP($B32,'Changes (pct point)'!$B:$AA,P$645,FALSE)))</f>
        <v>-0.38636363636363635</v>
      </c>
      <c r="Q32" s="2">
        <f>VLOOKUP($B32,'Changes (pct point)'!$B:$AA,Q$645,FALSE)/(VLOOKUP($B32,'Rates (%) SA2'!$B:$AA,Q$645,FALSE)-(VLOOKUP($B32,'Changes (pct point)'!$B:$AA,Q$645,FALSE)))</f>
        <v>0.73509541284403679</v>
      </c>
      <c r="R32" s="2">
        <f>VLOOKUP($B32,'Changes (pct point)'!$B:$AA,R$645,FALSE)/(VLOOKUP($B32,'Rates (%) SA2'!$B:$AA,R$645,FALSE)-(VLOOKUP($B32,'Changes (pct point)'!$B:$AA,R$645,FALSE)))</f>
        <v>0.52234090909090924</v>
      </c>
      <c r="S32" s="2">
        <f>VLOOKUP($B32,'Changes (pct point)'!$B:$AA,S$645,FALSE)/(VLOOKUP($B32,'Rates (%) SA2'!$B:$AA,S$645,FALSE)-(VLOOKUP($B32,'Changes (pct point)'!$B:$AA,S$645,FALSE)))</f>
        <v>1.4957904761904763</v>
      </c>
      <c r="T32" s="2">
        <f>VLOOKUP($B32,'Changes (pct point)'!$B:$AA,T$645,FALSE)/(VLOOKUP($B32,'Rates (%) SA2'!$B:$AA,T$645,FALSE)-(VLOOKUP($B32,'Changes (pct point)'!$B:$AA,T$645,FALSE)))</f>
        <v>0.21856105263157893</v>
      </c>
      <c r="U32" s="2">
        <f>VLOOKUP($B32,'Changes (pct point)'!$B:$AA,U$645,FALSE)/(VLOOKUP($B32,'Rates (%) SA2'!$B:$AA,U$645,FALSE)-(VLOOKUP($B32,'Changes (pct point)'!$B:$AA,U$645,FALSE)))</f>
        <v>0.8137556701030928</v>
      </c>
      <c r="V32" s="2">
        <f>VLOOKUP($B32,'Changes (pct point)'!$B:$AA,V$645,FALSE)/(VLOOKUP($B32,'Rates (%) SA2'!$B:$AA,V$645,FALSE)-(VLOOKUP($B32,'Changes (pct point)'!$B:$AA,V$645,FALSE)))</f>
        <v>-7.3745360824742354E-2</v>
      </c>
      <c r="W32" s="2">
        <f>VLOOKUP($B32,'Changes (pct point)'!$B:$AA,W$645,FALSE)/(VLOOKUP($B32,'Rates (%) SA2'!$B:$AA,W$645,FALSE)-(VLOOKUP($B32,'Changes (pct point)'!$B:$AA,W$645,FALSE)))</f>
        <v>0.23113207547169809</v>
      </c>
      <c r="X32" s="2">
        <f>VLOOKUP($B32,'Changes (pct point)'!$B:$AA,X$645,FALSE)/(VLOOKUP($B32,'Rates (%) SA2'!$B:$AA,X$645,FALSE)-(VLOOKUP($B32,'Changes (pct point)'!$B:$AA,X$645,FALSE)))</f>
        <v>0.24434638720353005</v>
      </c>
      <c r="Y32" s="2">
        <f>VLOOKUP($B32,'Changes (pct point)'!$B:$AA,Y$645,FALSE)/(VLOOKUP($B32,'Rates (%) SA2'!$B:$AA,Y$645,FALSE)-(VLOOKUP($B32,'Changes (pct point)'!$B:$AA,Y$645,FALSE)))</f>
        <v>-8.4467120181405911E-2</v>
      </c>
      <c r="Z32" s="2">
        <f>VLOOKUP($B32,'Changes (pct point)'!$B:$AA,Z$645,FALSE)/(VLOOKUP($B32,'Rates (%) SA2'!$B:$AA,Z$645,FALSE)-(VLOOKUP($B32,'Changes (pct point)'!$B:$AA,Z$645,FALSE)))</f>
        <v>0.6921692169216922</v>
      </c>
    </row>
    <row r="33" spans="1:26" x14ac:dyDescent="0.3">
      <c r="A33">
        <v>102011043</v>
      </c>
      <c r="B33" t="s">
        <v>116</v>
      </c>
      <c r="C33" s="2">
        <f>VLOOKUP($B33,'Changes (pct point)'!$B:$AA,C$645,FALSE)/(VLOOKUP($B33,'Rates (%) SA2'!$B:$AA,C$645,FALSE)-(VLOOKUP($B33,'Changes (pct point)'!$B:$AA,C$645,FALSE)))</f>
        <v>0.46040729349736381</v>
      </c>
      <c r="D33" s="2">
        <f>VLOOKUP($B33,'Changes (pct point)'!$B:$AA,D$645,FALSE)/(VLOOKUP($B33,'Rates (%) SA2'!$B:$AA,D$645,FALSE)-(VLOOKUP($B33,'Changes (pct point)'!$B:$AA,D$645,FALSE)))</f>
        <v>0.15992192192192189</v>
      </c>
      <c r="E33" s="2">
        <f>VLOOKUP($B33,'Changes (pct point)'!$B:$AA,E$645,FALSE)/(VLOOKUP($B33,'Rates (%) SA2'!$B:$AA,E$645,FALSE)-(VLOOKUP($B33,'Changes (pct point)'!$B:$AA,E$645,FALSE)))</f>
        <v>0.37713157894736837</v>
      </c>
      <c r="F33" s="2">
        <f>VLOOKUP($B33,'Changes (pct point)'!$B:$AA,F$645,FALSE)/(VLOOKUP($B33,'Rates (%) SA2'!$B:$AA,F$645,FALSE)-(VLOOKUP($B33,'Changes (pct point)'!$B:$AA,F$645,FALSE)))</f>
        <v>0.56418544303797469</v>
      </c>
      <c r="G33" s="2">
        <f>VLOOKUP($B33,'Changes (pct point)'!$B:$AA,G$645,FALSE)/(VLOOKUP($B33,'Rates (%) SA2'!$B:$AA,G$645,FALSE)-(VLOOKUP($B33,'Changes (pct point)'!$B:$AA,G$645,FALSE)))</f>
        <v>0.73463870967741951</v>
      </c>
      <c r="H33" s="2">
        <f>VLOOKUP($B33,'Changes (pct point)'!$B:$AA,H$645,FALSE)/(VLOOKUP($B33,'Rates (%) SA2'!$B:$AA,H$645,FALSE)-(VLOOKUP($B33,'Changes (pct point)'!$B:$AA,H$645,FALSE)))</f>
        <v>0.53148393351800571</v>
      </c>
      <c r="I33" s="2">
        <f>VLOOKUP($B33,'Changes (pct point)'!$B:$AA,I$645,FALSE)/(VLOOKUP($B33,'Rates (%) SA2'!$B:$AA,I$645,FALSE)-(VLOOKUP($B33,'Changes (pct point)'!$B:$AA,I$645,FALSE)))</f>
        <v>0.62287432432432432</v>
      </c>
      <c r="J33" s="2">
        <f>VLOOKUP($B33,'Changes (pct point)'!$B:$AA,J$645,FALSE)/(VLOOKUP($B33,'Rates (%) SA2'!$B:$AA,J$645,FALSE)-(VLOOKUP($B33,'Changes (pct point)'!$B:$AA,J$645,FALSE)))</f>
        <v>0.22739154929577476</v>
      </c>
      <c r="K33" s="2">
        <f>VLOOKUP($B33,'Changes (pct point)'!$B:$AA,K$645,FALSE)/(VLOOKUP($B33,'Rates (%) SA2'!$B:$AA,K$645,FALSE)-(VLOOKUP($B33,'Changes (pct point)'!$B:$AA,K$645,FALSE)))</f>
        <v>1.9288967032967028</v>
      </c>
      <c r="L33" s="2">
        <f>VLOOKUP($B33,'Changes (pct point)'!$B:$AA,L$645,FALSE)/(VLOOKUP($B33,'Rates (%) SA2'!$B:$AA,L$645,FALSE)-(VLOOKUP($B33,'Changes (pct point)'!$B:$AA,L$645,FALSE)))</f>
        <v>0.53547522522522506</v>
      </c>
      <c r="M33" s="2">
        <f>VLOOKUP($B33,'Changes (pct point)'!$B:$AA,M$645,FALSE)/(VLOOKUP($B33,'Rates (%) SA2'!$B:$AA,M$645,FALSE)-(VLOOKUP($B33,'Changes (pct point)'!$B:$AA,M$645,FALSE)))</f>
        <v>0.24071238938053094</v>
      </c>
      <c r="N33" s="2">
        <f>VLOOKUP($B33,'Changes (pct point)'!$B:$AA,N$645,FALSE)/(VLOOKUP($B33,'Rates (%) SA2'!$B:$AA,N$645,FALSE)-(VLOOKUP($B33,'Changes (pct point)'!$B:$AA,N$645,FALSE)))</f>
        <v>0.59897972972972957</v>
      </c>
      <c r="O33" s="2">
        <f>VLOOKUP($B33,'Changes (pct point)'!$B:$AA,O$645,FALSE)/(VLOOKUP($B33,'Rates (%) SA2'!$B:$AA,O$645,FALSE)-(VLOOKUP($B33,'Changes (pct point)'!$B:$AA,O$645,FALSE)))</f>
        <v>1.6336179775280901</v>
      </c>
      <c r="P33" s="2">
        <f>VLOOKUP($B33,'Changes (pct point)'!$B:$AA,P$645,FALSE)/(VLOOKUP($B33,'Rates (%) SA2'!$B:$AA,P$645,FALSE)-(VLOOKUP($B33,'Changes (pct point)'!$B:$AA,P$645,FALSE)))</f>
        <v>-0.28024230769230762</v>
      </c>
      <c r="Q33" s="2">
        <f>VLOOKUP($B33,'Changes (pct point)'!$B:$AA,Q$645,FALSE)/(VLOOKUP($B33,'Rates (%) SA2'!$B:$AA,Q$645,FALSE)-(VLOOKUP($B33,'Changes (pct point)'!$B:$AA,Q$645,FALSE)))</f>
        <v>0.48026785714285702</v>
      </c>
      <c r="R33" s="2">
        <f>VLOOKUP($B33,'Changes (pct point)'!$B:$AA,R$645,FALSE)/(VLOOKUP($B33,'Rates (%) SA2'!$B:$AA,R$645,FALSE)-(VLOOKUP($B33,'Changes (pct point)'!$B:$AA,R$645,FALSE)))</f>
        <v>0.74683960396039584</v>
      </c>
      <c r="S33" s="2">
        <f>VLOOKUP($B33,'Changes (pct point)'!$B:$AA,S$645,FALSE)/(VLOOKUP($B33,'Rates (%) SA2'!$B:$AA,S$645,FALSE)-(VLOOKUP($B33,'Changes (pct point)'!$B:$AA,S$645,FALSE)))</f>
        <v>1.5952942528735627</v>
      </c>
      <c r="T33" s="2">
        <f>VLOOKUP($B33,'Changes (pct point)'!$B:$AA,T$645,FALSE)/(VLOOKUP($B33,'Rates (%) SA2'!$B:$AA,T$645,FALSE)-(VLOOKUP($B33,'Changes (pct point)'!$B:$AA,T$645,FALSE)))</f>
        <v>0.11044963855421691</v>
      </c>
      <c r="U33" s="2">
        <f>VLOOKUP($B33,'Changes (pct point)'!$B:$AA,U$645,FALSE)/(VLOOKUP($B33,'Rates (%) SA2'!$B:$AA,U$645,FALSE)-(VLOOKUP($B33,'Changes (pct point)'!$B:$AA,U$645,FALSE)))</f>
        <v>0.79898251748251736</v>
      </c>
      <c r="V33" s="2">
        <f>VLOOKUP($B33,'Changes (pct point)'!$B:$AA,V$645,FALSE)/(VLOOKUP($B33,'Rates (%) SA2'!$B:$AA,V$645,FALSE)-(VLOOKUP($B33,'Changes (pct point)'!$B:$AA,V$645,FALSE)))</f>
        <v>0.23826901408450699</v>
      </c>
      <c r="W33" s="2">
        <f>VLOOKUP($B33,'Changes (pct point)'!$B:$AA,W$645,FALSE)/(VLOOKUP($B33,'Rates (%) SA2'!$B:$AA,W$645,FALSE)-(VLOOKUP($B33,'Changes (pct point)'!$B:$AA,W$645,FALSE)))</f>
        <v>0.48151408450704225</v>
      </c>
      <c r="X33" s="2">
        <f>VLOOKUP($B33,'Changes (pct point)'!$B:$AA,X$645,FALSE)/(VLOOKUP($B33,'Rates (%) SA2'!$B:$AA,X$645,FALSE)-(VLOOKUP($B33,'Changes (pct point)'!$B:$AA,X$645,FALSE)))</f>
        <v>0.19303797468354433</v>
      </c>
      <c r="Y33" s="2">
        <f>VLOOKUP($B33,'Changes (pct point)'!$B:$AA,Y$645,FALSE)/(VLOOKUP($B33,'Rates (%) SA2'!$B:$AA,Y$645,FALSE)-(VLOOKUP($B33,'Changes (pct point)'!$B:$AA,Y$645,FALSE)))</f>
        <v>0.35093614978396537</v>
      </c>
      <c r="Z33" s="2">
        <f>VLOOKUP($B33,'Changes (pct point)'!$B:$AA,Z$645,FALSE)/(VLOOKUP($B33,'Rates (%) SA2'!$B:$AA,Z$645,FALSE)-(VLOOKUP($B33,'Changes (pct point)'!$B:$AA,Z$645,FALSE)))</f>
        <v>0.60282021151586351</v>
      </c>
    </row>
    <row r="34" spans="1:26" x14ac:dyDescent="0.3">
      <c r="A34">
        <v>102011041</v>
      </c>
      <c r="B34" t="s">
        <v>114</v>
      </c>
      <c r="C34" s="2">
        <f>VLOOKUP($B34,'Changes (pct point)'!$B:$AA,C$645,FALSE)/(VLOOKUP($B34,'Rates (%) SA2'!$B:$AA,C$645,FALSE)-(VLOOKUP($B34,'Changes (pct point)'!$B:$AA,C$645,FALSE)))</f>
        <v>0.23493934142114389</v>
      </c>
      <c r="D34" s="2">
        <f>VLOOKUP($B34,'Changes (pct point)'!$B:$AA,D$645,FALSE)/(VLOOKUP($B34,'Rates (%) SA2'!$B:$AA,D$645,FALSE)-(VLOOKUP($B34,'Changes (pct point)'!$B:$AA,D$645,FALSE)))</f>
        <v>8.6163265306122366E-2</v>
      </c>
      <c r="E34" s="2">
        <f>VLOOKUP($B34,'Changes (pct point)'!$B:$AA,E$645,FALSE)/(VLOOKUP($B34,'Rates (%) SA2'!$B:$AA,E$645,FALSE)-(VLOOKUP($B34,'Changes (pct point)'!$B:$AA,E$645,FALSE)))</f>
        <v>0.20724210526315784</v>
      </c>
      <c r="F34" s="2">
        <f>VLOOKUP($B34,'Changes (pct point)'!$B:$AA,F$645,FALSE)/(VLOOKUP($B34,'Rates (%) SA2'!$B:$AA,F$645,FALSE)-(VLOOKUP($B34,'Changes (pct point)'!$B:$AA,F$645,FALSE)))</f>
        <v>0.18284535315985126</v>
      </c>
      <c r="G34" s="2">
        <f>VLOOKUP($B34,'Changes (pct point)'!$B:$AA,G$645,FALSE)/(VLOOKUP($B34,'Rates (%) SA2'!$B:$AA,G$645,FALSE)-(VLOOKUP($B34,'Changes (pct point)'!$B:$AA,G$645,FALSE)))</f>
        <v>0.55541153846153846</v>
      </c>
      <c r="H34" s="2">
        <f>VLOOKUP($B34,'Changes (pct point)'!$B:$AA,H$645,FALSE)/(VLOOKUP($B34,'Rates (%) SA2'!$B:$AA,H$645,FALSE)-(VLOOKUP($B34,'Changes (pct point)'!$B:$AA,H$645,FALSE)))</f>
        <v>0.34093407821229038</v>
      </c>
      <c r="I34" s="2">
        <f>VLOOKUP($B34,'Changes (pct point)'!$B:$AA,I$645,FALSE)/(VLOOKUP($B34,'Rates (%) SA2'!$B:$AA,I$645,FALSE)-(VLOOKUP($B34,'Changes (pct point)'!$B:$AA,I$645,FALSE)))</f>
        <v>0.25340717131474116</v>
      </c>
      <c r="J34" s="2">
        <f>VLOOKUP($B34,'Changes (pct point)'!$B:$AA,J$645,FALSE)/(VLOOKUP($B34,'Rates (%) SA2'!$B:$AA,J$645,FALSE)-(VLOOKUP($B34,'Changes (pct point)'!$B:$AA,J$645,FALSE)))</f>
        <v>-0.14276930693069317</v>
      </c>
      <c r="K34" s="2">
        <f>VLOOKUP($B34,'Changes (pct point)'!$B:$AA,K$645,FALSE)/(VLOOKUP($B34,'Rates (%) SA2'!$B:$AA,K$645,FALSE)-(VLOOKUP($B34,'Changes (pct point)'!$B:$AA,K$645,FALSE)))</f>
        <v>0.86041999999999996</v>
      </c>
      <c r="L34" s="2">
        <f>VLOOKUP($B34,'Changes (pct point)'!$B:$AA,L$645,FALSE)/(VLOOKUP($B34,'Rates (%) SA2'!$B:$AA,L$645,FALSE)-(VLOOKUP($B34,'Changes (pct point)'!$B:$AA,L$645,FALSE)))</f>
        <v>0.12891603053435113</v>
      </c>
      <c r="M34" s="2">
        <f>VLOOKUP($B34,'Changes (pct point)'!$B:$AA,M$645,FALSE)/(VLOOKUP($B34,'Rates (%) SA2'!$B:$AA,M$645,FALSE)-(VLOOKUP($B34,'Changes (pct point)'!$B:$AA,M$645,FALSE)))</f>
        <v>0.2057769911504424</v>
      </c>
      <c r="N34" s="2">
        <f>VLOOKUP($B34,'Changes (pct point)'!$B:$AA,N$645,FALSE)/(VLOOKUP($B34,'Rates (%) SA2'!$B:$AA,N$645,FALSE)-(VLOOKUP($B34,'Changes (pct point)'!$B:$AA,N$645,FALSE)))</f>
        <v>-0.31934421052631573</v>
      </c>
      <c r="O34" s="2">
        <f>VLOOKUP($B34,'Changes (pct point)'!$B:$AA,O$645,FALSE)/(VLOOKUP($B34,'Rates (%) SA2'!$B:$AA,O$645,FALSE)-(VLOOKUP($B34,'Changes (pct point)'!$B:$AA,O$645,FALSE)))</f>
        <v>0.63310142857142859</v>
      </c>
      <c r="P34" s="2">
        <f>VLOOKUP($B34,'Changes (pct point)'!$B:$AA,P$645,FALSE)/(VLOOKUP($B34,'Rates (%) SA2'!$B:$AA,P$645,FALSE)-(VLOOKUP($B34,'Changes (pct point)'!$B:$AA,P$645,FALSE)))</f>
        <v>7.1888000000000063E-2</v>
      </c>
      <c r="Q34" s="2">
        <f>VLOOKUP($B34,'Changes (pct point)'!$B:$AA,Q$645,FALSE)/(VLOOKUP($B34,'Rates (%) SA2'!$B:$AA,Q$645,FALSE)-(VLOOKUP($B34,'Changes (pct point)'!$B:$AA,Q$645,FALSE)))</f>
        <v>0.47080425531914905</v>
      </c>
      <c r="R34" s="2">
        <f>VLOOKUP($B34,'Changes (pct point)'!$B:$AA,R$645,FALSE)/(VLOOKUP($B34,'Rates (%) SA2'!$B:$AA,R$645,FALSE)-(VLOOKUP($B34,'Changes (pct point)'!$B:$AA,R$645,FALSE)))</f>
        <v>0.48121999999999987</v>
      </c>
      <c r="S34" s="2">
        <f>VLOOKUP($B34,'Changes (pct point)'!$B:$AA,S$645,FALSE)/(VLOOKUP($B34,'Rates (%) SA2'!$B:$AA,S$645,FALSE)-(VLOOKUP($B34,'Changes (pct point)'!$B:$AA,S$645,FALSE)))</f>
        <v>0.34625652173913041</v>
      </c>
      <c r="T34" s="2">
        <f>VLOOKUP($B34,'Changes (pct point)'!$B:$AA,T$645,FALSE)/(VLOOKUP($B34,'Rates (%) SA2'!$B:$AA,T$645,FALSE)-(VLOOKUP($B34,'Changes (pct point)'!$B:$AA,T$645,FALSE)))</f>
        <v>-0.1072549152542373</v>
      </c>
      <c r="U34" s="2">
        <f>VLOOKUP($B34,'Changes (pct point)'!$B:$AA,U$645,FALSE)/(VLOOKUP($B34,'Rates (%) SA2'!$B:$AA,U$645,FALSE)-(VLOOKUP($B34,'Changes (pct point)'!$B:$AA,U$645,FALSE)))</f>
        <v>0.76962236024844721</v>
      </c>
      <c r="V34" s="2" t="e">
        <f>VLOOKUP($B34,'Changes (pct point)'!$B:$AA,V$645,FALSE)/(VLOOKUP($B34,'Rates (%) SA2'!$B:$AA,V$645,FALSE)-(VLOOKUP($B34,'Changes (pct point)'!$B:$AA,V$645,FALSE)))</f>
        <v>#VALUE!</v>
      </c>
      <c r="W34" s="2">
        <f>VLOOKUP($B34,'Changes (pct point)'!$B:$AA,W$645,FALSE)/(VLOOKUP($B34,'Rates (%) SA2'!$B:$AA,W$645,FALSE)-(VLOOKUP($B34,'Changes (pct point)'!$B:$AA,W$645,FALSE)))</f>
        <v>0.36832061068702288</v>
      </c>
      <c r="X34" s="2">
        <f>VLOOKUP($B34,'Changes (pct point)'!$B:$AA,X$645,FALSE)/(VLOOKUP($B34,'Rates (%) SA2'!$B:$AA,X$645,FALSE)-(VLOOKUP($B34,'Changes (pct point)'!$B:$AA,X$645,FALSE)))</f>
        <v>2.2276657060518739</v>
      </c>
      <c r="Y34" s="2" t="e">
        <f>VLOOKUP($B34,'Changes (pct point)'!$B:$AA,Y$645,FALSE)/(VLOOKUP($B34,'Rates (%) SA2'!$B:$AA,Y$645,FALSE)-(VLOOKUP($B34,'Changes (pct point)'!$B:$AA,Y$645,FALSE)))</f>
        <v>#DIV/0!</v>
      </c>
      <c r="Z34" s="2">
        <f>VLOOKUP($B34,'Changes (pct point)'!$B:$AA,Z$645,FALSE)/(VLOOKUP($B34,'Rates (%) SA2'!$B:$AA,Z$645,FALSE)-(VLOOKUP($B34,'Changes (pct point)'!$B:$AA,Z$645,FALSE)))</f>
        <v>0.73008849557522115</v>
      </c>
    </row>
    <row r="35" spans="1:26" x14ac:dyDescent="0.3">
      <c r="A35">
        <v>119021663</v>
      </c>
      <c r="B35" t="s">
        <v>483</v>
      </c>
      <c r="C35" s="2">
        <f>VLOOKUP($B35,'Changes (pct point)'!$B:$AA,C$645,FALSE)/(VLOOKUP($B35,'Rates (%) SA2'!$B:$AA,C$645,FALSE)-(VLOOKUP($B35,'Changes (pct point)'!$B:$AA,C$645,FALSE)))</f>
        <v>0.41456769115146563</v>
      </c>
      <c r="D35" s="2">
        <f>VLOOKUP($B35,'Changes (pct point)'!$B:$AA,D$645,FALSE)/(VLOOKUP($B35,'Rates (%) SA2'!$B:$AA,D$645,FALSE)-(VLOOKUP($B35,'Changes (pct point)'!$B:$AA,D$645,FALSE)))</f>
        <v>0.37408008921800856</v>
      </c>
      <c r="E35" s="2">
        <f>VLOOKUP($B35,'Changes (pct point)'!$B:$AA,E$645,FALSE)/(VLOOKUP($B35,'Rates (%) SA2'!$B:$AA,E$645,FALSE)-(VLOOKUP($B35,'Changes (pct point)'!$B:$AA,E$645,FALSE)))</f>
        <v>0.11258726969922701</v>
      </c>
      <c r="F35" s="2">
        <f>VLOOKUP($B35,'Changes (pct point)'!$B:$AA,F$645,FALSE)/(VLOOKUP($B35,'Rates (%) SA2'!$B:$AA,F$645,FALSE)-(VLOOKUP($B35,'Changes (pct point)'!$B:$AA,F$645,FALSE)))</f>
        <v>0.40877466963197756</v>
      </c>
      <c r="G35" s="2">
        <f>VLOOKUP($B35,'Changes (pct point)'!$B:$AA,G$645,FALSE)/(VLOOKUP($B35,'Rates (%) SA2'!$B:$AA,G$645,FALSE)-(VLOOKUP($B35,'Changes (pct point)'!$B:$AA,G$645,FALSE)))</f>
        <v>0.60600007314415494</v>
      </c>
      <c r="H35" s="2">
        <f>VLOOKUP($B35,'Changes (pct point)'!$B:$AA,H$645,FALSE)/(VLOOKUP($B35,'Rates (%) SA2'!$B:$AA,H$645,FALSE)-(VLOOKUP($B35,'Changes (pct point)'!$B:$AA,H$645,FALSE)))</f>
        <v>0.42056981038446117</v>
      </c>
      <c r="I35" s="2">
        <f>VLOOKUP($B35,'Changes (pct point)'!$B:$AA,I$645,FALSE)/(VLOOKUP($B35,'Rates (%) SA2'!$B:$AA,I$645,FALSE)-(VLOOKUP($B35,'Changes (pct point)'!$B:$AA,I$645,FALSE)))</f>
        <v>0.40021486917006072</v>
      </c>
      <c r="J35" s="2">
        <f>VLOOKUP($B35,'Changes (pct point)'!$B:$AA,J$645,FALSE)/(VLOOKUP($B35,'Rates (%) SA2'!$B:$AA,J$645,FALSE)-(VLOOKUP($B35,'Changes (pct point)'!$B:$AA,J$645,FALSE)))</f>
        <v>0.3977491741599678</v>
      </c>
      <c r="K35" s="2">
        <f>VLOOKUP($B35,'Changes (pct point)'!$B:$AA,K$645,FALSE)/(VLOOKUP($B35,'Rates (%) SA2'!$B:$AA,K$645,FALSE)-(VLOOKUP($B35,'Changes (pct point)'!$B:$AA,K$645,FALSE)))</f>
        <v>1.2881821644825009</v>
      </c>
      <c r="L35" s="2">
        <f>VLOOKUP($B35,'Changes (pct point)'!$B:$AA,L$645,FALSE)/(VLOOKUP($B35,'Rates (%) SA2'!$B:$AA,L$645,FALSE)-(VLOOKUP($B35,'Changes (pct point)'!$B:$AA,L$645,FALSE)))</f>
        <v>0.58690801795403225</v>
      </c>
      <c r="M35" s="2">
        <f>VLOOKUP($B35,'Changes (pct point)'!$B:$AA,M$645,FALSE)/(VLOOKUP($B35,'Rates (%) SA2'!$B:$AA,M$645,FALSE)-(VLOOKUP($B35,'Changes (pct point)'!$B:$AA,M$645,FALSE)))</f>
        <v>9.9938387602489132E-2</v>
      </c>
      <c r="N35" s="2">
        <f>VLOOKUP($B35,'Changes (pct point)'!$B:$AA,N$645,FALSE)/(VLOOKUP($B35,'Rates (%) SA2'!$B:$AA,N$645,FALSE)-(VLOOKUP($B35,'Changes (pct point)'!$B:$AA,N$645,FALSE)))</f>
        <v>-7.3896656217903575E-2</v>
      </c>
      <c r="O35" s="2">
        <f>VLOOKUP($B35,'Changes (pct point)'!$B:$AA,O$645,FALSE)/(VLOOKUP($B35,'Rates (%) SA2'!$B:$AA,O$645,FALSE)-(VLOOKUP($B35,'Changes (pct point)'!$B:$AA,O$645,FALSE)))</f>
        <v>1.2102281283851812</v>
      </c>
      <c r="P35" s="2">
        <f>VLOOKUP($B35,'Changes (pct point)'!$B:$AA,P$645,FALSE)/(VLOOKUP($B35,'Rates (%) SA2'!$B:$AA,P$645,FALSE)-(VLOOKUP($B35,'Changes (pct point)'!$B:$AA,P$645,FALSE)))</f>
        <v>6.2572712715080636E-2</v>
      </c>
      <c r="Q35" s="2">
        <f>VLOOKUP($B35,'Changes (pct point)'!$B:$AA,Q$645,FALSE)/(VLOOKUP($B35,'Rates (%) SA2'!$B:$AA,Q$645,FALSE)-(VLOOKUP($B35,'Changes (pct point)'!$B:$AA,Q$645,FALSE)))</f>
        <v>0.19386986303772166</v>
      </c>
      <c r="R35" s="2">
        <f>VLOOKUP($B35,'Changes (pct point)'!$B:$AA,R$645,FALSE)/(VLOOKUP($B35,'Rates (%) SA2'!$B:$AA,R$645,FALSE)-(VLOOKUP($B35,'Changes (pct point)'!$B:$AA,R$645,FALSE)))</f>
        <v>0.64837369452790539</v>
      </c>
      <c r="S35" s="2">
        <f>VLOOKUP($B35,'Changes (pct point)'!$B:$AA,S$645,FALSE)/(VLOOKUP($B35,'Rates (%) SA2'!$B:$AA,S$645,FALSE)-(VLOOKUP($B35,'Changes (pct point)'!$B:$AA,S$645,FALSE)))</f>
        <v>0.51010787139609048</v>
      </c>
      <c r="T35" s="2">
        <f>VLOOKUP($B35,'Changes (pct point)'!$B:$AA,T$645,FALSE)/(VLOOKUP($B35,'Rates (%) SA2'!$B:$AA,T$645,FALSE)-(VLOOKUP($B35,'Changes (pct point)'!$B:$AA,T$645,FALSE)))</f>
        <v>0.18796078211961709</v>
      </c>
      <c r="U35" s="2">
        <f>VLOOKUP($B35,'Changes (pct point)'!$B:$AA,U$645,FALSE)/(VLOOKUP($B35,'Rates (%) SA2'!$B:$AA,U$645,FALSE)-(VLOOKUP($B35,'Changes (pct point)'!$B:$AA,U$645,FALSE)))</f>
        <v>0.75643338435876695</v>
      </c>
      <c r="V35" s="2">
        <f>VLOOKUP($B35,'Changes (pct point)'!$B:$AA,V$645,FALSE)/(VLOOKUP($B35,'Rates (%) SA2'!$B:$AA,V$645,FALSE)-(VLOOKUP($B35,'Changes (pct point)'!$B:$AA,V$645,FALSE)))</f>
        <v>-0.26262723125798998</v>
      </c>
      <c r="W35" s="2">
        <f>VLOOKUP($B35,'Changes (pct point)'!$B:$AA,W$645,FALSE)/(VLOOKUP($B35,'Rates (%) SA2'!$B:$AA,W$645,FALSE)-(VLOOKUP($B35,'Changes (pct point)'!$B:$AA,W$645,FALSE)))</f>
        <v>0.73752711496746215</v>
      </c>
      <c r="X35" s="2">
        <f>VLOOKUP($B35,'Changes (pct point)'!$B:$AA,X$645,FALSE)/(VLOOKUP($B35,'Rates (%) SA2'!$B:$AA,X$645,FALSE)-(VLOOKUP($B35,'Changes (pct point)'!$B:$AA,X$645,FALSE)))</f>
        <v>0.20553846153846153</v>
      </c>
      <c r="Y35" s="2">
        <f>VLOOKUP($B35,'Changes (pct point)'!$B:$AA,Y$645,FALSE)/(VLOOKUP($B35,'Rates (%) SA2'!$B:$AA,Y$645,FALSE)-(VLOOKUP($B35,'Changes (pct point)'!$B:$AA,Y$645,FALSE)))</f>
        <v>0.62434864992894368</v>
      </c>
      <c r="Z35" s="2">
        <f>VLOOKUP($B35,'Changes (pct point)'!$B:$AA,Z$645,FALSE)/(VLOOKUP($B35,'Rates (%) SA2'!$B:$AA,Z$645,FALSE)-(VLOOKUP($B35,'Changes (pct point)'!$B:$AA,Z$645,FALSE)))</f>
        <v>0.68979187314172452</v>
      </c>
    </row>
    <row r="36" spans="1:26" x14ac:dyDescent="0.3">
      <c r="A36">
        <v>127021520</v>
      </c>
      <c r="B36" t="s">
        <v>685</v>
      </c>
      <c r="C36" s="2">
        <f>VLOOKUP($B36,'Changes (pct point)'!$B:$AA,C$645,FALSE)/(VLOOKUP($B36,'Rates (%) SA2'!$B:$AA,C$645,FALSE)-(VLOOKUP($B36,'Changes (pct point)'!$B:$AA,C$645,FALSE)))</f>
        <v>0.28707204176161044</v>
      </c>
      <c r="D36" s="2">
        <f>VLOOKUP($B36,'Changes (pct point)'!$B:$AA,D$645,FALSE)/(VLOOKUP($B36,'Rates (%) SA2'!$B:$AA,D$645,FALSE)-(VLOOKUP($B36,'Changes (pct point)'!$B:$AA,D$645,FALSE)))</f>
        <v>0.13801470588235293</v>
      </c>
      <c r="E36" s="2">
        <f>VLOOKUP($B36,'Changes (pct point)'!$B:$AA,E$645,FALSE)/(VLOOKUP($B36,'Rates (%) SA2'!$B:$AA,E$645,FALSE)-(VLOOKUP($B36,'Changes (pct point)'!$B:$AA,E$645,FALSE)))</f>
        <v>0.11119447004608297</v>
      </c>
      <c r="F36" s="2">
        <f>VLOOKUP($B36,'Changes (pct point)'!$B:$AA,F$645,FALSE)/(VLOOKUP($B36,'Rates (%) SA2'!$B:$AA,F$645,FALSE)-(VLOOKUP($B36,'Changes (pct point)'!$B:$AA,F$645,FALSE)))</f>
        <v>0.35166966463414639</v>
      </c>
      <c r="G36" s="2">
        <f>VLOOKUP($B36,'Changes (pct point)'!$B:$AA,G$645,FALSE)/(VLOOKUP($B36,'Rates (%) SA2'!$B:$AA,G$645,FALSE)-(VLOOKUP($B36,'Changes (pct point)'!$B:$AA,G$645,FALSE)))</f>
        <v>0.41269999999999984</v>
      </c>
      <c r="H36" s="2">
        <f>VLOOKUP($B36,'Changes (pct point)'!$B:$AA,H$645,FALSE)/(VLOOKUP($B36,'Rates (%) SA2'!$B:$AA,H$645,FALSE)-(VLOOKUP($B36,'Changes (pct point)'!$B:$AA,H$645,FALSE)))</f>
        <v>0.35010515021459215</v>
      </c>
      <c r="I36" s="2">
        <f>VLOOKUP($B36,'Changes (pct point)'!$B:$AA,I$645,FALSE)/(VLOOKUP($B36,'Rates (%) SA2'!$B:$AA,I$645,FALSE)-(VLOOKUP($B36,'Changes (pct point)'!$B:$AA,I$645,FALSE)))</f>
        <v>0.26709894179894184</v>
      </c>
      <c r="J36" s="2">
        <f>VLOOKUP($B36,'Changes (pct point)'!$B:$AA,J$645,FALSE)/(VLOOKUP($B36,'Rates (%) SA2'!$B:$AA,J$645,FALSE)-(VLOOKUP($B36,'Changes (pct point)'!$B:$AA,J$645,FALSE)))</f>
        <v>4.0299999999999857E-2</v>
      </c>
      <c r="K36" s="2">
        <f>VLOOKUP($B36,'Changes (pct point)'!$B:$AA,K$645,FALSE)/(VLOOKUP($B36,'Rates (%) SA2'!$B:$AA,K$645,FALSE)-(VLOOKUP($B36,'Changes (pct point)'!$B:$AA,K$645,FALSE)))</f>
        <v>0.76549999999999985</v>
      </c>
      <c r="L36" s="2">
        <f>VLOOKUP($B36,'Changes (pct point)'!$B:$AA,L$645,FALSE)/(VLOOKUP($B36,'Rates (%) SA2'!$B:$AA,L$645,FALSE)-(VLOOKUP($B36,'Changes (pct point)'!$B:$AA,L$645,FALSE)))</f>
        <v>0.76879522058823546</v>
      </c>
      <c r="M36" s="2">
        <f>VLOOKUP($B36,'Changes (pct point)'!$B:$AA,M$645,FALSE)/(VLOOKUP($B36,'Rates (%) SA2'!$B:$AA,M$645,FALSE)-(VLOOKUP($B36,'Changes (pct point)'!$B:$AA,M$645,FALSE)))</f>
        <v>0.82649032258064514</v>
      </c>
      <c r="N36" s="2">
        <f>VLOOKUP($B36,'Changes (pct point)'!$B:$AA,N$645,FALSE)/(VLOOKUP($B36,'Rates (%) SA2'!$B:$AA,N$645,FALSE)-(VLOOKUP($B36,'Changes (pct point)'!$B:$AA,N$645,FALSE)))</f>
        <v>0.63470380952380945</v>
      </c>
      <c r="O36" s="2">
        <f>VLOOKUP($B36,'Changes (pct point)'!$B:$AA,O$645,FALSE)/(VLOOKUP($B36,'Rates (%) SA2'!$B:$AA,O$645,FALSE)-(VLOOKUP($B36,'Changes (pct point)'!$B:$AA,O$645,FALSE)))</f>
        <v>0.22515411764705887</v>
      </c>
      <c r="P36" s="2">
        <f>VLOOKUP($B36,'Changes (pct point)'!$B:$AA,P$645,FALSE)/(VLOOKUP($B36,'Rates (%) SA2'!$B:$AA,P$645,FALSE)-(VLOOKUP($B36,'Changes (pct point)'!$B:$AA,P$645,FALSE)))</f>
        <v>-0.63871044776119412</v>
      </c>
      <c r="Q36" s="2">
        <f>VLOOKUP($B36,'Changes (pct point)'!$B:$AA,Q$645,FALSE)/(VLOOKUP($B36,'Rates (%) SA2'!$B:$AA,Q$645,FALSE)-(VLOOKUP($B36,'Changes (pct point)'!$B:$AA,Q$645,FALSE)))</f>
        <v>0.58484999999999987</v>
      </c>
      <c r="R36" s="2">
        <f>VLOOKUP($B36,'Changes (pct point)'!$B:$AA,R$645,FALSE)/(VLOOKUP($B36,'Rates (%) SA2'!$B:$AA,R$645,FALSE)-(VLOOKUP($B36,'Changes (pct point)'!$B:$AA,R$645,FALSE)))</f>
        <v>0.64616299212598416</v>
      </c>
      <c r="S36" s="2">
        <f>VLOOKUP($B36,'Changes (pct point)'!$B:$AA,S$645,FALSE)/(VLOOKUP($B36,'Rates (%) SA2'!$B:$AA,S$645,FALSE)-(VLOOKUP($B36,'Changes (pct point)'!$B:$AA,S$645,FALSE)))</f>
        <v>0.96251847826086934</v>
      </c>
      <c r="T36" s="2">
        <f>VLOOKUP($B36,'Changes (pct point)'!$B:$AA,T$645,FALSE)/(VLOOKUP($B36,'Rates (%) SA2'!$B:$AA,T$645,FALSE)-(VLOOKUP($B36,'Changes (pct point)'!$B:$AA,T$645,FALSE)))</f>
        <v>-1.195555555555556E-2</v>
      </c>
      <c r="U36" s="2">
        <f>VLOOKUP($B36,'Changes (pct point)'!$B:$AA,U$645,FALSE)/(VLOOKUP($B36,'Rates (%) SA2'!$B:$AA,U$645,FALSE)-(VLOOKUP($B36,'Changes (pct point)'!$B:$AA,U$645,FALSE)))</f>
        <v>0.68098954081632657</v>
      </c>
      <c r="V36" s="2">
        <f>VLOOKUP($B36,'Changes (pct point)'!$B:$AA,V$645,FALSE)/(VLOOKUP($B36,'Rates (%) SA2'!$B:$AA,V$645,FALSE)-(VLOOKUP($B36,'Changes (pct point)'!$B:$AA,V$645,FALSE)))</f>
        <v>0.21381333333333341</v>
      </c>
      <c r="W36" s="2">
        <f>VLOOKUP($B36,'Changes (pct point)'!$B:$AA,W$645,FALSE)/(VLOOKUP($B36,'Rates (%) SA2'!$B:$AA,W$645,FALSE)-(VLOOKUP($B36,'Changes (pct point)'!$B:$AA,W$645,FALSE)))</f>
        <v>0.29553466509988252</v>
      </c>
      <c r="X36" s="2">
        <f>VLOOKUP($B36,'Changes (pct point)'!$B:$AA,X$645,FALSE)/(VLOOKUP($B36,'Rates (%) SA2'!$B:$AA,X$645,FALSE)-(VLOOKUP($B36,'Changes (pct point)'!$B:$AA,X$645,FALSE)))</f>
        <v>1.5550387596899222</v>
      </c>
      <c r="Y36" s="2">
        <f>VLOOKUP($B36,'Changes (pct point)'!$B:$AA,Y$645,FALSE)/(VLOOKUP($B36,'Rates (%) SA2'!$B:$AA,Y$645,FALSE)-(VLOOKUP($B36,'Changes (pct point)'!$B:$AA,Y$645,FALSE)))</f>
        <v>0.41476754785779402</v>
      </c>
      <c r="Z36" s="2">
        <f>VLOOKUP($B36,'Changes (pct point)'!$B:$AA,Z$645,FALSE)/(VLOOKUP($B36,'Rates (%) SA2'!$B:$AA,Z$645,FALSE)-(VLOOKUP($B36,'Changes (pct point)'!$B:$AA,Z$645,FALSE)))</f>
        <v>0.48311688311688317</v>
      </c>
    </row>
    <row r="37" spans="1:26" x14ac:dyDescent="0.3">
      <c r="A37">
        <v>102011030</v>
      </c>
      <c r="B37" t="s">
        <v>103</v>
      </c>
      <c r="C37" s="2">
        <f>VLOOKUP($B37,'Changes (pct point)'!$B:$AA,C$645,FALSE)/(VLOOKUP($B37,'Rates (%) SA2'!$B:$AA,C$645,FALSE)-(VLOOKUP($B37,'Changes (pct point)'!$B:$AA,C$645,FALSE)))</f>
        <v>0.18726299212598427</v>
      </c>
      <c r="D37" s="2">
        <f>VLOOKUP($B37,'Changes (pct point)'!$B:$AA,D$645,FALSE)/(VLOOKUP($B37,'Rates (%) SA2'!$B:$AA,D$645,FALSE)-(VLOOKUP($B37,'Changes (pct point)'!$B:$AA,D$645,FALSE)))</f>
        <v>-0.25804455445544555</v>
      </c>
      <c r="E37" s="2">
        <f>VLOOKUP($B37,'Changes (pct point)'!$B:$AA,E$645,FALSE)/(VLOOKUP($B37,'Rates (%) SA2'!$B:$AA,E$645,FALSE)-(VLOOKUP($B37,'Changes (pct point)'!$B:$AA,E$645,FALSE)))</f>
        <v>0.34007499999999991</v>
      </c>
      <c r="F37" s="2">
        <f>VLOOKUP($B37,'Changes (pct point)'!$B:$AA,F$645,FALSE)/(VLOOKUP($B37,'Rates (%) SA2'!$B:$AA,F$645,FALSE)-(VLOOKUP($B37,'Changes (pct point)'!$B:$AA,F$645,FALSE)))</f>
        <v>0.18475879396984921</v>
      </c>
      <c r="G37" s="2">
        <f>VLOOKUP($B37,'Changes (pct point)'!$B:$AA,G$645,FALSE)/(VLOOKUP($B37,'Rates (%) SA2'!$B:$AA,G$645,FALSE)-(VLOOKUP($B37,'Changes (pct point)'!$B:$AA,G$645,FALSE)))</f>
        <v>0.83465789473684204</v>
      </c>
      <c r="H37" s="2">
        <f>VLOOKUP($B37,'Changes (pct point)'!$B:$AA,H$645,FALSE)/(VLOOKUP($B37,'Rates (%) SA2'!$B:$AA,H$645,FALSE)-(VLOOKUP($B37,'Changes (pct point)'!$B:$AA,H$645,FALSE)))</f>
        <v>0.26997727272727279</v>
      </c>
      <c r="I37" s="2">
        <f>VLOOKUP($B37,'Changes (pct point)'!$B:$AA,I$645,FALSE)/(VLOOKUP($B37,'Rates (%) SA2'!$B:$AA,I$645,FALSE)-(VLOOKUP($B37,'Changes (pct point)'!$B:$AA,I$645,FALSE)))</f>
        <v>0.40835945945945934</v>
      </c>
      <c r="J37" s="2">
        <f>VLOOKUP($B37,'Changes (pct point)'!$B:$AA,J$645,FALSE)/(VLOOKUP($B37,'Rates (%) SA2'!$B:$AA,J$645,FALSE)-(VLOOKUP($B37,'Changes (pct point)'!$B:$AA,J$645,FALSE)))</f>
        <v>0.7935133333333334</v>
      </c>
      <c r="K37" s="2">
        <f>VLOOKUP($B37,'Changes (pct point)'!$B:$AA,K$645,FALSE)/(VLOOKUP($B37,'Rates (%) SA2'!$B:$AA,K$645,FALSE)-(VLOOKUP($B37,'Changes (pct point)'!$B:$AA,K$645,FALSE)))</f>
        <v>2.0816000000000003</v>
      </c>
      <c r="L37" s="2">
        <f>VLOOKUP($B37,'Changes (pct point)'!$B:$AA,L$645,FALSE)/(VLOOKUP($B37,'Rates (%) SA2'!$B:$AA,L$645,FALSE)-(VLOOKUP($B37,'Changes (pct point)'!$B:$AA,L$645,FALSE)))</f>
        <v>-4.3571559633027508E-2</v>
      </c>
      <c r="M37" s="2">
        <f>VLOOKUP($B37,'Changes (pct point)'!$B:$AA,M$645,FALSE)/(VLOOKUP($B37,'Rates (%) SA2'!$B:$AA,M$645,FALSE)-(VLOOKUP($B37,'Changes (pct point)'!$B:$AA,M$645,FALSE)))</f>
        <v>0.21583720930232572</v>
      </c>
      <c r="N37" s="2">
        <f>VLOOKUP($B37,'Changes (pct point)'!$B:$AA,N$645,FALSE)/(VLOOKUP($B37,'Rates (%) SA2'!$B:$AA,N$645,FALSE)-(VLOOKUP($B37,'Changes (pct point)'!$B:$AA,N$645,FALSE)))</f>
        <v>-3.8300000000000042E-2</v>
      </c>
      <c r="O37" s="2">
        <f>VLOOKUP($B37,'Changes (pct point)'!$B:$AA,O$645,FALSE)/(VLOOKUP($B37,'Rates (%) SA2'!$B:$AA,O$645,FALSE)-(VLOOKUP($B37,'Changes (pct point)'!$B:$AA,O$645,FALSE)))</f>
        <v>0.7239659090909093</v>
      </c>
      <c r="P37" s="2">
        <f>VLOOKUP($B37,'Changes (pct point)'!$B:$AA,P$645,FALSE)/(VLOOKUP($B37,'Rates (%) SA2'!$B:$AA,P$645,FALSE)-(VLOOKUP($B37,'Changes (pct point)'!$B:$AA,P$645,FALSE)))</f>
        <v>-0.66811428571428577</v>
      </c>
      <c r="Q37" s="2">
        <f>VLOOKUP($B37,'Changes (pct point)'!$B:$AA,Q$645,FALSE)/(VLOOKUP($B37,'Rates (%) SA2'!$B:$AA,Q$645,FALSE)-(VLOOKUP($B37,'Changes (pct point)'!$B:$AA,Q$645,FALSE)))</f>
        <v>0.33737156862745099</v>
      </c>
      <c r="R37" s="2">
        <f>VLOOKUP($B37,'Changes (pct point)'!$B:$AA,R$645,FALSE)/(VLOOKUP($B37,'Rates (%) SA2'!$B:$AA,R$645,FALSE)-(VLOOKUP($B37,'Changes (pct point)'!$B:$AA,R$645,FALSE)))</f>
        <v>0.69347199999999998</v>
      </c>
      <c r="S37" s="2">
        <f>VLOOKUP($B37,'Changes (pct point)'!$B:$AA,S$645,FALSE)/(VLOOKUP($B37,'Rates (%) SA2'!$B:$AA,S$645,FALSE)-(VLOOKUP($B37,'Changes (pct point)'!$B:$AA,S$645,FALSE)))</f>
        <v>0.34241500000000002</v>
      </c>
      <c r="T37" s="2">
        <f>VLOOKUP($B37,'Changes (pct point)'!$B:$AA,T$645,FALSE)/(VLOOKUP($B37,'Rates (%) SA2'!$B:$AA,T$645,FALSE)-(VLOOKUP($B37,'Changes (pct point)'!$B:$AA,T$645,FALSE)))</f>
        <v>4.8062295081967167E-2</v>
      </c>
      <c r="U37" s="2">
        <f>VLOOKUP($B37,'Changes (pct point)'!$B:$AA,U$645,FALSE)/(VLOOKUP($B37,'Rates (%) SA2'!$B:$AA,U$645,FALSE)-(VLOOKUP($B37,'Changes (pct point)'!$B:$AA,U$645,FALSE)))</f>
        <v>0.67763434343434348</v>
      </c>
      <c r="V37" s="2" t="e">
        <f>VLOOKUP($B37,'Changes (pct point)'!$B:$AA,V$645,FALSE)/(VLOOKUP($B37,'Rates (%) SA2'!$B:$AA,V$645,FALSE)-(VLOOKUP($B37,'Changes (pct point)'!$B:$AA,V$645,FALSE)))</f>
        <v>#VALUE!</v>
      </c>
      <c r="W37" s="2">
        <f>VLOOKUP($B37,'Changes (pct point)'!$B:$AA,W$645,FALSE)/(VLOOKUP($B37,'Rates (%) SA2'!$B:$AA,W$645,FALSE)-(VLOOKUP($B37,'Changes (pct point)'!$B:$AA,W$645,FALSE)))</f>
        <v>7.8095238095238093E-2</v>
      </c>
      <c r="X37" s="2">
        <f>VLOOKUP($B37,'Changes (pct point)'!$B:$AA,X$645,FALSE)/(VLOOKUP($B37,'Rates (%) SA2'!$B:$AA,X$645,FALSE)-(VLOOKUP($B37,'Changes (pct point)'!$B:$AA,X$645,FALSE)))</f>
        <v>0.93106244931062465</v>
      </c>
      <c r="Y37" s="2">
        <f>VLOOKUP($B37,'Changes (pct point)'!$B:$AA,Y$645,FALSE)/(VLOOKUP($B37,'Rates (%) SA2'!$B:$AA,Y$645,FALSE)-(VLOOKUP($B37,'Changes (pct point)'!$B:$AA,Y$645,FALSE)))</f>
        <v>0.3203485392106612</v>
      </c>
      <c r="Z37" s="2">
        <f>VLOOKUP($B37,'Changes (pct point)'!$B:$AA,Z$645,FALSE)/(VLOOKUP($B37,'Rates (%) SA2'!$B:$AA,Z$645,FALSE)-(VLOOKUP($B37,'Changes (pct point)'!$B:$AA,Z$645,FALSE)))</f>
        <v>0.97333333333333349</v>
      </c>
    </row>
    <row r="38" spans="1:26" x14ac:dyDescent="0.3">
      <c r="A38">
        <v>124011453</v>
      </c>
      <c r="B38" t="s">
        <v>594</v>
      </c>
      <c r="C38" s="2">
        <f>VLOOKUP($B38,'Changes (pct point)'!$B:$AA,C$645,FALSE)/(VLOOKUP($B38,'Rates (%) SA2'!$B:$AA,C$645,FALSE)-(VLOOKUP($B38,'Changes (pct point)'!$B:$AA,C$645,FALSE)))</f>
        <v>0.19309969604863209</v>
      </c>
      <c r="D38" s="2">
        <f>VLOOKUP($B38,'Changes (pct point)'!$B:$AA,D$645,FALSE)/(VLOOKUP($B38,'Rates (%) SA2'!$B:$AA,D$645,FALSE)-(VLOOKUP($B38,'Changes (pct point)'!$B:$AA,D$645,FALSE)))</f>
        <v>-7.7088544891640909E-2</v>
      </c>
      <c r="E38" s="2">
        <f>VLOOKUP($B38,'Changes (pct point)'!$B:$AA,E$645,FALSE)/(VLOOKUP($B38,'Rates (%) SA2'!$B:$AA,E$645,FALSE)-(VLOOKUP($B38,'Changes (pct point)'!$B:$AA,E$645,FALSE)))</f>
        <v>0.55733157894736829</v>
      </c>
      <c r="F38" s="2">
        <f>VLOOKUP($B38,'Changes (pct point)'!$B:$AA,F$645,FALSE)/(VLOOKUP($B38,'Rates (%) SA2'!$B:$AA,F$645,FALSE)-(VLOOKUP($B38,'Changes (pct point)'!$B:$AA,F$645,FALSE)))</f>
        <v>0.14138921161825732</v>
      </c>
      <c r="G38" s="2">
        <f>VLOOKUP($B38,'Changes (pct point)'!$B:$AA,G$645,FALSE)/(VLOOKUP($B38,'Rates (%) SA2'!$B:$AA,G$645,FALSE)-(VLOOKUP($B38,'Changes (pct point)'!$B:$AA,G$645,FALSE)))</f>
        <v>0.94647924528301897</v>
      </c>
      <c r="H38" s="2">
        <f>VLOOKUP($B38,'Changes (pct point)'!$B:$AA,H$645,FALSE)/(VLOOKUP($B38,'Rates (%) SA2'!$B:$AA,H$645,FALSE)-(VLOOKUP($B38,'Changes (pct point)'!$B:$AA,H$645,FALSE)))</f>
        <v>0.27587481751824816</v>
      </c>
      <c r="I38" s="2">
        <f>VLOOKUP($B38,'Changes (pct point)'!$B:$AA,I$645,FALSE)/(VLOOKUP($B38,'Rates (%) SA2'!$B:$AA,I$645,FALSE)-(VLOOKUP($B38,'Changes (pct point)'!$B:$AA,I$645,FALSE)))</f>
        <v>0.39079999999999981</v>
      </c>
      <c r="J38" s="2">
        <f>VLOOKUP($B38,'Changes (pct point)'!$B:$AA,J$645,FALSE)/(VLOOKUP($B38,'Rates (%) SA2'!$B:$AA,J$645,FALSE)-(VLOOKUP($B38,'Changes (pct point)'!$B:$AA,J$645,FALSE)))</f>
        <v>0.39035182926829254</v>
      </c>
      <c r="K38" s="2">
        <f>VLOOKUP($B38,'Changes (pct point)'!$B:$AA,K$645,FALSE)/(VLOOKUP($B38,'Rates (%) SA2'!$B:$AA,K$645,FALSE)-(VLOOKUP($B38,'Changes (pct point)'!$B:$AA,K$645,FALSE)))</f>
        <v>0.82505154639175271</v>
      </c>
      <c r="L38" s="2">
        <f>VLOOKUP($B38,'Changes (pct point)'!$B:$AA,L$645,FALSE)/(VLOOKUP($B38,'Rates (%) SA2'!$B:$AA,L$645,FALSE)-(VLOOKUP($B38,'Changes (pct point)'!$B:$AA,L$645,FALSE)))</f>
        <v>7.7634999999999912E-2</v>
      </c>
      <c r="M38" s="2">
        <f>VLOOKUP($B38,'Changes (pct point)'!$B:$AA,M$645,FALSE)/(VLOOKUP($B38,'Rates (%) SA2'!$B:$AA,M$645,FALSE)-(VLOOKUP($B38,'Changes (pct point)'!$B:$AA,M$645,FALSE)))</f>
        <v>-1.9958490566037951E-3</v>
      </c>
      <c r="N38" s="2">
        <f>VLOOKUP($B38,'Changes (pct point)'!$B:$AA,N$645,FALSE)/(VLOOKUP($B38,'Rates (%) SA2'!$B:$AA,N$645,FALSE)-(VLOOKUP($B38,'Changes (pct point)'!$B:$AA,N$645,FALSE)))</f>
        <v>0.11335730337078664</v>
      </c>
      <c r="O38" s="2">
        <f>VLOOKUP($B38,'Changes (pct point)'!$B:$AA,O$645,FALSE)/(VLOOKUP($B38,'Rates (%) SA2'!$B:$AA,O$645,FALSE)-(VLOOKUP($B38,'Changes (pct point)'!$B:$AA,O$645,FALSE)))</f>
        <v>0.70075187969924813</v>
      </c>
      <c r="P38" s="2">
        <f>VLOOKUP($B38,'Changes (pct point)'!$B:$AA,P$645,FALSE)/(VLOOKUP($B38,'Rates (%) SA2'!$B:$AA,P$645,FALSE)-(VLOOKUP($B38,'Changes (pct point)'!$B:$AA,P$645,FALSE)))</f>
        <v>-0.37069999999999997</v>
      </c>
      <c r="Q38" s="2">
        <f>VLOOKUP($B38,'Changes (pct point)'!$B:$AA,Q$645,FALSE)/(VLOOKUP($B38,'Rates (%) SA2'!$B:$AA,Q$645,FALSE)-(VLOOKUP($B38,'Changes (pct point)'!$B:$AA,Q$645,FALSE)))</f>
        <v>0.29632882562277579</v>
      </c>
      <c r="R38" s="2">
        <f>VLOOKUP($B38,'Changes (pct point)'!$B:$AA,R$645,FALSE)/(VLOOKUP($B38,'Rates (%) SA2'!$B:$AA,R$645,FALSE)-(VLOOKUP($B38,'Changes (pct point)'!$B:$AA,R$645,FALSE)))</f>
        <v>0.79880927835051541</v>
      </c>
      <c r="S38" s="2">
        <f>VLOOKUP($B38,'Changes (pct point)'!$B:$AA,S$645,FALSE)/(VLOOKUP($B38,'Rates (%) SA2'!$B:$AA,S$645,FALSE)-(VLOOKUP($B38,'Changes (pct point)'!$B:$AA,S$645,FALSE)))</f>
        <v>0.46788421052631562</v>
      </c>
      <c r="T38" s="2">
        <f>VLOOKUP($B38,'Changes (pct point)'!$B:$AA,T$645,FALSE)/(VLOOKUP($B38,'Rates (%) SA2'!$B:$AA,T$645,FALSE)-(VLOOKUP($B38,'Changes (pct point)'!$B:$AA,T$645,FALSE)))</f>
        <v>7.9337193763919844E-2</v>
      </c>
      <c r="U38" s="2">
        <f>VLOOKUP($B38,'Changes (pct point)'!$B:$AA,U$645,FALSE)/(VLOOKUP($B38,'Rates (%) SA2'!$B:$AA,U$645,FALSE)-(VLOOKUP($B38,'Changes (pct point)'!$B:$AA,U$645,FALSE)))</f>
        <v>0.65949894736842107</v>
      </c>
      <c r="V38" s="2">
        <f>VLOOKUP($B38,'Changes (pct point)'!$B:$AA,V$645,FALSE)/(VLOOKUP($B38,'Rates (%) SA2'!$B:$AA,V$645,FALSE)-(VLOOKUP($B38,'Changes (pct point)'!$B:$AA,V$645,FALSE)))</f>
        <v>-1</v>
      </c>
      <c r="W38" s="2">
        <f>VLOOKUP($B38,'Changes (pct point)'!$B:$AA,W$645,FALSE)/(VLOOKUP($B38,'Rates (%) SA2'!$B:$AA,W$645,FALSE)-(VLOOKUP($B38,'Changes (pct point)'!$B:$AA,W$645,FALSE)))</f>
        <v>0.30539609644087262</v>
      </c>
      <c r="X38" s="2">
        <f>VLOOKUP($B38,'Changes (pct point)'!$B:$AA,X$645,FALSE)/(VLOOKUP($B38,'Rates (%) SA2'!$B:$AA,X$645,FALSE)-(VLOOKUP($B38,'Changes (pct point)'!$B:$AA,X$645,FALSE)))</f>
        <v>-9.7787294789436111E-2</v>
      </c>
      <c r="Y38" s="2" t="e">
        <f>VLOOKUP($B38,'Changes (pct point)'!$B:$AA,Y$645,FALSE)/(VLOOKUP($B38,'Rates (%) SA2'!$B:$AA,Y$645,FALSE)-(VLOOKUP($B38,'Changes (pct point)'!$B:$AA,Y$645,FALSE)))</f>
        <v>#DIV/0!</v>
      </c>
      <c r="Z38" s="2">
        <f>VLOOKUP($B38,'Changes (pct point)'!$B:$AA,Z$645,FALSE)/(VLOOKUP($B38,'Rates (%) SA2'!$B:$AA,Z$645,FALSE)-(VLOOKUP($B38,'Changes (pct point)'!$B:$AA,Z$645,FALSE)))</f>
        <v>0.38415043653458691</v>
      </c>
    </row>
    <row r="39" spans="1:26" x14ac:dyDescent="0.3">
      <c r="A39">
        <v>128021607</v>
      </c>
      <c r="B39" t="s">
        <v>710</v>
      </c>
      <c r="C39" s="2">
        <f>VLOOKUP($B39,'Changes (pct point)'!$B:$AA,C$645,FALSE)/(VLOOKUP($B39,'Rates (%) SA2'!$B:$AA,C$645,FALSE)-(VLOOKUP($B39,'Changes (pct point)'!$B:$AA,C$645,FALSE)))</f>
        <v>0.17302983576642336</v>
      </c>
      <c r="D39" s="2">
        <f>VLOOKUP($B39,'Changes (pct point)'!$B:$AA,D$645,FALSE)/(VLOOKUP($B39,'Rates (%) SA2'!$B:$AA,D$645,FALSE)-(VLOOKUP($B39,'Changes (pct point)'!$B:$AA,D$645,FALSE)))</f>
        <v>-4.9465697674418559E-2</v>
      </c>
      <c r="E39" s="2">
        <f>VLOOKUP($B39,'Changes (pct point)'!$B:$AA,E$645,FALSE)/(VLOOKUP($B39,'Rates (%) SA2'!$B:$AA,E$645,FALSE)-(VLOOKUP($B39,'Changes (pct point)'!$B:$AA,E$645,FALSE)))</f>
        <v>0.1453333333333334</v>
      </c>
      <c r="F39" s="2">
        <f>VLOOKUP($B39,'Changes (pct point)'!$B:$AA,F$645,FALSE)/(VLOOKUP($B39,'Rates (%) SA2'!$B:$AA,F$645,FALSE)-(VLOOKUP($B39,'Changes (pct point)'!$B:$AA,F$645,FALSE)))</f>
        <v>9.7439051094890497E-2</v>
      </c>
      <c r="G39" s="2">
        <f>VLOOKUP($B39,'Changes (pct point)'!$B:$AA,G$645,FALSE)/(VLOOKUP($B39,'Rates (%) SA2'!$B:$AA,G$645,FALSE)-(VLOOKUP($B39,'Changes (pct point)'!$B:$AA,G$645,FALSE)))</f>
        <v>1.3563036363636365</v>
      </c>
      <c r="H39" s="2">
        <f>VLOOKUP($B39,'Changes (pct point)'!$B:$AA,H$645,FALSE)/(VLOOKUP($B39,'Rates (%) SA2'!$B:$AA,H$645,FALSE)-(VLOOKUP($B39,'Changes (pct point)'!$B:$AA,H$645,FALSE)))</f>
        <v>0.20953283582089544</v>
      </c>
      <c r="I39" s="2">
        <f>VLOOKUP($B39,'Changes (pct point)'!$B:$AA,I$645,FALSE)/(VLOOKUP($B39,'Rates (%) SA2'!$B:$AA,I$645,FALSE)-(VLOOKUP($B39,'Changes (pct point)'!$B:$AA,I$645,FALSE)))</f>
        <v>0.34440528846153851</v>
      </c>
      <c r="J39" s="2">
        <f>VLOOKUP($B39,'Changes (pct point)'!$B:$AA,J$645,FALSE)/(VLOOKUP($B39,'Rates (%) SA2'!$B:$AA,J$645,FALSE)-(VLOOKUP($B39,'Changes (pct point)'!$B:$AA,J$645,FALSE)))</f>
        <v>0.40869565217391318</v>
      </c>
      <c r="K39" s="2">
        <f>VLOOKUP($B39,'Changes (pct point)'!$B:$AA,K$645,FALSE)/(VLOOKUP($B39,'Rates (%) SA2'!$B:$AA,K$645,FALSE)-(VLOOKUP($B39,'Changes (pct point)'!$B:$AA,K$645,FALSE)))</f>
        <v>1.3978216867469881</v>
      </c>
      <c r="L39" s="2">
        <f>VLOOKUP($B39,'Changes (pct point)'!$B:$AA,L$645,FALSE)/(VLOOKUP($B39,'Rates (%) SA2'!$B:$AA,L$645,FALSE)-(VLOOKUP($B39,'Changes (pct point)'!$B:$AA,L$645,FALSE)))</f>
        <v>0.17412247557003263</v>
      </c>
      <c r="M39" s="2">
        <f>VLOOKUP($B39,'Changes (pct point)'!$B:$AA,M$645,FALSE)/(VLOOKUP($B39,'Rates (%) SA2'!$B:$AA,M$645,FALSE)-(VLOOKUP($B39,'Changes (pct point)'!$B:$AA,M$645,FALSE)))</f>
        <v>-0.21230424528301883</v>
      </c>
      <c r="N39" s="2">
        <f>VLOOKUP($B39,'Changes (pct point)'!$B:$AA,N$645,FALSE)/(VLOOKUP($B39,'Rates (%) SA2'!$B:$AA,N$645,FALSE)-(VLOOKUP($B39,'Changes (pct point)'!$B:$AA,N$645,FALSE)))</f>
        <v>-0.23400454545454541</v>
      </c>
      <c r="O39" s="2">
        <f>VLOOKUP($B39,'Changes (pct point)'!$B:$AA,O$645,FALSE)/(VLOOKUP($B39,'Rates (%) SA2'!$B:$AA,O$645,FALSE)-(VLOOKUP($B39,'Changes (pct point)'!$B:$AA,O$645,FALSE)))</f>
        <v>0.17704761904761904</v>
      </c>
      <c r="P39" s="2">
        <f>VLOOKUP($B39,'Changes (pct point)'!$B:$AA,P$645,FALSE)/(VLOOKUP($B39,'Rates (%) SA2'!$B:$AA,P$645,FALSE)-(VLOOKUP($B39,'Changes (pct point)'!$B:$AA,P$645,FALSE)))</f>
        <v>-5.4063157894736855E-2</v>
      </c>
      <c r="Q39" s="2">
        <f>VLOOKUP($B39,'Changes (pct point)'!$B:$AA,Q$645,FALSE)/(VLOOKUP($B39,'Rates (%) SA2'!$B:$AA,Q$645,FALSE)-(VLOOKUP($B39,'Changes (pct point)'!$B:$AA,Q$645,FALSE)))</f>
        <v>0.41676600985221673</v>
      </c>
      <c r="R39" s="2">
        <f>VLOOKUP($B39,'Changes (pct point)'!$B:$AA,R$645,FALSE)/(VLOOKUP($B39,'Rates (%) SA2'!$B:$AA,R$645,FALSE)-(VLOOKUP($B39,'Changes (pct point)'!$B:$AA,R$645,FALSE)))</f>
        <v>1.3870279999999999</v>
      </c>
      <c r="S39" s="2">
        <f>VLOOKUP($B39,'Changes (pct point)'!$B:$AA,S$645,FALSE)/(VLOOKUP($B39,'Rates (%) SA2'!$B:$AA,S$645,FALSE)-(VLOOKUP($B39,'Changes (pct point)'!$B:$AA,S$645,FALSE)))</f>
        <v>0.73675750000000018</v>
      </c>
      <c r="T39" s="2">
        <f>VLOOKUP($B39,'Changes (pct point)'!$B:$AA,T$645,FALSE)/(VLOOKUP($B39,'Rates (%) SA2'!$B:$AA,T$645,FALSE)-(VLOOKUP($B39,'Changes (pct point)'!$B:$AA,T$645,FALSE)))</f>
        <v>2.8035975609756167E-2</v>
      </c>
      <c r="U39" s="2">
        <f>VLOOKUP($B39,'Changes (pct point)'!$B:$AA,U$645,FALSE)/(VLOOKUP($B39,'Rates (%) SA2'!$B:$AA,U$645,FALSE)-(VLOOKUP($B39,'Changes (pct point)'!$B:$AA,U$645,FALSE)))</f>
        <v>0.64614411764705892</v>
      </c>
      <c r="V39" s="2">
        <f>VLOOKUP($B39,'Changes (pct point)'!$B:$AA,V$645,FALSE)/(VLOOKUP($B39,'Rates (%) SA2'!$B:$AA,V$645,FALSE)-(VLOOKUP($B39,'Changes (pct point)'!$B:$AA,V$645,FALSE)))</f>
        <v>-1</v>
      </c>
      <c r="W39" s="2">
        <f>VLOOKUP($B39,'Changes (pct point)'!$B:$AA,W$645,FALSE)/(VLOOKUP($B39,'Rates (%) SA2'!$B:$AA,W$645,FALSE)-(VLOOKUP($B39,'Changes (pct point)'!$B:$AA,W$645,FALSE)))</f>
        <v>0.55022831050228316</v>
      </c>
      <c r="X39" s="2">
        <f>VLOOKUP($B39,'Changes (pct point)'!$B:$AA,X$645,FALSE)/(VLOOKUP($B39,'Rates (%) SA2'!$B:$AA,X$645,FALSE)-(VLOOKUP($B39,'Changes (pct point)'!$B:$AA,X$645,FALSE)))</f>
        <v>-0.70210280373831779</v>
      </c>
      <c r="Y39" s="2" t="e">
        <f>VLOOKUP($B39,'Changes (pct point)'!$B:$AA,Y$645,FALSE)/(VLOOKUP($B39,'Rates (%) SA2'!$B:$AA,Y$645,FALSE)-(VLOOKUP($B39,'Changes (pct point)'!$B:$AA,Y$645,FALSE)))</f>
        <v>#DIV/0!</v>
      </c>
      <c r="Z39" s="2">
        <f>VLOOKUP($B39,'Changes (pct point)'!$B:$AA,Z$645,FALSE)/(VLOOKUP($B39,'Rates (%) SA2'!$B:$AA,Z$645,FALSE)-(VLOOKUP($B39,'Changes (pct point)'!$B:$AA,Z$645,FALSE)))</f>
        <v>0.6690821256038646</v>
      </c>
    </row>
    <row r="40" spans="1:26" x14ac:dyDescent="0.3">
      <c r="A40">
        <v>110011189</v>
      </c>
      <c r="B40" t="s">
        <v>268</v>
      </c>
      <c r="C40" s="2">
        <f>VLOOKUP($B40,'Changes (pct point)'!$B:$AA,C$645,FALSE)/(VLOOKUP($B40,'Rates (%) SA2'!$B:$AA,C$645,FALSE)-(VLOOKUP($B40,'Changes (pct point)'!$B:$AA,C$645,FALSE)))</f>
        <v>0.9960708154506438</v>
      </c>
      <c r="D40" s="2">
        <f>VLOOKUP($B40,'Changes (pct point)'!$B:$AA,D$645,FALSE)/(VLOOKUP($B40,'Rates (%) SA2'!$B:$AA,D$645,FALSE)-(VLOOKUP($B40,'Changes (pct point)'!$B:$AA,D$645,FALSE)))</f>
        <v>9.531079999999994</v>
      </c>
      <c r="E40" s="2">
        <f>VLOOKUP($B40,'Changes (pct point)'!$B:$AA,E$645,FALSE)/(VLOOKUP($B40,'Rates (%) SA2'!$B:$AA,E$645,FALSE)-(VLOOKUP($B40,'Changes (pct point)'!$B:$AA,E$645,FALSE)))</f>
        <v>11.105349999999993</v>
      </c>
      <c r="F40" s="2">
        <f>VLOOKUP($B40,'Changes (pct point)'!$B:$AA,F$645,FALSE)/(VLOOKUP($B40,'Rates (%) SA2'!$B:$AA,F$645,FALSE)-(VLOOKUP($B40,'Changes (pct point)'!$B:$AA,F$645,FALSE)))</f>
        <v>1.1747983606557377</v>
      </c>
      <c r="G40" s="2">
        <f>VLOOKUP($B40,'Changes (pct point)'!$B:$AA,G$645,FALSE)/(VLOOKUP($B40,'Rates (%) SA2'!$B:$AA,G$645,FALSE)-(VLOOKUP($B40,'Changes (pct point)'!$B:$AA,G$645,FALSE)))</f>
        <v>-0.10445600000000005</v>
      </c>
      <c r="H40" s="2">
        <f>VLOOKUP($B40,'Changes (pct point)'!$B:$AA,H$645,FALSE)/(VLOOKUP($B40,'Rates (%) SA2'!$B:$AA,H$645,FALSE)-(VLOOKUP($B40,'Changes (pct point)'!$B:$AA,H$645,FALSE)))</f>
        <v>1.5443591836734694</v>
      </c>
      <c r="I40" s="2">
        <f>VLOOKUP($B40,'Changes (pct point)'!$B:$AA,I$645,FALSE)/(VLOOKUP($B40,'Rates (%) SA2'!$B:$AA,I$645,FALSE)-(VLOOKUP($B40,'Changes (pct point)'!$B:$AA,I$645,FALSE)))</f>
        <v>0.32869999999999999</v>
      </c>
      <c r="J40" s="2">
        <f>VLOOKUP($B40,'Changes (pct point)'!$B:$AA,J$645,FALSE)/(VLOOKUP($B40,'Rates (%) SA2'!$B:$AA,J$645,FALSE)-(VLOOKUP($B40,'Changes (pct point)'!$B:$AA,J$645,FALSE)))</f>
        <v>7.8951456310679499E-2</v>
      </c>
      <c r="K40" s="2">
        <f>VLOOKUP($B40,'Changes (pct point)'!$B:$AA,K$645,FALSE)/(VLOOKUP($B40,'Rates (%) SA2'!$B:$AA,K$645,FALSE)-(VLOOKUP($B40,'Changes (pct point)'!$B:$AA,K$645,FALSE)))</f>
        <v>7.2881818181818075E-2</v>
      </c>
      <c r="L40" s="2" t="e">
        <f>VLOOKUP($B40,'Changes (pct point)'!$B:$AA,L$645,FALSE)/(VLOOKUP($B40,'Rates (%) SA2'!$B:$AA,L$645,FALSE)-(VLOOKUP($B40,'Changes (pct point)'!$B:$AA,L$645,FALSE)))</f>
        <v>#DIV/0!</v>
      </c>
      <c r="M40" s="2">
        <f>VLOOKUP($B40,'Changes (pct point)'!$B:$AA,M$645,FALSE)/(VLOOKUP($B40,'Rates (%) SA2'!$B:$AA,M$645,FALSE)-(VLOOKUP($B40,'Changes (pct point)'!$B:$AA,M$645,FALSE)))</f>
        <v>3.5625866666666681</v>
      </c>
      <c r="N40" s="2">
        <f>VLOOKUP($B40,'Changes (pct point)'!$B:$AA,N$645,FALSE)/(VLOOKUP($B40,'Rates (%) SA2'!$B:$AA,N$645,FALSE)-(VLOOKUP($B40,'Changes (pct point)'!$B:$AA,N$645,FALSE)))</f>
        <v>6.3874222222222237</v>
      </c>
      <c r="O40" s="2">
        <f>VLOOKUP($B40,'Changes (pct point)'!$B:$AA,O$645,FALSE)/(VLOOKUP($B40,'Rates (%) SA2'!$B:$AA,O$645,FALSE)-(VLOOKUP($B40,'Changes (pct point)'!$B:$AA,O$645,FALSE)))</f>
        <v>4.8280000000000003</v>
      </c>
      <c r="P40" s="2">
        <f>VLOOKUP($B40,'Changes (pct point)'!$B:$AA,P$645,FALSE)/(VLOOKUP($B40,'Rates (%) SA2'!$B:$AA,P$645,FALSE)-(VLOOKUP($B40,'Changes (pct point)'!$B:$AA,P$645,FALSE)))</f>
        <v>2.8589200000000003</v>
      </c>
      <c r="Q40" s="2">
        <f>VLOOKUP($B40,'Changes (pct point)'!$B:$AA,Q$645,FALSE)/(VLOOKUP($B40,'Rates (%) SA2'!$B:$AA,Q$645,FALSE)-(VLOOKUP($B40,'Changes (pct point)'!$B:$AA,Q$645,FALSE)))</f>
        <v>0.39284799999999997</v>
      </c>
      <c r="R40" s="2">
        <f>VLOOKUP($B40,'Changes (pct point)'!$B:$AA,R$645,FALSE)/(VLOOKUP($B40,'Rates (%) SA2'!$B:$AA,R$645,FALSE)-(VLOOKUP($B40,'Changes (pct point)'!$B:$AA,R$645,FALSE)))</f>
        <v>-0.32408415841584165</v>
      </c>
      <c r="S40" s="2">
        <f>VLOOKUP($B40,'Changes (pct point)'!$B:$AA,S$645,FALSE)/(VLOOKUP($B40,'Rates (%) SA2'!$B:$AA,S$645,FALSE)-(VLOOKUP($B40,'Changes (pct point)'!$B:$AA,S$645,FALSE)))</f>
        <v>-0.2627120805369127</v>
      </c>
      <c r="T40" s="2">
        <f>VLOOKUP($B40,'Changes (pct point)'!$B:$AA,T$645,FALSE)/(VLOOKUP($B40,'Rates (%) SA2'!$B:$AA,T$645,FALSE)-(VLOOKUP($B40,'Changes (pct point)'!$B:$AA,T$645,FALSE)))</f>
        <v>13.576981250000005</v>
      </c>
      <c r="U40" s="2">
        <f>VLOOKUP($B40,'Changes (pct point)'!$B:$AA,U$645,FALSE)/(VLOOKUP($B40,'Rates (%) SA2'!$B:$AA,U$645,FALSE)-(VLOOKUP($B40,'Changes (pct point)'!$B:$AA,U$645,FALSE)))</f>
        <v>0.63692307692307693</v>
      </c>
      <c r="V40" s="2">
        <f>VLOOKUP($B40,'Changes (pct point)'!$B:$AA,V$645,FALSE)/(VLOOKUP($B40,'Rates (%) SA2'!$B:$AA,V$645,FALSE)-(VLOOKUP($B40,'Changes (pct point)'!$B:$AA,V$645,FALSE)))</f>
        <v>0</v>
      </c>
      <c r="W40" s="2">
        <f>VLOOKUP($B40,'Changes (pct point)'!$B:$AA,W$645,FALSE)/(VLOOKUP($B40,'Rates (%) SA2'!$B:$AA,W$645,FALSE)-(VLOOKUP($B40,'Changes (pct point)'!$B:$AA,W$645,FALSE)))</f>
        <v>0.38589743589743586</v>
      </c>
      <c r="X40" s="2">
        <f>VLOOKUP($B40,'Changes (pct point)'!$B:$AA,X$645,FALSE)/(VLOOKUP($B40,'Rates (%) SA2'!$B:$AA,X$645,FALSE)-(VLOOKUP($B40,'Changes (pct point)'!$B:$AA,X$645,FALSE)))</f>
        <v>-4.3302403045443728E-2</v>
      </c>
      <c r="Y40" s="2" t="e">
        <f>VLOOKUP($B40,'Changes (pct point)'!$B:$AA,Y$645,FALSE)/(VLOOKUP($B40,'Rates (%) SA2'!$B:$AA,Y$645,FALSE)-(VLOOKUP($B40,'Changes (pct point)'!$B:$AA,Y$645,FALSE)))</f>
        <v>#DIV/0!</v>
      </c>
      <c r="Z40" s="2">
        <f>VLOOKUP($B40,'Changes (pct point)'!$B:$AA,Z$645,FALSE)/(VLOOKUP($B40,'Rates (%) SA2'!$B:$AA,Z$645,FALSE)-(VLOOKUP($B40,'Changes (pct point)'!$B:$AA,Z$645,FALSE)))</f>
        <v>1.1520797227036395</v>
      </c>
    </row>
    <row r="41" spans="1:26" x14ac:dyDescent="0.3">
      <c r="A41">
        <v>109021177</v>
      </c>
      <c r="B41" t="s">
        <v>256</v>
      </c>
      <c r="C41" s="2">
        <f>VLOOKUP($B41,'Changes (pct point)'!$B:$AA,C$645,FALSE)/(VLOOKUP($B41,'Rates (%) SA2'!$B:$AA,C$645,FALSE)-(VLOOKUP($B41,'Changes (pct point)'!$B:$AA,C$645,FALSE)))</f>
        <v>0.44787384615384618</v>
      </c>
      <c r="D41" s="2">
        <f>VLOOKUP($B41,'Changes (pct point)'!$B:$AA,D$645,FALSE)/(VLOOKUP($B41,'Rates (%) SA2'!$B:$AA,D$645,FALSE)-(VLOOKUP($B41,'Changes (pct point)'!$B:$AA,D$645,FALSE)))</f>
        <v>0.88158181818181824</v>
      </c>
      <c r="E41" s="2">
        <f>VLOOKUP($B41,'Changes (pct point)'!$B:$AA,E$645,FALSE)/(VLOOKUP($B41,'Rates (%) SA2'!$B:$AA,E$645,FALSE)-(VLOOKUP($B41,'Changes (pct point)'!$B:$AA,E$645,FALSE)))</f>
        <v>10.685359999999998</v>
      </c>
      <c r="F41" s="2">
        <f>VLOOKUP($B41,'Changes (pct point)'!$B:$AA,F$645,FALSE)/(VLOOKUP($B41,'Rates (%) SA2'!$B:$AA,F$645,FALSE)-(VLOOKUP($B41,'Changes (pct point)'!$B:$AA,F$645,FALSE)))</f>
        <v>0.3663105691056911</v>
      </c>
      <c r="G41" s="2">
        <f>VLOOKUP($B41,'Changes (pct point)'!$B:$AA,G$645,FALSE)/(VLOOKUP($B41,'Rates (%) SA2'!$B:$AA,G$645,FALSE)-(VLOOKUP($B41,'Changes (pct point)'!$B:$AA,G$645,FALSE)))</f>
        <v>-0.24198426966292139</v>
      </c>
      <c r="H41" s="2">
        <f>VLOOKUP($B41,'Changes (pct point)'!$B:$AA,H$645,FALSE)/(VLOOKUP($B41,'Rates (%) SA2'!$B:$AA,H$645,FALSE)-(VLOOKUP($B41,'Changes (pct point)'!$B:$AA,H$645,FALSE)))</f>
        <v>0.74972527472527473</v>
      </c>
      <c r="I41" s="2">
        <f>VLOOKUP($B41,'Changes (pct point)'!$B:$AA,I$645,FALSE)/(VLOOKUP($B41,'Rates (%) SA2'!$B:$AA,I$645,FALSE)-(VLOOKUP($B41,'Changes (pct point)'!$B:$AA,I$645,FALSE)))</f>
        <v>7.2871428571428573E-2</v>
      </c>
      <c r="J41" s="2">
        <f>VLOOKUP($B41,'Changes (pct point)'!$B:$AA,J$645,FALSE)/(VLOOKUP($B41,'Rates (%) SA2'!$B:$AA,J$645,FALSE)-(VLOOKUP($B41,'Changes (pct point)'!$B:$AA,J$645,FALSE)))</f>
        <v>0.14716551724137933</v>
      </c>
      <c r="K41" s="2">
        <f>VLOOKUP($B41,'Changes (pct point)'!$B:$AA,K$645,FALSE)/(VLOOKUP($B41,'Rates (%) SA2'!$B:$AA,K$645,FALSE)-(VLOOKUP($B41,'Changes (pct point)'!$B:$AA,K$645,FALSE)))</f>
        <v>-0.63173195876288657</v>
      </c>
      <c r="L41" s="2" t="e">
        <f>VLOOKUP($B41,'Changes (pct point)'!$B:$AA,L$645,FALSE)/(VLOOKUP($B41,'Rates (%) SA2'!$B:$AA,L$645,FALSE)-(VLOOKUP($B41,'Changes (pct point)'!$B:$AA,L$645,FALSE)))</f>
        <v>#DIV/0!</v>
      </c>
      <c r="M41" s="2">
        <f>VLOOKUP($B41,'Changes (pct point)'!$B:$AA,M$645,FALSE)/(VLOOKUP($B41,'Rates (%) SA2'!$B:$AA,M$645,FALSE)-(VLOOKUP($B41,'Changes (pct point)'!$B:$AA,M$645,FALSE)))</f>
        <v>0.44072631578947363</v>
      </c>
      <c r="N41" s="2">
        <f>VLOOKUP($B41,'Changes (pct point)'!$B:$AA,N$645,FALSE)/(VLOOKUP($B41,'Rates (%) SA2'!$B:$AA,N$645,FALSE)-(VLOOKUP($B41,'Changes (pct point)'!$B:$AA,N$645,FALSE)))</f>
        <v>0.30333076923076913</v>
      </c>
      <c r="O41" s="2">
        <f>VLOOKUP($B41,'Changes (pct point)'!$B:$AA,O$645,FALSE)/(VLOOKUP($B41,'Rates (%) SA2'!$B:$AA,O$645,FALSE)-(VLOOKUP($B41,'Changes (pct point)'!$B:$AA,O$645,FALSE)))</f>
        <v>3.4511000000000003</v>
      </c>
      <c r="P41" s="2" t="e">
        <f>VLOOKUP($B41,'Changes (pct point)'!$B:$AA,P$645,FALSE)/(VLOOKUP($B41,'Rates (%) SA2'!$B:$AA,P$645,FALSE)-(VLOOKUP($B41,'Changes (pct point)'!$B:$AA,P$645,FALSE)))</f>
        <v>#VALUE!</v>
      </c>
      <c r="Q41" s="2">
        <f>VLOOKUP($B41,'Changes (pct point)'!$B:$AA,Q$645,FALSE)/(VLOOKUP($B41,'Rates (%) SA2'!$B:$AA,Q$645,FALSE)-(VLOOKUP($B41,'Changes (pct point)'!$B:$AA,Q$645,FALSE)))</f>
        <v>0.6437027027027028</v>
      </c>
      <c r="R41" s="2">
        <f>VLOOKUP($B41,'Changes (pct point)'!$B:$AA,R$645,FALSE)/(VLOOKUP($B41,'Rates (%) SA2'!$B:$AA,R$645,FALSE)-(VLOOKUP($B41,'Changes (pct point)'!$B:$AA,R$645,FALSE)))</f>
        <v>-0.28600674157303363</v>
      </c>
      <c r="S41" s="2">
        <f>VLOOKUP($B41,'Changes (pct point)'!$B:$AA,S$645,FALSE)/(VLOOKUP($B41,'Rates (%) SA2'!$B:$AA,S$645,FALSE)-(VLOOKUP($B41,'Changes (pct point)'!$B:$AA,S$645,FALSE)))</f>
        <v>-0.27796448598130835</v>
      </c>
      <c r="T41" s="2">
        <f>VLOOKUP($B41,'Changes (pct point)'!$B:$AA,T$645,FALSE)/(VLOOKUP($B41,'Rates (%) SA2'!$B:$AA,T$645,FALSE)-(VLOOKUP($B41,'Changes (pct point)'!$B:$AA,T$645,FALSE)))</f>
        <v>3.6658181818181816</v>
      </c>
      <c r="U41" s="2">
        <f>VLOOKUP($B41,'Changes (pct point)'!$B:$AA,U$645,FALSE)/(VLOOKUP($B41,'Rates (%) SA2'!$B:$AA,U$645,FALSE)-(VLOOKUP($B41,'Changes (pct point)'!$B:$AA,U$645,FALSE)))</f>
        <v>0.61516853932584259</v>
      </c>
      <c r="V41" s="2">
        <f>VLOOKUP($B41,'Changes (pct point)'!$B:$AA,V$645,FALSE)/(VLOOKUP($B41,'Rates (%) SA2'!$B:$AA,V$645,FALSE)-(VLOOKUP($B41,'Changes (pct point)'!$B:$AA,V$645,FALSE)))</f>
        <v>0.59113157894736845</v>
      </c>
      <c r="W41" s="2">
        <f>VLOOKUP($B41,'Changes (pct point)'!$B:$AA,W$645,FALSE)/(VLOOKUP($B41,'Rates (%) SA2'!$B:$AA,W$645,FALSE)-(VLOOKUP($B41,'Changes (pct point)'!$B:$AA,W$645,FALSE)))</f>
        <v>0.33697749196141485</v>
      </c>
      <c r="X41" s="2">
        <f>VLOOKUP($B41,'Changes (pct point)'!$B:$AA,X$645,FALSE)/(VLOOKUP($B41,'Rates (%) SA2'!$B:$AA,X$645,FALSE)-(VLOOKUP($B41,'Changes (pct point)'!$B:$AA,X$645,FALSE)))</f>
        <v>-4.609812314784327E-2</v>
      </c>
      <c r="Y41" s="2" t="e">
        <f>VLOOKUP($B41,'Changes (pct point)'!$B:$AA,Y$645,FALSE)/(VLOOKUP($B41,'Rates (%) SA2'!$B:$AA,Y$645,FALSE)-(VLOOKUP($B41,'Changes (pct point)'!$B:$AA,Y$645,FALSE)))</f>
        <v>#DIV/0!</v>
      </c>
      <c r="Z41" s="2">
        <f>VLOOKUP($B41,'Changes (pct point)'!$B:$AA,Z$645,FALSE)/(VLOOKUP($B41,'Rates (%) SA2'!$B:$AA,Z$645,FALSE)-(VLOOKUP($B41,'Changes (pct point)'!$B:$AA,Z$645,FALSE)))</f>
        <v>0.18123138033763653</v>
      </c>
    </row>
    <row r="42" spans="1:26" x14ac:dyDescent="0.3">
      <c r="A42">
        <v>110021193</v>
      </c>
      <c r="B42" t="s">
        <v>272</v>
      </c>
      <c r="C42" s="2">
        <f>VLOOKUP($B42,'Changes (pct point)'!$B:$AA,C$645,FALSE)/(VLOOKUP($B42,'Rates (%) SA2'!$B:$AA,C$645,FALSE)-(VLOOKUP($B42,'Changes (pct point)'!$B:$AA,C$645,FALSE)))</f>
        <v>0.20600543023767609</v>
      </c>
      <c r="D42" s="2">
        <f>VLOOKUP($B42,'Changes (pct point)'!$B:$AA,D$645,FALSE)/(VLOOKUP($B42,'Rates (%) SA2'!$B:$AA,D$645,FALSE)-(VLOOKUP($B42,'Changes (pct point)'!$B:$AA,D$645,FALSE)))</f>
        <v>0.32386516853932595</v>
      </c>
      <c r="E42" s="2">
        <f>VLOOKUP($B42,'Changes (pct point)'!$B:$AA,E$645,FALSE)/(VLOOKUP($B42,'Rates (%) SA2'!$B:$AA,E$645,FALSE)-(VLOOKUP($B42,'Changes (pct point)'!$B:$AA,E$645,FALSE)))</f>
        <v>2.9286193548387089</v>
      </c>
      <c r="F42" s="2">
        <f>VLOOKUP($B42,'Changes (pct point)'!$B:$AA,F$645,FALSE)/(VLOOKUP($B42,'Rates (%) SA2'!$B:$AA,F$645,FALSE)-(VLOOKUP($B42,'Changes (pct point)'!$B:$AA,F$645,FALSE)))</f>
        <v>0.15783435582822095</v>
      </c>
      <c r="G42" s="2">
        <f>VLOOKUP($B42,'Changes (pct point)'!$B:$AA,G$645,FALSE)/(VLOOKUP($B42,'Rates (%) SA2'!$B:$AA,G$645,FALSE)-(VLOOKUP($B42,'Changes (pct point)'!$B:$AA,G$645,FALSE)))</f>
        <v>-0.19946943005181342</v>
      </c>
      <c r="H42" s="2">
        <f>VLOOKUP($B42,'Changes (pct point)'!$B:$AA,H$645,FALSE)/(VLOOKUP($B42,'Rates (%) SA2'!$B:$AA,H$645,FALSE)-(VLOOKUP($B42,'Changes (pct point)'!$B:$AA,H$645,FALSE)))</f>
        <v>0.24822857142857135</v>
      </c>
      <c r="I42" s="2">
        <f>VLOOKUP($B42,'Changes (pct point)'!$B:$AA,I$645,FALSE)/(VLOOKUP($B42,'Rates (%) SA2'!$B:$AA,I$645,FALSE)-(VLOOKUP($B42,'Changes (pct point)'!$B:$AA,I$645,FALSE)))</f>
        <v>0.14527323943661974</v>
      </c>
      <c r="J42" s="2">
        <f>VLOOKUP($B42,'Changes (pct point)'!$B:$AA,J$645,FALSE)/(VLOOKUP($B42,'Rates (%) SA2'!$B:$AA,J$645,FALSE)-(VLOOKUP($B42,'Changes (pct point)'!$B:$AA,J$645,FALSE)))</f>
        <v>-0.14913288590604035</v>
      </c>
      <c r="K42" s="2">
        <f>VLOOKUP($B42,'Changes (pct point)'!$B:$AA,K$645,FALSE)/(VLOOKUP($B42,'Rates (%) SA2'!$B:$AA,K$645,FALSE)-(VLOOKUP($B42,'Changes (pct point)'!$B:$AA,K$645,FALSE)))</f>
        <v>-7.4637837837838528E-3</v>
      </c>
      <c r="L42" s="2">
        <f>VLOOKUP($B42,'Changes (pct point)'!$B:$AA,L$645,FALSE)/(VLOOKUP($B42,'Rates (%) SA2'!$B:$AA,L$645,FALSE)-(VLOOKUP($B42,'Changes (pct point)'!$B:$AA,L$645,FALSE)))</f>
        <v>0.56768186813186805</v>
      </c>
      <c r="M42" s="2">
        <f>VLOOKUP($B42,'Changes (pct point)'!$B:$AA,M$645,FALSE)/(VLOOKUP($B42,'Rates (%) SA2'!$B:$AA,M$645,FALSE)-(VLOOKUP($B42,'Changes (pct point)'!$B:$AA,M$645,FALSE)))</f>
        <v>-8.2267543859649114E-2</v>
      </c>
      <c r="N42" s="2">
        <f>VLOOKUP($B42,'Changes (pct point)'!$B:$AA,N$645,FALSE)/(VLOOKUP($B42,'Rates (%) SA2'!$B:$AA,N$645,FALSE)-(VLOOKUP($B42,'Changes (pct point)'!$B:$AA,N$645,FALSE)))</f>
        <v>6.6695714285714276</v>
      </c>
      <c r="O42" s="2">
        <f>VLOOKUP($B42,'Changes (pct point)'!$B:$AA,O$645,FALSE)/(VLOOKUP($B42,'Rates (%) SA2'!$B:$AA,O$645,FALSE)-(VLOOKUP($B42,'Changes (pct point)'!$B:$AA,O$645,FALSE)))</f>
        <v>1.3312666666666668</v>
      </c>
      <c r="P42" s="2">
        <f>VLOOKUP($B42,'Changes (pct point)'!$B:$AA,P$645,FALSE)/(VLOOKUP($B42,'Rates (%) SA2'!$B:$AA,P$645,FALSE)-(VLOOKUP($B42,'Changes (pct point)'!$B:$AA,P$645,FALSE)))</f>
        <v>2.876991304347825</v>
      </c>
      <c r="Q42" s="2">
        <f>VLOOKUP($B42,'Changes (pct point)'!$B:$AA,Q$645,FALSE)/(VLOOKUP($B42,'Rates (%) SA2'!$B:$AA,Q$645,FALSE)-(VLOOKUP($B42,'Changes (pct point)'!$B:$AA,Q$645,FALSE)))</f>
        <v>4.6336769759450971E-3</v>
      </c>
      <c r="R42" s="2">
        <f>VLOOKUP($B42,'Changes (pct point)'!$B:$AA,R$645,FALSE)/(VLOOKUP($B42,'Rates (%) SA2'!$B:$AA,R$645,FALSE)-(VLOOKUP($B42,'Changes (pct point)'!$B:$AA,R$645,FALSE)))</f>
        <v>-0.25867574257425746</v>
      </c>
      <c r="S42" s="2">
        <f>VLOOKUP($B42,'Changes (pct point)'!$B:$AA,S$645,FALSE)/(VLOOKUP($B42,'Rates (%) SA2'!$B:$AA,S$645,FALSE)-(VLOOKUP($B42,'Changes (pct point)'!$B:$AA,S$645,FALSE)))</f>
        <v>-0.31132676056338027</v>
      </c>
      <c r="T42" s="2">
        <f>VLOOKUP($B42,'Changes (pct point)'!$B:$AA,T$645,FALSE)/(VLOOKUP($B42,'Rates (%) SA2'!$B:$AA,T$645,FALSE)-(VLOOKUP($B42,'Changes (pct point)'!$B:$AA,T$645,FALSE)))</f>
        <v>1.5874666666666664</v>
      </c>
      <c r="U42" s="2">
        <f>VLOOKUP($B42,'Changes (pct point)'!$B:$AA,U$645,FALSE)/(VLOOKUP($B42,'Rates (%) SA2'!$B:$AA,U$645,FALSE)-(VLOOKUP($B42,'Changes (pct point)'!$B:$AA,U$645,FALSE)))</f>
        <v>0.59397951807228899</v>
      </c>
      <c r="V42" s="2" t="e">
        <f>VLOOKUP($B42,'Changes (pct point)'!$B:$AA,V$645,FALSE)/(VLOOKUP($B42,'Rates (%) SA2'!$B:$AA,V$645,FALSE)-(VLOOKUP($B42,'Changes (pct point)'!$B:$AA,V$645,FALSE)))</f>
        <v>#VALUE!</v>
      </c>
      <c r="W42" s="2">
        <f>VLOOKUP($B42,'Changes (pct point)'!$B:$AA,W$645,FALSE)/(VLOOKUP($B42,'Rates (%) SA2'!$B:$AA,W$645,FALSE)-(VLOOKUP($B42,'Changes (pct point)'!$B:$AA,W$645,FALSE)))</f>
        <v>0.26523809523809527</v>
      </c>
      <c r="X42" s="2">
        <f>VLOOKUP($B42,'Changes (pct point)'!$B:$AA,X$645,FALSE)/(VLOOKUP($B42,'Rates (%) SA2'!$B:$AA,X$645,FALSE)-(VLOOKUP($B42,'Changes (pct point)'!$B:$AA,X$645,FALSE)))</f>
        <v>0.12464828362408553</v>
      </c>
      <c r="Y42" s="2" t="e">
        <f>VLOOKUP($B42,'Changes (pct point)'!$B:$AA,Y$645,FALSE)/(VLOOKUP($B42,'Rates (%) SA2'!$B:$AA,Y$645,FALSE)-(VLOOKUP($B42,'Changes (pct point)'!$B:$AA,Y$645,FALSE)))</f>
        <v>#DIV/0!</v>
      </c>
      <c r="Z42" s="2">
        <f>VLOOKUP($B42,'Changes (pct point)'!$B:$AA,Z$645,FALSE)/(VLOOKUP($B42,'Rates (%) SA2'!$B:$AA,Z$645,FALSE)-(VLOOKUP($B42,'Changes (pct point)'!$B:$AA,Z$645,FALSE)))</f>
        <v>0.20348837209302328</v>
      </c>
    </row>
    <row r="43" spans="1:26" x14ac:dyDescent="0.3">
      <c r="A43">
        <v>125041494</v>
      </c>
      <c r="B43" t="s">
        <v>643</v>
      </c>
      <c r="C43" s="2">
        <f>VLOOKUP($B43,'Changes (pct point)'!$B:$AA,C$645,FALSE)/(VLOOKUP($B43,'Rates (%) SA2'!$B:$AA,C$645,FALSE)-(VLOOKUP($B43,'Changes (pct point)'!$B:$AA,C$645,FALSE)))</f>
        <v>0.32817959183673467</v>
      </c>
      <c r="D43" s="2">
        <f>VLOOKUP($B43,'Changes (pct point)'!$B:$AA,D$645,FALSE)/(VLOOKUP($B43,'Rates (%) SA2'!$B:$AA,D$645,FALSE)-(VLOOKUP($B43,'Changes (pct point)'!$B:$AA,D$645,FALSE)))</f>
        <v>0.29254823529411761</v>
      </c>
      <c r="E43" s="2">
        <f>VLOOKUP($B43,'Changes (pct point)'!$B:$AA,E$645,FALSE)/(VLOOKUP($B43,'Rates (%) SA2'!$B:$AA,E$645,FALSE)-(VLOOKUP($B43,'Changes (pct point)'!$B:$AA,E$645,FALSE)))</f>
        <v>0.19745084745762709</v>
      </c>
      <c r="F43" s="2">
        <f>VLOOKUP($B43,'Changes (pct point)'!$B:$AA,F$645,FALSE)/(VLOOKUP($B43,'Rates (%) SA2'!$B:$AA,F$645,FALSE)-(VLOOKUP($B43,'Changes (pct point)'!$B:$AA,F$645,FALSE)))</f>
        <v>0.24146820987654324</v>
      </c>
      <c r="G43" s="2">
        <f>VLOOKUP($B43,'Changes (pct point)'!$B:$AA,G$645,FALSE)/(VLOOKUP($B43,'Rates (%) SA2'!$B:$AA,G$645,FALSE)-(VLOOKUP($B43,'Changes (pct point)'!$B:$AA,G$645,FALSE)))</f>
        <v>0.85817500000000002</v>
      </c>
      <c r="H43" s="2">
        <f>VLOOKUP($B43,'Changes (pct point)'!$B:$AA,H$645,FALSE)/(VLOOKUP($B43,'Rates (%) SA2'!$B:$AA,H$645,FALSE)-(VLOOKUP($B43,'Changes (pct point)'!$B:$AA,H$645,FALSE)))</f>
        <v>0.3719693396226415</v>
      </c>
      <c r="I43" s="2">
        <f>VLOOKUP($B43,'Changes (pct point)'!$B:$AA,I$645,FALSE)/(VLOOKUP($B43,'Rates (%) SA2'!$B:$AA,I$645,FALSE)-(VLOOKUP($B43,'Changes (pct point)'!$B:$AA,I$645,FALSE)))</f>
        <v>0.32080117647058837</v>
      </c>
      <c r="J43" s="2">
        <f>VLOOKUP($B43,'Changes (pct point)'!$B:$AA,J$645,FALSE)/(VLOOKUP($B43,'Rates (%) SA2'!$B:$AA,J$645,FALSE)-(VLOOKUP($B43,'Changes (pct point)'!$B:$AA,J$645,FALSE)))</f>
        <v>0.37839591836734687</v>
      </c>
      <c r="K43" s="2">
        <f>VLOOKUP($B43,'Changes (pct point)'!$B:$AA,K$645,FALSE)/(VLOOKUP($B43,'Rates (%) SA2'!$B:$AA,K$645,FALSE)-(VLOOKUP($B43,'Changes (pct point)'!$B:$AA,K$645,FALSE)))</f>
        <v>1.3378666666666665</v>
      </c>
      <c r="L43" s="2">
        <f>VLOOKUP($B43,'Changes (pct point)'!$B:$AA,L$645,FALSE)/(VLOOKUP($B43,'Rates (%) SA2'!$B:$AA,L$645,FALSE)-(VLOOKUP($B43,'Changes (pct point)'!$B:$AA,L$645,FALSE)))</f>
        <v>0.25192039800995025</v>
      </c>
      <c r="M43" s="2">
        <f>VLOOKUP($B43,'Changes (pct point)'!$B:$AA,M$645,FALSE)/(VLOOKUP($B43,'Rates (%) SA2'!$B:$AA,M$645,FALSE)-(VLOOKUP($B43,'Changes (pct point)'!$B:$AA,M$645,FALSE)))</f>
        <v>0.42917076923076919</v>
      </c>
      <c r="N43" s="2">
        <f>VLOOKUP($B43,'Changes (pct point)'!$B:$AA,N$645,FALSE)/(VLOOKUP($B43,'Rates (%) SA2'!$B:$AA,N$645,FALSE)-(VLOOKUP($B43,'Changes (pct point)'!$B:$AA,N$645,FALSE)))</f>
        <v>-0.14524971428571426</v>
      </c>
      <c r="O43" s="2">
        <f>VLOOKUP($B43,'Changes (pct point)'!$B:$AA,O$645,FALSE)/(VLOOKUP($B43,'Rates (%) SA2'!$B:$AA,O$645,FALSE)-(VLOOKUP($B43,'Changes (pct point)'!$B:$AA,O$645,FALSE)))</f>
        <v>0.53538823529411761</v>
      </c>
      <c r="P43" s="2">
        <f>VLOOKUP($B43,'Changes (pct point)'!$B:$AA,P$645,FALSE)/(VLOOKUP($B43,'Rates (%) SA2'!$B:$AA,P$645,FALSE)-(VLOOKUP($B43,'Changes (pct point)'!$B:$AA,P$645,FALSE)))</f>
        <v>-1.1781818181818109E-2</v>
      </c>
      <c r="Q43" s="2">
        <f>VLOOKUP($B43,'Changes (pct point)'!$B:$AA,Q$645,FALSE)/(VLOOKUP($B43,'Rates (%) SA2'!$B:$AA,Q$645,FALSE)-(VLOOKUP($B43,'Changes (pct point)'!$B:$AA,Q$645,FALSE)))</f>
        <v>0.49720909090909088</v>
      </c>
      <c r="R43" s="2">
        <f>VLOOKUP($B43,'Changes (pct point)'!$B:$AA,R$645,FALSE)/(VLOOKUP($B43,'Rates (%) SA2'!$B:$AA,R$645,FALSE)-(VLOOKUP($B43,'Changes (pct point)'!$B:$AA,R$645,FALSE)))</f>
        <v>0.87877142857142831</v>
      </c>
      <c r="S43" s="2">
        <f>VLOOKUP($B43,'Changes (pct point)'!$B:$AA,S$645,FALSE)/(VLOOKUP($B43,'Rates (%) SA2'!$B:$AA,S$645,FALSE)-(VLOOKUP($B43,'Changes (pct point)'!$B:$AA,S$645,FALSE)))</f>
        <v>0.95556559139784925</v>
      </c>
      <c r="T43" s="2">
        <f>VLOOKUP($B43,'Changes (pct point)'!$B:$AA,T$645,FALSE)/(VLOOKUP($B43,'Rates (%) SA2'!$B:$AA,T$645,FALSE)-(VLOOKUP($B43,'Changes (pct point)'!$B:$AA,T$645,FALSE)))</f>
        <v>4.5212871287128711E-2</v>
      </c>
      <c r="U43" s="2">
        <f>VLOOKUP($B43,'Changes (pct point)'!$B:$AA,U$645,FALSE)/(VLOOKUP($B43,'Rates (%) SA2'!$B:$AA,U$645,FALSE)-(VLOOKUP($B43,'Changes (pct point)'!$B:$AA,U$645,FALSE)))</f>
        <v>0.56896030534351127</v>
      </c>
      <c r="V43" s="2" t="e">
        <f>VLOOKUP($B43,'Changes (pct point)'!$B:$AA,V$645,FALSE)/(VLOOKUP($B43,'Rates (%) SA2'!$B:$AA,V$645,FALSE)-(VLOOKUP($B43,'Changes (pct point)'!$B:$AA,V$645,FALSE)))</f>
        <v>#VALUE!</v>
      </c>
      <c r="W43" s="2">
        <f>VLOOKUP($B43,'Changes (pct point)'!$B:$AA,W$645,FALSE)/(VLOOKUP($B43,'Rates (%) SA2'!$B:$AA,W$645,FALSE)-(VLOOKUP($B43,'Changes (pct point)'!$B:$AA,W$645,FALSE)))</f>
        <v>0.75374732334047112</v>
      </c>
      <c r="X43" s="2" t="e">
        <f>VLOOKUP($B43,'Changes (pct point)'!$B:$AA,X$645,FALSE)/(VLOOKUP($B43,'Rates (%) SA2'!$B:$AA,X$645,FALSE)-(VLOOKUP($B43,'Changes (pct point)'!$B:$AA,X$645,FALSE)))</f>
        <v>#DIV/0!</v>
      </c>
      <c r="Y43" s="2">
        <f>VLOOKUP($B43,'Changes (pct point)'!$B:$AA,Y$645,FALSE)/(VLOOKUP($B43,'Rates (%) SA2'!$B:$AA,Y$645,FALSE)-(VLOOKUP($B43,'Changes (pct point)'!$B:$AA,Y$645,FALSE)))</f>
        <v>0.83983050847457619</v>
      </c>
      <c r="Z43" s="2">
        <f>VLOOKUP($B43,'Changes (pct point)'!$B:$AA,Z$645,FALSE)/(VLOOKUP($B43,'Rates (%) SA2'!$B:$AA,Z$645,FALSE)-(VLOOKUP($B43,'Changes (pct point)'!$B:$AA,Z$645,FALSE)))</f>
        <v>0.42283950617283961</v>
      </c>
    </row>
    <row r="44" spans="1:26" x14ac:dyDescent="0.3">
      <c r="A44">
        <v>113031264</v>
      </c>
      <c r="B44" t="s">
        <v>345</v>
      </c>
      <c r="C44" s="2">
        <f>VLOOKUP($B44,'Changes (pct point)'!$B:$AA,C$645,FALSE)/(VLOOKUP($B44,'Rates (%) SA2'!$B:$AA,C$645,FALSE)-(VLOOKUP($B44,'Changes (pct point)'!$B:$AA,C$645,FALSE)))</f>
        <v>0.3574988700671074</v>
      </c>
      <c r="D44" s="2">
        <f>VLOOKUP($B44,'Changes (pct point)'!$B:$AA,D$645,FALSE)/(VLOOKUP($B44,'Rates (%) SA2'!$B:$AA,D$645,FALSE)-(VLOOKUP($B44,'Changes (pct point)'!$B:$AA,D$645,FALSE)))</f>
        <v>1.2579866666666664</v>
      </c>
      <c r="E44" s="2">
        <f>VLOOKUP($B44,'Changes (pct point)'!$B:$AA,E$645,FALSE)/(VLOOKUP($B44,'Rates (%) SA2'!$B:$AA,E$645,FALSE)-(VLOOKUP($B44,'Changes (pct point)'!$B:$AA,E$645,FALSE)))</f>
        <v>1.9900933333333333</v>
      </c>
      <c r="F44" s="2">
        <f>VLOOKUP($B44,'Changes (pct point)'!$B:$AA,F$645,FALSE)/(VLOOKUP($B44,'Rates (%) SA2'!$B:$AA,F$645,FALSE)-(VLOOKUP($B44,'Changes (pct point)'!$B:$AA,F$645,FALSE)))</f>
        <v>0.41981292517006807</v>
      </c>
      <c r="G44" s="2">
        <f>VLOOKUP($B44,'Changes (pct point)'!$B:$AA,G$645,FALSE)/(VLOOKUP($B44,'Rates (%) SA2'!$B:$AA,G$645,FALSE)-(VLOOKUP($B44,'Changes (pct point)'!$B:$AA,G$645,FALSE)))</f>
        <v>-0.37114000000000003</v>
      </c>
      <c r="H44" s="2">
        <f>VLOOKUP($B44,'Changes (pct point)'!$B:$AA,H$645,FALSE)/(VLOOKUP($B44,'Rates (%) SA2'!$B:$AA,H$645,FALSE)-(VLOOKUP($B44,'Changes (pct point)'!$B:$AA,H$645,FALSE)))</f>
        <v>0.56454090909090893</v>
      </c>
      <c r="I44" s="2">
        <f>VLOOKUP($B44,'Changes (pct point)'!$B:$AA,I$645,FALSE)/(VLOOKUP($B44,'Rates (%) SA2'!$B:$AA,I$645,FALSE)-(VLOOKUP($B44,'Changes (pct point)'!$B:$AA,I$645,FALSE)))</f>
        <v>-7.476178343949047E-2</v>
      </c>
      <c r="J44" s="2">
        <f>VLOOKUP($B44,'Changes (pct point)'!$B:$AA,J$645,FALSE)/(VLOOKUP($B44,'Rates (%) SA2'!$B:$AA,J$645,FALSE)-(VLOOKUP($B44,'Changes (pct point)'!$B:$AA,J$645,FALSE)))</f>
        <v>-0.12395999999999997</v>
      </c>
      <c r="K44" s="2">
        <f>VLOOKUP($B44,'Changes (pct point)'!$B:$AA,K$645,FALSE)/(VLOOKUP($B44,'Rates (%) SA2'!$B:$AA,K$645,FALSE)-(VLOOKUP($B44,'Changes (pct point)'!$B:$AA,K$645,FALSE)))</f>
        <v>-0.23263908045977008</v>
      </c>
      <c r="L44" s="2">
        <f>VLOOKUP($B44,'Changes (pct point)'!$B:$AA,L$645,FALSE)/(VLOOKUP($B44,'Rates (%) SA2'!$B:$AA,L$645,FALSE)-(VLOOKUP($B44,'Changes (pct point)'!$B:$AA,L$645,FALSE)))</f>
        <v>8.0945705882352872</v>
      </c>
      <c r="M44" s="2">
        <f>VLOOKUP($B44,'Changes (pct point)'!$B:$AA,M$645,FALSE)/(VLOOKUP($B44,'Rates (%) SA2'!$B:$AA,M$645,FALSE)-(VLOOKUP($B44,'Changes (pct point)'!$B:$AA,M$645,FALSE)))</f>
        <v>0.45257999999999998</v>
      </c>
      <c r="N44" s="2">
        <f>VLOOKUP($B44,'Changes (pct point)'!$B:$AA,N$645,FALSE)/(VLOOKUP($B44,'Rates (%) SA2'!$B:$AA,N$645,FALSE)-(VLOOKUP($B44,'Changes (pct point)'!$B:$AA,N$645,FALSE)))</f>
        <v>0.5053882352941178</v>
      </c>
      <c r="O44" s="2">
        <f>VLOOKUP($B44,'Changes (pct point)'!$B:$AA,O$645,FALSE)/(VLOOKUP($B44,'Rates (%) SA2'!$B:$AA,O$645,FALSE)-(VLOOKUP($B44,'Changes (pct point)'!$B:$AA,O$645,FALSE)))</f>
        <v>0.72670000000000012</v>
      </c>
      <c r="P44" s="2">
        <f>VLOOKUP($B44,'Changes (pct point)'!$B:$AA,P$645,FALSE)/(VLOOKUP($B44,'Rates (%) SA2'!$B:$AA,P$645,FALSE)-(VLOOKUP($B44,'Changes (pct point)'!$B:$AA,P$645,FALSE)))</f>
        <v>0.14028888888888882</v>
      </c>
      <c r="Q44" s="2">
        <f>VLOOKUP($B44,'Changes (pct point)'!$B:$AA,Q$645,FALSE)/(VLOOKUP($B44,'Rates (%) SA2'!$B:$AA,Q$645,FALSE)-(VLOOKUP($B44,'Changes (pct point)'!$B:$AA,Q$645,FALSE)))</f>
        <v>0.29709339622641495</v>
      </c>
      <c r="R44" s="2">
        <f>VLOOKUP($B44,'Changes (pct point)'!$B:$AA,R$645,FALSE)/(VLOOKUP($B44,'Rates (%) SA2'!$B:$AA,R$645,FALSE)-(VLOOKUP($B44,'Changes (pct point)'!$B:$AA,R$645,FALSE)))</f>
        <v>-0.35098415841584157</v>
      </c>
      <c r="S44" s="2">
        <f>VLOOKUP($B44,'Changes (pct point)'!$B:$AA,S$645,FALSE)/(VLOOKUP($B44,'Rates (%) SA2'!$B:$AA,S$645,FALSE)-(VLOOKUP($B44,'Changes (pct point)'!$B:$AA,S$645,FALSE)))</f>
        <v>-8.386081081081076E-2</v>
      </c>
      <c r="T44" s="2">
        <f>VLOOKUP($B44,'Changes (pct point)'!$B:$AA,T$645,FALSE)/(VLOOKUP($B44,'Rates (%) SA2'!$B:$AA,T$645,FALSE)-(VLOOKUP($B44,'Changes (pct point)'!$B:$AA,T$645,FALSE)))</f>
        <v>1.8502115384615392</v>
      </c>
      <c r="U44" s="2">
        <f>VLOOKUP($B44,'Changes (pct point)'!$B:$AA,U$645,FALSE)/(VLOOKUP($B44,'Rates (%) SA2'!$B:$AA,U$645,FALSE)-(VLOOKUP($B44,'Changes (pct point)'!$B:$AA,U$645,FALSE)))</f>
        <v>0.53960555555555545</v>
      </c>
      <c r="V44" s="2">
        <f>VLOOKUP($B44,'Changes (pct point)'!$B:$AA,V$645,FALSE)/(VLOOKUP($B44,'Rates (%) SA2'!$B:$AA,V$645,FALSE)-(VLOOKUP($B44,'Changes (pct point)'!$B:$AA,V$645,FALSE)))</f>
        <v>1.974399999999999</v>
      </c>
      <c r="W44" s="2">
        <f>VLOOKUP($B44,'Changes (pct point)'!$B:$AA,W$645,FALSE)/(VLOOKUP($B44,'Rates (%) SA2'!$B:$AA,W$645,FALSE)-(VLOOKUP($B44,'Changes (pct point)'!$B:$AA,W$645,FALSE)))</f>
        <v>0.27536231884057977</v>
      </c>
      <c r="X44" s="2">
        <f>VLOOKUP($B44,'Changes (pct point)'!$B:$AA,X$645,FALSE)/(VLOOKUP($B44,'Rates (%) SA2'!$B:$AA,X$645,FALSE)-(VLOOKUP($B44,'Changes (pct point)'!$B:$AA,X$645,FALSE)))</f>
        <v>-0.2596228364763627</v>
      </c>
      <c r="Y44" s="2">
        <f>VLOOKUP($B44,'Changes (pct point)'!$B:$AA,Y$645,FALSE)/(VLOOKUP($B44,'Rates (%) SA2'!$B:$AA,Y$645,FALSE)-(VLOOKUP($B44,'Changes (pct point)'!$B:$AA,Y$645,FALSE)))</f>
        <v>0</v>
      </c>
      <c r="Z44" s="2">
        <f>VLOOKUP($B44,'Changes (pct point)'!$B:$AA,Z$645,FALSE)/(VLOOKUP($B44,'Rates (%) SA2'!$B:$AA,Z$645,FALSE)-(VLOOKUP($B44,'Changes (pct point)'!$B:$AA,Z$645,FALSE)))</f>
        <v>1.416272965879265</v>
      </c>
    </row>
    <row r="45" spans="1:26" x14ac:dyDescent="0.3">
      <c r="A45">
        <v>124051580</v>
      </c>
      <c r="B45" t="s">
        <v>613</v>
      </c>
      <c r="C45" s="2">
        <f>VLOOKUP($B45,'Changes (pct point)'!$B:$AA,C$645,FALSE)/(VLOOKUP($B45,'Rates (%) SA2'!$B:$AA,C$645,FALSE)-(VLOOKUP($B45,'Changes (pct point)'!$B:$AA,C$645,FALSE)))</f>
        <v>0.37708686030428767</v>
      </c>
      <c r="D45" s="2">
        <f>VLOOKUP($B45,'Changes (pct point)'!$B:$AA,D$645,FALSE)/(VLOOKUP($B45,'Rates (%) SA2'!$B:$AA,D$645,FALSE)-(VLOOKUP($B45,'Changes (pct point)'!$B:$AA,D$645,FALSE)))</f>
        <v>0.19901391862955026</v>
      </c>
      <c r="E45" s="2">
        <f>VLOOKUP($B45,'Changes (pct point)'!$B:$AA,E$645,FALSE)/(VLOOKUP($B45,'Rates (%) SA2'!$B:$AA,E$645,FALSE)-(VLOOKUP($B45,'Changes (pct point)'!$B:$AA,E$645,FALSE)))</f>
        <v>-9.293193717277487E-2</v>
      </c>
      <c r="F45" s="2">
        <f>VLOOKUP($B45,'Changes (pct point)'!$B:$AA,F$645,FALSE)/(VLOOKUP($B45,'Rates (%) SA2'!$B:$AA,F$645,FALSE)-(VLOOKUP($B45,'Changes (pct point)'!$B:$AA,F$645,FALSE)))</f>
        <v>0.43891601208459202</v>
      </c>
      <c r="G45" s="2">
        <f>VLOOKUP($B45,'Changes (pct point)'!$B:$AA,G$645,FALSE)/(VLOOKUP($B45,'Rates (%) SA2'!$B:$AA,G$645,FALSE)-(VLOOKUP($B45,'Changes (pct point)'!$B:$AA,G$645,FALSE)))</f>
        <v>1.082857142857143</v>
      </c>
      <c r="H45" s="2">
        <f>VLOOKUP($B45,'Changes (pct point)'!$B:$AA,H$645,FALSE)/(VLOOKUP($B45,'Rates (%) SA2'!$B:$AA,H$645,FALSE)-(VLOOKUP($B45,'Changes (pct point)'!$B:$AA,H$645,FALSE)))</f>
        <v>0.22340668151447657</v>
      </c>
      <c r="I45" s="2">
        <f>VLOOKUP($B45,'Changes (pct point)'!$B:$AA,I$645,FALSE)/(VLOOKUP($B45,'Rates (%) SA2'!$B:$AA,I$645,FALSE)-(VLOOKUP($B45,'Changes (pct point)'!$B:$AA,I$645,FALSE)))</f>
        <v>0.59654037735849064</v>
      </c>
      <c r="J45" s="2">
        <f>VLOOKUP($B45,'Changes (pct point)'!$B:$AA,J$645,FALSE)/(VLOOKUP($B45,'Rates (%) SA2'!$B:$AA,J$645,FALSE)-(VLOOKUP($B45,'Changes (pct point)'!$B:$AA,J$645,FALSE)))</f>
        <v>0.32539142857142866</v>
      </c>
      <c r="K45" s="2">
        <f>VLOOKUP($B45,'Changes (pct point)'!$B:$AA,K$645,FALSE)/(VLOOKUP($B45,'Rates (%) SA2'!$B:$AA,K$645,FALSE)-(VLOOKUP($B45,'Changes (pct point)'!$B:$AA,K$645,FALSE)))</f>
        <v>1.3380177215189872</v>
      </c>
      <c r="L45" s="2">
        <f>VLOOKUP($B45,'Changes (pct point)'!$B:$AA,L$645,FALSE)/(VLOOKUP($B45,'Rates (%) SA2'!$B:$AA,L$645,FALSE)-(VLOOKUP($B45,'Changes (pct point)'!$B:$AA,L$645,FALSE)))</f>
        <v>0.70204086471408655</v>
      </c>
      <c r="M45" s="2">
        <f>VLOOKUP($B45,'Changes (pct point)'!$B:$AA,M$645,FALSE)/(VLOOKUP($B45,'Rates (%) SA2'!$B:$AA,M$645,FALSE)-(VLOOKUP($B45,'Changes (pct point)'!$B:$AA,M$645,FALSE)))</f>
        <v>0.25640607594936704</v>
      </c>
      <c r="N45" s="2">
        <f>VLOOKUP($B45,'Changes (pct point)'!$B:$AA,N$645,FALSE)/(VLOOKUP($B45,'Rates (%) SA2'!$B:$AA,N$645,FALSE)-(VLOOKUP($B45,'Changes (pct point)'!$B:$AA,N$645,FALSE)))</f>
        <v>0.50299270072992708</v>
      </c>
      <c r="O45" s="2">
        <f>VLOOKUP($B45,'Changes (pct point)'!$B:$AA,O$645,FALSE)/(VLOOKUP($B45,'Rates (%) SA2'!$B:$AA,O$645,FALSE)-(VLOOKUP($B45,'Changes (pct point)'!$B:$AA,O$645,FALSE)))</f>
        <v>0.55371176470588235</v>
      </c>
      <c r="P45" s="2">
        <f>VLOOKUP($B45,'Changes (pct point)'!$B:$AA,P$645,FALSE)/(VLOOKUP($B45,'Rates (%) SA2'!$B:$AA,P$645,FALSE)-(VLOOKUP($B45,'Changes (pct point)'!$B:$AA,P$645,FALSE)))</f>
        <v>-0.17408928571428567</v>
      </c>
      <c r="Q45" s="2">
        <f>VLOOKUP($B45,'Changes (pct point)'!$B:$AA,Q$645,FALSE)/(VLOOKUP($B45,'Rates (%) SA2'!$B:$AA,Q$645,FALSE)-(VLOOKUP($B45,'Changes (pct point)'!$B:$AA,Q$645,FALSE)))</f>
        <v>0.29195116731517506</v>
      </c>
      <c r="R45" s="2">
        <f>VLOOKUP($B45,'Changes (pct point)'!$B:$AA,R$645,FALSE)/(VLOOKUP($B45,'Rates (%) SA2'!$B:$AA,R$645,FALSE)-(VLOOKUP($B45,'Changes (pct point)'!$B:$AA,R$645,FALSE)))</f>
        <v>1.2930212389380533</v>
      </c>
      <c r="S45" s="2">
        <f>VLOOKUP($B45,'Changes (pct point)'!$B:$AA,S$645,FALSE)/(VLOOKUP($B45,'Rates (%) SA2'!$B:$AA,S$645,FALSE)-(VLOOKUP($B45,'Changes (pct point)'!$B:$AA,S$645,FALSE)))</f>
        <v>0.6584262711864407</v>
      </c>
      <c r="T45" s="2">
        <f>VLOOKUP($B45,'Changes (pct point)'!$B:$AA,T$645,FALSE)/(VLOOKUP($B45,'Rates (%) SA2'!$B:$AA,T$645,FALSE)-(VLOOKUP($B45,'Changes (pct point)'!$B:$AA,T$645,FALSE)))</f>
        <v>0.37950000000000017</v>
      </c>
      <c r="U45" s="2">
        <f>VLOOKUP($B45,'Changes (pct point)'!$B:$AA,U$645,FALSE)/(VLOOKUP($B45,'Rates (%) SA2'!$B:$AA,U$645,FALSE)-(VLOOKUP($B45,'Changes (pct point)'!$B:$AA,U$645,FALSE)))</f>
        <v>0.52258245614035082</v>
      </c>
      <c r="V45" s="2">
        <f>VLOOKUP($B45,'Changes (pct point)'!$B:$AA,V$645,FALSE)/(VLOOKUP($B45,'Rates (%) SA2'!$B:$AA,V$645,FALSE)-(VLOOKUP($B45,'Changes (pct point)'!$B:$AA,V$645,FALSE)))</f>
        <v>-0.24571428571428564</v>
      </c>
      <c r="W45" s="2">
        <f>VLOOKUP($B45,'Changes (pct point)'!$B:$AA,W$645,FALSE)/(VLOOKUP($B45,'Rates (%) SA2'!$B:$AA,W$645,FALSE)-(VLOOKUP($B45,'Changes (pct point)'!$B:$AA,W$645,FALSE)))</f>
        <v>0.40824575586095385</v>
      </c>
      <c r="X45" s="2">
        <f>VLOOKUP($B45,'Changes (pct point)'!$B:$AA,X$645,FALSE)/(VLOOKUP($B45,'Rates (%) SA2'!$B:$AA,X$645,FALSE)-(VLOOKUP($B45,'Changes (pct point)'!$B:$AA,X$645,FALSE)))</f>
        <v>0.30420535226652107</v>
      </c>
      <c r="Y45" s="2">
        <f>VLOOKUP($B45,'Changes (pct point)'!$B:$AA,Y$645,FALSE)/(VLOOKUP($B45,'Rates (%) SA2'!$B:$AA,Y$645,FALSE)-(VLOOKUP($B45,'Changes (pct point)'!$B:$AA,Y$645,FALSE)))</f>
        <v>0.34566145092460882</v>
      </c>
      <c r="Z45" s="2">
        <f>VLOOKUP($B45,'Changes (pct point)'!$B:$AA,Z$645,FALSE)/(VLOOKUP($B45,'Rates (%) SA2'!$B:$AA,Z$645,FALSE)-(VLOOKUP($B45,'Changes (pct point)'!$B:$AA,Z$645,FALSE)))</f>
        <v>0.16327568667344863</v>
      </c>
    </row>
    <row r="46" spans="1:26" x14ac:dyDescent="0.3">
      <c r="A46">
        <v>113031266</v>
      </c>
      <c r="B46" t="s">
        <v>347</v>
      </c>
      <c r="C46" s="2">
        <f>VLOOKUP($B46,'Changes (pct point)'!$B:$AA,C$645,FALSE)/(VLOOKUP($B46,'Rates (%) SA2'!$B:$AA,C$645,FALSE)-(VLOOKUP($B46,'Changes (pct point)'!$B:$AA,C$645,FALSE)))</f>
        <v>0.40746647705078137</v>
      </c>
      <c r="D46" s="2">
        <f>VLOOKUP($B46,'Changes (pct point)'!$B:$AA,D$645,FALSE)/(VLOOKUP($B46,'Rates (%) SA2'!$B:$AA,D$645,FALSE)-(VLOOKUP($B46,'Changes (pct point)'!$B:$AA,D$645,FALSE)))</f>
        <v>1.1482675675675678</v>
      </c>
      <c r="E46" s="2">
        <f>VLOOKUP($B46,'Changes (pct point)'!$B:$AA,E$645,FALSE)/(VLOOKUP($B46,'Rates (%) SA2'!$B:$AA,E$645,FALSE)-(VLOOKUP($B46,'Changes (pct point)'!$B:$AA,E$645,FALSE)))</f>
        <v>0.68999999999999984</v>
      </c>
      <c r="F46" s="2">
        <f>VLOOKUP($B46,'Changes (pct point)'!$B:$AA,F$645,FALSE)/(VLOOKUP($B46,'Rates (%) SA2'!$B:$AA,F$645,FALSE)-(VLOOKUP($B46,'Changes (pct point)'!$B:$AA,F$645,FALSE)))</f>
        <v>0.35821438127090299</v>
      </c>
      <c r="G46" s="2">
        <f>VLOOKUP($B46,'Changes (pct point)'!$B:$AA,G$645,FALSE)/(VLOOKUP($B46,'Rates (%) SA2'!$B:$AA,G$645,FALSE)-(VLOOKUP($B46,'Changes (pct point)'!$B:$AA,G$645,FALSE)))</f>
        <v>9.9190643274853718E-2</v>
      </c>
      <c r="H46" s="2">
        <f>VLOOKUP($B46,'Changes (pct point)'!$B:$AA,H$645,FALSE)/(VLOOKUP($B46,'Rates (%) SA2'!$B:$AA,H$645,FALSE)-(VLOOKUP($B46,'Changes (pct point)'!$B:$AA,H$645,FALSE)))</f>
        <v>0.57012955465587045</v>
      </c>
      <c r="I46" s="2">
        <f>VLOOKUP($B46,'Changes (pct point)'!$B:$AA,I$645,FALSE)/(VLOOKUP($B46,'Rates (%) SA2'!$B:$AA,I$645,FALSE)-(VLOOKUP($B46,'Changes (pct point)'!$B:$AA,I$645,FALSE)))</f>
        <v>8.5093189964157698E-2</v>
      </c>
      <c r="J46" s="2">
        <f>VLOOKUP($B46,'Changes (pct point)'!$B:$AA,J$645,FALSE)/(VLOOKUP($B46,'Rates (%) SA2'!$B:$AA,J$645,FALSE)-(VLOOKUP($B46,'Changes (pct point)'!$B:$AA,J$645,FALSE)))</f>
        <v>7.8085714285714411E-2</v>
      </c>
      <c r="K46" s="2">
        <f>VLOOKUP($B46,'Changes (pct point)'!$B:$AA,K$645,FALSE)/(VLOOKUP($B46,'Rates (%) SA2'!$B:$AA,K$645,FALSE)-(VLOOKUP($B46,'Changes (pct point)'!$B:$AA,K$645,FALSE)))</f>
        <v>0.15294864864864871</v>
      </c>
      <c r="L46" s="2">
        <f>VLOOKUP($B46,'Changes (pct point)'!$B:$AA,L$645,FALSE)/(VLOOKUP($B46,'Rates (%) SA2'!$B:$AA,L$645,FALSE)-(VLOOKUP($B46,'Changes (pct point)'!$B:$AA,L$645,FALSE)))</f>
        <v>1.191544347826087</v>
      </c>
      <c r="M46" s="2">
        <f>VLOOKUP($B46,'Changes (pct point)'!$B:$AA,M$645,FALSE)/(VLOOKUP($B46,'Rates (%) SA2'!$B:$AA,M$645,FALSE)-(VLOOKUP($B46,'Changes (pct point)'!$B:$AA,M$645,FALSE)))</f>
        <v>0.20806437500000019</v>
      </c>
      <c r="N46" s="2">
        <f>VLOOKUP($B46,'Changes (pct point)'!$B:$AA,N$645,FALSE)/(VLOOKUP($B46,'Rates (%) SA2'!$B:$AA,N$645,FALSE)-(VLOOKUP($B46,'Changes (pct point)'!$B:$AA,N$645,FALSE)))</f>
        <v>1.4144368421052633</v>
      </c>
      <c r="O46" s="2">
        <f>VLOOKUP($B46,'Changes (pct point)'!$B:$AA,O$645,FALSE)/(VLOOKUP($B46,'Rates (%) SA2'!$B:$AA,O$645,FALSE)-(VLOOKUP($B46,'Changes (pct point)'!$B:$AA,O$645,FALSE)))</f>
        <v>0.64842592592592585</v>
      </c>
      <c r="P46" s="2">
        <f>VLOOKUP($B46,'Changes (pct point)'!$B:$AA,P$645,FALSE)/(VLOOKUP($B46,'Rates (%) SA2'!$B:$AA,P$645,FALSE)-(VLOOKUP($B46,'Changes (pct point)'!$B:$AA,P$645,FALSE)))</f>
        <v>8.2181818181818245E-2</v>
      </c>
      <c r="Q46" s="2">
        <f>VLOOKUP($B46,'Changes (pct point)'!$B:$AA,Q$645,FALSE)/(VLOOKUP($B46,'Rates (%) SA2'!$B:$AA,Q$645,FALSE)-(VLOOKUP($B46,'Changes (pct point)'!$B:$AA,Q$645,FALSE)))</f>
        <v>0.27064627450980389</v>
      </c>
      <c r="R46" s="2">
        <f>VLOOKUP($B46,'Changes (pct point)'!$B:$AA,R$645,FALSE)/(VLOOKUP($B46,'Rates (%) SA2'!$B:$AA,R$645,FALSE)-(VLOOKUP($B46,'Changes (pct point)'!$B:$AA,R$645,FALSE)))</f>
        <v>0.12629999999999994</v>
      </c>
      <c r="S46" s="2">
        <f>VLOOKUP($B46,'Changes (pct point)'!$B:$AA,S$645,FALSE)/(VLOOKUP($B46,'Rates (%) SA2'!$B:$AA,S$645,FALSE)-(VLOOKUP($B46,'Changes (pct point)'!$B:$AA,S$645,FALSE)))</f>
        <v>-9.45040892193309E-2</v>
      </c>
      <c r="T46" s="2">
        <f>VLOOKUP($B46,'Changes (pct point)'!$B:$AA,T$645,FALSE)/(VLOOKUP($B46,'Rates (%) SA2'!$B:$AA,T$645,FALSE)-(VLOOKUP($B46,'Changes (pct point)'!$B:$AA,T$645,FALSE)))</f>
        <v>1.5160765432098764</v>
      </c>
      <c r="U46" s="2">
        <f>VLOOKUP($B46,'Changes (pct point)'!$B:$AA,U$645,FALSE)/(VLOOKUP($B46,'Rates (%) SA2'!$B:$AA,U$645,FALSE)-(VLOOKUP($B46,'Changes (pct point)'!$B:$AA,U$645,FALSE)))</f>
        <v>0.51273567567567557</v>
      </c>
      <c r="V46" s="2">
        <f>VLOOKUP($B46,'Changes (pct point)'!$B:$AA,V$645,FALSE)/(VLOOKUP($B46,'Rates (%) SA2'!$B:$AA,V$645,FALSE)-(VLOOKUP($B46,'Changes (pct point)'!$B:$AA,V$645,FALSE)))</f>
        <v>1.1048499999999999</v>
      </c>
      <c r="W46" s="2">
        <f>VLOOKUP($B46,'Changes (pct point)'!$B:$AA,W$645,FALSE)/(VLOOKUP($B46,'Rates (%) SA2'!$B:$AA,W$645,FALSE)-(VLOOKUP($B46,'Changes (pct point)'!$B:$AA,W$645,FALSE)))</f>
        <v>0.51080139372822297</v>
      </c>
      <c r="X46" s="2">
        <f>VLOOKUP($B46,'Changes (pct point)'!$B:$AA,X$645,FALSE)/(VLOOKUP($B46,'Rates (%) SA2'!$B:$AA,X$645,FALSE)-(VLOOKUP($B46,'Changes (pct point)'!$B:$AA,X$645,FALSE)))</f>
        <v>0.28251564043463939</v>
      </c>
      <c r="Y46" s="2" t="e">
        <f>VLOOKUP($B46,'Changes (pct point)'!$B:$AA,Y$645,FALSE)/(VLOOKUP($B46,'Rates (%) SA2'!$B:$AA,Y$645,FALSE)-(VLOOKUP($B46,'Changes (pct point)'!$B:$AA,Y$645,FALSE)))</f>
        <v>#DIV/0!</v>
      </c>
      <c r="Z46" s="2">
        <f>VLOOKUP($B46,'Changes (pct point)'!$B:$AA,Z$645,FALSE)/(VLOOKUP($B46,'Rates (%) SA2'!$B:$AA,Z$645,FALSE)-(VLOOKUP($B46,'Changes (pct point)'!$B:$AA,Z$645,FALSE)))</f>
        <v>0.16742969260954871</v>
      </c>
    </row>
    <row r="47" spans="1:26" x14ac:dyDescent="0.3">
      <c r="A47">
        <v>105011095</v>
      </c>
      <c r="B47" t="s">
        <v>169</v>
      </c>
      <c r="C47" s="2">
        <f>VLOOKUP($B47,'Changes (pct point)'!$B:$AA,C$645,FALSE)/(VLOOKUP($B47,'Rates (%) SA2'!$B:$AA,C$645,FALSE)-(VLOOKUP($B47,'Changes (pct point)'!$B:$AA,C$645,FALSE)))</f>
        <v>-2.9568620287024477E-2</v>
      </c>
      <c r="D47" s="2">
        <f>VLOOKUP($B47,'Changes (pct point)'!$B:$AA,D$645,FALSE)/(VLOOKUP($B47,'Rates (%) SA2'!$B:$AA,D$645,FALSE)-(VLOOKUP($B47,'Changes (pct point)'!$B:$AA,D$645,FALSE)))</f>
        <v>0.48180338983050847</v>
      </c>
      <c r="E47" s="2">
        <f>VLOOKUP($B47,'Changes (pct point)'!$B:$AA,E$645,FALSE)/(VLOOKUP($B47,'Rates (%) SA2'!$B:$AA,E$645,FALSE)-(VLOOKUP($B47,'Changes (pct point)'!$B:$AA,E$645,FALSE)))</f>
        <v>0.1666700000000001</v>
      </c>
      <c r="F47" s="2">
        <f>VLOOKUP($B47,'Changes (pct point)'!$B:$AA,F$645,FALSE)/(VLOOKUP($B47,'Rates (%) SA2'!$B:$AA,F$645,FALSE)-(VLOOKUP($B47,'Changes (pct point)'!$B:$AA,F$645,FALSE)))</f>
        <v>1.397309417040333E-3</v>
      </c>
      <c r="G47" s="2">
        <f>VLOOKUP($B47,'Changes (pct point)'!$B:$AA,G$645,FALSE)/(VLOOKUP($B47,'Rates (%) SA2'!$B:$AA,G$645,FALSE)-(VLOOKUP($B47,'Changes (pct point)'!$B:$AA,G$645,FALSE)))</f>
        <v>-0.37787499999999996</v>
      </c>
      <c r="H47" s="2">
        <f>VLOOKUP($B47,'Changes (pct point)'!$B:$AA,H$645,FALSE)/(VLOOKUP($B47,'Rates (%) SA2'!$B:$AA,H$645,FALSE)-(VLOOKUP($B47,'Changes (pct point)'!$B:$AA,H$645,FALSE)))</f>
        <v>0.15030219780219778</v>
      </c>
      <c r="I47" s="2">
        <f>VLOOKUP($B47,'Changes (pct point)'!$B:$AA,I$645,FALSE)/(VLOOKUP($B47,'Rates (%) SA2'!$B:$AA,I$645,FALSE)-(VLOOKUP($B47,'Changes (pct point)'!$B:$AA,I$645,FALSE)))</f>
        <v>-0.29950684931506849</v>
      </c>
      <c r="J47" s="2">
        <f>VLOOKUP($B47,'Changes (pct point)'!$B:$AA,J$645,FALSE)/(VLOOKUP($B47,'Rates (%) SA2'!$B:$AA,J$645,FALSE)-(VLOOKUP($B47,'Changes (pct point)'!$B:$AA,J$645,FALSE)))</f>
        <v>-0.34045454545454545</v>
      </c>
      <c r="K47" s="2">
        <f>VLOOKUP($B47,'Changes (pct point)'!$B:$AA,K$645,FALSE)/(VLOOKUP($B47,'Rates (%) SA2'!$B:$AA,K$645,FALSE)-(VLOOKUP($B47,'Changes (pct point)'!$B:$AA,K$645,FALSE)))</f>
        <v>-0.18771739130434792</v>
      </c>
      <c r="L47" s="2">
        <f>VLOOKUP($B47,'Changes (pct point)'!$B:$AA,L$645,FALSE)/(VLOOKUP($B47,'Rates (%) SA2'!$B:$AA,L$645,FALSE)-(VLOOKUP($B47,'Changes (pct point)'!$B:$AA,L$645,FALSE)))</f>
        <v>0.55154953271028029</v>
      </c>
      <c r="M47" s="2">
        <f>VLOOKUP($B47,'Changes (pct point)'!$B:$AA,M$645,FALSE)/(VLOOKUP($B47,'Rates (%) SA2'!$B:$AA,M$645,FALSE)-(VLOOKUP($B47,'Changes (pct point)'!$B:$AA,M$645,FALSE)))</f>
        <v>-6.6657657657657618E-2</v>
      </c>
      <c r="N47" s="2">
        <f>VLOOKUP($B47,'Changes (pct point)'!$B:$AA,N$645,FALSE)/(VLOOKUP($B47,'Rates (%) SA2'!$B:$AA,N$645,FALSE)-(VLOOKUP($B47,'Changes (pct point)'!$B:$AA,N$645,FALSE)))</f>
        <v>-8.2099999999999979E-2</v>
      </c>
      <c r="O47" s="2">
        <f>VLOOKUP($B47,'Changes (pct point)'!$B:$AA,O$645,FALSE)/(VLOOKUP($B47,'Rates (%) SA2'!$B:$AA,O$645,FALSE)-(VLOOKUP($B47,'Changes (pct point)'!$B:$AA,O$645,FALSE)))</f>
        <v>0.92266666666666652</v>
      </c>
      <c r="P47" s="2">
        <f>VLOOKUP($B47,'Changes (pct point)'!$B:$AA,P$645,FALSE)/(VLOOKUP($B47,'Rates (%) SA2'!$B:$AA,P$645,FALSE)-(VLOOKUP($B47,'Changes (pct point)'!$B:$AA,P$645,FALSE)))</f>
        <v>0.17382500000000004</v>
      </c>
      <c r="Q47" s="2">
        <f>VLOOKUP($B47,'Changes (pct point)'!$B:$AA,Q$645,FALSE)/(VLOOKUP($B47,'Rates (%) SA2'!$B:$AA,Q$645,FALSE)-(VLOOKUP($B47,'Changes (pct point)'!$B:$AA,Q$645,FALSE)))</f>
        <v>-7.4072398190045297E-2</v>
      </c>
      <c r="R47" s="2">
        <f>VLOOKUP($B47,'Changes (pct point)'!$B:$AA,R$645,FALSE)/(VLOOKUP($B47,'Rates (%) SA2'!$B:$AA,R$645,FALSE)-(VLOOKUP($B47,'Changes (pct point)'!$B:$AA,R$645,FALSE)))</f>
        <v>-0.40332639999999992</v>
      </c>
      <c r="S47" s="2">
        <f>VLOOKUP($B47,'Changes (pct point)'!$B:$AA,S$645,FALSE)/(VLOOKUP($B47,'Rates (%) SA2'!$B:$AA,S$645,FALSE)-(VLOOKUP($B47,'Changes (pct point)'!$B:$AA,S$645,FALSE)))</f>
        <v>-0.48355700934579443</v>
      </c>
      <c r="T47" s="2">
        <f>VLOOKUP($B47,'Changes (pct point)'!$B:$AA,T$645,FALSE)/(VLOOKUP($B47,'Rates (%) SA2'!$B:$AA,T$645,FALSE)-(VLOOKUP($B47,'Changes (pct point)'!$B:$AA,T$645,FALSE)))</f>
        <v>11.975739999999993</v>
      </c>
      <c r="U47" s="2">
        <f>VLOOKUP($B47,'Changes (pct point)'!$B:$AA,U$645,FALSE)/(VLOOKUP($B47,'Rates (%) SA2'!$B:$AA,U$645,FALSE)-(VLOOKUP($B47,'Changes (pct point)'!$B:$AA,U$645,FALSE)))</f>
        <v>0.49137627118644056</v>
      </c>
      <c r="V47" s="2">
        <f>VLOOKUP($B47,'Changes (pct point)'!$B:$AA,V$645,FALSE)/(VLOOKUP($B47,'Rates (%) SA2'!$B:$AA,V$645,FALSE)-(VLOOKUP($B47,'Changes (pct point)'!$B:$AA,V$645,FALSE)))</f>
        <v>-0.3044</v>
      </c>
      <c r="W47" s="2">
        <f>VLOOKUP($B47,'Changes (pct point)'!$B:$AA,W$645,FALSE)/(VLOOKUP($B47,'Rates (%) SA2'!$B:$AA,W$645,FALSE)-(VLOOKUP($B47,'Changes (pct point)'!$B:$AA,W$645,FALSE)))</f>
        <v>0.20248667850799287</v>
      </c>
      <c r="X47" s="2">
        <f>VLOOKUP($B47,'Changes (pct point)'!$B:$AA,X$645,FALSE)/(VLOOKUP($B47,'Rates (%) SA2'!$B:$AA,X$645,FALSE)-(VLOOKUP($B47,'Changes (pct point)'!$B:$AA,X$645,FALSE)))</f>
        <v>-3.3052884615384615E-3</v>
      </c>
      <c r="Y47" s="2" t="e">
        <f>VLOOKUP($B47,'Changes (pct point)'!$B:$AA,Y$645,FALSE)/(VLOOKUP($B47,'Rates (%) SA2'!$B:$AA,Y$645,FALSE)-(VLOOKUP($B47,'Changes (pct point)'!$B:$AA,Y$645,FALSE)))</f>
        <v>#DIV/0!</v>
      </c>
      <c r="Z47" s="2">
        <f>VLOOKUP($B47,'Changes (pct point)'!$B:$AA,Z$645,FALSE)/(VLOOKUP($B47,'Rates (%) SA2'!$B:$AA,Z$645,FALSE)-(VLOOKUP($B47,'Changes (pct point)'!$B:$AA,Z$645,FALSE)))</f>
        <v>7.362848893166507E-2</v>
      </c>
    </row>
    <row r="48" spans="1:26" x14ac:dyDescent="0.3">
      <c r="A48">
        <v>127011504</v>
      </c>
      <c r="B48" t="s">
        <v>662</v>
      </c>
      <c r="C48" s="2">
        <f>VLOOKUP($B48,'Changes (pct point)'!$B:$AA,C$645,FALSE)/(VLOOKUP($B48,'Rates (%) SA2'!$B:$AA,C$645,FALSE)-(VLOOKUP($B48,'Changes (pct point)'!$B:$AA,C$645,FALSE)))</f>
        <v>0.18506468745420568</v>
      </c>
      <c r="D48" s="2">
        <f>VLOOKUP($B48,'Changes (pct point)'!$B:$AA,D$645,FALSE)/(VLOOKUP($B48,'Rates (%) SA2'!$B:$AA,D$645,FALSE)-(VLOOKUP($B48,'Changes (pct point)'!$B:$AA,D$645,FALSE)))</f>
        <v>-6.0913416320885309E-2</v>
      </c>
      <c r="E48" s="2">
        <f>VLOOKUP($B48,'Changes (pct point)'!$B:$AA,E$645,FALSE)/(VLOOKUP($B48,'Rates (%) SA2'!$B:$AA,E$645,FALSE)-(VLOOKUP($B48,'Changes (pct point)'!$B:$AA,E$645,FALSE)))</f>
        <v>-0.10912079866888517</v>
      </c>
      <c r="F48" s="2">
        <f>VLOOKUP($B48,'Changes (pct point)'!$B:$AA,F$645,FALSE)/(VLOOKUP($B48,'Rates (%) SA2'!$B:$AA,F$645,FALSE)-(VLOOKUP($B48,'Changes (pct point)'!$B:$AA,F$645,FALSE)))</f>
        <v>0.39668611260053616</v>
      </c>
      <c r="G48" s="2">
        <f>VLOOKUP($B48,'Changes (pct point)'!$B:$AA,G$645,FALSE)/(VLOOKUP($B48,'Rates (%) SA2'!$B:$AA,G$645,FALSE)-(VLOOKUP($B48,'Changes (pct point)'!$B:$AA,G$645,FALSE)))</f>
        <v>0.55819546742209647</v>
      </c>
      <c r="H48" s="2">
        <f>VLOOKUP($B48,'Changes (pct point)'!$B:$AA,H$645,FALSE)/(VLOOKUP($B48,'Rates (%) SA2'!$B:$AA,H$645,FALSE)-(VLOOKUP($B48,'Changes (pct point)'!$B:$AA,H$645,FALSE)))</f>
        <v>0.32635514950166122</v>
      </c>
      <c r="I48" s="2">
        <f>VLOOKUP($B48,'Changes (pct point)'!$B:$AA,I$645,FALSE)/(VLOOKUP($B48,'Rates (%) SA2'!$B:$AA,I$645,FALSE)-(VLOOKUP($B48,'Changes (pct point)'!$B:$AA,I$645,FALSE)))</f>
        <v>0.29268866873065008</v>
      </c>
      <c r="J48" s="2">
        <f>VLOOKUP($B48,'Changes (pct point)'!$B:$AA,J$645,FALSE)/(VLOOKUP($B48,'Rates (%) SA2'!$B:$AA,J$645,FALSE)-(VLOOKUP($B48,'Changes (pct point)'!$B:$AA,J$645,FALSE)))</f>
        <v>0.42916255605381148</v>
      </c>
      <c r="K48" s="2">
        <f>VLOOKUP($B48,'Changes (pct point)'!$B:$AA,K$645,FALSE)/(VLOOKUP($B48,'Rates (%) SA2'!$B:$AA,K$645,FALSE)-(VLOOKUP($B48,'Changes (pct point)'!$B:$AA,K$645,FALSE)))</f>
        <v>0.91196428571428578</v>
      </c>
      <c r="L48" s="2">
        <f>VLOOKUP($B48,'Changes (pct point)'!$B:$AA,L$645,FALSE)/(VLOOKUP($B48,'Rates (%) SA2'!$B:$AA,L$645,FALSE)-(VLOOKUP($B48,'Changes (pct point)'!$B:$AA,L$645,FALSE)))</f>
        <v>0.10778815843201293</v>
      </c>
      <c r="M48" s="2">
        <f>VLOOKUP($B48,'Changes (pct point)'!$B:$AA,M$645,FALSE)/(VLOOKUP($B48,'Rates (%) SA2'!$B:$AA,M$645,FALSE)-(VLOOKUP($B48,'Changes (pct point)'!$B:$AA,M$645,FALSE)))</f>
        <v>-2.1825919282511173E-2</v>
      </c>
      <c r="N48" s="2">
        <f>VLOOKUP($B48,'Changes (pct point)'!$B:$AA,N$645,FALSE)/(VLOOKUP($B48,'Rates (%) SA2'!$B:$AA,N$645,FALSE)-(VLOOKUP($B48,'Changes (pct point)'!$B:$AA,N$645,FALSE)))</f>
        <v>0.27220649350649345</v>
      </c>
      <c r="O48" s="2">
        <f>VLOOKUP($B48,'Changes (pct point)'!$B:$AA,O$645,FALSE)/(VLOOKUP($B48,'Rates (%) SA2'!$B:$AA,O$645,FALSE)-(VLOOKUP($B48,'Changes (pct point)'!$B:$AA,O$645,FALSE)))</f>
        <v>0.19172887029288699</v>
      </c>
      <c r="P48" s="2">
        <f>VLOOKUP($B48,'Changes (pct point)'!$B:$AA,P$645,FALSE)/(VLOOKUP($B48,'Rates (%) SA2'!$B:$AA,P$645,FALSE)-(VLOOKUP($B48,'Changes (pct point)'!$B:$AA,P$645,FALSE)))</f>
        <v>8.8510218978102143E-2</v>
      </c>
      <c r="Q48" s="2">
        <f>VLOOKUP($B48,'Changes (pct point)'!$B:$AA,Q$645,FALSE)/(VLOOKUP($B48,'Rates (%) SA2'!$B:$AA,Q$645,FALSE)-(VLOOKUP($B48,'Changes (pct point)'!$B:$AA,Q$645,FALSE)))</f>
        <v>0.23418246187363834</v>
      </c>
      <c r="R48" s="2">
        <f>VLOOKUP($B48,'Changes (pct point)'!$B:$AA,R$645,FALSE)/(VLOOKUP($B48,'Rates (%) SA2'!$B:$AA,R$645,FALSE)-(VLOOKUP($B48,'Changes (pct point)'!$B:$AA,R$645,FALSE)))</f>
        <v>0.6600177215189873</v>
      </c>
      <c r="S48" s="2">
        <f>VLOOKUP($B48,'Changes (pct point)'!$B:$AA,S$645,FALSE)/(VLOOKUP($B48,'Rates (%) SA2'!$B:$AA,S$645,FALSE)-(VLOOKUP($B48,'Changes (pct point)'!$B:$AA,S$645,FALSE)))</f>
        <v>0.99356599190283412</v>
      </c>
      <c r="T48" s="2">
        <f>VLOOKUP($B48,'Changes (pct point)'!$B:$AA,T$645,FALSE)/(VLOOKUP($B48,'Rates (%) SA2'!$B:$AA,T$645,FALSE)-(VLOOKUP($B48,'Changes (pct point)'!$B:$AA,T$645,FALSE)))</f>
        <v>-0.21774288939051914</v>
      </c>
      <c r="U48" s="2">
        <f>VLOOKUP($B48,'Changes (pct point)'!$B:$AA,U$645,FALSE)/(VLOOKUP($B48,'Rates (%) SA2'!$B:$AA,U$645,FALSE)-(VLOOKUP($B48,'Changes (pct point)'!$B:$AA,U$645,FALSE)))</f>
        <v>0.46723066465256818</v>
      </c>
      <c r="V48" s="2">
        <f>VLOOKUP($B48,'Changes (pct point)'!$B:$AA,V$645,FALSE)/(VLOOKUP($B48,'Rates (%) SA2'!$B:$AA,V$645,FALSE)-(VLOOKUP($B48,'Changes (pct point)'!$B:$AA,V$645,FALSE)))</f>
        <v>0.27713361038961032</v>
      </c>
      <c r="W48" s="2">
        <f>VLOOKUP($B48,'Changes (pct point)'!$B:$AA,W$645,FALSE)/(VLOOKUP($B48,'Rates (%) SA2'!$B:$AA,W$645,FALSE)-(VLOOKUP($B48,'Changes (pct point)'!$B:$AA,W$645,FALSE)))</f>
        <v>0.15240147783251234</v>
      </c>
      <c r="X48" s="2">
        <f>VLOOKUP($B48,'Changes (pct point)'!$B:$AA,X$645,FALSE)/(VLOOKUP($B48,'Rates (%) SA2'!$B:$AA,X$645,FALSE)-(VLOOKUP($B48,'Changes (pct point)'!$B:$AA,X$645,FALSE)))</f>
        <v>0.16772077769969548</v>
      </c>
      <c r="Y48" s="2">
        <f>VLOOKUP($B48,'Changes (pct point)'!$B:$AA,Y$645,FALSE)/(VLOOKUP($B48,'Rates (%) SA2'!$B:$AA,Y$645,FALSE)-(VLOOKUP($B48,'Changes (pct point)'!$B:$AA,Y$645,FALSE)))</f>
        <v>7.9958191795139799E-2</v>
      </c>
      <c r="Z48" s="2">
        <f>VLOOKUP($B48,'Changes (pct point)'!$B:$AA,Z$645,FALSE)/(VLOOKUP($B48,'Rates (%) SA2'!$B:$AA,Z$645,FALSE)-(VLOOKUP($B48,'Changes (pct point)'!$B:$AA,Z$645,FALSE)))</f>
        <v>5.9891107078039935E-2</v>
      </c>
    </row>
    <row r="49" spans="1:26" x14ac:dyDescent="0.3">
      <c r="A49">
        <v>117031646</v>
      </c>
      <c r="B49" t="s">
        <v>438</v>
      </c>
      <c r="C49" s="2">
        <f>VLOOKUP($B49,'Changes (pct point)'!$B:$AA,C$645,FALSE)/(VLOOKUP($B49,'Rates (%) SA2'!$B:$AA,C$645,FALSE)-(VLOOKUP($B49,'Changes (pct point)'!$B:$AA,C$645,FALSE)))</f>
        <v>9.7075180105167871E-2</v>
      </c>
      <c r="D49" s="2">
        <f>VLOOKUP($B49,'Changes (pct point)'!$B:$AA,D$645,FALSE)/(VLOOKUP($B49,'Rates (%) SA2'!$B:$AA,D$645,FALSE)-(VLOOKUP($B49,'Changes (pct point)'!$B:$AA,D$645,FALSE)))</f>
        <v>-0.31355926690920027</v>
      </c>
      <c r="E49" s="2">
        <f>VLOOKUP($B49,'Changes (pct point)'!$B:$AA,E$645,FALSE)/(VLOOKUP($B49,'Rates (%) SA2'!$B:$AA,E$645,FALSE)-(VLOOKUP($B49,'Changes (pct point)'!$B:$AA,E$645,FALSE)))</f>
        <v>0.41136652267728308</v>
      </c>
      <c r="F49" s="2">
        <f>VLOOKUP($B49,'Changes (pct point)'!$B:$AA,F$645,FALSE)/(VLOOKUP($B49,'Rates (%) SA2'!$B:$AA,F$645,FALSE)-(VLOOKUP($B49,'Changes (pct point)'!$B:$AA,F$645,FALSE)))</f>
        <v>7.97472103413637E-2</v>
      </c>
      <c r="G49" s="2">
        <f>VLOOKUP($B49,'Changes (pct point)'!$B:$AA,G$645,FALSE)/(VLOOKUP($B49,'Rates (%) SA2'!$B:$AA,G$645,FALSE)-(VLOOKUP($B49,'Changes (pct point)'!$B:$AA,G$645,FALSE)))</f>
        <v>0.12844439462161272</v>
      </c>
      <c r="H49" s="2">
        <f>VLOOKUP($B49,'Changes (pct point)'!$B:$AA,H$645,FALSE)/(VLOOKUP($B49,'Rates (%) SA2'!$B:$AA,H$645,FALSE)-(VLOOKUP($B49,'Changes (pct point)'!$B:$AA,H$645,FALSE)))</f>
        <v>0.10512863731773982</v>
      </c>
      <c r="I49" s="2">
        <f>VLOOKUP($B49,'Changes (pct point)'!$B:$AA,I$645,FALSE)/(VLOOKUP($B49,'Rates (%) SA2'!$B:$AA,I$645,FALSE)-(VLOOKUP($B49,'Changes (pct point)'!$B:$AA,I$645,FALSE)))</f>
        <v>0.24618249765525374</v>
      </c>
      <c r="J49" s="2">
        <f>VLOOKUP($B49,'Changes (pct point)'!$B:$AA,J$645,FALSE)/(VLOOKUP($B49,'Rates (%) SA2'!$B:$AA,J$645,FALSE)-(VLOOKUP($B49,'Changes (pct point)'!$B:$AA,J$645,FALSE)))</f>
        <v>-0.21568523008131957</v>
      </c>
      <c r="K49" s="2">
        <f>VLOOKUP($B49,'Changes (pct point)'!$B:$AA,K$645,FALSE)/(VLOOKUP($B49,'Rates (%) SA2'!$B:$AA,K$645,FALSE)-(VLOOKUP($B49,'Changes (pct point)'!$B:$AA,K$645,FALSE)))</f>
        <v>-0.23467948437588496</v>
      </c>
      <c r="L49" s="2">
        <f>VLOOKUP($B49,'Changes (pct point)'!$B:$AA,L$645,FALSE)/(VLOOKUP($B49,'Rates (%) SA2'!$B:$AA,L$645,FALSE)-(VLOOKUP($B49,'Changes (pct point)'!$B:$AA,L$645,FALSE)))</f>
        <v>-0.38430255743779962</v>
      </c>
      <c r="M49" s="2">
        <f>VLOOKUP($B49,'Changes (pct point)'!$B:$AA,M$645,FALSE)/(VLOOKUP($B49,'Rates (%) SA2'!$B:$AA,M$645,FALSE)-(VLOOKUP($B49,'Changes (pct point)'!$B:$AA,M$645,FALSE)))</f>
        <v>-0.48266295619753763</v>
      </c>
      <c r="N49" s="2">
        <f>VLOOKUP($B49,'Changes (pct point)'!$B:$AA,N$645,FALSE)/(VLOOKUP($B49,'Rates (%) SA2'!$B:$AA,N$645,FALSE)-(VLOOKUP($B49,'Changes (pct point)'!$B:$AA,N$645,FALSE)))</f>
        <v>-0.2268723148231748</v>
      </c>
      <c r="O49" s="2">
        <f>VLOOKUP($B49,'Changes (pct point)'!$B:$AA,O$645,FALSE)/(VLOOKUP($B49,'Rates (%) SA2'!$B:$AA,O$645,FALSE)-(VLOOKUP($B49,'Changes (pct point)'!$B:$AA,O$645,FALSE)))</f>
        <v>0.31113066624980429</v>
      </c>
      <c r="P49" s="2">
        <f>VLOOKUP($B49,'Changes (pct point)'!$B:$AA,P$645,FALSE)/(VLOOKUP($B49,'Rates (%) SA2'!$B:$AA,P$645,FALSE)-(VLOOKUP($B49,'Changes (pct point)'!$B:$AA,P$645,FALSE)))</f>
        <v>-0.32965176744751745</v>
      </c>
      <c r="Q49" s="2">
        <f>VLOOKUP($B49,'Changes (pct point)'!$B:$AA,Q$645,FALSE)/(VLOOKUP($B49,'Rates (%) SA2'!$B:$AA,Q$645,FALSE)-(VLOOKUP($B49,'Changes (pct point)'!$B:$AA,Q$645,FALSE)))</f>
        <v>0.18848753317717518</v>
      </c>
      <c r="R49" s="2">
        <f>VLOOKUP($B49,'Changes (pct point)'!$B:$AA,R$645,FALSE)/(VLOOKUP($B49,'Rates (%) SA2'!$B:$AA,R$645,FALSE)-(VLOOKUP($B49,'Changes (pct point)'!$B:$AA,R$645,FALSE)))</f>
        <v>-7.4031658256610997E-2</v>
      </c>
      <c r="S49" s="2">
        <f>VLOOKUP($B49,'Changes (pct point)'!$B:$AA,S$645,FALSE)/(VLOOKUP($B49,'Rates (%) SA2'!$B:$AA,S$645,FALSE)-(VLOOKUP($B49,'Changes (pct point)'!$B:$AA,S$645,FALSE)))</f>
        <v>-0.40564956785129952</v>
      </c>
      <c r="T49" s="2">
        <f>VLOOKUP($B49,'Changes (pct point)'!$B:$AA,T$645,FALSE)/(VLOOKUP($B49,'Rates (%) SA2'!$B:$AA,T$645,FALSE)-(VLOOKUP($B49,'Changes (pct point)'!$B:$AA,T$645,FALSE)))</f>
        <v>0.12598127194480488</v>
      </c>
      <c r="U49" s="2">
        <f>VLOOKUP($B49,'Changes (pct point)'!$B:$AA,U$645,FALSE)/(VLOOKUP($B49,'Rates (%) SA2'!$B:$AA,U$645,FALSE)-(VLOOKUP($B49,'Changes (pct point)'!$B:$AA,U$645,FALSE)))</f>
        <v>0.46235850058059097</v>
      </c>
      <c r="V49" s="2">
        <f>VLOOKUP($B49,'Changes (pct point)'!$B:$AA,V$645,FALSE)/(VLOOKUP($B49,'Rates (%) SA2'!$B:$AA,V$645,FALSE)-(VLOOKUP($B49,'Changes (pct point)'!$B:$AA,V$645,FALSE)))</f>
        <v>-0.19247920615844011</v>
      </c>
      <c r="W49" s="2">
        <f>VLOOKUP($B49,'Changes (pct point)'!$B:$AA,W$645,FALSE)/(VLOOKUP($B49,'Rates (%) SA2'!$B:$AA,W$645,FALSE)-(VLOOKUP($B49,'Changes (pct point)'!$B:$AA,W$645,FALSE)))</f>
        <v>-8.2824760244115087E-2</v>
      </c>
      <c r="X49" s="2" t="e">
        <f>VLOOKUP($B49,'Changes (pct point)'!$B:$AA,X$645,FALSE)/(VLOOKUP($B49,'Rates (%) SA2'!$B:$AA,X$645,FALSE)-(VLOOKUP($B49,'Changes (pct point)'!$B:$AA,X$645,FALSE)))</f>
        <v>#DIV/0!</v>
      </c>
      <c r="Y49" s="2">
        <f>VLOOKUP($B49,'Changes (pct point)'!$B:$AA,Y$645,FALSE)/(VLOOKUP($B49,'Rates (%) SA2'!$B:$AA,Y$645,FALSE)-(VLOOKUP($B49,'Changes (pct point)'!$B:$AA,Y$645,FALSE)))</f>
        <v>0.01</v>
      </c>
      <c r="Z49" s="2">
        <f>VLOOKUP($B49,'Changes (pct point)'!$B:$AA,Z$645,FALSE)/(VLOOKUP($B49,'Rates (%) SA2'!$B:$AA,Z$645,FALSE)-(VLOOKUP($B49,'Changes (pct point)'!$B:$AA,Z$645,FALSE)))</f>
        <v>-0.1797752808988764</v>
      </c>
    </row>
    <row r="50" spans="1:26" x14ac:dyDescent="0.3">
      <c r="A50">
        <v>113011257</v>
      </c>
      <c r="B50" t="s">
        <v>338</v>
      </c>
      <c r="C50" s="2">
        <f>VLOOKUP($B50,'Changes (pct point)'!$B:$AA,C$645,FALSE)/(VLOOKUP($B50,'Rates (%) SA2'!$B:$AA,C$645,FALSE)-(VLOOKUP($B50,'Changes (pct point)'!$B:$AA,C$645,FALSE)))</f>
        <v>0.24046673366834184</v>
      </c>
      <c r="D50" s="2">
        <f>VLOOKUP($B50,'Changes (pct point)'!$B:$AA,D$645,FALSE)/(VLOOKUP($B50,'Rates (%) SA2'!$B:$AA,D$645,FALSE)-(VLOOKUP($B50,'Changes (pct point)'!$B:$AA,D$645,FALSE)))</f>
        <v>0.98264868421052631</v>
      </c>
      <c r="E50" s="2">
        <f>VLOOKUP($B50,'Changes (pct point)'!$B:$AA,E$645,FALSE)/(VLOOKUP($B50,'Rates (%) SA2'!$B:$AA,E$645,FALSE)-(VLOOKUP($B50,'Changes (pct point)'!$B:$AA,E$645,FALSE)))</f>
        <v>-0.10796952380952386</v>
      </c>
      <c r="F50" s="2">
        <f>VLOOKUP($B50,'Changes (pct point)'!$B:$AA,F$645,FALSE)/(VLOOKUP($B50,'Rates (%) SA2'!$B:$AA,F$645,FALSE)-(VLOOKUP($B50,'Changes (pct point)'!$B:$AA,F$645,FALSE)))</f>
        <v>0.34924634146341466</v>
      </c>
      <c r="G50" s="2">
        <f>VLOOKUP($B50,'Changes (pct point)'!$B:$AA,G$645,FALSE)/(VLOOKUP($B50,'Rates (%) SA2'!$B:$AA,G$645,FALSE)-(VLOOKUP($B50,'Changes (pct point)'!$B:$AA,G$645,FALSE)))</f>
        <v>-0.27107317073170728</v>
      </c>
      <c r="H50" s="2">
        <f>VLOOKUP($B50,'Changes (pct point)'!$B:$AA,H$645,FALSE)/(VLOOKUP($B50,'Rates (%) SA2'!$B:$AA,H$645,FALSE)-(VLOOKUP($B50,'Changes (pct point)'!$B:$AA,H$645,FALSE)))</f>
        <v>0.21040612244897949</v>
      </c>
      <c r="I50" s="2">
        <f>VLOOKUP($B50,'Changes (pct point)'!$B:$AA,I$645,FALSE)/(VLOOKUP($B50,'Rates (%) SA2'!$B:$AA,I$645,FALSE)-(VLOOKUP($B50,'Changes (pct point)'!$B:$AA,I$645,FALSE)))</f>
        <v>1.7832372505543176E-2</v>
      </c>
      <c r="J50" s="2">
        <f>VLOOKUP($B50,'Changes (pct point)'!$B:$AA,J$645,FALSE)/(VLOOKUP($B50,'Rates (%) SA2'!$B:$AA,J$645,FALSE)-(VLOOKUP($B50,'Changes (pct point)'!$B:$AA,J$645,FALSE)))</f>
        <v>0.56837356321839083</v>
      </c>
      <c r="K50" s="2">
        <f>VLOOKUP($B50,'Changes (pct point)'!$B:$AA,K$645,FALSE)/(VLOOKUP($B50,'Rates (%) SA2'!$B:$AA,K$645,FALSE)-(VLOOKUP($B50,'Changes (pct point)'!$B:$AA,K$645,FALSE)))</f>
        <v>-0.12182488479262682</v>
      </c>
      <c r="L50" s="2">
        <f>VLOOKUP($B50,'Changes (pct point)'!$B:$AA,L$645,FALSE)/(VLOOKUP($B50,'Rates (%) SA2'!$B:$AA,L$645,FALSE)-(VLOOKUP($B50,'Changes (pct point)'!$B:$AA,L$645,FALSE)))</f>
        <v>0.5790121212121212</v>
      </c>
      <c r="M50" s="2">
        <f>VLOOKUP($B50,'Changes (pct point)'!$B:$AA,M$645,FALSE)/(VLOOKUP($B50,'Rates (%) SA2'!$B:$AA,M$645,FALSE)-(VLOOKUP($B50,'Changes (pct point)'!$B:$AA,M$645,FALSE)))</f>
        <v>-2.9077380952380889E-2</v>
      </c>
      <c r="N50" s="2">
        <f>VLOOKUP($B50,'Changes (pct point)'!$B:$AA,N$645,FALSE)/(VLOOKUP($B50,'Rates (%) SA2'!$B:$AA,N$645,FALSE)-(VLOOKUP($B50,'Changes (pct point)'!$B:$AA,N$645,FALSE)))</f>
        <v>0.71239444444444455</v>
      </c>
      <c r="O50" s="2">
        <f>VLOOKUP($B50,'Changes (pct point)'!$B:$AA,O$645,FALSE)/(VLOOKUP($B50,'Rates (%) SA2'!$B:$AA,O$645,FALSE)-(VLOOKUP($B50,'Changes (pct point)'!$B:$AA,O$645,FALSE)))</f>
        <v>0.76719047619047631</v>
      </c>
      <c r="P50" s="2">
        <f>VLOOKUP($B50,'Changes (pct point)'!$B:$AA,P$645,FALSE)/(VLOOKUP($B50,'Rates (%) SA2'!$B:$AA,P$645,FALSE)-(VLOOKUP($B50,'Changes (pct point)'!$B:$AA,P$645,FALSE)))</f>
        <v>-0.3191836734693877</v>
      </c>
      <c r="Q50" s="2">
        <f>VLOOKUP($B50,'Changes (pct point)'!$B:$AA,Q$645,FALSE)/(VLOOKUP($B50,'Rates (%) SA2'!$B:$AA,Q$645,FALSE)-(VLOOKUP($B50,'Changes (pct point)'!$B:$AA,Q$645,FALSE)))</f>
        <v>-1.8493055555555426E-3</v>
      </c>
      <c r="R50" s="2">
        <f>VLOOKUP($B50,'Changes (pct point)'!$B:$AA,R$645,FALSE)/(VLOOKUP($B50,'Rates (%) SA2'!$B:$AA,R$645,FALSE)-(VLOOKUP($B50,'Changes (pct point)'!$B:$AA,R$645,FALSE)))</f>
        <v>-0.37262456140350886</v>
      </c>
      <c r="S50" s="2">
        <f>VLOOKUP($B50,'Changes (pct point)'!$B:$AA,S$645,FALSE)/(VLOOKUP($B50,'Rates (%) SA2'!$B:$AA,S$645,FALSE)-(VLOOKUP($B50,'Changes (pct point)'!$B:$AA,S$645,FALSE)))</f>
        <v>-0.47240606060606061</v>
      </c>
      <c r="T50" s="2">
        <f>VLOOKUP($B50,'Changes (pct point)'!$B:$AA,T$645,FALSE)/(VLOOKUP($B50,'Rates (%) SA2'!$B:$AA,T$645,FALSE)-(VLOOKUP($B50,'Changes (pct point)'!$B:$AA,T$645,FALSE)))</f>
        <v>5.4066339285714298</v>
      </c>
      <c r="U50" s="2">
        <f>VLOOKUP($B50,'Changes (pct point)'!$B:$AA,U$645,FALSE)/(VLOOKUP($B50,'Rates (%) SA2'!$B:$AA,U$645,FALSE)-(VLOOKUP($B50,'Changes (pct point)'!$B:$AA,U$645,FALSE)))</f>
        <v>0.44816227678571441</v>
      </c>
      <c r="V50" s="2">
        <f>VLOOKUP($B50,'Changes (pct point)'!$B:$AA,V$645,FALSE)/(VLOOKUP($B50,'Rates (%) SA2'!$B:$AA,V$645,FALSE)-(VLOOKUP($B50,'Changes (pct point)'!$B:$AA,V$645,FALSE)))</f>
        <v>31.443200000000076</v>
      </c>
      <c r="W50" s="2">
        <f>VLOOKUP($B50,'Changes (pct point)'!$B:$AA,W$645,FALSE)/(VLOOKUP($B50,'Rates (%) SA2'!$B:$AA,W$645,FALSE)-(VLOOKUP($B50,'Changes (pct point)'!$B:$AA,W$645,FALSE)))</f>
        <v>0.10258418167580267</v>
      </c>
      <c r="X50" s="2">
        <f>VLOOKUP($B50,'Changes (pct point)'!$B:$AA,X$645,FALSE)/(VLOOKUP($B50,'Rates (%) SA2'!$B:$AA,X$645,FALSE)-(VLOOKUP($B50,'Changes (pct point)'!$B:$AA,X$645,FALSE)))</f>
        <v>1.0090817356205853E-2</v>
      </c>
      <c r="Y50" s="2">
        <f>VLOOKUP($B50,'Changes (pct point)'!$B:$AA,Y$645,FALSE)/(VLOOKUP($B50,'Rates (%) SA2'!$B:$AA,Y$645,FALSE)-(VLOOKUP($B50,'Changes (pct point)'!$B:$AA,Y$645,FALSE)))</f>
        <v>-0.27974683544303797</v>
      </c>
      <c r="Z50" s="2">
        <f>VLOOKUP($B50,'Changes (pct point)'!$B:$AA,Z$645,FALSE)/(VLOOKUP($B50,'Rates (%) SA2'!$B:$AA,Z$645,FALSE)-(VLOOKUP($B50,'Changes (pct point)'!$B:$AA,Z$645,FALSE)))</f>
        <v>0.52502120441051747</v>
      </c>
    </row>
    <row r="51" spans="1:26" x14ac:dyDescent="0.3">
      <c r="A51">
        <v>125031713</v>
      </c>
      <c r="B51" t="s">
        <v>635</v>
      </c>
      <c r="C51" s="2">
        <f>VLOOKUP($B51,'Changes (pct point)'!$B:$AA,C$645,FALSE)/(VLOOKUP($B51,'Rates (%) SA2'!$B:$AA,C$645,FALSE)-(VLOOKUP($B51,'Changes (pct point)'!$B:$AA,C$645,FALSE)))</f>
        <v>0.40356525686346673</v>
      </c>
      <c r="D51" s="2">
        <f>VLOOKUP($B51,'Changes (pct point)'!$B:$AA,D$645,FALSE)/(VLOOKUP($B51,'Rates (%) SA2'!$B:$AA,D$645,FALSE)-(VLOOKUP($B51,'Changes (pct point)'!$B:$AA,D$645,FALSE)))</f>
        <v>0.36889487969341384</v>
      </c>
      <c r="E51" s="2">
        <f>VLOOKUP($B51,'Changes (pct point)'!$B:$AA,E$645,FALSE)/(VLOOKUP($B51,'Rates (%) SA2'!$B:$AA,E$645,FALSE)-(VLOOKUP($B51,'Changes (pct point)'!$B:$AA,E$645,FALSE)))</f>
        <v>0.24538587834288692</v>
      </c>
      <c r="F51" s="2">
        <f>VLOOKUP($B51,'Changes (pct point)'!$B:$AA,F$645,FALSE)/(VLOOKUP($B51,'Rates (%) SA2'!$B:$AA,F$645,FALSE)-(VLOOKUP($B51,'Changes (pct point)'!$B:$AA,F$645,FALSE)))</f>
        <v>0.43449038864621531</v>
      </c>
      <c r="G51" s="2">
        <f>VLOOKUP($B51,'Changes (pct point)'!$B:$AA,G$645,FALSE)/(VLOOKUP($B51,'Rates (%) SA2'!$B:$AA,G$645,FALSE)-(VLOOKUP($B51,'Changes (pct point)'!$B:$AA,G$645,FALSE)))</f>
        <v>0.52951739378080087</v>
      </c>
      <c r="H51" s="2">
        <f>VLOOKUP($B51,'Changes (pct point)'!$B:$AA,H$645,FALSE)/(VLOOKUP($B51,'Rates (%) SA2'!$B:$AA,H$645,FALSE)-(VLOOKUP($B51,'Changes (pct point)'!$B:$AA,H$645,FALSE)))</f>
        <v>0.43836595563547476</v>
      </c>
      <c r="I51" s="2">
        <f>VLOOKUP($B51,'Changes (pct point)'!$B:$AA,I$645,FALSE)/(VLOOKUP($B51,'Rates (%) SA2'!$B:$AA,I$645,FALSE)-(VLOOKUP($B51,'Changes (pct point)'!$B:$AA,I$645,FALSE)))</f>
        <v>0.39589347354355592</v>
      </c>
      <c r="J51" s="2">
        <f>VLOOKUP($B51,'Changes (pct point)'!$B:$AA,J$645,FALSE)/(VLOOKUP($B51,'Rates (%) SA2'!$B:$AA,J$645,FALSE)-(VLOOKUP($B51,'Changes (pct point)'!$B:$AA,J$645,FALSE)))</f>
        <v>0.31748749443484303</v>
      </c>
      <c r="K51" s="2">
        <f>VLOOKUP($B51,'Changes (pct point)'!$B:$AA,K$645,FALSE)/(VLOOKUP($B51,'Rates (%) SA2'!$B:$AA,K$645,FALSE)-(VLOOKUP($B51,'Changes (pct point)'!$B:$AA,K$645,FALSE)))</f>
        <v>0.90811889960495862</v>
      </c>
      <c r="L51" s="2">
        <f>VLOOKUP($B51,'Changes (pct point)'!$B:$AA,L$645,FALSE)/(VLOOKUP($B51,'Rates (%) SA2'!$B:$AA,L$645,FALSE)-(VLOOKUP($B51,'Changes (pct point)'!$B:$AA,L$645,FALSE)))</f>
        <v>0.68591864036931616</v>
      </c>
      <c r="M51" s="2">
        <f>VLOOKUP($B51,'Changes (pct point)'!$B:$AA,M$645,FALSE)/(VLOOKUP($B51,'Rates (%) SA2'!$B:$AA,M$645,FALSE)-(VLOOKUP($B51,'Changes (pct point)'!$B:$AA,M$645,FALSE)))</f>
        <v>0.33320064611348066</v>
      </c>
      <c r="N51" s="2">
        <f>VLOOKUP($B51,'Changes (pct point)'!$B:$AA,N$645,FALSE)/(VLOOKUP($B51,'Rates (%) SA2'!$B:$AA,N$645,FALSE)-(VLOOKUP($B51,'Changes (pct point)'!$B:$AA,N$645,FALSE)))</f>
        <v>-5.3028555848817945E-2</v>
      </c>
      <c r="O51" s="2">
        <f>VLOOKUP($B51,'Changes (pct point)'!$B:$AA,O$645,FALSE)/(VLOOKUP($B51,'Rates (%) SA2'!$B:$AA,O$645,FALSE)-(VLOOKUP($B51,'Changes (pct point)'!$B:$AA,O$645,FALSE)))</f>
        <v>0.79234712781401673</v>
      </c>
      <c r="P51" s="2">
        <f>VLOOKUP($B51,'Changes (pct point)'!$B:$AA,P$645,FALSE)/(VLOOKUP($B51,'Rates (%) SA2'!$B:$AA,P$645,FALSE)-(VLOOKUP($B51,'Changes (pct point)'!$B:$AA,P$645,FALSE)))</f>
        <v>-0.28426670259867381</v>
      </c>
      <c r="Q51" s="2">
        <f>VLOOKUP($B51,'Changes (pct point)'!$B:$AA,Q$645,FALSE)/(VLOOKUP($B51,'Rates (%) SA2'!$B:$AA,Q$645,FALSE)-(VLOOKUP($B51,'Changes (pct point)'!$B:$AA,Q$645,FALSE)))</f>
        <v>0.45664094952412471</v>
      </c>
      <c r="R51" s="2">
        <f>VLOOKUP($B51,'Changes (pct point)'!$B:$AA,R$645,FALSE)/(VLOOKUP($B51,'Rates (%) SA2'!$B:$AA,R$645,FALSE)-(VLOOKUP($B51,'Changes (pct point)'!$B:$AA,R$645,FALSE)))</f>
        <v>0.66280151948335875</v>
      </c>
      <c r="S51" s="2">
        <f>VLOOKUP($B51,'Changes (pct point)'!$B:$AA,S$645,FALSE)/(VLOOKUP($B51,'Rates (%) SA2'!$B:$AA,S$645,FALSE)-(VLOOKUP($B51,'Changes (pct point)'!$B:$AA,S$645,FALSE)))</f>
        <v>0.73085951400287175</v>
      </c>
      <c r="T51" s="2">
        <f>VLOOKUP($B51,'Changes (pct point)'!$B:$AA,T$645,FALSE)/(VLOOKUP($B51,'Rates (%) SA2'!$B:$AA,T$645,FALSE)-(VLOOKUP($B51,'Changes (pct point)'!$B:$AA,T$645,FALSE)))</f>
        <v>0.22158966440318237</v>
      </c>
      <c r="U51" s="2">
        <f>VLOOKUP($B51,'Changes (pct point)'!$B:$AA,U$645,FALSE)/(VLOOKUP($B51,'Rates (%) SA2'!$B:$AA,U$645,FALSE)-(VLOOKUP($B51,'Changes (pct point)'!$B:$AA,U$645,FALSE)))</f>
        <v>0.4428098683765922</v>
      </c>
      <c r="V51" s="2">
        <f>VLOOKUP($B51,'Changes (pct point)'!$B:$AA,V$645,FALSE)/(VLOOKUP($B51,'Rates (%) SA2'!$B:$AA,V$645,FALSE)-(VLOOKUP($B51,'Changes (pct point)'!$B:$AA,V$645,FALSE)))</f>
        <v>0.41782681972368002</v>
      </c>
      <c r="W51" s="2">
        <f>VLOOKUP($B51,'Changes (pct point)'!$B:$AA,W$645,FALSE)/(VLOOKUP($B51,'Rates (%) SA2'!$B:$AA,W$645,FALSE)-(VLOOKUP($B51,'Changes (pct point)'!$B:$AA,W$645,FALSE)))</f>
        <v>0.49145299145299137</v>
      </c>
      <c r="X51" s="2">
        <f>VLOOKUP($B51,'Changes (pct point)'!$B:$AA,X$645,FALSE)/(VLOOKUP($B51,'Rates (%) SA2'!$B:$AA,X$645,FALSE)-(VLOOKUP($B51,'Changes (pct point)'!$B:$AA,X$645,FALSE)))</f>
        <v>0.25304878048780494</v>
      </c>
      <c r="Y51" s="2">
        <f>VLOOKUP($B51,'Changes (pct point)'!$B:$AA,Y$645,FALSE)/(VLOOKUP($B51,'Rates (%) SA2'!$B:$AA,Y$645,FALSE)-(VLOOKUP($B51,'Changes (pct point)'!$B:$AA,Y$645,FALSE)))</f>
        <v>0.29212362911266199</v>
      </c>
      <c r="Z51" s="2">
        <f>VLOOKUP($B51,'Changes (pct point)'!$B:$AA,Z$645,FALSE)/(VLOOKUP($B51,'Rates (%) SA2'!$B:$AA,Z$645,FALSE)-(VLOOKUP($B51,'Changes (pct point)'!$B:$AA,Z$645,FALSE)))</f>
        <v>3.7842951750236518E-2</v>
      </c>
    </row>
    <row r="52" spans="1:26" x14ac:dyDescent="0.3">
      <c r="A52">
        <v>127011594</v>
      </c>
      <c r="B52" t="s">
        <v>666</v>
      </c>
      <c r="C52" s="2">
        <f>VLOOKUP($B52,'Changes (pct point)'!$B:$AA,C$645,FALSE)/(VLOOKUP($B52,'Rates (%) SA2'!$B:$AA,C$645,FALSE)-(VLOOKUP($B52,'Changes (pct point)'!$B:$AA,C$645,FALSE)))</f>
        <v>0.19709850746268667</v>
      </c>
      <c r="D52" s="2">
        <f>VLOOKUP($B52,'Changes (pct point)'!$B:$AA,D$645,FALSE)/(VLOOKUP($B52,'Rates (%) SA2'!$B:$AA,D$645,FALSE)-(VLOOKUP($B52,'Changes (pct point)'!$B:$AA,D$645,FALSE)))</f>
        <v>0.21207741935483881</v>
      </c>
      <c r="E52" s="2">
        <f>VLOOKUP($B52,'Changes (pct point)'!$B:$AA,E$645,FALSE)/(VLOOKUP($B52,'Rates (%) SA2'!$B:$AA,E$645,FALSE)-(VLOOKUP($B52,'Changes (pct point)'!$B:$AA,E$645,FALSE)))</f>
        <v>-0.10627857142857142</v>
      </c>
      <c r="F52" s="2">
        <f>VLOOKUP($B52,'Changes (pct point)'!$B:$AA,F$645,FALSE)/(VLOOKUP($B52,'Rates (%) SA2'!$B:$AA,F$645,FALSE)-(VLOOKUP($B52,'Changes (pct point)'!$B:$AA,F$645,FALSE)))</f>
        <v>0.35938397291196378</v>
      </c>
      <c r="G52" s="2">
        <f>VLOOKUP($B52,'Changes (pct point)'!$B:$AA,G$645,FALSE)/(VLOOKUP($B52,'Rates (%) SA2'!$B:$AA,G$645,FALSE)-(VLOOKUP($B52,'Changes (pct point)'!$B:$AA,G$645,FALSE)))</f>
        <v>-0.17143184079601992</v>
      </c>
      <c r="H52" s="2">
        <f>VLOOKUP($B52,'Changes (pct point)'!$B:$AA,H$645,FALSE)/(VLOOKUP($B52,'Rates (%) SA2'!$B:$AA,H$645,FALSE)-(VLOOKUP($B52,'Changes (pct point)'!$B:$AA,H$645,FALSE)))</f>
        <v>0.20889646869983941</v>
      </c>
      <c r="I52" s="2">
        <f>VLOOKUP($B52,'Changes (pct point)'!$B:$AA,I$645,FALSE)/(VLOOKUP($B52,'Rates (%) SA2'!$B:$AA,I$645,FALSE)-(VLOOKUP($B52,'Changes (pct point)'!$B:$AA,I$645,FALSE)))</f>
        <v>0.13892331606217631</v>
      </c>
      <c r="J52" s="2">
        <f>VLOOKUP($B52,'Changes (pct point)'!$B:$AA,J$645,FALSE)/(VLOOKUP($B52,'Rates (%) SA2'!$B:$AA,J$645,FALSE)-(VLOOKUP($B52,'Changes (pct point)'!$B:$AA,J$645,FALSE)))</f>
        <v>-0.18157894736842109</v>
      </c>
      <c r="K52" s="2">
        <f>VLOOKUP($B52,'Changes (pct point)'!$B:$AA,K$645,FALSE)/(VLOOKUP($B52,'Rates (%) SA2'!$B:$AA,K$645,FALSE)-(VLOOKUP($B52,'Changes (pct point)'!$B:$AA,K$645,FALSE)))</f>
        <v>0.47389268292682918</v>
      </c>
      <c r="L52" s="2">
        <f>VLOOKUP($B52,'Changes (pct point)'!$B:$AA,L$645,FALSE)/(VLOOKUP($B52,'Rates (%) SA2'!$B:$AA,L$645,FALSE)-(VLOOKUP($B52,'Changes (pct point)'!$B:$AA,L$645,FALSE)))</f>
        <v>0.7142338028169013</v>
      </c>
      <c r="M52" s="2">
        <f>VLOOKUP($B52,'Changes (pct point)'!$B:$AA,M$645,FALSE)/(VLOOKUP($B52,'Rates (%) SA2'!$B:$AA,M$645,FALSE)-(VLOOKUP($B52,'Changes (pct point)'!$B:$AA,M$645,FALSE)))</f>
        <v>0.27692676056338039</v>
      </c>
      <c r="N52" s="2">
        <f>VLOOKUP($B52,'Changes (pct point)'!$B:$AA,N$645,FALSE)/(VLOOKUP($B52,'Rates (%) SA2'!$B:$AA,N$645,FALSE)-(VLOOKUP($B52,'Changes (pct point)'!$B:$AA,N$645,FALSE)))</f>
        <v>0.17946122448979587</v>
      </c>
      <c r="O52" s="2">
        <f>VLOOKUP($B52,'Changes (pct point)'!$B:$AA,O$645,FALSE)/(VLOOKUP($B52,'Rates (%) SA2'!$B:$AA,O$645,FALSE)-(VLOOKUP($B52,'Changes (pct point)'!$B:$AA,O$645,FALSE)))</f>
        <v>0.30834565217391313</v>
      </c>
      <c r="P52" s="2">
        <f>VLOOKUP($B52,'Changes (pct point)'!$B:$AA,P$645,FALSE)/(VLOOKUP($B52,'Rates (%) SA2'!$B:$AA,P$645,FALSE)-(VLOOKUP($B52,'Changes (pct point)'!$B:$AA,P$645,FALSE)))</f>
        <v>-0.69546814159292025</v>
      </c>
      <c r="Q52" s="2">
        <f>VLOOKUP($B52,'Changes (pct point)'!$B:$AA,Q$645,FALSE)/(VLOOKUP($B52,'Rates (%) SA2'!$B:$AA,Q$645,FALSE)-(VLOOKUP($B52,'Changes (pct point)'!$B:$AA,Q$645,FALSE)))</f>
        <v>0.23409050894085276</v>
      </c>
      <c r="R52" s="2">
        <f>VLOOKUP($B52,'Changes (pct point)'!$B:$AA,R$645,FALSE)/(VLOOKUP($B52,'Rates (%) SA2'!$B:$AA,R$645,FALSE)-(VLOOKUP($B52,'Changes (pct point)'!$B:$AA,R$645,FALSE)))</f>
        <v>-1.1995348837209418E-2</v>
      </c>
      <c r="S52" s="2">
        <f>VLOOKUP($B52,'Changes (pct point)'!$B:$AA,S$645,FALSE)/(VLOOKUP($B52,'Rates (%) SA2'!$B:$AA,S$645,FALSE)-(VLOOKUP($B52,'Changes (pct point)'!$B:$AA,S$645,FALSE)))</f>
        <v>0.20074887892376672</v>
      </c>
      <c r="T52" s="2">
        <f>VLOOKUP($B52,'Changes (pct point)'!$B:$AA,T$645,FALSE)/(VLOOKUP($B52,'Rates (%) SA2'!$B:$AA,T$645,FALSE)-(VLOOKUP($B52,'Changes (pct point)'!$B:$AA,T$645,FALSE)))</f>
        <v>7.7352380952381117E-2</v>
      </c>
      <c r="U52" s="2">
        <f>VLOOKUP($B52,'Changes (pct point)'!$B:$AA,U$645,FALSE)/(VLOOKUP($B52,'Rates (%) SA2'!$B:$AA,U$645,FALSE)-(VLOOKUP($B52,'Changes (pct point)'!$B:$AA,U$645,FALSE)))</f>
        <v>0.43964349112426038</v>
      </c>
      <c r="V52" s="2">
        <f>VLOOKUP($B52,'Changes (pct point)'!$B:$AA,V$645,FALSE)/(VLOOKUP($B52,'Rates (%) SA2'!$B:$AA,V$645,FALSE)-(VLOOKUP($B52,'Changes (pct point)'!$B:$AA,V$645,FALSE)))</f>
        <v>-1.8793442622950782E-2</v>
      </c>
      <c r="W52" s="2">
        <f>VLOOKUP($B52,'Changes (pct point)'!$B:$AA,W$645,FALSE)/(VLOOKUP($B52,'Rates (%) SA2'!$B:$AA,W$645,FALSE)-(VLOOKUP($B52,'Changes (pct point)'!$B:$AA,W$645,FALSE)))</f>
        <v>0.16790830945558741</v>
      </c>
      <c r="X52" s="2">
        <f>VLOOKUP($B52,'Changes (pct point)'!$B:$AA,X$645,FALSE)/(VLOOKUP($B52,'Rates (%) SA2'!$B:$AA,X$645,FALSE)-(VLOOKUP($B52,'Changes (pct point)'!$B:$AA,X$645,FALSE)))</f>
        <v>7.4179743223965769E-2</v>
      </c>
      <c r="Y52" s="2">
        <f>VLOOKUP($B52,'Changes (pct point)'!$B:$AA,Y$645,FALSE)/(VLOOKUP($B52,'Rates (%) SA2'!$B:$AA,Y$645,FALSE)-(VLOOKUP($B52,'Changes (pct point)'!$B:$AA,Y$645,FALSE)))</f>
        <v>6.7508710801393729E-2</v>
      </c>
      <c r="Z52" s="2">
        <f>VLOOKUP($B52,'Changes (pct point)'!$B:$AA,Z$645,FALSE)/(VLOOKUP($B52,'Rates (%) SA2'!$B:$AA,Z$645,FALSE)-(VLOOKUP($B52,'Changes (pct point)'!$B:$AA,Z$645,FALSE)))</f>
        <v>0.27721976697468864</v>
      </c>
    </row>
    <row r="53" spans="1:26" x14ac:dyDescent="0.3">
      <c r="A53">
        <v>117011634</v>
      </c>
      <c r="B53" t="s">
        <v>419</v>
      </c>
      <c r="C53" s="2">
        <f>VLOOKUP($B53,'Changes (pct point)'!$B:$AA,C$645,FALSE)/(VLOOKUP($B53,'Rates (%) SA2'!$B:$AA,C$645,FALSE)-(VLOOKUP($B53,'Changes (pct point)'!$B:$AA,C$645,FALSE)))</f>
        <v>0.25064050002205807</v>
      </c>
      <c r="D53" s="2">
        <f>VLOOKUP($B53,'Changes (pct point)'!$B:$AA,D$645,FALSE)/(VLOOKUP($B53,'Rates (%) SA2'!$B:$AA,D$645,FALSE)-(VLOOKUP($B53,'Changes (pct point)'!$B:$AA,D$645,FALSE)))</f>
        <v>-6.1640719097577387E-2</v>
      </c>
      <c r="E53" s="2">
        <f>VLOOKUP($B53,'Changes (pct point)'!$B:$AA,E$645,FALSE)/(VLOOKUP($B53,'Rates (%) SA2'!$B:$AA,E$645,FALSE)-(VLOOKUP($B53,'Changes (pct point)'!$B:$AA,E$645,FALSE)))</f>
        <v>-0.25841761770133148</v>
      </c>
      <c r="F53" s="2">
        <f>VLOOKUP($B53,'Changes (pct point)'!$B:$AA,F$645,FALSE)/(VLOOKUP($B53,'Rates (%) SA2'!$B:$AA,F$645,FALSE)-(VLOOKUP($B53,'Changes (pct point)'!$B:$AA,F$645,FALSE)))</f>
        <v>0.48598709622492159</v>
      </c>
      <c r="G53" s="2">
        <f>VLOOKUP($B53,'Changes (pct point)'!$B:$AA,G$645,FALSE)/(VLOOKUP($B53,'Rates (%) SA2'!$B:$AA,G$645,FALSE)-(VLOOKUP($B53,'Changes (pct point)'!$B:$AA,G$645,FALSE)))</f>
        <v>0.53247072830510345</v>
      </c>
      <c r="H53" s="2">
        <f>VLOOKUP($B53,'Changes (pct point)'!$B:$AA,H$645,FALSE)/(VLOOKUP($B53,'Rates (%) SA2'!$B:$AA,H$645,FALSE)-(VLOOKUP($B53,'Changes (pct point)'!$B:$AA,H$645,FALSE)))</f>
        <v>0.49616249403105395</v>
      </c>
      <c r="I53" s="2">
        <f>VLOOKUP($B53,'Changes (pct point)'!$B:$AA,I$645,FALSE)/(VLOOKUP($B53,'Rates (%) SA2'!$B:$AA,I$645,FALSE)-(VLOOKUP($B53,'Changes (pct point)'!$B:$AA,I$645,FALSE)))</f>
        <v>0.21771101126735573</v>
      </c>
      <c r="J53" s="2">
        <f>VLOOKUP($B53,'Changes (pct point)'!$B:$AA,J$645,FALSE)/(VLOOKUP($B53,'Rates (%) SA2'!$B:$AA,J$645,FALSE)-(VLOOKUP($B53,'Changes (pct point)'!$B:$AA,J$645,FALSE)))</f>
        <v>0.72233099086421293</v>
      </c>
      <c r="K53" s="2">
        <f>VLOOKUP($B53,'Changes (pct point)'!$B:$AA,K$645,FALSE)/(VLOOKUP($B53,'Rates (%) SA2'!$B:$AA,K$645,FALSE)-(VLOOKUP($B53,'Changes (pct point)'!$B:$AA,K$645,FALSE)))</f>
        <v>0.82886091626283331</v>
      </c>
      <c r="L53" s="2">
        <f>VLOOKUP($B53,'Changes (pct point)'!$B:$AA,L$645,FALSE)/(VLOOKUP($B53,'Rates (%) SA2'!$B:$AA,L$645,FALSE)-(VLOOKUP($B53,'Changes (pct point)'!$B:$AA,L$645,FALSE)))</f>
        <v>0.27044077496411528</v>
      </c>
      <c r="M53" s="2">
        <f>VLOOKUP($B53,'Changes (pct point)'!$B:$AA,M$645,FALSE)/(VLOOKUP($B53,'Rates (%) SA2'!$B:$AA,M$645,FALSE)-(VLOOKUP($B53,'Changes (pct point)'!$B:$AA,M$645,FALSE)))</f>
        <v>-0.40994299176596433</v>
      </c>
      <c r="N53" s="2">
        <f>VLOOKUP($B53,'Changes (pct point)'!$B:$AA,N$645,FALSE)/(VLOOKUP($B53,'Rates (%) SA2'!$B:$AA,N$645,FALSE)-(VLOOKUP($B53,'Changes (pct point)'!$B:$AA,N$645,FALSE)))</f>
        <v>-0.20599206237184892</v>
      </c>
      <c r="O53" s="2">
        <f>VLOOKUP($B53,'Changes (pct point)'!$B:$AA,O$645,FALSE)/(VLOOKUP($B53,'Rates (%) SA2'!$B:$AA,O$645,FALSE)-(VLOOKUP($B53,'Changes (pct point)'!$B:$AA,O$645,FALSE)))</f>
        <v>0.7142097346944094</v>
      </c>
      <c r="P53" s="2">
        <f>VLOOKUP($B53,'Changes (pct point)'!$B:$AA,P$645,FALSE)/(VLOOKUP($B53,'Rates (%) SA2'!$B:$AA,P$645,FALSE)-(VLOOKUP($B53,'Changes (pct point)'!$B:$AA,P$645,FALSE)))</f>
        <v>-0.18681996471225246</v>
      </c>
      <c r="Q53" s="2">
        <f>VLOOKUP($B53,'Changes (pct point)'!$B:$AA,Q$645,FALSE)/(VLOOKUP($B53,'Rates (%) SA2'!$B:$AA,Q$645,FALSE)-(VLOOKUP($B53,'Changes (pct point)'!$B:$AA,Q$645,FALSE)))</f>
        <v>0.22953546672132855</v>
      </c>
      <c r="R53" s="2">
        <f>VLOOKUP($B53,'Changes (pct point)'!$B:$AA,R$645,FALSE)/(VLOOKUP($B53,'Rates (%) SA2'!$B:$AA,R$645,FALSE)-(VLOOKUP($B53,'Changes (pct point)'!$B:$AA,R$645,FALSE)))</f>
        <v>0.5408406816515865</v>
      </c>
      <c r="S53" s="2">
        <f>VLOOKUP($B53,'Changes (pct point)'!$B:$AA,S$645,FALSE)/(VLOOKUP($B53,'Rates (%) SA2'!$B:$AA,S$645,FALSE)-(VLOOKUP($B53,'Changes (pct point)'!$B:$AA,S$645,FALSE)))</f>
        <v>9.6953741071830579E-2</v>
      </c>
      <c r="T53" s="2">
        <f>VLOOKUP($B53,'Changes (pct point)'!$B:$AA,T$645,FALSE)/(VLOOKUP($B53,'Rates (%) SA2'!$B:$AA,T$645,FALSE)-(VLOOKUP($B53,'Changes (pct point)'!$B:$AA,T$645,FALSE)))</f>
        <v>-0.26828308399942136</v>
      </c>
      <c r="U53" s="2">
        <f>VLOOKUP($B53,'Changes (pct point)'!$B:$AA,U$645,FALSE)/(VLOOKUP($B53,'Rates (%) SA2'!$B:$AA,U$645,FALSE)-(VLOOKUP($B53,'Changes (pct point)'!$B:$AA,U$645,FALSE)))</f>
        <v>0.42514257979047954</v>
      </c>
      <c r="V53" s="2">
        <f>VLOOKUP($B53,'Changes (pct point)'!$B:$AA,V$645,FALSE)/(VLOOKUP($B53,'Rates (%) SA2'!$B:$AA,V$645,FALSE)-(VLOOKUP($B53,'Changes (pct point)'!$B:$AA,V$645,FALSE)))</f>
        <v>0.36150013176279439</v>
      </c>
      <c r="W53" s="2">
        <f>VLOOKUP($B53,'Changes (pct point)'!$B:$AA,W$645,FALSE)/(VLOOKUP($B53,'Rates (%) SA2'!$B:$AA,W$645,FALSE)-(VLOOKUP($B53,'Changes (pct point)'!$B:$AA,W$645,FALSE)))</f>
        <v>0.61173425366695422</v>
      </c>
      <c r="X53" s="2">
        <f>VLOOKUP($B53,'Changes (pct point)'!$B:$AA,X$645,FALSE)/(VLOOKUP($B53,'Rates (%) SA2'!$B:$AA,X$645,FALSE)-(VLOOKUP($B53,'Changes (pct point)'!$B:$AA,X$645,FALSE)))</f>
        <v>0.75731981981981966</v>
      </c>
      <c r="Y53" s="2">
        <f>VLOOKUP($B53,'Changes (pct point)'!$B:$AA,Y$645,FALSE)/(VLOOKUP($B53,'Rates (%) SA2'!$B:$AA,Y$645,FALSE)-(VLOOKUP($B53,'Changes (pct point)'!$B:$AA,Y$645,FALSE)))</f>
        <v>0.68514412416851433</v>
      </c>
      <c r="Z53" s="2">
        <f>VLOOKUP($B53,'Changes (pct point)'!$B:$AA,Z$645,FALSE)/(VLOOKUP($B53,'Rates (%) SA2'!$B:$AA,Z$645,FALSE)-(VLOOKUP($B53,'Changes (pct point)'!$B:$AA,Z$645,FALSE)))</f>
        <v>0.45446808510638298</v>
      </c>
    </row>
    <row r="54" spans="1:26" x14ac:dyDescent="0.3">
      <c r="A54">
        <v>124011455</v>
      </c>
      <c r="B54" t="s">
        <v>596</v>
      </c>
      <c r="C54" s="2">
        <f>VLOOKUP($B54,'Changes (pct point)'!$B:$AA,C$645,FALSE)/(VLOOKUP($B54,'Rates (%) SA2'!$B:$AA,C$645,FALSE)-(VLOOKUP($B54,'Changes (pct point)'!$B:$AA,C$645,FALSE)))</f>
        <v>3.2282986111111071E-2</v>
      </c>
      <c r="D54" s="2">
        <f>VLOOKUP($B54,'Changes (pct point)'!$B:$AA,D$645,FALSE)/(VLOOKUP($B54,'Rates (%) SA2'!$B:$AA,D$645,FALSE)-(VLOOKUP($B54,'Changes (pct point)'!$B:$AA,D$645,FALSE)))</f>
        <v>-0.11855323741007201</v>
      </c>
      <c r="E54" s="2">
        <f>VLOOKUP($B54,'Changes (pct point)'!$B:$AA,E$645,FALSE)/(VLOOKUP($B54,'Rates (%) SA2'!$B:$AA,E$645,FALSE)-(VLOOKUP($B54,'Changes (pct point)'!$B:$AA,E$645,FALSE)))</f>
        <v>9.4361702127659527E-2</v>
      </c>
      <c r="F54" s="2">
        <f>VLOOKUP($B54,'Changes (pct point)'!$B:$AA,F$645,FALSE)/(VLOOKUP($B54,'Rates (%) SA2'!$B:$AA,F$645,FALSE)-(VLOOKUP($B54,'Changes (pct point)'!$B:$AA,F$645,FALSE)))</f>
        <v>-5.9703496503496586E-2</v>
      </c>
      <c r="G54" s="2">
        <f>VLOOKUP($B54,'Changes (pct point)'!$B:$AA,G$645,FALSE)/(VLOOKUP($B54,'Rates (%) SA2'!$B:$AA,G$645,FALSE)-(VLOOKUP($B54,'Changes (pct point)'!$B:$AA,G$645,FALSE)))</f>
        <v>0.45669142857142864</v>
      </c>
      <c r="H54" s="2">
        <f>VLOOKUP($B54,'Changes (pct point)'!$B:$AA,H$645,FALSE)/(VLOOKUP($B54,'Rates (%) SA2'!$B:$AA,H$645,FALSE)-(VLOOKUP($B54,'Changes (pct point)'!$B:$AA,H$645,FALSE)))</f>
        <v>-3.716825396825401E-2</v>
      </c>
      <c r="I54" s="2">
        <f>VLOOKUP($B54,'Changes (pct point)'!$B:$AA,I$645,FALSE)/(VLOOKUP($B54,'Rates (%) SA2'!$B:$AA,I$645,FALSE)-(VLOOKUP($B54,'Changes (pct point)'!$B:$AA,I$645,FALSE)))</f>
        <v>0.18907228915662644</v>
      </c>
      <c r="J54" s="2">
        <f>VLOOKUP($B54,'Changes (pct point)'!$B:$AA,J$645,FALSE)/(VLOOKUP($B54,'Rates (%) SA2'!$B:$AA,J$645,FALSE)-(VLOOKUP($B54,'Changes (pct point)'!$B:$AA,J$645,FALSE)))</f>
        <v>0.24088217821782179</v>
      </c>
      <c r="K54" s="2">
        <f>VLOOKUP($B54,'Changes (pct point)'!$B:$AA,K$645,FALSE)/(VLOOKUP($B54,'Rates (%) SA2'!$B:$AA,K$645,FALSE)-(VLOOKUP($B54,'Changes (pct point)'!$B:$AA,K$645,FALSE)))</f>
        <v>0.30475876288659798</v>
      </c>
      <c r="L54" s="2">
        <f>VLOOKUP($B54,'Changes (pct point)'!$B:$AA,L$645,FALSE)/(VLOOKUP($B54,'Rates (%) SA2'!$B:$AA,L$645,FALSE)-(VLOOKUP($B54,'Changes (pct point)'!$B:$AA,L$645,FALSE)))</f>
        <v>-0.26938008298755189</v>
      </c>
      <c r="M54" s="2">
        <f>VLOOKUP($B54,'Changes (pct point)'!$B:$AA,M$645,FALSE)/(VLOOKUP($B54,'Rates (%) SA2'!$B:$AA,M$645,FALSE)-(VLOOKUP($B54,'Changes (pct point)'!$B:$AA,M$645,FALSE)))</f>
        <v>0.17641071428571437</v>
      </c>
      <c r="N54" s="2">
        <f>VLOOKUP($B54,'Changes (pct point)'!$B:$AA,N$645,FALSE)/(VLOOKUP($B54,'Rates (%) SA2'!$B:$AA,N$645,FALSE)-(VLOOKUP($B54,'Changes (pct point)'!$B:$AA,N$645,FALSE)))</f>
        <v>-0.29845416666666674</v>
      </c>
      <c r="O54" s="2">
        <f>VLOOKUP($B54,'Changes (pct point)'!$B:$AA,O$645,FALSE)/(VLOOKUP($B54,'Rates (%) SA2'!$B:$AA,O$645,FALSE)-(VLOOKUP($B54,'Changes (pct point)'!$B:$AA,O$645,FALSE)))</f>
        <v>0.50779076923076938</v>
      </c>
      <c r="P54" s="2">
        <f>VLOOKUP($B54,'Changes (pct point)'!$B:$AA,P$645,FALSE)/(VLOOKUP($B54,'Rates (%) SA2'!$B:$AA,P$645,FALSE)-(VLOOKUP($B54,'Changes (pct point)'!$B:$AA,P$645,FALSE)))</f>
        <v>-0.21364210526315788</v>
      </c>
      <c r="Q54" s="2">
        <f>VLOOKUP($B54,'Changes (pct point)'!$B:$AA,Q$645,FALSE)/(VLOOKUP($B54,'Rates (%) SA2'!$B:$AA,Q$645,FALSE)-(VLOOKUP($B54,'Changes (pct point)'!$B:$AA,Q$645,FALSE)))</f>
        <v>0.12786666666666677</v>
      </c>
      <c r="R54" s="2">
        <f>VLOOKUP($B54,'Changes (pct point)'!$B:$AA,R$645,FALSE)/(VLOOKUP($B54,'Rates (%) SA2'!$B:$AA,R$645,FALSE)-(VLOOKUP($B54,'Changes (pct point)'!$B:$AA,R$645,FALSE)))</f>
        <v>0.35329684210526302</v>
      </c>
      <c r="S54" s="2">
        <f>VLOOKUP($B54,'Changes (pct point)'!$B:$AA,S$645,FALSE)/(VLOOKUP($B54,'Rates (%) SA2'!$B:$AA,S$645,FALSE)-(VLOOKUP($B54,'Changes (pct point)'!$B:$AA,S$645,FALSE)))</f>
        <v>0.63870105263157895</v>
      </c>
      <c r="T54" s="2">
        <f>VLOOKUP($B54,'Changes (pct point)'!$B:$AA,T$645,FALSE)/(VLOOKUP($B54,'Rates (%) SA2'!$B:$AA,T$645,FALSE)-(VLOOKUP($B54,'Changes (pct point)'!$B:$AA,T$645,FALSE)))</f>
        <v>-0.22217731481481492</v>
      </c>
      <c r="U54" s="2">
        <f>VLOOKUP($B54,'Changes (pct point)'!$B:$AA,U$645,FALSE)/(VLOOKUP($B54,'Rates (%) SA2'!$B:$AA,U$645,FALSE)-(VLOOKUP($B54,'Changes (pct point)'!$B:$AA,U$645,FALSE)))</f>
        <v>0.41884867724867719</v>
      </c>
      <c r="V54" s="2" t="e">
        <f>VLOOKUP($B54,'Changes (pct point)'!$B:$AA,V$645,FALSE)/(VLOOKUP($B54,'Rates (%) SA2'!$B:$AA,V$645,FALSE)-(VLOOKUP($B54,'Changes (pct point)'!$B:$AA,V$645,FALSE)))</f>
        <v>#VALUE!</v>
      </c>
      <c r="W54" s="2">
        <f>VLOOKUP($B54,'Changes (pct point)'!$B:$AA,W$645,FALSE)/(VLOOKUP($B54,'Rates (%) SA2'!$B:$AA,W$645,FALSE)-(VLOOKUP($B54,'Changes (pct point)'!$B:$AA,W$645,FALSE)))</f>
        <v>0.22488479262672811</v>
      </c>
      <c r="X54" s="2">
        <f>VLOOKUP($B54,'Changes (pct point)'!$B:$AA,X$645,FALSE)/(VLOOKUP($B54,'Rates (%) SA2'!$B:$AA,X$645,FALSE)-(VLOOKUP($B54,'Changes (pct point)'!$B:$AA,X$645,FALSE)))</f>
        <v>-5.3009387078961898E-2</v>
      </c>
      <c r="Y54" s="2" t="e">
        <f>VLOOKUP($B54,'Changes (pct point)'!$B:$AA,Y$645,FALSE)/(VLOOKUP($B54,'Rates (%) SA2'!$B:$AA,Y$645,FALSE)-(VLOOKUP($B54,'Changes (pct point)'!$B:$AA,Y$645,FALSE)))</f>
        <v>#DIV/0!</v>
      </c>
      <c r="Z54" s="2">
        <f>VLOOKUP($B54,'Changes (pct point)'!$B:$AA,Z$645,FALSE)/(VLOOKUP($B54,'Rates (%) SA2'!$B:$AA,Z$645,FALSE)-(VLOOKUP($B54,'Changes (pct point)'!$B:$AA,Z$645,FALSE)))</f>
        <v>0.62760603882099208</v>
      </c>
    </row>
    <row r="55" spans="1:26" x14ac:dyDescent="0.3">
      <c r="A55">
        <v>113031263</v>
      </c>
      <c r="B55" t="s">
        <v>344</v>
      </c>
      <c r="C55" s="2">
        <f>VLOOKUP($B55,'Changes (pct point)'!$B:$AA,C$645,FALSE)/(VLOOKUP($B55,'Rates (%) SA2'!$B:$AA,C$645,FALSE)-(VLOOKUP($B55,'Changes (pct point)'!$B:$AA,C$645,FALSE)))</f>
        <v>0.22641527272727269</v>
      </c>
      <c r="D55" s="2">
        <f>VLOOKUP($B55,'Changes (pct point)'!$B:$AA,D$645,FALSE)/(VLOOKUP($B55,'Rates (%) SA2'!$B:$AA,D$645,FALSE)-(VLOOKUP($B55,'Changes (pct point)'!$B:$AA,D$645,FALSE)))</f>
        <v>0.12681734104046241</v>
      </c>
      <c r="E55" s="2">
        <f>VLOOKUP($B55,'Changes (pct point)'!$B:$AA,E$645,FALSE)/(VLOOKUP($B55,'Rates (%) SA2'!$B:$AA,E$645,FALSE)-(VLOOKUP($B55,'Changes (pct point)'!$B:$AA,E$645,FALSE)))</f>
        <v>1.3098125000000003</v>
      </c>
      <c r="F55" s="2">
        <f>VLOOKUP($B55,'Changes (pct point)'!$B:$AA,F$645,FALSE)/(VLOOKUP($B55,'Rates (%) SA2'!$B:$AA,F$645,FALSE)-(VLOOKUP($B55,'Changes (pct point)'!$B:$AA,F$645,FALSE)))</f>
        <v>-9.9352380952381705E-3</v>
      </c>
      <c r="G55" s="2">
        <f>VLOOKUP($B55,'Changes (pct point)'!$B:$AA,G$645,FALSE)/(VLOOKUP($B55,'Rates (%) SA2'!$B:$AA,G$645,FALSE)-(VLOOKUP($B55,'Changes (pct point)'!$B:$AA,G$645,FALSE)))</f>
        <v>0.56692896174863383</v>
      </c>
      <c r="H55" s="2">
        <f>VLOOKUP($B55,'Changes (pct point)'!$B:$AA,H$645,FALSE)/(VLOOKUP($B55,'Rates (%) SA2'!$B:$AA,H$645,FALSE)-(VLOOKUP($B55,'Changes (pct point)'!$B:$AA,H$645,FALSE)))</f>
        <v>0.5675804794520547</v>
      </c>
      <c r="I55" s="2">
        <f>VLOOKUP($B55,'Changes (pct point)'!$B:$AA,I$645,FALSE)/(VLOOKUP($B55,'Rates (%) SA2'!$B:$AA,I$645,FALSE)-(VLOOKUP($B55,'Changes (pct point)'!$B:$AA,I$645,FALSE)))</f>
        <v>9.8050139275765724E-3</v>
      </c>
      <c r="J55" s="2">
        <f>VLOOKUP($B55,'Changes (pct point)'!$B:$AA,J$645,FALSE)/(VLOOKUP($B55,'Rates (%) SA2'!$B:$AA,J$645,FALSE)-(VLOOKUP($B55,'Changes (pct point)'!$B:$AA,J$645,FALSE)))</f>
        <v>-0.18912846975088962</v>
      </c>
      <c r="K55" s="2">
        <f>VLOOKUP($B55,'Changes (pct point)'!$B:$AA,K$645,FALSE)/(VLOOKUP($B55,'Rates (%) SA2'!$B:$AA,K$645,FALSE)-(VLOOKUP($B55,'Changes (pct point)'!$B:$AA,K$645,FALSE)))</f>
        <v>0.49154750000000019</v>
      </c>
      <c r="L55" s="2">
        <f>VLOOKUP($B55,'Changes (pct point)'!$B:$AA,L$645,FALSE)/(VLOOKUP($B55,'Rates (%) SA2'!$B:$AA,L$645,FALSE)-(VLOOKUP($B55,'Changes (pct point)'!$B:$AA,L$645,FALSE)))</f>
        <v>2.1548142857142865</v>
      </c>
      <c r="M55" s="2">
        <f>VLOOKUP($B55,'Changes (pct point)'!$B:$AA,M$645,FALSE)/(VLOOKUP($B55,'Rates (%) SA2'!$B:$AA,M$645,FALSE)-(VLOOKUP($B55,'Changes (pct point)'!$B:$AA,M$645,FALSE)))</f>
        <v>-8.0677142857142892E-2</v>
      </c>
      <c r="N55" s="2">
        <f>VLOOKUP($B55,'Changes (pct point)'!$B:$AA,N$645,FALSE)/(VLOOKUP($B55,'Rates (%) SA2'!$B:$AA,N$645,FALSE)-(VLOOKUP($B55,'Changes (pct point)'!$B:$AA,N$645,FALSE)))</f>
        <v>-0.14694594594594595</v>
      </c>
      <c r="O55" s="2">
        <f>VLOOKUP($B55,'Changes (pct point)'!$B:$AA,O$645,FALSE)/(VLOOKUP($B55,'Rates (%) SA2'!$B:$AA,O$645,FALSE)-(VLOOKUP($B55,'Changes (pct point)'!$B:$AA,O$645,FALSE)))</f>
        <v>0.73586521739130417</v>
      </c>
      <c r="P55" s="2">
        <f>VLOOKUP($B55,'Changes (pct point)'!$B:$AA,P$645,FALSE)/(VLOOKUP($B55,'Rates (%) SA2'!$B:$AA,P$645,FALSE)-(VLOOKUP($B55,'Changes (pct point)'!$B:$AA,P$645,FALSE)))</f>
        <v>0.24604999999999994</v>
      </c>
      <c r="Q55" s="2">
        <f>VLOOKUP($B55,'Changes (pct point)'!$B:$AA,Q$645,FALSE)/(VLOOKUP($B55,'Rates (%) SA2'!$B:$AA,Q$645,FALSE)-(VLOOKUP($B55,'Changes (pct point)'!$B:$AA,Q$645,FALSE)))</f>
        <v>0.12830314465408807</v>
      </c>
      <c r="R55" s="2">
        <f>VLOOKUP($B55,'Changes (pct point)'!$B:$AA,R$645,FALSE)/(VLOOKUP($B55,'Rates (%) SA2'!$B:$AA,R$645,FALSE)-(VLOOKUP($B55,'Changes (pct point)'!$B:$AA,R$645,FALSE)))</f>
        <v>0.59298105263157885</v>
      </c>
      <c r="S55" s="2">
        <f>VLOOKUP($B55,'Changes (pct point)'!$B:$AA,S$645,FALSE)/(VLOOKUP($B55,'Rates (%) SA2'!$B:$AA,S$645,FALSE)-(VLOOKUP($B55,'Changes (pct point)'!$B:$AA,S$645,FALSE)))</f>
        <v>0.10721163636363645</v>
      </c>
      <c r="T55" s="2">
        <f>VLOOKUP($B55,'Changes (pct point)'!$B:$AA,T$645,FALSE)/(VLOOKUP($B55,'Rates (%) SA2'!$B:$AA,T$645,FALSE)-(VLOOKUP($B55,'Changes (pct point)'!$B:$AA,T$645,FALSE)))</f>
        <v>0.37932105263157889</v>
      </c>
      <c r="U55" s="2">
        <f>VLOOKUP($B55,'Changes (pct point)'!$B:$AA,U$645,FALSE)/(VLOOKUP($B55,'Rates (%) SA2'!$B:$AA,U$645,FALSE)-(VLOOKUP($B55,'Changes (pct point)'!$B:$AA,U$645,FALSE)))</f>
        <v>0.41042255639097736</v>
      </c>
      <c r="V55" s="2">
        <f>VLOOKUP($B55,'Changes (pct point)'!$B:$AA,V$645,FALSE)/(VLOOKUP($B55,'Rates (%) SA2'!$B:$AA,V$645,FALSE)-(VLOOKUP($B55,'Changes (pct point)'!$B:$AA,V$645,FALSE)))</f>
        <v>0.51291185185185195</v>
      </c>
      <c r="W55" s="2">
        <f>VLOOKUP($B55,'Changes (pct point)'!$B:$AA,W$645,FALSE)/(VLOOKUP($B55,'Rates (%) SA2'!$B:$AA,W$645,FALSE)-(VLOOKUP($B55,'Changes (pct point)'!$B:$AA,W$645,FALSE)))</f>
        <v>0.65366509751176871</v>
      </c>
      <c r="X55" s="2">
        <f>VLOOKUP($B55,'Changes (pct point)'!$B:$AA,X$645,FALSE)/(VLOOKUP($B55,'Rates (%) SA2'!$B:$AA,X$645,FALSE)-(VLOOKUP($B55,'Changes (pct point)'!$B:$AA,X$645,FALSE)))</f>
        <v>0.1907778951073566</v>
      </c>
      <c r="Y55" s="2" t="e">
        <f>VLOOKUP($B55,'Changes (pct point)'!$B:$AA,Y$645,FALSE)/(VLOOKUP($B55,'Rates (%) SA2'!$B:$AA,Y$645,FALSE)-(VLOOKUP($B55,'Changes (pct point)'!$B:$AA,Y$645,FALSE)))</f>
        <v>#DIV/0!</v>
      </c>
      <c r="Z55" s="2">
        <f>VLOOKUP($B55,'Changes (pct point)'!$B:$AA,Z$645,FALSE)/(VLOOKUP($B55,'Rates (%) SA2'!$B:$AA,Z$645,FALSE)-(VLOOKUP($B55,'Changes (pct point)'!$B:$AA,Z$645,FALSE)))</f>
        <v>0.33101851851851849</v>
      </c>
    </row>
    <row r="56" spans="1:26" x14ac:dyDescent="0.3">
      <c r="A56">
        <v>123021706</v>
      </c>
      <c r="B56" t="s">
        <v>585</v>
      </c>
      <c r="C56" s="2">
        <f>VLOOKUP($B56,'Changes (pct point)'!$B:$AA,C$645,FALSE)/(VLOOKUP($B56,'Rates (%) SA2'!$B:$AA,C$645,FALSE)-(VLOOKUP($B56,'Changes (pct point)'!$B:$AA,C$645,FALSE)))</f>
        <v>0.34769413980602004</v>
      </c>
      <c r="D56" s="2">
        <f>VLOOKUP($B56,'Changes (pct point)'!$B:$AA,D$645,FALSE)/(VLOOKUP($B56,'Rates (%) SA2'!$B:$AA,D$645,FALSE)-(VLOOKUP($B56,'Changes (pct point)'!$B:$AA,D$645,FALSE)))</f>
        <v>0.21221564848331601</v>
      </c>
      <c r="E56" s="2">
        <f>VLOOKUP($B56,'Changes (pct point)'!$B:$AA,E$645,FALSE)/(VLOOKUP($B56,'Rates (%) SA2'!$B:$AA,E$645,FALSE)-(VLOOKUP($B56,'Changes (pct point)'!$B:$AA,E$645,FALSE)))</f>
        <v>-0.32824762452092837</v>
      </c>
      <c r="F56" s="2">
        <f>VLOOKUP($B56,'Changes (pct point)'!$B:$AA,F$645,FALSE)/(VLOOKUP($B56,'Rates (%) SA2'!$B:$AA,F$645,FALSE)-(VLOOKUP($B56,'Changes (pct point)'!$B:$AA,F$645,FALSE)))</f>
        <v>0.69702064185857437</v>
      </c>
      <c r="G56" s="2">
        <f>VLOOKUP($B56,'Changes (pct point)'!$B:$AA,G$645,FALSE)/(VLOOKUP($B56,'Rates (%) SA2'!$B:$AA,G$645,FALSE)-(VLOOKUP($B56,'Changes (pct point)'!$B:$AA,G$645,FALSE)))</f>
        <v>6.8326532214305249E-2</v>
      </c>
      <c r="H56" s="2">
        <f>VLOOKUP($B56,'Changes (pct point)'!$B:$AA,H$645,FALSE)/(VLOOKUP($B56,'Rates (%) SA2'!$B:$AA,H$645,FALSE)-(VLOOKUP($B56,'Changes (pct point)'!$B:$AA,H$645,FALSE)))</f>
        <v>0.27989075084137371</v>
      </c>
      <c r="I56" s="2">
        <f>VLOOKUP($B56,'Changes (pct point)'!$B:$AA,I$645,FALSE)/(VLOOKUP($B56,'Rates (%) SA2'!$B:$AA,I$645,FALSE)-(VLOOKUP($B56,'Changes (pct point)'!$B:$AA,I$645,FALSE)))</f>
        <v>0.47811719846580814</v>
      </c>
      <c r="J56" s="2">
        <f>VLOOKUP($B56,'Changes (pct point)'!$B:$AA,J$645,FALSE)/(VLOOKUP($B56,'Rates (%) SA2'!$B:$AA,J$645,FALSE)-(VLOOKUP($B56,'Changes (pct point)'!$B:$AA,J$645,FALSE)))</f>
        <v>0.33850239171153357</v>
      </c>
      <c r="K56" s="2">
        <f>VLOOKUP($B56,'Changes (pct point)'!$B:$AA,K$645,FALSE)/(VLOOKUP($B56,'Rates (%) SA2'!$B:$AA,K$645,FALSE)-(VLOOKUP($B56,'Changes (pct point)'!$B:$AA,K$645,FALSE)))</f>
        <v>1.3493580644701262</v>
      </c>
      <c r="L56" s="2">
        <f>VLOOKUP($B56,'Changes (pct point)'!$B:$AA,L$645,FALSE)/(VLOOKUP($B56,'Rates (%) SA2'!$B:$AA,L$645,FALSE)-(VLOOKUP($B56,'Changes (pct point)'!$B:$AA,L$645,FALSE)))</f>
        <v>0.63651150071381069</v>
      </c>
      <c r="M56" s="2">
        <f>VLOOKUP($B56,'Changes (pct point)'!$B:$AA,M$645,FALSE)/(VLOOKUP($B56,'Rates (%) SA2'!$B:$AA,M$645,FALSE)-(VLOOKUP($B56,'Changes (pct point)'!$B:$AA,M$645,FALSE)))</f>
        <v>-2.2807016065744114E-2</v>
      </c>
      <c r="N56" s="2">
        <f>VLOOKUP($B56,'Changes (pct point)'!$B:$AA,N$645,FALSE)/(VLOOKUP($B56,'Rates (%) SA2'!$B:$AA,N$645,FALSE)-(VLOOKUP($B56,'Changes (pct point)'!$B:$AA,N$645,FALSE)))</f>
        <v>0.24324322862544603</v>
      </c>
      <c r="O56" s="2">
        <f>VLOOKUP($B56,'Changes (pct point)'!$B:$AA,O$645,FALSE)/(VLOOKUP($B56,'Rates (%) SA2'!$B:$AA,O$645,FALSE)-(VLOOKUP($B56,'Changes (pct point)'!$B:$AA,O$645,FALSE)))</f>
        <v>0.30848008349991057</v>
      </c>
      <c r="P56" s="2">
        <f>VLOOKUP($B56,'Changes (pct point)'!$B:$AA,P$645,FALSE)/(VLOOKUP($B56,'Rates (%) SA2'!$B:$AA,P$645,FALSE)-(VLOOKUP($B56,'Changes (pct point)'!$B:$AA,P$645,FALSE)))</f>
        <v>-9.6342018836799076E-2</v>
      </c>
      <c r="Q56" s="2">
        <f>VLOOKUP($B56,'Changes (pct point)'!$B:$AA,Q$645,FALSE)/(VLOOKUP($B56,'Rates (%) SA2'!$B:$AA,Q$645,FALSE)-(VLOOKUP($B56,'Changes (pct point)'!$B:$AA,Q$645,FALSE)))</f>
        <v>0.32636493255021826</v>
      </c>
      <c r="R56" s="2">
        <f>VLOOKUP($B56,'Changes (pct point)'!$B:$AA,R$645,FALSE)/(VLOOKUP($B56,'Rates (%) SA2'!$B:$AA,R$645,FALSE)-(VLOOKUP($B56,'Changes (pct point)'!$B:$AA,R$645,FALSE)))</f>
        <v>4.682992195079394E-2</v>
      </c>
      <c r="S56" s="2">
        <f>VLOOKUP($B56,'Changes (pct point)'!$B:$AA,S$645,FALSE)/(VLOOKUP($B56,'Rates (%) SA2'!$B:$AA,S$645,FALSE)-(VLOOKUP($B56,'Changes (pct point)'!$B:$AA,S$645,FALSE)))</f>
        <v>0.30645364386241386</v>
      </c>
      <c r="T56" s="2">
        <f>VLOOKUP($B56,'Changes (pct point)'!$B:$AA,T$645,FALSE)/(VLOOKUP($B56,'Rates (%) SA2'!$B:$AA,T$645,FALSE)-(VLOOKUP($B56,'Changes (pct point)'!$B:$AA,T$645,FALSE)))</f>
        <v>0.26994186606416581</v>
      </c>
      <c r="U56" s="2">
        <f>VLOOKUP($B56,'Changes (pct point)'!$B:$AA,U$645,FALSE)/(VLOOKUP($B56,'Rates (%) SA2'!$B:$AA,U$645,FALSE)-(VLOOKUP($B56,'Changes (pct point)'!$B:$AA,U$645,FALSE)))</f>
        <v>0.39637908268153804</v>
      </c>
      <c r="V56" s="2">
        <f>VLOOKUP($B56,'Changes (pct point)'!$B:$AA,V$645,FALSE)/(VLOOKUP($B56,'Rates (%) SA2'!$B:$AA,V$645,FALSE)-(VLOOKUP($B56,'Changes (pct point)'!$B:$AA,V$645,FALSE)))</f>
        <v>3.1184250603499886E-2</v>
      </c>
      <c r="W56" s="2">
        <f>VLOOKUP($B56,'Changes (pct point)'!$B:$AA,W$645,FALSE)/(VLOOKUP($B56,'Rates (%) SA2'!$B:$AA,W$645,FALSE)-(VLOOKUP($B56,'Changes (pct point)'!$B:$AA,W$645,FALSE)))</f>
        <v>0.59281045751633987</v>
      </c>
      <c r="X56" s="2">
        <f>VLOOKUP($B56,'Changes (pct point)'!$B:$AA,X$645,FALSE)/(VLOOKUP($B56,'Rates (%) SA2'!$B:$AA,X$645,FALSE)-(VLOOKUP($B56,'Changes (pct point)'!$B:$AA,X$645,FALSE)))</f>
        <v>0.44966442953020136</v>
      </c>
      <c r="Y56" s="2">
        <f>VLOOKUP($B56,'Changes (pct point)'!$B:$AA,Y$645,FALSE)/(VLOOKUP($B56,'Rates (%) SA2'!$B:$AA,Y$645,FALSE)-(VLOOKUP($B56,'Changes (pct point)'!$B:$AA,Y$645,FALSE)))</f>
        <v>0.35114192495921692</v>
      </c>
      <c r="Z56" s="2">
        <f>VLOOKUP($B56,'Changes (pct point)'!$B:$AA,Z$645,FALSE)/(VLOOKUP($B56,'Rates (%) SA2'!$B:$AA,Z$645,FALSE)-(VLOOKUP($B56,'Changes (pct point)'!$B:$AA,Z$645,FALSE)))</f>
        <v>0.30363036303630359</v>
      </c>
    </row>
    <row r="57" spans="1:26" x14ac:dyDescent="0.3">
      <c r="A57">
        <v>102011031</v>
      </c>
      <c r="B57" t="s">
        <v>104</v>
      </c>
      <c r="C57" s="2">
        <f>VLOOKUP($B57,'Changes (pct point)'!$B:$AA,C$645,FALSE)/(VLOOKUP($B57,'Rates (%) SA2'!$B:$AA,C$645,FALSE)-(VLOOKUP($B57,'Changes (pct point)'!$B:$AA,C$645,FALSE)))</f>
        <v>0.39278274111675132</v>
      </c>
      <c r="D57" s="2">
        <f>VLOOKUP($B57,'Changes (pct point)'!$B:$AA,D$645,FALSE)/(VLOOKUP($B57,'Rates (%) SA2'!$B:$AA,D$645,FALSE)-(VLOOKUP($B57,'Changes (pct point)'!$B:$AA,D$645,FALSE)))</f>
        <v>3.3717948717948726E-2</v>
      </c>
      <c r="E57" s="2">
        <f>VLOOKUP($B57,'Changes (pct point)'!$B:$AA,E$645,FALSE)/(VLOOKUP($B57,'Rates (%) SA2'!$B:$AA,E$645,FALSE)-(VLOOKUP($B57,'Changes (pct point)'!$B:$AA,E$645,FALSE)))</f>
        <v>-2.683614457831332E-2</v>
      </c>
      <c r="F57" s="2">
        <f>VLOOKUP($B57,'Changes (pct point)'!$B:$AA,F$645,FALSE)/(VLOOKUP($B57,'Rates (%) SA2'!$B:$AA,F$645,FALSE)-(VLOOKUP($B57,'Changes (pct point)'!$B:$AA,F$645,FALSE)))</f>
        <v>0.35207837837837841</v>
      </c>
      <c r="G57" s="2">
        <f>VLOOKUP($B57,'Changes (pct point)'!$B:$AA,G$645,FALSE)/(VLOOKUP($B57,'Rates (%) SA2'!$B:$AA,G$645,FALSE)-(VLOOKUP($B57,'Changes (pct point)'!$B:$AA,G$645,FALSE)))</f>
        <v>1.0209642857142858</v>
      </c>
      <c r="H57" s="2">
        <f>VLOOKUP($B57,'Changes (pct point)'!$B:$AA,H$645,FALSE)/(VLOOKUP($B57,'Rates (%) SA2'!$B:$AA,H$645,FALSE)-(VLOOKUP($B57,'Changes (pct point)'!$B:$AA,H$645,FALSE)))</f>
        <v>0.39285294117647057</v>
      </c>
      <c r="I57" s="2">
        <f>VLOOKUP($B57,'Changes (pct point)'!$B:$AA,I$645,FALSE)/(VLOOKUP($B57,'Rates (%) SA2'!$B:$AA,I$645,FALSE)-(VLOOKUP($B57,'Changes (pct point)'!$B:$AA,I$645,FALSE)))</f>
        <v>0.61336269035532986</v>
      </c>
      <c r="J57" s="2">
        <f>VLOOKUP($B57,'Changes (pct point)'!$B:$AA,J$645,FALSE)/(VLOOKUP($B57,'Rates (%) SA2'!$B:$AA,J$645,FALSE)-(VLOOKUP($B57,'Changes (pct point)'!$B:$AA,J$645,FALSE)))</f>
        <v>0.38571460176991151</v>
      </c>
      <c r="K57" s="2">
        <f>VLOOKUP($B57,'Changes (pct point)'!$B:$AA,K$645,FALSE)/(VLOOKUP($B57,'Rates (%) SA2'!$B:$AA,K$645,FALSE)-(VLOOKUP($B57,'Changes (pct point)'!$B:$AA,K$645,FALSE)))</f>
        <v>2.3468553191489363</v>
      </c>
      <c r="L57" s="2">
        <f>VLOOKUP($B57,'Changes (pct point)'!$B:$AA,L$645,FALSE)/(VLOOKUP($B57,'Rates (%) SA2'!$B:$AA,L$645,FALSE)-(VLOOKUP($B57,'Changes (pct point)'!$B:$AA,L$645,FALSE)))</f>
        <v>0.10937493796526059</v>
      </c>
      <c r="M57" s="2">
        <f>VLOOKUP($B57,'Changes (pct point)'!$B:$AA,M$645,FALSE)/(VLOOKUP($B57,'Rates (%) SA2'!$B:$AA,M$645,FALSE)-(VLOOKUP($B57,'Changes (pct point)'!$B:$AA,M$645,FALSE)))</f>
        <v>9.0757575757575787E-2</v>
      </c>
      <c r="N57" s="2">
        <f>VLOOKUP($B57,'Changes (pct point)'!$B:$AA,N$645,FALSE)/(VLOOKUP($B57,'Rates (%) SA2'!$B:$AA,N$645,FALSE)-(VLOOKUP($B57,'Changes (pct point)'!$B:$AA,N$645,FALSE)))</f>
        <v>4.0333333333334E-3</v>
      </c>
      <c r="O57" s="2">
        <f>VLOOKUP($B57,'Changes (pct point)'!$B:$AA,O$645,FALSE)/(VLOOKUP($B57,'Rates (%) SA2'!$B:$AA,O$645,FALSE)-(VLOOKUP($B57,'Changes (pct point)'!$B:$AA,O$645,FALSE)))</f>
        <v>0.82905531914893626</v>
      </c>
      <c r="P57" s="2">
        <f>VLOOKUP($B57,'Changes (pct point)'!$B:$AA,P$645,FALSE)/(VLOOKUP($B57,'Rates (%) SA2'!$B:$AA,P$645,FALSE)-(VLOOKUP($B57,'Changes (pct point)'!$B:$AA,P$645,FALSE)))</f>
        <v>5.8428571428571309E-2</v>
      </c>
      <c r="Q57" s="2">
        <f>VLOOKUP($B57,'Changes (pct point)'!$B:$AA,Q$645,FALSE)/(VLOOKUP($B57,'Rates (%) SA2'!$B:$AA,Q$645,FALSE)-(VLOOKUP($B57,'Changes (pct point)'!$B:$AA,Q$645,FALSE)))</f>
        <v>0.32259208633093528</v>
      </c>
      <c r="R57" s="2">
        <f>VLOOKUP($B57,'Changes (pct point)'!$B:$AA,R$645,FALSE)/(VLOOKUP($B57,'Rates (%) SA2'!$B:$AA,R$645,FALSE)-(VLOOKUP($B57,'Changes (pct point)'!$B:$AA,R$645,FALSE)))</f>
        <v>1.0512456730769231</v>
      </c>
      <c r="S57" s="2">
        <f>VLOOKUP($B57,'Changes (pct point)'!$B:$AA,S$645,FALSE)/(VLOOKUP($B57,'Rates (%) SA2'!$B:$AA,S$645,FALSE)-(VLOOKUP($B57,'Changes (pct point)'!$B:$AA,S$645,FALSE)))</f>
        <v>1.0457912087912087</v>
      </c>
      <c r="T57" s="2">
        <f>VLOOKUP($B57,'Changes (pct point)'!$B:$AA,T$645,FALSE)/(VLOOKUP($B57,'Rates (%) SA2'!$B:$AA,T$645,FALSE)-(VLOOKUP($B57,'Changes (pct point)'!$B:$AA,T$645,FALSE)))</f>
        <v>2.1565217391304358E-2</v>
      </c>
      <c r="U57" s="2">
        <f>VLOOKUP($B57,'Changes (pct point)'!$B:$AA,U$645,FALSE)/(VLOOKUP($B57,'Rates (%) SA2'!$B:$AA,U$645,FALSE)-(VLOOKUP($B57,'Changes (pct point)'!$B:$AA,U$645,FALSE)))</f>
        <v>0.39342532751091708</v>
      </c>
      <c r="V57" s="2">
        <f>VLOOKUP($B57,'Changes (pct point)'!$B:$AA,V$645,FALSE)/(VLOOKUP($B57,'Rates (%) SA2'!$B:$AA,V$645,FALSE)-(VLOOKUP($B57,'Changes (pct point)'!$B:$AA,V$645,FALSE)))</f>
        <v>0.2281833333333334</v>
      </c>
      <c r="W57" s="2">
        <f>VLOOKUP($B57,'Changes (pct point)'!$B:$AA,W$645,FALSE)/(VLOOKUP($B57,'Rates (%) SA2'!$B:$AA,W$645,FALSE)-(VLOOKUP($B57,'Changes (pct point)'!$B:$AA,W$645,FALSE)))</f>
        <v>0.59036144578313265</v>
      </c>
      <c r="X57" s="2">
        <f>VLOOKUP($B57,'Changes (pct point)'!$B:$AA,X$645,FALSE)/(VLOOKUP($B57,'Rates (%) SA2'!$B:$AA,X$645,FALSE)-(VLOOKUP($B57,'Changes (pct point)'!$B:$AA,X$645,FALSE)))</f>
        <v>-0.15808261091279957</v>
      </c>
      <c r="Y57" s="2">
        <f>VLOOKUP($B57,'Changes (pct point)'!$B:$AA,Y$645,FALSE)/(VLOOKUP($B57,'Rates (%) SA2'!$B:$AA,Y$645,FALSE)-(VLOOKUP($B57,'Changes (pct point)'!$B:$AA,Y$645,FALSE)))</f>
        <v>-0.44523076923076926</v>
      </c>
      <c r="Z57" s="2">
        <f>VLOOKUP($B57,'Changes (pct point)'!$B:$AA,Z$645,FALSE)/(VLOOKUP($B57,'Rates (%) SA2'!$B:$AA,Z$645,FALSE)-(VLOOKUP($B57,'Changes (pct point)'!$B:$AA,Z$645,FALSE)))</f>
        <v>0.17276641550053823</v>
      </c>
    </row>
    <row r="58" spans="1:26" x14ac:dyDescent="0.3">
      <c r="A58">
        <v>124011449</v>
      </c>
      <c r="B58" t="s">
        <v>590</v>
      </c>
      <c r="C58" s="2">
        <f>VLOOKUP($B58,'Changes (pct point)'!$B:$AA,C$645,FALSE)/(VLOOKUP($B58,'Rates (%) SA2'!$B:$AA,C$645,FALSE)-(VLOOKUP($B58,'Changes (pct point)'!$B:$AA,C$645,FALSE)))</f>
        <v>2.381896838602339E-2</v>
      </c>
      <c r="D58" s="2">
        <f>VLOOKUP($B58,'Changes (pct point)'!$B:$AA,D$645,FALSE)/(VLOOKUP($B58,'Rates (%) SA2'!$B:$AA,D$645,FALSE)-(VLOOKUP($B58,'Changes (pct point)'!$B:$AA,D$645,FALSE)))</f>
        <v>-0.223679605263158</v>
      </c>
      <c r="E58" s="2">
        <f>VLOOKUP($B58,'Changes (pct point)'!$B:$AA,E$645,FALSE)/(VLOOKUP($B58,'Rates (%) SA2'!$B:$AA,E$645,FALSE)-(VLOOKUP($B58,'Changes (pct point)'!$B:$AA,E$645,FALSE)))</f>
        <v>3.8276923076923146E-2</v>
      </c>
      <c r="F58" s="2">
        <f>VLOOKUP($B58,'Changes (pct point)'!$B:$AA,F$645,FALSE)/(VLOOKUP($B58,'Rates (%) SA2'!$B:$AA,F$645,FALSE)-(VLOOKUP($B58,'Changes (pct point)'!$B:$AA,F$645,FALSE)))</f>
        <v>-7.8920958083832399E-2</v>
      </c>
      <c r="G58" s="2">
        <f>VLOOKUP($B58,'Changes (pct point)'!$B:$AA,G$645,FALSE)/(VLOOKUP($B58,'Rates (%) SA2'!$B:$AA,G$645,FALSE)-(VLOOKUP($B58,'Changes (pct point)'!$B:$AA,G$645,FALSE)))</f>
        <v>0.95128684210526315</v>
      </c>
      <c r="H58" s="2">
        <f>VLOOKUP($B58,'Changes (pct point)'!$B:$AA,H$645,FALSE)/(VLOOKUP($B58,'Rates (%) SA2'!$B:$AA,H$645,FALSE)-(VLOOKUP($B58,'Changes (pct point)'!$B:$AA,H$645,FALSE)))</f>
        <v>-0.11634238095238095</v>
      </c>
      <c r="I58" s="2">
        <f>VLOOKUP($B58,'Changes (pct point)'!$B:$AA,I$645,FALSE)/(VLOOKUP($B58,'Rates (%) SA2'!$B:$AA,I$645,FALSE)-(VLOOKUP($B58,'Changes (pct point)'!$B:$AA,I$645,FALSE)))</f>
        <v>0.32712301255230136</v>
      </c>
      <c r="J58" s="2">
        <f>VLOOKUP($B58,'Changes (pct point)'!$B:$AA,J$645,FALSE)/(VLOOKUP($B58,'Rates (%) SA2'!$B:$AA,J$645,FALSE)-(VLOOKUP($B58,'Changes (pct point)'!$B:$AA,J$645,FALSE)))</f>
        <v>0.38719154929577476</v>
      </c>
      <c r="K58" s="2">
        <f>VLOOKUP($B58,'Changes (pct point)'!$B:$AA,K$645,FALSE)/(VLOOKUP($B58,'Rates (%) SA2'!$B:$AA,K$645,FALSE)-(VLOOKUP($B58,'Changes (pct point)'!$B:$AA,K$645,FALSE)))</f>
        <v>0.58390724637681146</v>
      </c>
      <c r="L58" s="2">
        <f>VLOOKUP($B58,'Changes (pct point)'!$B:$AA,L$645,FALSE)/(VLOOKUP($B58,'Rates (%) SA2'!$B:$AA,L$645,FALSE)-(VLOOKUP($B58,'Changes (pct point)'!$B:$AA,L$645,FALSE)))</f>
        <v>-0.18825440414507777</v>
      </c>
      <c r="M58" s="2">
        <f>VLOOKUP($B58,'Changes (pct point)'!$B:$AA,M$645,FALSE)/(VLOOKUP($B58,'Rates (%) SA2'!$B:$AA,M$645,FALSE)-(VLOOKUP($B58,'Changes (pct point)'!$B:$AA,M$645,FALSE)))</f>
        <v>-0.14542537313432832</v>
      </c>
      <c r="N58" s="2">
        <f>VLOOKUP($B58,'Changes (pct point)'!$B:$AA,N$645,FALSE)/(VLOOKUP($B58,'Rates (%) SA2'!$B:$AA,N$645,FALSE)-(VLOOKUP($B58,'Changes (pct point)'!$B:$AA,N$645,FALSE)))</f>
        <v>-0.21429999999999996</v>
      </c>
      <c r="O58" s="2">
        <f>VLOOKUP($B58,'Changes (pct point)'!$B:$AA,O$645,FALSE)/(VLOOKUP($B58,'Rates (%) SA2'!$B:$AA,O$645,FALSE)-(VLOOKUP($B58,'Changes (pct point)'!$B:$AA,O$645,FALSE)))</f>
        <v>0.57868604651162792</v>
      </c>
      <c r="P58" s="2">
        <f>VLOOKUP($B58,'Changes (pct point)'!$B:$AA,P$645,FALSE)/(VLOOKUP($B58,'Rates (%) SA2'!$B:$AA,P$645,FALSE)-(VLOOKUP($B58,'Changes (pct point)'!$B:$AA,P$645,FALSE)))</f>
        <v>-0.29141282051282053</v>
      </c>
      <c r="Q58" s="2">
        <f>VLOOKUP($B58,'Changes (pct point)'!$B:$AA,Q$645,FALSE)/(VLOOKUP($B58,'Rates (%) SA2'!$B:$AA,Q$645,FALSE)-(VLOOKUP($B58,'Changes (pct point)'!$B:$AA,Q$645,FALSE)))</f>
        <v>-3.1456310679611722E-2</v>
      </c>
      <c r="R58" s="2">
        <f>VLOOKUP($B58,'Changes (pct point)'!$B:$AA,R$645,FALSE)/(VLOOKUP($B58,'Rates (%) SA2'!$B:$AA,R$645,FALSE)-(VLOOKUP($B58,'Changes (pct point)'!$B:$AA,R$645,FALSE)))</f>
        <v>0.690127027027027</v>
      </c>
      <c r="S58" s="2">
        <f>VLOOKUP($B58,'Changes (pct point)'!$B:$AA,S$645,FALSE)/(VLOOKUP($B58,'Rates (%) SA2'!$B:$AA,S$645,FALSE)-(VLOOKUP($B58,'Changes (pct point)'!$B:$AA,S$645,FALSE)))</f>
        <v>7.5661538461538544E-2</v>
      </c>
      <c r="T58" s="2">
        <f>VLOOKUP($B58,'Changes (pct point)'!$B:$AA,T$645,FALSE)/(VLOOKUP($B58,'Rates (%) SA2'!$B:$AA,T$645,FALSE)-(VLOOKUP($B58,'Changes (pct point)'!$B:$AA,T$645,FALSE)))</f>
        <v>-4.5420689655172382E-2</v>
      </c>
      <c r="U58" s="2">
        <f>VLOOKUP($B58,'Changes (pct point)'!$B:$AA,U$645,FALSE)/(VLOOKUP($B58,'Rates (%) SA2'!$B:$AA,U$645,FALSE)-(VLOOKUP($B58,'Changes (pct point)'!$B:$AA,U$645,FALSE)))</f>
        <v>0.3931725888324874</v>
      </c>
      <c r="V58" s="2" t="e">
        <f>VLOOKUP($B58,'Changes (pct point)'!$B:$AA,V$645,FALSE)/(VLOOKUP($B58,'Rates (%) SA2'!$B:$AA,V$645,FALSE)-(VLOOKUP($B58,'Changes (pct point)'!$B:$AA,V$645,FALSE)))</f>
        <v>#VALUE!</v>
      </c>
      <c r="W58" s="2">
        <f>VLOOKUP($B58,'Changes (pct point)'!$B:$AA,W$645,FALSE)/(VLOOKUP($B58,'Rates (%) SA2'!$B:$AA,W$645,FALSE)-(VLOOKUP($B58,'Changes (pct point)'!$B:$AA,W$645,FALSE)))</f>
        <v>0.38553191489361704</v>
      </c>
      <c r="X58" s="2">
        <f>VLOOKUP($B58,'Changes (pct point)'!$B:$AA,X$645,FALSE)/(VLOOKUP($B58,'Rates (%) SA2'!$B:$AA,X$645,FALSE)-(VLOOKUP($B58,'Changes (pct point)'!$B:$AA,X$645,FALSE)))</f>
        <v>-0.5580684596577018</v>
      </c>
      <c r="Y58" s="2">
        <f>VLOOKUP($B58,'Changes (pct point)'!$B:$AA,Y$645,FALSE)/(VLOOKUP($B58,'Rates (%) SA2'!$B:$AA,Y$645,FALSE)-(VLOOKUP($B58,'Changes (pct point)'!$B:$AA,Y$645,FALSE)))</f>
        <v>0</v>
      </c>
      <c r="Z58" s="2">
        <f>VLOOKUP($B58,'Changes (pct point)'!$B:$AA,Z$645,FALSE)/(VLOOKUP($B58,'Rates (%) SA2'!$B:$AA,Z$645,FALSE)-(VLOOKUP($B58,'Changes (pct point)'!$B:$AA,Z$645,FALSE)))</f>
        <v>0.60677200902934525</v>
      </c>
    </row>
    <row r="59" spans="1:26" x14ac:dyDescent="0.3">
      <c r="A59">
        <v>119041378</v>
      </c>
      <c r="B59" t="s">
        <v>494</v>
      </c>
      <c r="C59" s="2">
        <f>VLOOKUP($B59,'Changes (pct point)'!$B:$AA,C$645,FALSE)/(VLOOKUP($B59,'Rates (%) SA2'!$B:$AA,C$645,FALSE)-(VLOOKUP($B59,'Changes (pct point)'!$B:$AA,C$645,FALSE)))</f>
        <v>-8.5459241323647683E-3</v>
      </c>
      <c r="D59" s="2">
        <f>VLOOKUP($B59,'Changes (pct point)'!$B:$AA,D$645,FALSE)/(VLOOKUP($B59,'Rates (%) SA2'!$B:$AA,D$645,FALSE)-(VLOOKUP($B59,'Changes (pct point)'!$B:$AA,D$645,FALSE)))</f>
        <v>6.8415217391304295E-2</v>
      </c>
      <c r="E59" s="2">
        <f>VLOOKUP($B59,'Changes (pct point)'!$B:$AA,E$645,FALSE)/(VLOOKUP($B59,'Rates (%) SA2'!$B:$AA,E$645,FALSE)-(VLOOKUP($B59,'Changes (pct point)'!$B:$AA,E$645,FALSE)))</f>
        <v>-0.18699351351351354</v>
      </c>
      <c r="F59" s="2">
        <f>VLOOKUP($B59,'Changes (pct point)'!$B:$AA,F$645,FALSE)/(VLOOKUP($B59,'Rates (%) SA2'!$B:$AA,F$645,FALSE)-(VLOOKUP($B59,'Changes (pct point)'!$B:$AA,F$645,FALSE)))</f>
        <v>2.3059177215189842E-2</v>
      </c>
      <c r="G59" s="2">
        <f>VLOOKUP($B59,'Changes (pct point)'!$B:$AA,G$645,FALSE)/(VLOOKUP($B59,'Rates (%) SA2'!$B:$AA,G$645,FALSE)-(VLOOKUP($B59,'Changes (pct point)'!$B:$AA,G$645,FALSE)))</f>
        <v>-3.7110362694300555E-2</v>
      </c>
      <c r="H59" s="2">
        <f>VLOOKUP($B59,'Changes (pct point)'!$B:$AA,H$645,FALSE)/(VLOOKUP($B59,'Rates (%) SA2'!$B:$AA,H$645,FALSE)-(VLOOKUP($B59,'Changes (pct point)'!$B:$AA,H$645,FALSE)))</f>
        <v>-5.7111811023621929E-2</v>
      </c>
      <c r="I59" s="2">
        <f>VLOOKUP($B59,'Changes (pct point)'!$B:$AA,I$645,FALSE)/(VLOOKUP($B59,'Rates (%) SA2'!$B:$AA,I$645,FALSE)-(VLOOKUP($B59,'Changes (pct point)'!$B:$AA,I$645,FALSE)))</f>
        <v>3.9043824701196265E-3</v>
      </c>
      <c r="J59" s="2">
        <f>VLOOKUP($B59,'Changes (pct point)'!$B:$AA,J$645,FALSE)/(VLOOKUP($B59,'Rates (%) SA2'!$B:$AA,J$645,FALSE)-(VLOOKUP($B59,'Changes (pct point)'!$B:$AA,J$645,FALSE)))</f>
        <v>7.7670072992700734E-2</v>
      </c>
      <c r="K59" s="2">
        <f>VLOOKUP($B59,'Changes (pct point)'!$B:$AA,K$645,FALSE)/(VLOOKUP($B59,'Rates (%) SA2'!$B:$AA,K$645,FALSE)-(VLOOKUP($B59,'Changes (pct point)'!$B:$AA,K$645,FALSE)))</f>
        <v>-1.3322500000000079E-2</v>
      </c>
      <c r="L59" s="2">
        <f>VLOOKUP($B59,'Changes (pct point)'!$B:$AA,L$645,FALSE)/(VLOOKUP($B59,'Rates (%) SA2'!$B:$AA,L$645,FALSE)-(VLOOKUP($B59,'Changes (pct point)'!$B:$AA,L$645,FALSE)))</f>
        <v>0.10499310344827598</v>
      </c>
      <c r="M59" s="2">
        <f>VLOOKUP($B59,'Changes (pct point)'!$B:$AA,M$645,FALSE)/(VLOOKUP($B59,'Rates (%) SA2'!$B:$AA,M$645,FALSE)-(VLOOKUP($B59,'Changes (pct point)'!$B:$AA,M$645,FALSE)))</f>
        <v>-0.36215272727272729</v>
      </c>
      <c r="N59" s="2">
        <f>VLOOKUP($B59,'Changes (pct point)'!$B:$AA,N$645,FALSE)/(VLOOKUP($B59,'Rates (%) SA2'!$B:$AA,N$645,FALSE)-(VLOOKUP($B59,'Changes (pct point)'!$B:$AA,N$645,FALSE)))</f>
        <v>-0.21632070707070702</v>
      </c>
      <c r="O59" s="2">
        <f>VLOOKUP($B59,'Changes (pct point)'!$B:$AA,O$645,FALSE)/(VLOOKUP($B59,'Rates (%) SA2'!$B:$AA,O$645,FALSE)-(VLOOKUP($B59,'Changes (pct point)'!$B:$AA,O$645,FALSE)))</f>
        <v>0.59185255474452558</v>
      </c>
      <c r="P59" s="2">
        <f>VLOOKUP($B59,'Changes (pct point)'!$B:$AA,P$645,FALSE)/(VLOOKUP($B59,'Rates (%) SA2'!$B:$AA,P$645,FALSE)-(VLOOKUP($B59,'Changes (pct point)'!$B:$AA,P$645,FALSE)))</f>
        <v>-0.30254999999999999</v>
      </c>
      <c r="Q59" s="2">
        <f>VLOOKUP($B59,'Changes (pct point)'!$B:$AA,Q$645,FALSE)/(VLOOKUP($B59,'Rates (%) SA2'!$B:$AA,Q$645,FALSE)-(VLOOKUP($B59,'Changes (pct point)'!$B:$AA,Q$645,FALSE)))</f>
        <v>-5.7087530562347125E-2</v>
      </c>
      <c r="R59" s="2">
        <f>VLOOKUP($B59,'Changes (pct point)'!$B:$AA,R$645,FALSE)/(VLOOKUP($B59,'Rates (%) SA2'!$B:$AA,R$645,FALSE)-(VLOOKUP($B59,'Changes (pct point)'!$B:$AA,R$645,FALSE)))</f>
        <v>-6.5720238095237664E-3</v>
      </c>
      <c r="S59" s="2">
        <f>VLOOKUP($B59,'Changes (pct point)'!$B:$AA,S$645,FALSE)/(VLOOKUP($B59,'Rates (%) SA2'!$B:$AA,S$645,FALSE)-(VLOOKUP($B59,'Changes (pct point)'!$B:$AA,S$645,FALSE)))</f>
        <v>-0.2080579399141631</v>
      </c>
      <c r="T59" s="2">
        <f>VLOOKUP($B59,'Changes (pct point)'!$B:$AA,T$645,FALSE)/(VLOOKUP($B59,'Rates (%) SA2'!$B:$AA,T$645,FALSE)-(VLOOKUP($B59,'Changes (pct point)'!$B:$AA,T$645,FALSE)))</f>
        <v>-0.22669463869463871</v>
      </c>
      <c r="U59" s="2">
        <f>VLOOKUP($B59,'Changes (pct point)'!$B:$AA,U$645,FALSE)/(VLOOKUP($B59,'Rates (%) SA2'!$B:$AA,U$645,FALSE)-(VLOOKUP($B59,'Changes (pct point)'!$B:$AA,U$645,FALSE)))</f>
        <v>0.38720731707317063</v>
      </c>
      <c r="V59" s="2" t="e">
        <f>VLOOKUP($B59,'Changes (pct point)'!$B:$AA,V$645,FALSE)/(VLOOKUP($B59,'Rates (%) SA2'!$B:$AA,V$645,FALSE)-(VLOOKUP($B59,'Changes (pct point)'!$B:$AA,V$645,FALSE)))</f>
        <v>#VALUE!</v>
      </c>
      <c r="W59" s="2">
        <f>VLOOKUP($B59,'Changes (pct point)'!$B:$AA,W$645,FALSE)/(VLOOKUP($B59,'Rates (%) SA2'!$B:$AA,W$645,FALSE)-(VLOOKUP($B59,'Changes (pct point)'!$B:$AA,W$645,FALSE)))</f>
        <v>0.12168141592920353</v>
      </c>
      <c r="X59" s="2">
        <f>VLOOKUP($B59,'Changes (pct point)'!$B:$AA,X$645,FALSE)/(VLOOKUP($B59,'Rates (%) SA2'!$B:$AA,X$645,FALSE)-(VLOOKUP($B59,'Changes (pct point)'!$B:$AA,X$645,FALSE)))</f>
        <v>-1</v>
      </c>
      <c r="Y59" s="2">
        <f>VLOOKUP($B59,'Changes (pct point)'!$B:$AA,Y$645,FALSE)/(VLOOKUP($B59,'Rates (%) SA2'!$B:$AA,Y$645,FALSE)-(VLOOKUP($B59,'Changes (pct point)'!$B:$AA,Y$645,FALSE)))</f>
        <v>0.38321167883211676</v>
      </c>
      <c r="Z59" s="2">
        <f>VLOOKUP($B59,'Changes (pct point)'!$B:$AA,Z$645,FALSE)/(VLOOKUP($B59,'Rates (%) SA2'!$B:$AA,Z$645,FALSE)-(VLOOKUP($B59,'Changes (pct point)'!$B:$AA,Z$645,FALSE)))</f>
        <v>0.19590268886043535</v>
      </c>
    </row>
    <row r="60" spans="1:26" x14ac:dyDescent="0.3">
      <c r="A60">
        <v>102011042</v>
      </c>
      <c r="B60" t="s">
        <v>115</v>
      </c>
      <c r="C60" s="2">
        <f>VLOOKUP($B60,'Changes (pct point)'!$B:$AA,C$645,FALSE)/(VLOOKUP($B60,'Rates (%) SA2'!$B:$AA,C$645,FALSE)-(VLOOKUP($B60,'Changes (pct point)'!$B:$AA,C$645,FALSE)))</f>
        <v>0.32633146936347407</v>
      </c>
      <c r="D60" s="2">
        <f>VLOOKUP($B60,'Changes (pct point)'!$B:$AA,D$645,FALSE)/(VLOOKUP($B60,'Rates (%) SA2'!$B:$AA,D$645,FALSE)-(VLOOKUP($B60,'Changes (pct point)'!$B:$AA,D$645,FALSE)))</f>
        <v>4.8146770025839739E-2</v>
      </c>
      <c r="E60" s="2">
        <f>VLOOKUP($B60,'Changes (pct point)'!$B:$AA,E$645,FALSE)/(VLOOKUP($B60,'Rates (%) SA2'!$B:$AA,E$645,FALSE)-(VLOOKUP($B60,'Changes (pct point)'!$B:$AA,E$645,FALSE)))</f>
        <v>-5.1236065573770508E-2</v>
      </c>
      <c r="F60" s="2">
        <f>VLOOKUP($B60,'Changes (pct point)'!$B:$AA,F$645,FALSE)/(VLOOKUP($B60,'Rates (%) SA2'!$B:$AA,F$645,FALSE)-(VLOOKUP($B60,'Changes (pct point)'!$B:$AA,F$645,FALSE)))</f>
        <v>0.36815491400491401</v>
      </c>
      <c r="G60" s="2">
        <f>VLOOKUP($B60,'Changes (pct point)'!$B:$AA,G$645,FALSE)/(VLOOKUP($B60,'Rates (%) SA2'!$B:$AA,G$645,FALSE)-(VLOOKUP($B60,'Changes (pct point)'!$B:$AA,G$645,FALSE)))</f>
        <v>0.78507441077441076</v>
      </c>
      <c r="H60" s="2">
        <f>VLOOKUP($B60,'Changes (pct point)'!$B:$AA,H$645,FALSE)/(VLOOKUP($B60,'Rates (%) SA2'!$B:$AA,H$645,FALSE)-(VLOOKUP($B60,'Changes (pct point)'!$B:$AA,H$645,FALSE)))</f>
        <v>0.35994107452339685</v>
      </c>
      <c r="I60" s="2">
        <f>VLOOKUP($B60,'Changes (pct point)'!$B:$AA,I$645,FALSE)/(VLOOKUP($B60,'Rates (%) SA2'!$B:$AA,I$645,FALSE)-(VLOOKUP($B60,'Changes (pct point)'!$B:$AA,I$645,FALSE)))</f>
        <v>0.45464016736401663</v>
      </c>
      <c r="J60" s="2">
        <f>VLOOKUP($B60,'Changes (pct point)'!$B:$AA,J$645,FALSE)/(VLOOKUP($B60,'Rates (%) SA2'!$B:$AA,J$645,FALSE)-(VLOOKUP($B60,'Changes (pct point)'!$B:$AA,J$645,FALSE)))</f>
        <v>0.41488675799086755</v>
      </c>
      <c r="K60" s="2">
        <f>VLOOKUP($B60,'Changes (pct point)'!$B:$AA,K$645,FALSE)/(VLOOKUP($B60,'Rates (%) SA2'!$B:$AA,K$645,FALSE)-(VLOOKUP($B60,'Changes (pct point)'!$B:$AA,K$645,FALSE)))</f>
        <v>1.8558386554621846</v>
      </c>
      <c r="L60" s="2">
        <f>VLOOKUP($B60,'Changes (pct point)'!$B:$AA,L$645,FALSE)/(VLOOKUP($B60,'Rates (%) SA2'!$B:$AA,L$645,FALSE)-(VLOOKUP($B60,'Changes (pct point)'!$B:$AA,L$645,FALSE)))</f>
        <v>0.15327534791252478</v>
      </c>
      <c r="M60" s="2">
        <f>VLOOKUP($B60,'Changes (pct point)'!$B:$AA,M$645,FALSE)/(VLOOKUP($B60,'Rates (%) SA2'!$B:$AA,M$645,FALSE)-(VLOOKUP($B60,'Changes (pct point)'!$B:$AA,M$645,FALSE)))</f>
        <v>-4.350281124497983E-2</v>
      </c>
      <c r="N60" s="2">
        <f>VLOOKUP($B60,'Changes (pct point)'!$B:$AA,N$645,FALSE)/(VLOOKUP($B60,'Rates (%) SA2'!$B:$AA,N$645,FALSE)-(VLOOKUP($B60,'Changes (pct point)'!$B:$AA,N$645,FALSE)))</f>
        <v>0.56071428571428561</v>
      </c>
      <c r="O60" s="2">
        <f>VLOOKUP($B60,'Changes (pct point)'!$B:$AA,O$645,FALSE)/(VLOOKUP($B60,'Rates (%) SA2'!$B:$AA,O$645,FALSE)-(VLOOKUP($B60,'Changes (pct point)'!$B:$AA,O$645,FALSE)))</f>
        <v>1.2184059701492533</v>
      </c>
      <c r="P60" s="2">
        <f>VLOOKUP($B60,'Changes (pct point)'!$B:$AA,P$645,FALSE)/(VLOOKUP($B60,'Rates (%) SA2'!$B:$AA,P$645,FALSE)-(VLOOKUP($B60,'Changes (pct point)'!$B:$AA,P$645,FALSE)))</f>
        <v>-0.12522807017543855</v>
      </c>
      <c r="Q60" s="2">
        <f>VLOOKUP($B60,'Changes (pct point)'!$B:$AA,Q$645,FALSE)/(VLOOKUP($B60,'Rates (%) SA2'!$B:$AA,Q$645,FALSE)-(VLOOKUP($B60,'Changes (pct point)'!$B:$AA,Q$645,FALSE)))</f>
        <v>0.26814983713355056</v>
      </c>
      <c r="R60" s="2">
        <f>VLOOKUP($B60,'Changes (pct point)'!$B:$AA,R$645,FALSE)/(VLOOKUP($B60,'Rates (%) SA2'!$B:$AA,R$645,FALSE)-(VLOOKUP($B60,'Changes (pct point)'!$B:$AA,R$645,FALSE)))</f>
        <v>0.83006498194945844</v>
      </c>
      <c r="S60" s="2">
        <f>VLOOKUP($B60,'Changes (pct point)'!$B:$AA,S$645,FALSE)/(VLOOKUP($B60,'Rates (%) SA2'!$B:$AA,S$645,FALSE)-(VLOOKUP($B60,'Changes (pct point)'!$B:$AA,S$645,FALSE)))</f>
        <v>0.83564590163934427</v>
      </c>
      <c r="T60" s="2">
        <f>VLOOKUP($B60,'Changes (pct point)'!$B:$AA,T$645,FALSE)/(VLOOKUP($B60,'Rates (%) SA2'!$B:$AA,T$645,FALSE)-(VLOOKUP($B60,'Changes (pct point)'!$B:$AA,T$645,FALSE)))</f>
        <v>0.35363789473684215</v>
      </c>
      <c r="U60" s="2">
        <f>VLOOKUP($B60,'Changes (pct point)'!$B:$AA,U$645,FALSE)/(VLOOKUP($B60,'Rates (%) SA2'!$B:$AA,U$645,FALSE)-(VLOOKUP($B60,'Changes (pct point)'!$B:$AA,U$645,FALSE)))</f>
        <v>0.38576496913580255</v>
      </c>
      <c r="V60" s="2">
        <f>VLOOKUP($B60,'Changes (pct point)'!$B:$AA,V$645,FALSE)/(VLOOKUP($B60,'Rates (%) SA2'!$B:$AA,V$645,FALSE)-(VLOOKUP($B60,'Changes (pct point)'!$B:$AA,V$645,FALSE)))</f>
        <v>8.4626244343891349E-2</v>
      </c>
      <c r="W60" s="2">
        <f>VLOOKUP($B60,'Changes (pct point)'!$B:$AA,W$645,FALSE)/(VLOOKUP($B60,'Rates (%) SA2'!$B:$AA,W$645,FALSE)-(VLOOKUP($B60,'Changes (pct point)'!$B:$AA,W$645,FALSE)))</f>
        <v>0.43308270676691729</v>
      </c>
      <c r="X60" s="2">
        <f>VLOOKUP($B60,'Changes (pct point)'!$B:$AA,X$645,FALSE)/(VLOOKUP($B60,'Rates (%) SA2'!$B:$AA,X$645,FALSE)-(VLOOKUP($B60,'Changes (pct point)'!$B:$AA,X$645,FALSE)))</f>
        <v>0.22800645682001613</v>
      </c>
      <c r="Y60" s="2">
        <f>VLOOKUP($B60,'Changes (pct point)'!$B:$AA,Y$645,FALSE)/(VLOOKUP($B60,'Rates (%) SA2'!$B:$AA,Y$645,FALSE)-(VLOOKUP($B60,'Changes (pct point)'!$B:$AA,Y$645,FALSE)))</f>
        <v>-0.23746943765281173</v>
      </c>
      <c r="Z60" s="2">
        <f>VLOOKUP($B60,'Changes (pct point)'!$B:$AA,Z$645,FALSE)/(VLOOKUP($B60,'Rates (%) SA2'!$B:$AA,Z$645,FALSE)-(VLOOKUP($B60,'Changes (pct point)'!$B:$AA,Z$645,FALSE)))</f>
        <v>0.1345429647381034</v>
      </c>
    </row>
    <row r="61" spans="1:26" x14ac:dyDescent="0.3">
      <c r="A61">
        <v>116031313</v>
      </c>
      <c r="B61" t="s">
        <v>407</v>
      </c>
      <c r="C61" s="2">
        <f>VLOOKUP($B61,'Changes (pct point)'!$B:$AA,C$645,FALSE)/(VLOOKUP($B61,'Rates (%) SA2'!$B:$AA,C$645,FALSE)-(VLOOKUP($B61,'Changes (pct point)'!$B:$AA,C$645,FALSE)))</f>
        <v>-5.4413708459216095E-4</v>
      </c>
      <c r="D61" s="2">
        <f>VLOOKUP($B61,'Changes (pct point)'!$B:$AA,D$645,FALSE)/(VLOOKUP($B61,'Rates (%) SA2'!$B:$AA,D$645,FALSE)-(VLOOKUP($B61,'Changes (pct point)'!$B:$AA,D$645,FALSE)))</f>
        <v>-0.29884183006535942</v>
      </c>
      <c r="E61" s="2">
        <f>VLOOKUP($B61,'Changes (pct point)'!$B:$AA,E$645,FALSE)/(VLOOKUP($B61,'Rates (%) SA2'!$B:$AA,E$645,FALSE)-(VLOOKUP($B61,'Changes (pct point)'!$B:$AA,E$645,FALSE)))</f>
        <v>7.4897049180327871E-2</v>
      </c>
      <c r="F61" s="2">
        <f>VLOOKUP($B61,'Changes (pct point)'!$B:$AA,F$645,FALSE)/(VLOOKUP($B61,'Rates (%) SA2'!$B:$AA,F$645,FALSE)-(VLOOKUP($B61,'Changes (pct point)'!$B:$AA,F$645,FALSE)))</f>
        <v>0.16380791117279669</v>
      </c>
      <c r="G61" s="2">
        <f>VLOOKUP($B61,'Changes (pct point)'!$B:$AA,G$645,FALSE)/(VLOOKUP($B61,'Rates (%) SA2'!$B:$AA,G$645,FALSE)-(VLOOKUP($B61,'Changes (pct point)'!$B:$AA,G$645,FALSE)))</f>
        <v>0.65394835680751162</v>
      </c>
      <c r="H61" s="2">
        <f>VLOOKUP($B61,'Changes (pct point)'!$B:$AA,H$645,FALSE)/(VLOOKUP($B61,'Rates (%) SA2'!$B:$AA,H$645,FALSE)-(VLOOKUP($B61,'Changes (pct point)'!$B:$AA,H$645,FALSE)))</f>
        <v>0.28487605633802815</v>
      </c>
      <c r="I61" s="2">
        <f>VLOOKUP($B61,'Changes (pct point)'!$B:$AA,I$645,FALSE)/(VLOOKUP($B61,'Rates (%) SA2'!$B:$AA,I$645,FALSE)-(VLOOKUP($B61,'Changes (pct point)'!$B:$AA,I$645,FALSE)))</f>
        <v>0.13211118980169984</v>
      </c>
      <c r="J61" s="2">
        <f>VLOOKUP($B61,'Changes (pct point)'!$B:$AA,J$645,FALSE)/(VLOOKUP($B61,'Rates (%) SA2'!$B:$AA,J$645,FALSE)-(VLOOKUP($B61,'Changes (pct point)'!$B:$AA,J$645,FALSE)))</f>
        <v>0.101506529209622</v>
      </c>
      <c r="K61" s="2">
        <f>VLOOKUP($B61,'Changes (pct point)'!$B:$AA,K$645,FALSE)/(VLOOKUP($B61,'Rates (%) SA2'!$B:$AA,K$645,FALSE)-(VLOOKUP($B61,'Changes (pct point)'!$B:$AA,K$645,FALSE)))</f>
        <v>1.0512227272727273</v>
      </c>
      <c r="L61" s="2">
        <f>VLOOKUP($B61,'Changes (pct point)'!$B:$AA,L$645,FALSE)/(VLOOKUP($B61,'Rates (%) SA2'!$B:$AA,L$645,FALSE)-(VLOOKUP($B61,'Changes (pct point)'!$B:$AA,L$645,FALSE)))</f>
        <v>0.11256085249579356</v>
      </c>
      <c r="M61" s="2">
        <f>VLOOKUP($B61,'Changes (pct point)'!$B:$AA,M$645,FALSE)/(VLOOKUP($B61,'Rates (%) SA2'!$B:$AA,M$645,FALSE)-(VLOOKUP($B61,'Changes (pct point)'!$B:$AA,M$645,FALSE)))</f>
        <v>-0.37845620767494359</v>
      </c>
      <c r="N61" s="2">
        <f>VLOOKUP($B61,'Changes (pct point)'!$B:$AA,N$645,FALSE)/(VLOOKUP($B61,'Rates (%) SA2'!$B:$AA,N$645,FALSE)-(VLOOKUP($B61,'Changes (pct point)'!$B:$AA,N$645,FALSE)))</f>
        <v>-0.27433081081081084</v>
      </c>
      <c r="O61" s="2">
        <f>VLOOKUP($B61,'Changes (pct point)'!$B:$AA,O$645,FALSE)/(VLOOKUP($B61,'Rates (%) SA2'!$B:$AA,O$645,FALSE)-(VLOOKUP($B61,'Changes (pct point)'!$B:$AA,O$645,FALSE)))</f>
        <v>1.2376742268041234</v>
      </c>
      <c r="P61" s="2">
        <f>VLOOKUP($B61,'Changes (pct point)'!$B:$AA,P$645,FALSE)/(VLOOKUP($B61,'Rates (%) SA2'!$B:$AA,P$645,FALSE)-(VLOOKUP($B61,'Changes (pct point)'!$B:$AA,P$645,FALSE)))</f>
        <v>-3.467183908045967E-2</v>
      </c>
      <c r="Q61" s="2">
        <f>VLOOKUP($B61,'Changes (pct point)'!$B:$AA,Q$645,FALSE)/(VLOOKUP($B61,'Rates (%) SA2'!$B:$AA,Q$645,FALSE)-(VLOOKUP($B61,'Changes (pct point)'!$B:$AA,Q$645,FALSE)))</f>
        <v>0.1684818115412709</v>
      </c>
      <c r="R61" s="2">
        <f>VLOOKUP($B61,'Changes (pct point)'!$B:$AA,R$645,FALSE)/(VLOOKUP($B61,'Rates (%) SA2'!$B:$AA,R$645,FALSE)-(VLOOKUP($B61,'Changes (pct point)'!$B:$AA,R$645,FALSE)))</f>
        <v>1.0010035502958579</v>
      </c>
      <c r="S61" s="2">
        <f>VLOOKUP($B61,'Changes (pct point)'!$B:$AA,S$645,FALSE)/(VLOOKUP($B61,'Rates (%) SA2'!$B:$AA,S$645,FALSE)-(VLOOKUP($B61,'Changes (pct point)'!$B:$AA,S$645,FALSE)))</f>
        <v>1.7501966101694917</v>
      </c>
      <c r="T61" s="2">
        <f>VLOOKUP($B61,'Changes (pct point)'!$B:$AA,T$645,FALSE)/(VLOOKUP($B61,'Rates (%) SA2'!$B:$AA,T$645,FALSE)-(VLOOKUP($B61,'Changes (pct point)'!$B:$AA,T$645,FALSE)))</f>
        <v>-0.27496475409836069</v>
      </c>
      <c r="U61" s="2">
        <f>VLOOKUP($B61,'Changes (pct point)'!$B:$AA,U$645,FALSE)/(VLOOKUP($B61,'Rates (%) SA2'!$B:$AA,U$645,FALSE)-(VLOOKUP($B61,'Changes (pct point)'!$B:$AA,U$645,FALSE)))</f>
        <v>0.38303644314868823</v>
      </c>
      <c r="V61" s="2">
        <f>VLOOKUP($B61,'Changes (pct point)'!$B:$AA,V$645,FALSE)/(VLOOKUP($B61,'Rates (%) SA2'!$B:$AA,V$645,FALSE)-(VLOOKUP($B61,'Changes (pct point)'!$B:$AA,V$645,FALSE)))</f>
        <v>-6.0063750000000048E-2</v>
      </c>
      <c r="W61" s="2">
        <f>VLOOKUP($B61,'Changes (pct point)'!$B:$AA,W$645,FALSE)/(VLOOKUP($B61,'Rates (%) SA2'!$B:$AA,W$645,FALSE)-(VLOOKUP($B61,'Changes (pct point)'!$B:$AA,W$645,FALSE)))</f>
        <v>0.1399461745482507</v>
      </c>
      <c r="X61" s="2">
        <f>VLOOKUP($B61,'Changes (pct point)'!$B:$AA,X$645,FALSE)/(VLOOKUP($B61,'Rates (%) SA2'!$B:$AA,X$645,FALSE)-(VLOOKUP($B61,'Changes (pct point)'!$B:$AA,X$645,FALSE)))</f>
        <v>-1.1065943992773261E-2</v>
      </c>
      <c r="Y61" s="2">
        <f>VLOOKUP($B61,'Changes (pct point)'!$B:$AA,Y$645,FALSE)/(VLOOKUP($B61,'Rates (%) SA2'!$B:$AA,Y$645,FALSE)-(VLOOKUP($B61,'Changes (pct point)'!$B:$AA,Y$645,FALSE)))</f>
        <v>5.1014656144306655E-2</v>
      </c>
      <c r="Z61" s="2">
        <f>VLOOKUP($B61,'Changes (pct point)'!$B:$AA,Z$645,FALSE)/(VLOOKUP($B61,'Rates (%) SA2'!$B:$AA,Z$645,FALSE)-(VLOOKUP($B61,'Changes (pct point)'!$B:$AA,Z$645,FALSE)))</f>
        <v>0.37387387387387383</v>
      </c>
    </row>
    <row r="62" spans="1:26" x14ac:dyDescent="0.3">
      <c r="A62">
        <v>128021536</v>
      </c>
      <c r="B62" t="s">
        <v>707</v>
      </c>
      <c r="C62" s="2">
        <f>VLOOKUP($B62,'Changes (pct point)'!$B:$AA,C$645,FALSE)/(VLOOKUP($B62,'Rates (%) SA2'!$B:$AA,C$645,FALSE)-(VLOOKUP($B62,'Changes (pct point)'!$B:$AA,C$645,FALSE)))</f>
        <v>6.1089698668535357E-2</v>
      </c>
      <c r="D62" s="2">
        <f>VLOOKUP($B62,'Changes (pct point)'!$B:$AA,D$645,FALSE)/(VLOOKUP($B62,'Rates (%) SA2'!$B:$AA,D$645,FALSE)-(VLOOKUP($B62,'Changes (pct point)'!$B:$AA,D$645,FALSE)))</f>
        <v>-0.11540291262135917</v>
      </c>
      <c r="E62" s="2">
        <f>VLOOKUP($B62,'Changes (pct point)'!$B:$AA,E$645,FALSE)/(VLOOKUP($B62,'Rates (%) SA2'!$B:$AA,E$645,FALSE)-(VLOOKUP($B62,'Changes (pct point)'!$B:$AA,E$645,FALSE)))</f>
        <v>0.2196991666666667</v>
      </c>
      <c r="F62" s="2">
        <f>VLOOKUP($B62,'Changes (pct point)'!$B:$AA,F$645,FALSE)/(VLOOKUP($B62,'Rates (%) SA2'!$B:$AA,F$645,FALSE)-(VLOOKUP($B62,'Changes (pct point)'!$B:$AA,F$645,FALSE)))</f>
        <v>1.6471388101983009E-2</v>
      </c>
      <c r="G62" s="2">
        <f>VLOOKUP($B62,'Changes (pct point)'!$B:$AA,G$645,FALSE)/(VLOOKUP($B62,'Rates (%) SA2'!$B:$AA,G$645,FALSE)-(VLOOKUP($B62,'Changes (pct point)'!$B:$AA,G$645,FALSE)))</f>
        <v>0.5365368421052632</v>
      </c>
      <c r="H62" s="2">
        <f>VLOOKUP($B62,'Changes (pct point)'!$B:$AA,H$645,FALSE)/(VLOOKUP($B62,'Rates (%) SA2'!$B:$AA,H$645,FALSE)-(VLOOKUP($B62,'Changes (pct point)'!$B:$AA,H$645,FALSE)))</f>
        <v>0.16949466357308599</v>
      </c>
      <c r="I62" s="2">
        <f>VLOOKUP($B62,'Changes (pct point)'!$B:$AA,I$645,FALSE)/(VLOOKUP($B62,'Rates (%) SA2'!$B:$AA,I$645,FALSE)-(VLOOKUP($B62,'Changes (pct point)'!$B:$AA,I$645,FALSE)))</f>
        <v>0.11102666666666659</v>
      </c>
      <c r="J62" s="2">
        <f>VLOOKUP($B62,'Changes (pct point)'!$B:$AA,J$645,FALSE)/(VLOOKUP($B62,'Rates (%) SA2'!$B:$AA,J$645,FALSE)-(VLOOKUP($B62,'Changes (pct point)'!$B:$AA,J$645,FALSE)))</f>
        <v>0.51272987804878045</v>
      </c>
      <c r="K62" s="2">
        <f>VLOOKUP($B62,'Changes (pct point)'!$B:$AA,K$645,FALSE)/(VLOOKUP($B62,'Rates (%) SA2'!$B:$AA,K$645,FALSE)-(VLOOKUP($B62,'Changes (pct point)'!$B:$AA,K$645,FALSE)))</f>
        <v>0.94303333333333317</v>
      </c>
      <c r="L62" s="2">
        <f>VLOOKUP($B62,'Changes (pct point)'!$B:$AA,L$645,FALSE)/(VLOOKUP($B62,'Rates (%) SA2'!$B:$AA,L$645,FALSE)-(VLOOKUP($B62,'Changes (pct point)'!$B:$AA,L$645,FALSE)))</f>
        <v>-0.13006666666666664</v>
      </c>
      <c r="M62" s="2">
        <f>VLOOKUP($B62,'Changes (pct point)'!$B:$AA,M$645,FALSE)/(VLOOKUP($B62,'Rates (%) SA2'!$B:$AA,M$645,FALSE)-(VLOOKUP($B62,'Changes (pct point)'!$B:$AA,M$645,FALSE)))</f>
        <v>-1.3945971563980999E-2</v>
      </c>
      <c r="N62" s="2">
        <f>VLOOKUP($B62,'Changes (pct point)'!$B:$AA,N$645,FALSE)/(VLOOKUP($B62,'Rates (%) SA2'!$B:$AA,N$645,FALSE)-(VLOOKUP($B62,'Changes (pct point)'!$B:$AA,N$645,FALSE)))</f>
        <v>-0.34658562500000001</v>
      </c>
      <c r="O62" s="2">
        <f>VLOOKUP($B62,'Changes (pct point)'!$B:$AA,O$645,FALSE)/(VLOOKUP($B62,'Rates (%) SA2'!$B:$AA,O$645,FALSE)-(VLOOKUP($B62,'Changes (pct point)'!$B:$AA,O$645,FALSE)))</f>
        <v>0.54068493150684926</v>
      </c>
      <c r="P62" s="2">
        <f>VLOOKUP($B62,'Changes (pct point)'!$B:$AA,P$645,FALSE)/(VLOOKUP($B62,'Rates (%) SA2'!$B:$AA,P$645,FALSE)-(VLOOKUP($B62,'Changes (pct point)'!$B:$AA,P$645,FALSE)))</f>
        <v>-0.22239012345679018</v>
      </c>
      <c r="Q62" s="2">
        <f>VLOOKUP($B62,'Changes (pct point)'!$B:$AA,Q$645,FALSE)/(VLOOKUP($B62,'Rates (%) SA2'!$B:$AA,Q$645,FALSE)-(VLOOKUP($B62,'Changes (pct point)'!$B:$AA,Q$645,FALSE)))</f>
        <v>0.39012709030100334</v>
      </c>
      <c r="R62" s="2">
        <f>VLOOKUP($B62,'Changes (pct point)'!$B:$AA,R$645,FALSE)/(VLOOKUP($B62,'Rates (%) SA2'!$B:$AA,R$645,FALSE)-(VLOOKUP($B62,'Changes (pct point)'!$B:$AA,R$645,FALSE)))</f>
        <v>0.42244117647058821</v>
      </c>
      <c r="S62" s="2">
        <f>VLOOKUP($B62,'Changes (pct point)'!$B:$AA,S$645,FALSE)/(VLOOKUP($B62,'Rates (%) SA2'!$B:$AA,S$645,FALSE)-(VLOOKUP($B62,'Changes (pct point)'!$B:$AA,S$645,FALSE)))</f>
        <v>0.25346864406779657</v>
      </c>
      <c r="T62" s="2">
        <f>VLOOKUP($B62,'Changes (pct point)'!$B:$AA,T$645,FALSE)/(VLOOKUP($B62,'Rates (%) SA2'!$B:$AA,T$645,FALSE)-(VLOOKUP($B62,'Changes (pct point)'!$B:$AA,T$645,FALSE)))</f>
        <v>-0.16268256880733939</v>
      </c>
      <c r="U62" s="2">
        <f>VLOOKUP($B62,'Changes (pct point)'!$B:$AA,U$645,FALSE)/(VLOOKUP($B62,'Rates (%) SA2'!$B:$AA,U$645,FALSE)-(VLOOKUP($B62,'Changes (pct point)'!$B:$AA,U$645,FALSE)))</f>
        <v>0.38192951541850206</v>
      </c>
      <c r="V62" s="2">
        <f>VLOOKUP($B62,'Changes (pct point)'!$B:$AA,V$645,FALSE)/(VLOOKUP($B62,'Rates (%) SA2'!$B:$AA,V$645,FALSE)-(VLOOKUP($B62,'Changes (pct point)'!$B:$AA,V$645,FALSE)))</f>
        <v>0.23614000000000013</v>
      </c>
      <c r="W62" s="2">
        <f>VLOOKUP($B62,'Changes (pct point)'!$B:$AA,W$645,FALSE)/(VLOOKUP($B62,'Rates (%) SA2'!$B:$AA,W$645,FALSE)-(VLOOKUP($B62,'Changes (pct point)'!$B:$AA,W$645,FALSE)))</f>
        <v>0.28247422680412376</v>
      </c>
      <c r="X62" s="2">
        <f>VLOOKUP($B62,'Changes (pct point)'!$B:$AA,X$645,FALSE)/(VLOOKUP($B62,'Rates (%) SA2'!$B:$AA,X$645,FALSE)-(VLOOKUP($B62,'Changes (pct point)'!$B:$AA,X$645,FALSE)))</f>
        <v>-0.29860752965446108</v>
      </c>
      <c r="Y62" s="2">
        <f>VLOOKUP($B62,'Changes (pct point)'!$B:$AA,Y$645,FALSE)/(VLOOKUP($B62,'Rates (%) SA2'!$B:$AA,Y$645,FALSE)-(VLOOKUP($B62,'Changes (pct point)'!$B:$AA,Y$645,FALSE)))</f>
        <v>0.49293119698397747</v>
      </c>
      <c r="Z62" s="2">
        <f>VLOOKUP($B62,'Changes (pct point)'!$B:$AA,Z$645,FALSE)/(VLOOKUP($B62,'Rates (%) SA2'!$B:$AA,Z$645,FALSE)-(VLOOKUP($B62,'Changes (pct point)'!$B:$AA,Z$645,FALSE)))</f>
        <v>0.80851063829787229</v>
      </c>
    </row>
    <row r="63" spans="1:26" x14ac:dyDescent="0.3">
      <c r="A63">
        <v>127031522</v>
      </c>
      <c r="B63" t="s">
        <v>687</v>
      </c>
      <c r="C63" s="2">
        <f>VLOOKUP($B63,'Changes (pct point)'!$B:$AA,C$645,FALSE)/(VLOOKUP($B63,'Rates (%) SA2'!$B:$AA,C$645,FALSE)-(VLOOKUP($B63,'Changes (pct point)'!$B:$AA,C$645,FALSE)))</f>
        <v>0.23276032914681685</v>
      </c>
      <c r="D63" s="2">
        <f>VLOOKUP($B63,'Changes (pct point)'!$B:$AA,D$645,FALSE)/(VLOOKUP($B63,'Rates (%) SA2'!$B:$AA,D$645,FALSE)-(VLOOKUP($B63,'Changes (pct point)'!$B:$AA,D$645,FALSE)))</f>
        <v>3.0980527638190997E-2</v>
      </c>
      <c r="E63" s="2">
        <f>VLOOKUP($B63,'Changes (pct point)'!$B:$AA,E$645,FALSE)/(VLOOKUP($B63,'Rates (%) SA2'!$B:$AA,E$645,FALSE)-(VLOOKUP($B63,'Changes (pct point)'!$B:$AA,E$645,FALSE)))</f>
        <v>0.20725673076923093</v>
      </c>
      <c r="F63" s="2">
        <f>VLOOKUP($B63,'Changes (pct point)'!$B:$AA,F$645,FALSE)/(VLOOKUP($B63,'Rates (%) SA2'!$B:$AA,F$645,FALSE)-(VLOOKUP($B63,'Changes (pct point)'!$B:$AA,F$645,FALSE)))</f>
        <v>0.32570009910802761</v>
      </c>
      <c r="G63" s="2">
        <f>VLOOKUP($B63,'Changes (pct point)'!$B:$AA,G$645,FALSE)/(VLOOKUP($B63,'Rates (%) SA2'!$B:$AA,G$645,FALSE)-(VLOOKUP($B63,'Changes (pct point)'!$B:$AA,G$645,FALSE)))</f>
        <v>0.50138010471204175</v>
      </c>
      <c r="H63" s="2">
        <f>VLOOKUP($B63,'Changes (pct point)'!$B:$AA,H$645,FALSE)/(VLOOKUP($B63,'Rates (%) SA2'!$B:$AA,H$645,FALSE)-(VLOOKUP($B63,'Changes (pct point)'!$B:$AA,H$645,FALSE)))</f>
        <v>0.43445632530120493</v>
      </c>
      <c r="I63" s="2">
        <f>VLOOKUP($B63,'Changes (pct point)'!$B:$AA,I$645,FALSE)/(VLOOKUP($B63,'Rates (%) SA2'!$B:$AA,I$645,FALSE)-(VLOOKUP($B63,'Changes (pct point)'!$B:$AA,I$645,FALSE)))</f>
        <v>0.23753891509433955</v>
      </c>
      <c r="J63" s="2">
        <f>VLOOKUP($B63,'Changes (pct point)'!$B:$AA,J$645,FALSE)/(VLOOKUP($B63,'Rates (%) SA2'!$B:$AA,J$645,FALSE)-(VLOOKUP($B63,'Changes (pct point)'!$B:$AA,J$645,FALSE)))</f>
        <v>0.98687244094488191</v>
      </c>
      <c r="K63" s="2">
        <f>VLOOKUP($B63,'Changes (pct point)'!$B:$AA,K$645,FALSE)/(VLOOKUP($B63,'Rates (%) SA2'!$B:$AA,K$645,FALSE)-(VLOOKUP($B63,'Changes (pct point)'!$B:$AA,K$645,FALSE)))</f>
        <v>0.92444107142857135</v>
      </c>
      <c r="L63" s="2">
        <f>VLOOKUP($B63,'Changes (pct point)'!$B:$AA,L$645,FALSE)/(VLOOKUP($B63,'Rates (%) SA2'!$B:$AA,L$645,FALSE)-(VLOOKUP($B63,'Changes (pct point)'!$B:$AA,L$645,FALSE)))</f>
        <v>0.37852233009708725</v>
      </c>
      <c r="M63" s="2">
        <f>VLOOKUP($B63,'Changes (pct point)'!$B:$AA,M$645,FALSE)/(VLOOKUP($B63,'Rates (%) SA2'!$B:$AA,M$645,FALSE)-(VLOOKUP($B63,'Changes (pct point)'!$B:$AA,M$645,FALSE)))</f>
        <v>5.0436866359447066E-2</v>
      </c>
      <c r="N63" s="2">
        <f>VLOOKUP($B63,'Changes (pct point)'!$B:$AA,N$645,FALSE)/(VLOOKUP($B63,'Rates (%) SA2'!$B:$AA,N$645,FALSE)-(VLOOKUP($B63,'Changes (pct point)'!$B:$AA,N$645,FALSE)))</f>
        <v>-2.8593498452012322E-2</v>
      </c>
      <c r="O63" s="2">
        <f>VLOOKUP($B63,'Changes (pct point)'!$B:$AA,O$645,FALSE)/(VLOOKUP($B63,'Rates (%) SA2'!$B:$AA,O$645,FALSE)-(VLOOKUP($B63,'Changes (pct point)'!$B:$AA,O$645,FALSE)))</f>
        <v>1.0428217687074828</v>
      </c>
      <c r="P63" s="2">
        <f>VLOOKUP($B63,'Changes (pct point)'!$B:$AA,P$645,FALSE)/(VLOOKUP($B63,'Rates (%) SA2'!$B:$AA,P$645,FALSE)-(VLOOKUP($B63,'Changes (pct point)'!$B:$AA,P$645,FALSE)))</f>
        <v>-6.1587500000000017E-2</v>
      </c>
      <c r="Q63" s="2">
        <f>VLOOKUP($B63,'Changes (pct point)'!$B:$AA,Q$645,FALSE)/(VLOOKUP($B63,'Rates (%) SA2'!$B:$AA,Q$645,FALSE)-(VLOOKUP($B63,'Changes (pct point)'!$B:$AA,Q$645,FALSE)))</f>
        <v>0.21875428571428562</v>
      </c>
      <c r="R63" s="2">
        <f>VLOOKUP($B63,'Changes (pct point)'!$B:$AA,R$645,FALSE)/(VLOOKUP($B63,'Rates (%) SA2'!$B:$AA,R$645,FALSE)-(VLOOKUP($B63,'Changes (pct point)'!$B:$AA,R$645,FALSE)))</f>
        <v>0.72319999999999973</v>
      </c>
      <c r="S63" s="2">
        <f>VLOOKUP($B63,'Changes (pct point)'!$B:$AA,S$645,FALSE)/(VLOOKUP($B63,'Rates (%) SA2'!$B:$AA,S$645,FALSE)-(VLOOKUP($B63,'Changes (pct point)'!$B:$AA,S$645,FALSE)))</f>
        <v>0.72618181818181815</v>
      </c>
      <c r="T63" s="2">
        <f>VLOOKUP($B63,'Changes (pct point)'!$B:$AA,T$645,FALSE)/(VLOOKUP($B63,'Rates (%) SA2'!$B:$AA,T$645,FALSE)-(VLOOKUP($B63,'Changes (pct point)'!$B:$AA,T$645,FALSE)))</f>
        <v>-7.8870769230769244E-2</v>
      </c>
      <c r="U63" s="2">
        <f>VLOOKUP($B63,'Changes (pct point)'!$B:$AA,U$645,FALSE)/(VLOOKUP($B63,'Rates (%) SA2'!$B:$AA,U$645,FALSE)-(VLOOKUP($B63,'Changes (pct point)'!$B:$AA,U$645,FALSE)))</f>
        <v>0.37465345043914672</v>
      </c>
      <c r="V63" s="2">
        <f>VLOOKUP($B63,'Changes (pct point)'!$B:$AA,V$645,FALSE)/(VLOOKUP($B63,'Rates (%) SA2'!$B:$AA,V$645,FALSE)-(VLOOKUP($B63,'Changes (pct point)'!$B:$AA,V$645,FALSE)))</f>
        <v>0.43689596774193551</v>
      </c>
      <c r="W63" s="2">
        <f>VLOOKUP($B63,'Changes (pct point)'!$B:$AA,W$645,FALSE)/(VLOOKUP($B63,'Rates (%) SA2'!$B:$AA,W$645,FALSE)-(VLOOKUP($B63,'Changes (pct point)'!$B:$AA,W$645,FALSE)))</f>
        <v>0.34649421375085088</v>
      </c>
      <c r="X63" s="2">
        <f>VLOOKUP($B63,'Changes (pct point)'!$B:$AA,X$645,FALSE)/(VLOOKUP($B63,'Rates (%) SA2'!$B:$AA,X$645,FALSE)-(VLOOKUP($B63,'Changes (pct point)'!$B:$AA,X$645,FALSE)))</f>
        <v>1.0252387448840381</v>
      </c>
      <c r="Y63" s="2">
        <f>VLOOKUP($B63,'Changes (pct point)'!$B:$AA,Y$645,FALSE)/(VLOOKUP($B63,'Rates (%) SA2'!$B:$AA,Y$645,FALSE)-(VLOOKUP($B63,'Changes (pct point)'!$B:$AA,Y$645,FALSE)))</f>
        <v>0.34152046783625734</v>
      </c>
      <c r="Z63" s="2">
        <f>VLOOKUP($B63,'Changes (pct point)'!$B:$AA,Z$645,FALSE)/(VLOOKUP($B63,'Rates (%) SA2'!$B:$AA,Z$645,FALSE)-(VLOOKUP($B63,'Changes (pct point)'!$B:$AA,Z$645,FALSE)))</f>
        <v>0.25162127107652404</v>
      </c>
    </row>
    <row r="64" spans="1:26" x14ac:dyDescent="0.3">
      <c r="A64">
        <v>127031599</v>
      </c>
      <c r="B64" t="s">
        <v>690</v>
      </c>
      <c r="C64" s="2">
        <f>VLOOKUP($B64,'Changes (pct point)'!$B:$AA,C$645,FALSE)/(VLOOKUP($B64,'Rates (%) SA2'!$B:$AA,C$645,FALSE)-(VLOOKUP($B64,'Changes (pct point)'!$B:$AA,C$645,FALSE)))</f>
        <v>0.23875747115050322</v>
      </c>
      <c r="D64" s="2">
        <f>VLOOKUP($B64,'Changes (pct point)'!$B:$AA,D$645,FALSE)/(VLOOKUP($B64,'Rates (%) SA2'!$B:$AA,D$645,FALSE)-(VLOOKUP($B64,'Changes (pct point)'!$B:$AA,D$645,FALSE)))</f>
        <v>4.300224719101136E-2</v>
      </c>
      <c r="E64" s="2">
        <f>VLOOKUP($B64,'Changes (pct point)'!$B:$AA,E$645,FALSE)/(VLOOKUP($B64,'Rates (%) SA2'!$B:$AA,E$645,FALSE)-(VLOOKUP($B64,'Changes (pct point)'!$B:$AA,E$645,FALSE)))</f>
        <v>-0.26925452127659583</v>
      </c>
      <c r="F64" s="2">
        <f>VLOOKUP($B64,'Changes (pct point)'!$B:$AA,F$645,FALSE)/(VLOOKUP($B64,'Rates (%) SA2'!$B:$AA,F$645,FALSE)-(VLOOKUP($B64,'Changes (pct point)'!$B:$AA,F$645,FALSE)))</f>
        <v>0.32114915992532667</v>
      </c>
      <c r="G64" s="2">
        <f>VLOOKUP($B64,'Changes (pct point)'!$B:$AA,G$645,FALSE)/(VLOOKUP($B64,'Rates (%) SA2'!$B:$AA,G$645,FALSE)-(VLOOKUP($B64,'Changes (pct point)'!$B:$AA,G$645,FALSE)))</f>
        <v>1.2810032786885244</v>
      </c>
      <c r="H64" s="2">
        <f>VLOOKUP($B64,'Changes (pct point)'!$B:$AA,H$645,FALSE)/(VLOOKUP($B64,'Rates (%) SA2'!$B:$AA,H$645,FALSE)-(VLOOKUP($B64,'Changes (pct point)'!$B:$AA,H$645,FALSE)))</f>
        <v>0.24111338289962825</v>
      </c>
      <c r="I64" s="2">
        <f>VLOOKUP($B64,'Changes (pct point)'!$B:$AA,I$645,FALSE)/(VLOOKUP($B64,'Rates (%) SA2'!$B:$AA,I$645,FALSE)-(VLOOKUP($B64,'Changes (pct point)'!$B:$AA,I$645,FALSE)))</f>
        <v>0.30386137614678899</v>
      </c>
      <c r="J64" s="2">
        <f>VLOOKUP($B64,'Changes (pct point)'!$B:$AA,J$645,FALSE)/(VLOOKUP($B64,'Rates (%) SA2'!$B:$AA,J$645,FALSE)-(VLOOKUP($B64,'Changes (pct point)'!$B:$AA,J$645,FALSE)))</f>
        <v>0.45957879858657252</v>
      </c>
      <c r="K64" s="2">
        <f>VLOOKUP($B64,'Changes (pct point)'!$B:$AA,K$645,FALSE)/(VLOOKUP($B64,'Rates (%) SA2'!$B:$AA,K$645,FALSE)-(VLOOKUP($B64,'Changes (pct point)'!$B:$AA,K$645,FALSE)))</f>
        <v>1.3224516129032258</v>
      </c>
      <c r="L64" s="2">
        <f>VLOOKUP($B64,'Changes (pct point)'!$B:$AA,L$645,FALSE)/(VLOOKUP($B64,'Rates (%) SA2'!$B:$AA,L$645,FALSE)-(VLOOKUP($B64,'Changes (pct point)'!$B:$AA,L$645,FALSE)))</f>
        <v>0.16044789356984468</v>
      </c>
      <c r="M64" s="2">
        <f>VLOOKUP($B64,'Changes (pct point)'!$B:$AA,M$645,FALSE)/(VLOOKUP($B64,'Rates (%) SA2'!$B:$AA,M$645,FALSE)-(VLOOKUP($B64,'Changes (pct point)'!$B:$AA,M$645,FALSE)))</f>
        <v>0.12248327759197314</v>
      </c>
      <c r="N64" s="2">
        <f>VLOOKUP($B64,'Changes (pct point)'!$B:$AA,N$645,FALSE)/(VLOOKUP($B64,'Rates (%) SA2'!$B:$AA,N$645,FALSE)-(VLOOKUP($B64,'Changes (pct point)'!$B:$AA,N$645,FALSE)))</f>
        <v>6.3881578947368386E-2</v>
      </c>
      <c r="O64" s="2">
        <f>VLOOKUP($B64,'Changes (pct point)'!$B:$AA,O$645,FALSE)/(VLOOKUP($B64,'Rates (%) SA2'!$B:$AA,O$645,FALSE)-(VLOOKUP($B64,'Changes (pct point)'!$B:$AA,O$645,FALSE)))</f>
        <v>0.87959190283400812</v>
      </c>
      <c r="P64" s="2">
        <f>VLOOKUP($B64,'Changes (pct point)'!$B:$AA,P$645,FALSE)/(VLOOKUP($B64,'Rates (%) SA2'!$B:$AA,P$645,FALSE)-(VLOOKUP($B64,'Changes (pct point)'!$B:$AA,P$645,FALSE)))</f>
        <v>-0.28810821256038643</v>
      </c>
      <c r="Q64" s="2">
        <f>VLOOKUP($B64,'Changes (pct point)'!$B:$AA,Q$645,FALSE)/(VLOOKUP($B64,'Rates (%) SA2'!$B:$AA,Q$645,FALSE)-(VLOOKUP($B64,'Changes (pct point)'!$B:$AA,Q$645,FALSE)))</f>
        <v>-0.17165548060708266</v>
      </c>
      <c r="R64" s="2">
        <f>VLOOKUP($B64,'Changes (pct point)'!$B:$AA,R$645,FALSE)/(VLOOKUP($B64,'Rates (%) SA2'!$B:$AA,R$645,FALSE)-(VLOOKUP($B64,'Changes (pct point)'!$B:$AA,R$645,FALSE)))</f>
        <v>1.2392717391304349</v>
      </c>
      <c r="S64" s="2">
        <f>VLOOKUP($B64,'Changes (pct point)'!$B:$AA,S$645,FALSE)/(VLOOKUP($B64,'Rates (%) SA2'!$B:$AA,S$645,FALSE)-(VLOOKUP($B64,'Changes (pct point)'!$B:$AA,S$645,FALSE)))</f>
        <v>1.6326682539682547</v>
      </c>
      <c r="T64" s="2">
        <f>VLOOKUP($B64,'Changes (pct point)'!$B:$AA,T$645,FALSE)/(VLOOKUP($B64,'Rates (%) SA2'!$B:$AA,T$645,FALSE)-(VLOOKUP($B64,'Changes (pct point)'!$B:$AA,T$645,FALSE)))</f>
        <v>9.5253575615474706E-2</v>
      </c>
      <c r="U64" s="2">
        <f>VLOOKUP($B64,'Changes (pct point)'!$B:$AA,U$645,FALSE)/(VLOOKUP($B64,'Rates (%) SA2'!$B:$AA,U$645,FALSE)-(VLOOKUP($B64,'Changes (pct point)'!$B:$AA,U$645,FALSE)))</f>
        <v>0.37167791411042961</v>
      </c>
      <c r="V64" s="2">
        <f>VLOOKUP($B64,'Changes (pct point)'!$B:$AA,V$645,FALSE)/(VLOOKUP($B64,'Rates (%) SA2'!$B:$AA,V$645,FALSE)-(VLOOKUP($B64,'Changes (pct point)'!$B:$AA,V$645,FALSE)))</f>
        <v>0.17923763313609478</v>
      </c>
      <c r="W64" s="2">
        <f>VLOOKUP($B64,'Changes (pct point)'!$B:$AA,W$645,FALSE)/(VLOOKUP($B64,'Rates (%) SA2'!$B:$AA,W$645,FALSE)-(VLOOKUP($B64,'Changes (pct point)'!$B:$AA,W$645,FALSE)))</f>
        <v>0.18260869565217391</v>
      </c>
      <c r="X64" s="2">
        <f>VLOOKUP($B64,'Changes (pct point)'!$B:$AA,X$645,FALSE)/(VLOOKUP($B64,'Rates (%) SA2'!$B:$AA,X$645,FALSE)-(VLOOKUP($B64,'Changes (pct point)'!$B:$AA,X$645,FALSE)))</f>
        <v>0.22508038585209003</v>
      </c>
      <c r="Y64" s="2">
        <f>VLOOKUP($B64,'Changes (pct point)'!$B:$AA,Y$645,FALSE)/(VLOOKUP($B64,'Rates (%) SA2'!$B:$AA,Y$645,FALSE)-(VLOOKUP($B64,'Changes (pct point)'!$B:$AA,Y$645,FALSE)))</f>
        <v>9.0679464511240204E-2</v>
      </c>
      <c r="Z64" s="2">
        <f>VLOOKUP($B64,'Changes (pct point)'!$B:$AA,Z$645,FALSE)/(VLOOKUP($B64,'Rates (%) SA2'!$B:$AA,Z$645,FALSE)-(VLOOKUP($B64,'Changes (pct point)'!$B:$AA,Z$645,FALSE)))</f>
        <v>0.27537128712871289</v>
      </c>
    </row>
    <row r="65" spans="1:26" x14ac:dyDescent="0.3">
      <c r="A65">
        <v>105011094</v>
      </c>
      <c r="B65" t="s">
        <v>168</v>
      </c>
      <c r="C65" s="2">
        <f>VLOOKUP($B65,'Changes (pct point)'!$B:$AA,C$645,FALSE)/(VLOOKUP($B65,'Rates (%) SA2'!$B:$AA,C$645,FALSE)-(VLOOKUP($B65,'Changes (pct point)'!$B:$AA,C$645,FALSE)))</f>
        <v>-0.3373825962910128</v>
      </c>
      <c r="D65" s="2">
        <f>VLOOKUP($B65,'Changes (pct point)'!$B:$AA,D$645,FALSE)/(VLOOKUP($B65,'Rates (%) SA2'!$B:$AA,D$645,FALSE)-(VLOOKUP($B65,'Changes (pct point)'!$B:$AA,D$645,FALSE)))</f>
        <v>-0.43356776315789469</v>
      </c>
      <c r="E65" s="2">
        <f>VLOOKUP($B65,'Changes (pct point)'!$B:$AA,E$645,FALSE)/(VLOOKUP($B65,'Rates (%) SA2'!$B:$AA,E$645,FALSE)-(VLOOKUP($B65,'Changes (pct point)'!$B:$AA,E$645,FALSE)))</f>
        <v>-0.46063364485981312</v>
      </c>
      <c r="F65" s="2">
        <f>VLOOKUP($B65,'Changes (pct point)'!$B:$AA,F$645,FALSE)/(VLOOKUP($B65,'Rates (%) SA2'!$B:$AA,F$645,FALSE)-(VLOOKUP($B65,'Changes (pct point)'!$B:$AA,F$645,FALSE)))</f>
        <v>-0.35152832861189798</v>
      </c>
      <c r="G65" s="2">
        <f>VLOOKUP($B65,'Changes (pct point)'!$B:$AA,G$645,FALSE)/(VLOOKUP($B65,'Rates (%) SA2'!$B:$AA,G$645,FALSE)-(VLOOKUP($B65,'Changes (pct point)'!$B:$AA,G$645,FALSE)))</f>
        <v>1.2019101123595499E-2</v>
      </c>
      <c r="H65" s="2">
        <f>VLOOKUP($B65,'Changes (pct point)'!$B:$AA,H$645,FALSE)/(VLOOKUP($B65,'Rates (%) SA2'!$B:$AA,H$645,FALSE)-(VLOOKUP($B65,'Changes (pct point)'!$B:$AA,H$645,FALSE)))</f>
        <v>-0.23800000000000002</v>
      </c>
      <c r="I65" s="2">
        <f>VLOOKUP($B65,'Changes (pct point)'!$B:$AA,I$645,FALSE)/(VLOOKUP($B65,'Rates (%) SA2'!$B:$AA,I$645,FALSE)-(VLOOKUP($B65,'Changes (pct point)'!$B:$AA,I$645,FALSE)))</f>
        <v>-0.3728350746268656</v>
      </c>
      <c r="J65" s="2">
        <f>VLOOKUP($B65,'Changes (pct point)'!$B:$AA,J$645,FALSE)/(VLOOKUP($B65,'Rates (%) SA2'!$B:$AA,J$645,FALSE)-(VLOOKUP($B65,'Changes (pct point)'!$B:$AA,J$645,FALSE)))</f>
        <v>0.10405913043478256</v>
      </c>
      <c r="K65" s="2">
        <f>VLOOKUP($B65,'Changes (pct point)'!$B:$AA,K$645,FALSE)/(VLOOKUP($B65,'Rates (%) SA2'!$B:$AA,K$645,FALSE)-(VLOOKUP($B65,'Changes (pct point)'!$B:$AA,K$645,FALSE)))</f>
        <v>-0.15013626373626388</v>
      </c>
      <c r="L65" s="2">
        <f>VLOOKUP($B65,'Changes (pct point)'!$B:$AA,L$645,FALSE)/(VLOOKUP($B65,'Rates (%) SA2'!$B:$AA,L$645,FALSE)-(VLOOKUP($B65,'Changes (pct point)'!$B:$AA,L$645,FALSE)))</f>
        <v>-0.68284317460317467</v>
      </c>
      <c r="M65" s="2">
        <f>VLOOKUP($B65,'Changes (pct point)'!$B:$AA,M$645,FALSE)/(VLOOKUP($B65,'Rates (%) SA2'!$B:$AA,M$645,FALSE)-(VLOOKUP($B65,'Changes (pct point)'!$B:$AA,M$645,FALSE)))</f>
        <v>-0.17670981595092028</v>
      </c>
      <c r="N65" s="2">
        <f>VLOOKUP($B65,'Changes (pct point)'!$B:$AA,N$645,FALSE)/(VLOOKUP($B65,'Rates (%) SA2'!$B:$AA,N$645,FALSE)-(VLOOKUP($B65,'Changes (pct point)'!$B:$AA,N$645,FALSE)))</f>
        <v>0.36312799999999995</v>
      </c>
      <c r="O65" s="2">
        <f>VLOOKUP($B65,'Changes (pct point)'!$B:$AA,O$645,FALSE)/(VLOOKUP($B65,'Rates (%) SA2'!$B:$AA,O$645,FALSE)-(VLOOKUP($B65,'Changes (pct point)'!$B:$AA,O$645,FALSE)))</f>
        <v>-0.35857857142857147</v>
      </c>
      <c r="P65" s="2">
        <f>VLOOKUP($B65,'Changes (pct point)'!$B:$AA,P$645,FALSE)/(VLOOKUP($B65,'Rates (%) SA2'!$B:$AA,P$645,FALSE)-(VLOOKUP($B65,'Changes (pct point)'!$B:$AA,P$645,FALSE)))</f>
        <v>0.11120000000000005</v>
      </c>
      <c r="Q65" s="2">
        <f>VLOOKUP($B65,'Changes (pct point)'!$B:$AA,Q$645,FALSE)/(VLOOKUP($B65,'Rates (%) SA2'!$B:$AA,Q$645,FALSE)-(VLOOKUP($B65,'Changes (pct point)'!$B:$AA,Q$645,FALSE)))</f>
        <v>-0.39813288135593217</v>
      </c>
      <c r="R65" s="2">
        <f>VLOOKUP($B65,'Changes (pct point)'!$B:$AA,R$645,FALSE)/(VLOOKUP($B65,'Rates (%) SA2'!$B:$AA,R$645,FALSE)-(VLOOKUP($B65,'Changes (pct point)'!$B:$AA,R$645,FALSE)))</f>
        <v>5.7832258064516084E-2</v>
      </c>
      <c r="S65" s="2">
        <f>VLOOKUP($B65,'Changes (pct point)'!$B:$AA,S$645,FALSE)/(VLOOKUP($B65,'Rates (%) SA2'!$B:$AA,S$645,FALSE)-(VLOOKUP($B65,'Changes (pct point)'!$B:$AA,S$645,FALSE)))</f>
        <v>-0.38899257425742567</v>
      </c>
      <c r="T65" s="2">
        <f>VLOOKUP($B65,'Changes (pct point)'!$B:$AA,T$645,FALSE)/(VLOOKUP($B65,'Rates (%) SA2'!$B:$AA,T$645,FALSE)-(VLOOKUP($B65,'Changes (pct point)'!$B:$AA,T$645,FALSE)))</f>
        <v>-0.62026218487394957</v>
      </c>
      <c r="U65" s="2">
        <f>VLOOKUP($B65,'Changes (pct point)'!$B:$AA,U$645,FALSE)/(VLOOKUP($B65,'Rates (%) SA2'!$B:$AA,U$645,FALSE)-(VLOOKUP($B65,'Changes (pct point)'!$B:$AA,U$645,FALSE)))</f>
        <v>0.36886170212765979</v>
      </c>
      <c r="V65" s="2">
        <f>VLOOKUP($B65,'Changes (pct point)'!$B:$AA,V$645,FALSE)/(VLOOKUP($B65,'Rates (%) SA2'!$B:$AA,V$645,FALSE)-(VLOOKUP($B65,'Changes (pct point)'!$B:$AA,V$645,FALSE)))</f>
        <v>-0.32233333333333336</v>
      </c>
      <c r="W65" s="2">
        <f>VLOOKUP($B65,'Changes (pct point)'!$B:$AA,W$645,FALSE)/(VLOOKUP($B65,'Rates (%) SA2'!$B:$AA,W$645,FALSE)-(VLOOKUP($B65,'Changes (pct point)'!$B:$AA,W$645,FALSE)))</f>
        <v>4.2234332425068126E-2</v>
      </c>
      <c r="X65" s="2">
        <f>VLOOKUP($B65,'Changes (pct point)'!$B:$AA,X$645,FALSE)/(VLOOKUP($B65,'Rates (%) SA2'!$B:$AA,X$645,FALSE)-(VLOOKUP($B65,'Changes (pct point)'!$B:$AA,X$645,FALSE)))</f>
        <v>-0.16341906988828267</v>
      </c>
      <c r="Y65" s="2" t="e">
        <f>VLOOKUP($B65,'Changes (pct point)'!$B:$AA,Y$645,FALSE)/(VLOOKUP($B65,'Rates (%) SA2'!$B:$AA,Y$645,FALSE)-(VLOOKUP($B65,'Changes (pct point)'!$B:$AA,Y$645,FALSE)))</f>
        <v>#DIV/0!</v>
      </c>
      <c r="Z65" s="2">
        <f>VLOOKUP($B65,'Changes (pct point)'!$B:$AA,Z$645,FALSE)/(VLOOKUP($B65,'Rates (%) SA2'!$B:$AA,Z$645,FALSE)-(VLOOKUP($B65,'Changes (pct point)'!$B:$AA,Z$645,FALSE)))</f>
        <v>7.8183386030468538E-2</v>
      </c>
    </row>
    <row r="66" spans="1:26" x14ac:dyDescent="0.3">
      <c r="A66">
        <v>123031447</v>
      </c>
      <c r="B66" t="s">
        <v>588</v>
      </c>
      <c r="C66" s="2">
        <f>VLOOKUP($B66,'Changes (pct point)'!$B:$AA,C$645,FALSE)/(VLOOKUP($B66,'Rates (%) SA2'!$B:$AA,C$645,FALSE)-(VLOOKUP($B66,'Changes (pct point)'!$B:$AA,C$645,FALSE)))</f>
        <v>0.33580792079207911</v>
      </c>
      <c r="D66" s="2">
        <f>VLOOKUP($B66,'Changes (pct point)'!$B:$AA,D$645,FALSE)/(VLOOKUP($B66,'Rates (%) SA2'!$B:$AA,D$645,FALSE)-(VLOOKUP($B66,'Changes (pct point)'!$B:$AA,D$645,FALSE)))</f>
        <v>0.13209039855072469</v>
      </c>
      <c r="E66" s="2">
        <f>VLOOKUP($B66,'Changes (pct point)'!$B:$AA,E$645,FALSE)/(VLOOKUP($B66,'Rates (%) SA2'!$B:$AA,E$645,FALSE)-(VLOOKUP($B66,'Changes (pct point)'!$B:$AA,E$645,FALSE)))</f>
        <v>0.16405217391304347</v>
      </c>
      <c r="F66" s="2">
        <f>VLOOKUP($B66,'Changes (pct point)'!$B:$AA,F$645,FALSE)/(VLOOKUP($B66,'Rates (%) SA2'!$B:$AA,F$645,FALSE)-(VLOOKUP($B66,'Changes (pct point)'!$B:$AA,F$645,FALSE)))</f>
        <v>0.38023999999999991</v>
      </c>
      <c r="G66" s="2">
        <f>VLOOKUP($B66,'Changes (pct point)'!$B:$AA,G$645,FALSE)/(VLOOKUP($B66,'Rates (%) SA2'!$B:$AA,G$645,FALSE)-(VLOOKUP($B66,'Changes (pct point)'!$B:$AA,G$645,FALSE)))</f>
        <v>0.89474468085106373</v>
      </c>
      <c r="H66" s="2">
        <f>VLOOKUP($B66,'Changes (pct point)'!$B:$AA,H$645,FALSE)/(VLOOKUP($B66,'Rates (%) SA2'!$B:$AA,H$645,FALSE)-(VLOOKUP($B66,'Changes (pct point)'!$B:$AA,H$645,FALSE)))</f>
        <v>0.32473760330578511</v>
      </c>
      <c r="I66" s="2">
        <f>VLOOKUP($B66,'Changes (pct point)'!$B:$AA,I$645,FALSE)/(VLOOKUP($B66,'Rates (%) SA2'!$B:$AA,I$645,FALSE)-(VLOOKUP($B66,'Changes (pct point)'!$B:$AA,I$645,FALSE)))</f>
        <v>0.54597344827586214</v>
      </c>
      <c r="J66" s="2">
        <f>VLOOKUP($B66,'Changes (pct point)'!$B:$AA,J$645,FALSE)/(VLOOKUP($B66,'Rates (%) SA2'!$B:$AA,J$645,FALSE)-(VLOOKUP($B66,'Changes (pct point)'!$B:$AA,J$645,FALSE)))</f>
        <v>0.27605527638190952</v>
      </c>
      <c r="K66" s="2">
        <f>VLOOKUP($B66,'Changes (pct point)'!$B:$AA,K$645,FALSE)/(VLOOKUP($B66,'Rates (%) SA2'!$B:$AA,K$645,FALSE)-(VLOOKUP($B66,'Changes (pct point)'!$B:$AA,K$645,FALSE)))</f>
        <v>1.381424347826087</v>
      </c>
      <c r="L66" s="2">
        <f>VLOOKUP($B66,'Changes (pct point)'!$B:$AA,L$645,FALSE)/(VLOOKUP($B66,'Rates (%) SA2'!$B:$AA,L$645,FALSE)-(VLOOKUP($B66,'Changes (pct point)'!$B:$AA,L$645,FALSE)))</f>
        <v>0.52536049382716032</v>
      </c>
      <c r="M66" s="2">
        <f>VLOOKUP($B66,'Changes (pct point)'!$B:$AA,M$645,FALSE)/(VLOOKUP($B66,'Rates (%) SA2'!$B:$AA,M$645,FALSE)-(VLOOKUP($B66,'Changes (pct point)'!$B:$AA,M$645,FALSE)))</f>
        <v>0.16072473404255316</v>
      </c>
      <c r="N66" s="2">
        <f>VLOOKUP($B66,'Changes (pct point)'!$B:$AA,N$645,FALSE)/(VLOOKUP($B66,'Rates (%) SA2'!$B:$AA,N$645,FALSE)-(VLOOKUP($B66,'Changes (pct point)'!$B:$AA,N$645,FALSE)))</f>
        <v>0.28992564102564111</v>
      </c>
      <c r="O66" s="2">
        <f>VLOOKUP($B66,'Changes (pct point)'!$B:$AA,O$645,FALSE)/(VLOOKUP($B66,'Rates (%) SA2'!$B:$AA,O$645,FALSE)-(VLOOKUP($B66,'Changes (pct point)'!$B:$AA,O$645,FALSE)))</f>
        <v>0.77803278688524624</v>
      </c>
      <c r="P66" s="2">
        <f>VLOOKUP($B66,'Changes (pct point)'!$B:$AA,P$645,FALSE)/(VLOOKUP($B66,'Rates (%) SA2'!$B:$AA,P$645,FALSE)-(VLOOKUP($B66,'Changes (pct point)'!$B:$AA,P$645,FALSE)))</f>
        <v>-4.0492079207920736E-2</v>
      </c>
      <c r="Q66" s="2">
        <f>VLOOKUP($B66,'Changes (pct point)'!$B:$AA,Q$645,FALSE)/(VLOOKUP($B66,'Rates (%) SA2'!$B:$AA,Q$645,FALSE)-(VLOOKUP($B66,'Changes (pct point)'!$B:$AA,Q$645,FALSE)))</f>
        <v>0.36002405063291137</v>
      </c>
      <c r="R66" s="2">
        <f>VLOOKUP($B66,'Changes (pct point)'!$B:$AA,R$645,FALSE)/(VLOOKUP($B66,'Rates (%) SA2'!$B:$AA,R$645,FALSE)-(VLOOKUP($B66,'Changes (pct point)'!$B:$AA,R$645,FALSE)))</f>
        <v>0.98070697674418628</v>
      </c>
      <c r="S66" s="2">
        <f>VLOOKUP($B66,'Changes (pct point)'!$B:$AA,S$645,FALSE)/(VLOOKUP($B66,'Rates (%) SA2'!$B:$AA,S$645,FALSE)-(VLOOKUP($B66,'Changes (pct point)'!$B:$AA,S$645,FALSE)))</f>
        <v>0.58036648044692729</v>
      </c>
      <c r="T66" s="2">
        <f>VLOOKUP($B66,'Changes (pct point)'!$B:$AA,T$645,FALSE)/(VLOOKUP($B66,'Rates (%) SA2'!$B:$AA,T$645,FALSE)-(VLOOKUP($B66,'Changes (pct point)'!$B:$AA,T$645,FALSE)))</f>
        <v>0.41941764705882373</v>
      </c>
      <c r="U66" s="2">
        <f>VLOOKUP($B66,'Changes (pct point)'!$B:$AA,U$645,FALSE)/(VLOOKUP($B66,'Rates (%) SA2'!$B:$AA,U$645,FALSE)-(VLOOKUP($B66,'Changes (pct point)'!$B:$AA,U$645,FALSE)))</f>
        <v>0.36078705035971215</v>
      </c>
      <c r="V66" s="2">
        <f>VLOOKUP($B66,'Changes (pct point)'!$B:$AA,V$645,FALSE)/(VLOOKUP($B66,'Rates (%) SA2'!$B:$AA,V$645,FALSE)-(VLOOKUP($B66,'Changes (pct point)'!$B:$AA,V$645,FALSE)))</f>
        <v>-2.6382978723404255E-2</v>
      </c>
      <c r="W66" s="2">
        <f>VLOOKUP($B66,'Changes (pct point)'!$B:$AA,W$645,FALSE)/(VLOOKUP($B66,'Rates (%) SA2'!$B:$AA,W$645,FALSE)-(VLOOKUP($B66,'Changes (pct point)'!$B:$AA,W$645,FALSE)))</f>
        <v>0.31508379888268156</v>
      </c>
      <c r="X66" s="2">
        <f>VLOOKUP($B66,'Changes (pct point)'!$B:$AA,X$645,FALSE)/(VLOOKUP($B66,'Rates (%) SA2'!$B:$AA,X$645,FALSE)-(VLOOKUP($B66,'Changes (pct point)'!$B:$AA,X$645,FALSE)))</f>
        <v>5.6878306878306875E-2</v>
      </c>
      <c r="Y66" s="2">
        <f>VLOOKUP($B66,'Changes (pct point)'!$B:$AA,Y$645,FALSE)/(VLOOKUP($B66,'Rates (%) SA2'!$B:$AA,Y$645,FALSE)-(VLOOKUP($B66,'Changes (pct point)'!$B:$AA,Y$645,FALSE)))</f>
        <v>-4.4956997654417512E-2</v>
      </c>
      <c r="Z66" s="2">
        <f>VLOOKUP($B66,'Changes (pct point)'!$B:$AA,Z$645,FALSE)/(VLOOKUP($B66,'Rates (%) SA2'!$B:$AA,Z$645,FALSE)-(VLOOKUP($B66,'Changes (pct point)'!$B:$AA,Z$645,FALSE)))</f>
        <v>0.49169230769230771</v>
      </c>
    </row>
    <row r="67" spans="1:26" x14ac:dyDescent="0.3">
      <c r="A67">
        <v>102021044</v>
      </c>
      <c r="B67" t="s">
        <v>117</v>
      </c>
      <c r="C67" s="2">
        <f>VLOOKUP($B67,'Changes (pct point)'!$B:$AA,C$645,FALSE)/(VLOOKUP($B67,'Rates (%) SA2'!$B:$AA,C$645,FALSE)-(VLOOKUP($B67,'Changes (pct point)'!$B:$AA,C$645,FALSE)))</f>
        <v>0.30143999112294723</v>
      </c>
      <c r="D67" s="2">
        <f>VLOOKUP($B67,'Changes (pct point)'!$B:$AA,D$645,FALSE)/(VLOOKUP($B67,'Rates (%) SA2'!$B:$AA,D$645,FALSE)-(VLOOKUP($B67,'Changes (pct point)'!$B:$AA,D$645,FALSE)))</f>
        <v>-2.5044248985115165E-2</v>
      </c>
      <c r="E67" s="2">
        <f>VLOOKUP($B67,'Changes (pct point)'!$B:$AA,E$645,FALSE)/(VLOOKUP($B67,'Rates (%) SA2'!$B:$AA,E$645,FALSE)-(VLOOKUP($B67,'Changes (pct point)'!$B:$AA,E$645,FALSE)))</f>
        <v>0.14236249999999995</v>
      </c>
      <c r="F67" s="2">
        <f>VLOOKUP($B67,'Changes (pct point)'!$B:$AA,F$645,FALSE)/(VLOOKUP($B67,'Rates (%) SA2'!$B:$AA,F$645,FALSE)-(VLOOKUP($B67,'Changes (pct point)'!$B:$AA,F$645,FALSE)))</f>
        <v>0.41058396793587154</v>
      </c>
      <c r="G67" s="2">
        <f>VLOOKUP($B67,'Changes (pct point)'!$B:$AA,G$645,FALSE)/(VLOOKUP($B67,'Rates (%) SA2'!$B:$AA,G$645,FALSE)-(VLOOKUP($B67,'Changes (pct point)'!$B:$AA,G$645,FALSE)))</f>
        <v>0.81937300000000002</v>
      </c>
      <c r="H67" s="2">
        <f>VLOOKUP($B67,'Changes (pct point)'!$B:$AA,H$645,FALSE)/(VLOOKUP($B67,'Rates (%) SA2'!$B:$AA,H$645,FALSE)-(VLOOKUP($B67,'Changes (pct point)'!$B:$AA,H$645,FALSE)))</f>
        <v>0.40581866464339911</v>
      </c>
      <c r="I67" s="2">
        <f>VLOOKUP($B67,'Changes (pct point)'!$B:$AA,I$645,FALSE)/(VLOOKUP($B67,'Rates (%) SA2'!$B:$AA,I$645,FALSE)-(VLOOKUP($B67,'Changes (pct point)'!$B:$AA,I$645,FALSE)))</f>
        <v>0.50383684210526325</v>
      </c>
      <c r="J67" s="2">
        <f>VLOOKUP($B67,'Changes (pct point)'!$B:$AA,J$645,FALSE)/(VLOOKUP($B67,'Rates (%) SA2'!$B:$AA,J$645,FALSE)-(VLOOKUP($B67,'Changes (pct point)'!$B:$AA,J$645,FALSE)))</f>
        <v>0.35273768844221098</v>
      </c>
      <c r="K67" s="2">
        <f>VLOOKUP($B67,'Changes (pct point)'!$B:$AA,K$645,FALSE)/(VLOOKUP($B67,'Rates (%) SA2'!$B:$AA,K$645,FALSE)-(VLOOKUP($B67,'Changes (pct point)'!$B:$AA,K$645,FALSE)))</f>
        <v>2.0910776978417269</v>
      </c>
      <c r="L67" s="2">
        <f>VLOOKUP($B67,'Changes (pct point)'!$B:$AA,L$645,FALSE)/(VLOOKUP($B67,'Rates (%) SA2'!$B:$AA,L$645,FALSE)-(VLOOKUP($B67,'Changes (pct point)'!$B:$AA,L$645,FALSE)))</f>
        <v>0.45877217391304337</v>
      </c>
      <c r="M67" s="2">
        <f>VLOOKUP($B67,'Changes (pct point)'!$B:$AA,M$645,FALSE)/(VLOOKUP($B67,'Rates (%) SA2'!$B:$AA,M$645,FALSE)-(VLOOKUP($B67,'Changes (pct point)'!$B:$AA,M$645,FALSE)))</f>
        <v>2.6115597484276727E-2</v>
      </c>
      <c r="N67" s="2">
        <f>VLOOKUP($B67,'Changes (pct point)'!$B:$AA,N$645,FALSE)/(VLOOKUP($B67,'Rates (%) SA2'!$B:$AA,N$645,FALSE)-(VLOOKUP($B67,'Changes (pct point)'!$B:$AA,N$645,FALSE)))</f>
        <v>0.62629999999999997</v>
      </c>
      <c r="O67" s="2">
        <f>VLOOKUP($B67,'Changes (pct point)'!$B:$AA,O$645,FALSE)/(VLOOKUP($B67,'Rates (%) SA2'!$B:$AA,O$645,FALSE)-(VLOOKUP($B67,'Changes (pct point)'!$B:$AA,O$645,FALSE)))</f>
        <v>0.97303299492385797</v>
      </c>
      <c r="P67" s="2">
        <f>VLOOKUP($B67,'Changes (pct point)'!$B:$AA,P$645,FALSE)/(VLOOKUP($B67,'Rates (%) SA2'!$B:$AA,P$645,FALSE)-(VLOOKUP($B67,'Changes (pct point)'!$B:$AA,P$645,FALSE)))</f>
        <v>-0.24254171122994661</v>
      </c>
      <c r="Q67" s="2">
        <f>VLOOKUP($B67,'Changes (pct point)'!$B:$AA,Q$645,FALSE)/(VLOOKUP($B67,'Rates (%) SA2'!$B:$AA,Q$645,FALSE)-(VLOOKUP($B67,'Changes (pct point)'!$B:$AA,Q$645,FALSE)))</f>
        <v>0.31465051094890512</v>
      </c>
      <c r="R67" s="2">
        <f>VLOOKUP($B67,'Changes (pct point)'!$B:$AA,R$645,FALSE)/(VLOOKUP($B67,'Rates (%) SA2'!$B:$AA,R$645,FALSE)-(VLOOKUP($B67,'Changes (pct point)'!$B:$AA,R$645,FALSE)))</f>
        <v>0.8278256140350877</v>
      </c>
      <c r="S67" s="2">
        <f>VLOOKUP($B67,'Changes (pct point)'!$B:$AA,S$645,FALSE)/(VLOOKUP($B67,'Rates (%) SA2'!$B:$AA,S$645,FALSE)-(VLOOKUP($B67,'Changes (pct point)'!$B:$AA,S$645,FALSE)))</f>
        <v>0.85835833333333333</v>
      </c>
      <c r="T67" s="2">
        <f>VLOOKUP($B67,'Changes (pct point)'!$B:$AA,T$645,FALSE)/(VLOOKUP($B67,'Rates (%) SA2'!$B:$AA,T$645,FALSE)-(VLOOKUP($B67,'Changes (pct point)'!$B:$AA,T$645,FALSE)))</f>
        <v>0.18934481434058881</v>
      </c>
      <c r="U67" s="2">
        <f>VLOOKUP($B67,'Changes (pct point)'!$B:$AA,U$645,FALSE)/(VLOOKUP($B67,'Rates (%) SA2'!$B:$AA,U$645,FALSE)-(VLOOKUP($B67,'Changes (pct point)'!$B:$AA,U$645,FALSE)))</f>
        <v>0.36011469329529244</v>
      </c>
      <c r="V67" s="2">
        <f>VLOOKUP($B67,'Changes (pct point)'!$B:$AA,V$645,FALSE)/(VLOOKUP($B67,'Rates (%) SA2'!$B:$AA,V$645,FALSE)-(VLOOKUP($B67,'Changes (pct point)'!$B:$AA,V$645,FALSE)))</f>
        <v>0.1790920245398773</v>
      </c>
      <c r="W67" s="2">
        <f>VLOOKUP($B67,'Changes (pct point)'!$B:$AA,W$645,FALSE)/(VLOOKUP($B67,'Rates (%) SA2'!$B:$AA,W$645,FALSE)-(VLOOKUP($B67,'Changes (pct point)'!$B:$AA,W$645,FALSE)))</f>
        <v>0.3105924596050269</v>
      </c>
      <c r="X67" s="2">
        <f>VLOOKUP($B67,'Changes (pct point)'!$B:$AA,X$645,FALSE)/(VLOOKUP($B67,'Rates (%) SA2'!$B:$AA,X$645,FALSE)-(VLOOKUP($B67,'Changes (pct point)'!$B:$AA,X$645,FALSE)))</f>
        <v>0.32892057026476579</v>
      </c>
      <c r="Y67" s="2">
        <f>VLOOKUP($B67,'Changes (pct point)'!$B:$AA,Y$645,FALSE)/(VLOOKUP($B67,'Rates (%) SA2'!$B:$AA,Y$645,FALSE)-(VLOOKUP($B67,'Changes (pct point)'!$B:$AA,Y$645,FALSE)))</f>
        <v>-0.33137337253254934</v>
      </c>
      <c r="Z67" s="2">
        <f>VLOOKUP($B67,'Changes (pct point)'!$B:$AA,Z$645,FALSE)/(VLOOKUP($B67,'Rates (%) SA2'!$B:$AA,Z$645,FALSE)-(VLOOKUP($B67,'Changes (pct point)'!$B:$AA,Z$645,FALSE)))</f>
        <v>0.27827380952380953</v>
      </c>
    </row>
    <row r="68" spans="1:26" x14ac:dyDescent="0.3">
      <c r="A68">
        <v>126021499</v>
      </c>
      <c r="B68" t="s">
        <v>653</v>
      </c>
      <c r="C68" s="2">
        <f>VLOOKUP($B68,'Changes (pct point)'!$B:$AA,C$645,FALSE)/(VLOOKUP($B68,'Rates (%) SA2'!$B:$AA,C$645,FALSE)-(VLOOKUP($B68,'Changes (pct point)'!$B:$AA,C$645,FALSE)))</f>
        <v>-9.99411870503598E-2</v>
      </c>
      <c r="D68" s="2">
        <f>VLOOKUP($B68,'Changes (pct point)'!$B:$AA,D$645,FALSE)/(VLOOKUP($B68,'Rates (%) SA2'!$B:$AA,D$645,FALSE)-(VLOOKUP($B68,'Changes (pct point)'!$B:$AA,D$645,FALSE)))</f>
        <v>-0.43420000000000003</v>
      </c>
      <c r="E68" s="2">
        <f>VLOOKUP($B68,'Changes (pct point)'!$B:$AA,E$645,FALSE)/(VLOOKUP($B68,'Rates (%) SA2'!$B:$AA,E$645,FALSE)-(VLOOKUP($B68,'Changes (pct point)'!$B:$AA,E$645,FALSE)))</f>
        <v>-0.32080746268656724</v>
      </c>
      <c r="F68" s="2">
        <f>VLOOKUP($B68,'Changes (pct point)'!$B:$AA,F$645,FALSE)/(VLOOKUP($B68,'Rates (%) SA2'!$B:$AA,F$645,FALSE)-(VLOOKUP($B68,'Changes (pct point)'!$B:$AA,F$645,FALSE)))</f>
        <v>-0.21759659863945574</v>
      </c>
      <c r="G68" s="2">
        <f>VLOOKUP($B68,'Changes (pct point)'!$B:$AA,G$645,FALSE)/(VLOOKUP($B68,'Rates (%) SA2'!$B:$AA,G$645,FALSE)-(VLOOKUP($B68,'Changes (pct point)'!$B:$AA,G$645,FALSE)))</f>
        <v>1.5078116666666663</v>
      </c>
      <c r="H68" s="2">
        <f>VLOOKUP($B68,'Changes (pct point)'!$B:$AA,H$645,FALSE)/(VLOOKUP($B68,'Rates (%) SA2'!$B:$AA,H$645,FALSE)-(VLOOKUP($B68,'Changes (pct point)'!$B:$AA,H$645,FALSE)))</f>
        <v>6.9642857142857242E-2</v>
      </c>
      <c r="I68" s="2">
        <f>VLOOKUP($B68,'Changes (pct point)'!$B:$AA,I$645,FALSE)/(VLOOKUP($B68,'Rates (%) SA2'!$B:$AA,I$645,FALSE)-(VLOOKUP($B68,'Changes (pct point)'!$B:$AA,I$645,FALSE)))</f>
        <v>-6.0783739837398362E-2</v>
      </c>
      <c r="J68" s="2">
        <f>VLOOKUP($B68,'Changes (pct point)'!$B:$AA,J$645,FALSE)/(VLOOKUP($B68,'Rates (%) SA2'!$B:$AA,J$645,FALSE)-(VLOOKUP($B68,'Changes (pct point)'!$B:$AA,J$645,FALSE)))</f>
        <v>0.44640196078431371</v>
      </c>
      <c r="K68" s="2">
        <f>VLOOKUP($B68,'Changes (pct point)'!$B:$AA,K$645,FALSE)/(VLOOKUP($B68,'Rates (%) SA2'!$B:$AA,K$645,FALSE)-(VLOOKUP($B68,'Changes (pct point)'!$B:$AA,K$645,FALSE)))</f>
        <v>0.64520833333333338</v>
      </c>
      <c r="L68" s="2">
        <f>VLOOKUP($B68,'Changes (pct point)'!$B:$AA,L$645,FALSE)/(VLOOKUP($B68,'Rates (%) SA2'!$B:$AA,L$645,FALSE)-(VLOOKUP($B68,'Changes (pct point)'!$B:$AA,L$645,FALSE)))</f>
        <v>-0.61868840579710138</v>
      </c>
      <c r="M68" s="2">
        <f>VLOOKUP($B68,'Changes (pct point)'!$B:$AA,M$645,FALSE)/(VLOOKUP($B68,'Rates (%) SA2'!$B:$AA,M$645,FALSE)-(VLOOKUP($B68,'Changes (pct point)'!$B:$AA,M$645,FALSE)))</f>
        <v>-0.34083367346938781</v>
      </c>
      <c r="N68" s="2">
        <f>VLOOKUP($B68,'Changes (pct point)'!$B:$AA,N$645,FALSE)/(VLOOKUP($B68,'Rates (%) SA2'!$B:$AA,N$645,FALSE)-(VLOOKUP($B68,'Changes (pct point)'!$B:$AA,N$645,FALSE)))</f>
        <v>-0.54836363636363639</v>
      </c>
      <c r="O68" s="2">
        <f>VLOOKUP($B68,'Changes (pct point)'!$B:$AA,O$645,FALSE)/(VLOOKUP($B68,'Rates (%) SA2'!$B:$AA,O$645,FALSE)-(VLOOKUP($B68,'Changes (pct point)'!$B:$AA,O$645,FALSE)))</f>
        <v>1.5126000000000002</v>
      </c>
      <c r="P68" s="2">
        <f>VLOOKUP($B68,'Changes (pct point)'!$B:$AA,P$645,FALSE)/(VLOOKUP($B68,'Rates (%) SA2'!$B:$AA,P$645,FALSE)-(VLOOKUP($B68,'Changes (pct point)'!$B:$AA,P$645,FALSE)))</f>
        <v>-0.41088780487804877</v>
      </c>
      <c r="Q68" s="2">
        <f>VLOOKUP($B68,'Changes (pct point)'!$B:$AA,Q$645,FALSE)/(VLOOKUP($B68,'Rates (%) SA2'!$B:$AA,Q$645,FALSE)-(VLOOKUP($B68,'Changes (pct point)'!$B:$AA,Q$645,FALSE)))</f>
        <v>1.5459770114942429E-3</v>
      </c>
      <c r="R68" s="2">
        <f>VLOOKUP($B68,'Changes (pct point)'!$B:$AA,R$645,FALSE)/(VLOOKUP($B68,'Rates (%) SA2'!$B:$AA,R$645,FALSE)-(VLOOKUP($B68,'Changes (pct point)'!$B:$AA,R$645,FALSE)))</f>
        <v>1.0492666666666663</v>
      </c>
      <c r="S68" s="2">
        <f>VLOOKUP($B68,'Changes (pct point)'!$B:$AA,S$645,FALSE)/(VLOOKUP($B68,'Rates (%) SA2'!$B:$AA,S$645,FALSE)-(VLOOKUP($B68,'Changes (pct point)'!$B:$AA,S$645,FALSE)))</f>
        <v>0.11920289855072473</v>
      </c>
      <c r="T68" s="2">
        <f>VLOOKUP($B68,'Changes (pct point)'!$B:$AA,T$645,FALSE)/(VLOOKUP($B68,'Rates (%) SA2'!$B:$AA,T$645,FALSE)-(VLOOKUP($B68,'Changes (pct point)'!$B:$AA,T$645,FALSE)))</f>
        <v>-0.32745302325581399</v>
      </c>
      <c r="U68" s="2">
        <f>VLOOKUP($B68,'Changes (pct point)'!$B:$AA,U$645,FALSE)/(VLOOKUP($B68,'Rates (%) SA2'!$B:$AA,U$645,FALSE)-(VLOOKUP($B68,'Changes (pct point)'!$B:$AA,U$645,FALSE)))</f>
        <v>0.35747304347826075</v>
      </c>
      <c r="V68" s="2">
        <f>VLOOKUP($B68,'Changes (pct point)'!$B:$AA,V$645,FALSE)/(VLOOKUP($B68,'Rates (%) SA2'!$B:$AA,V$645,FALSE)-(VLOOKUP($B68,'Changes (pct point)'!$B:$AA,V$645,FALSE)))</f>
        <v>0.16875000000000001</v>
      </c>
      <c r="W68" s="2">
        <f>VLOOKUP($B68,'Changes (pct point)'!$B:$AA,W$645,FALSE)/(VLOOKUP($B68,'Rates (%) SA2'!$B:$AA,W$645,FALSE)-(VLOOKUP($B68,'Changes (pct point)'!$B:$AA,W$645,FALSE)))</f>
        <v>0.31408775981524251</v>
      </c>
      <c r="X68" s="2">
        <f>VLOOKUP($B68,'Changes (pct point)'!$B:$AA,X$645,FALSE)/(VLOOKUP($B68,'Rates (%) SA2'!$B:$AA,X$645,FALSE)-(VLOOKUP($B68,'Changes (pct point)'!$B:$AA,X$645,FALSE)))</f>
        <v>-1</v>
      </c>
      <c r="Y68" s="2">
        <f>VLOOKUP($B68,'Changes (pct point)'!$B:$AA,Y$645,FALSE)/(VLOOKUP($B68,'Rates (%) SA2'!$B:$AA,Y$645,FALSE)-(VLOOKUP($B68,'Changes (pct point)'!$B:$AA,Y$645,FALSE)))</f>
        <v>0.19278209227957971</v>
      </c>
      <c r="Z68" s="2">
        <f>VLOOKUP($B68,'Changes (pct point)'!$B:$AA,Z$645,FALSE)/(VLOOKUP($B68,'Rates (%) SA2'!$B:$AA,Z$645,FALSE)-(VLOOKUP($B68,'Changes (pct point)'!$B:$AA,Z$645,FALSE)))</f>
        <v>1.0376084860173578</v>
      </c>
    </row>
    <row r="69" spans="1:26" x14ac:dyDescent="0.3">
      <c r="A69">
        <v>127031523</v>
      </c>
      <c r="B69" t="s">
        <v>688</v>
      </c>
      <c r="C69" s="2">
        <f>VLOOKUP($B69,'Changes (pct point)'!$B:$AA,C$645,FALSE)/(VLOOKUP($B69,'Rates (%) SA2'!$B:$AA,C$645,FALSE)-(VLOOKUP($B69,'Changes (pct point)'!$B:$AA,C$645,FALSE)))</f>
        <v>0.25041843971631211</v>
      </c>
      <c r="D69" s="2">
        <f>VLOOKUP($B69,'Changes (pct point)'!$B:$AA,D$645,FALSE)/(VLOOKUP($B69,'Rates (%) SA2'!$B:$AA,D$645,FALSE)-(VLOOKUP($B69,'Changes (pct point)'!$B:$AA,D$645,FALSE)))</f>
        <v>0.17111337386018255</v>
      </c>
      <c r="E69" s="2">
        <f>VLOOKUP($B69,'Changes (pct point)'!$B:$AA,E$645,FALSE)/(VLOOKUP($B69,'Rates (%) SA2'!$B:$AA,E$645,FALSE)-(VLOOKUP($B69,'Changes (pct point)'!$B:$AA,E$645,FALSE)))</f>
        <v>0.27489999999999998</v>
      </c>
      <c r="F69" s="2">
        <f>VLOOKUP($B69,'Changes (pct point)'!$B:$AA,F$645,FALSE)/(VLOOKUP($B69,'Rates (%) SA2'!$B:$AA,F$645,FALSE)-(VLOOKUP($B69,'Changes (pct point)'!$B:$AA,F$645,FALSE)))</f>
        <v>0.24329056603773602</v>
      </c>
      <c r="G69" s="2">
        <f>VLOOKUP($B69,'Changes (pct point)'!$B:$AA,G$645,FALSE)/(VLOOKUP($B69,'Rates (%) SA2'!$B:$AA,G$645,FALSE)-(VLOOKUP($B69,'Changes (pct point)'!$B:$AA,G$645,FALSE)))</f>
        <v>0.47085679012345699</v>
      </c>
      <c r="H69" s="2">
        <f>VLOOKUP($B69,'Changes (pct point)'!$B:$AA,H$645,FALSE)/(VLOOKUP($B69,'Rates (%) SA2'!$B:$AA,H$645,FALSE)-(VLOOKUP($B69,'Changes (pct point)'!$B:$AA,H$645,FALSE)))</f>
        <v>0.26760998307952621</v>
      </c>
      <c r="I69" s="2">
        <f>VLOOKUP($B69,'Changes (pct point)'!$B:$AA,I$645,FALSE)/(VLOOKUP($B69,'Rates (%) SA2'!$B:$AA,I$645,FALSE)-(VLOOKUP($B69,'Changes (pct point)'!$B:$AA,I$645,FALSE)))</f>
        <v>0.28322534435261704</v>
      </c>
      <c r="J69" s="2">
        <f>VLOOKUP($B69,'Changes (pct point)'!$B:$AA,J$645,FALSE)/(VLOOKUP($B69,'Rates (%) SA2'!$B:$AA,J$645,FALSE)-(VLOOKUP($B69,'Changes (pct point)'!$B:$AA,J$645,FALSE)))</f>
        <v>0.11410467289719615</v>
      </c>
      <c r="K69" s="2">
        <f>VLOOKUP($B69,'Changes (pct point)'!$B:$AA,K$645,FALSE)/(VLOOKUP($B69,'Rates (%) SA2'!$B:$AA,K$645,FALSE)-(VLOOKUP($B69,'Changes (pct point)'!$B:$AA,K$645,FALSE)))</f>
        <v>0.97932173913043463</v>
      </c>
      <c r="L69" s="2">
        <f>VLOOKUP($B69,'Changes (pct point)'!$B:$AA,L$645,FALSE)/(VLOOKUP($B69,'Rates (%) SA2'!$B:$AA,L$645,FALSE)-(VLOOKUP($B69,'Changes (pct point)'!$B:$AA,L$645,FALSE)))</f>
        <v>0.45352691996766381</v>
      </c>
      <c r="M69" s="2">
        <f>VLOOKUP($B69,'Changes (pct point)'!$B:$AA,M$645,FALSE)/(VLOOKUP($B69,'Rates (%) SA2'!$B:$AA,M$645,FALSE)-(VLOOKUP($B69,'Changes (pct point)'!$B:$AA,M$645,FALSE)))</f>
        <v>0.18108913649025077</v>
      </c>
      <c r="N69" s="2">
        <f>VLOOKUP($B69,'Changes (pct point)'!$B:$AA,N$645,FALSE)/(VLOOKUP($B69,'Rates (%) SA2'!$B:$AA,N$645,FALSE)-(VLOOKUP($B69,'Changes (pct point)'!$B:$AA,N$645,FALSE)))</f>
        <v>-0.10381432098765438</v>
      </c>
      <c r="O69" s="2">
        <f>VLOOKUP($B69,'Changes (pct point)'!$B:$AA,O$645,FALSE)/(VLOOKUP($B69,'Rates (%) SA2'!$B:$AA,O$645,FALSE)-(VLOOKUP($B69,'Changes (pct point)'!$B:$AA,O$645,FALSE)))</f>
        <v>0.3737528089887639</v>
      </c>
      <c r="P69" s="2">
        <f>VLOOKUP($B69,'Changes (pct point)'!$B:$AA,P$645,FALSE)/(VLOOKUP($B69,'Rates (%) SA2'!$B:$AA,P$645,FALSE)-(VLOOKUP($B69,'Changes (pct point)'!$B:$AA,P$645,FALSE)))</f>
        <v>-0.28408292682926828</v>
      </c>
      <c r="Q69" s="2">
        <f>VLOOKUP($B69,'Changes (pct point)'!$B:$AA,Q$645,FALSE)/(VLOOKUP($B69,'Rates (%) SA2'!$B:$AA,Q$645,FALSE)-(VLOOKUP($B69,'Changes (pct point)'!$B:$AA,Q$645,FALSE)))</f>
        <v>0.41223423597678926</v>
      </c>
      <c r="R69" s="2">
        <f>VLOOKUP($B69,'Changes (pct point)'!$B:$AA,R$645,FALSE)/(VLOOKUP($B69,'Rates (%) SA2'!$B:$AA,R$645,FALSE)-(VLOOKUP($B69,'Changes (pct point)'!$B:$AA,R$645,FALSE)))</f>
        <v>0.59015925925925938</v>
      </c>
      <c r="S69" s="2">
        <f>VLOOKUP($B69,'Changes (pct point)'!$B:$AA,S$645,FALSE)/(VLOOKUP($B69,'Rates (%) SA2'!$B:$AA,S$645,FALSE)-(VLOOKUP($B69,'Changes (pct point)'!$B:$AA,S$645,FALSE)))</f>
        <v>0.15796528925619829</v>
      </c>
      <c r="T69" s="2">
        <f>VLOOKUP($B69,'Changes (pct point)'!$B:$AA,T$645,FALSE)/(VLOOKUP($B69,'Rates (%) SA2'!$B:$AA,T$645,FALSE)-(VLOOKUP($B69,'Changes (pct point)'!$B:$AA,T$645,FALSE)))</f>
        <v>8.190437158469932E-2</v>
      </c>
      <c r="U69" s="2">
        <f>VLOOKUP($B69,'Changes (pct point)'!$B:$AA,U$645,FALSE)/(VLOOKUP($B69,'Rates (%) SA2'!$B:$AA,U$645,FALSE)-(VLOOKUP($B69,'Changes (pct point)'!$B:$AA,U$645,FALSE)))</f>
        <v>0.3467812500000001</v>
      </c>
      <c r="V69" s="2">
        <f>VLOOKUP($B69,'Changes (pct point)'!$B:$AA,V$645,FALSE)/(VLOOKUP($B69,'Rates (%) SA2'!$B:$AA,V$645,FALSE)-(VLOOKUP($B69,'Changes (pct point)'!$B:$AA,V$645,FALSE)))</f>
        <v>-0.28118348623853212</v>
      </c>
      <c r="W69" s="2">
        <f>VLOOKUP($B69,'Changes (pct point)'!$B:$AA,W$645,FALSE)/(VLOOKUP($B69,'Rates (%) SA2'!$B:$AA,W$645,FALSE)-(VLOOKUP($B69,'Changes (pct point)'!$B:$AA,W$645,FALSE)))</f>
        <v>0.37569676700111487</v>
      </c>
      <c r="X69" s="2">
        <f>VLOOKUP($B69,'Changes (pct point)'!$B:$AA,X$645,FALSE)/(VLOOKUP($B69,'Rates (%) SA2'!$B:$AA,X$645,FALSE)-(VLOOKUP($B69,'Changes (pct point)'!$B:$AA,X$645,FALSE)))</f>
        <v>0.33785822021116146</v>
      </c>
      <c r="Y69" s="2">
        <f>VLOOKUP($B69,'Changes (pct point)'!$B:$AA,Y$645,FALSE)/(VLOOKUP($B69,'Rates (%) SA2'!$B:$AA,Y$645,FALSE)-(VLOOKUP($B69,'Changes (pct point)'!$B:$AA,Y$645,FALSE)))</f>
        <v>0.47598522167487695</v>
      </c>
      <c r="Z69" s="2">
        <f>VLOOKUP($B69,'Changes (pct point)'!$B:$AA,Z$645,FALSE)/(VLOOKUP($B69,'Rates (%) SA2'!$B:$AA,Z$645,FALSE)-(VLOOKUP($B69,'Changes (pct point)'!$B:$AA,Z$645,FALSE)))</f>
        <v>0.28288633461047252</v>
      </c>
    </row>
    <row r="70" spans="1:26" x14ac:dyDescent="0.3">
      <c r="A70">
        <v>127011728</v>
      </c>
      <c r="B70" t="s">
        <v>672</v>
      </c>
      <c r="C70" s="2">
        <f>VLOOKUP($B70,'Changes (pct point)'!$B:$AA,C$645,FALSE)/(VLOOKUP($B70,'Rates (%) SA2'!$B:$AA,C$645,FALSE)-(VLOOKUP($B70,'Changes (pct point)'!$B:$AA,C$645,FALSE)))</f>
        <v>0.38139098444587277</v>
      </c>
      <c r="D70" s="2">
        <f>VLOOKUP($B70,'Changes (pct point)'!$B:$AA,D$645,FALSE)/(VLOOKUP($B70,'Rates (%) SA2'!$B:$AA,D$645,FALSE)-(VLOOKUP($B70,'Changes (pct point)'!$B:$AA,D$645,FALSE)))</f>
        <v>0.17634038320233344</v>
      </c>
      <c r="E70" s="2">
        <f>VLOOKUP($B70,'Changes (pct point)'!$B:$AA,E$645,FALSE)/(VLOOKUP($B70,'Rates (%) SA2'!$B:$AA,E$645,FALSE)-(VLOOKUP($B70,'Changes (pct point)'!$B:$AA,E$645,FALSE)))</f>
        <v>0.56400585302312878</v>
      </c>
      <c r="F70" s="2">
        <f>VLOOKUP($B70,'Changes (pct point)'!$B:$AA,F$645,FALSE)/(VLOOKUP($B70,'Rates (%) SA2'!$B:$AA,F$645,FALSE)-(VLOOKUP($B70,'Changes (pct point)'!$B:$AA,F$645,FALSE)))</f>
        <v>0.41061789340193722</v>
      </c>
      <c r="G70" s="2">
        <f>VLOOKUP($B70,'Changes (pct point)'!$B:$AA,G$645,FALSE)/(VLOOKUP($B70,'Rates (%) SA2'!$B:$AA,G$645,FALSE)-(VLOOKUP($B70,'Changes (pct point)'!$B:$AA,G$645,FALSE)))</f>
        <v>0.97856190051452485</v>
      </c>
      <c r="H70" s="2">
        <f>VLOOKUP($B70,'Changes (pct point)'!$B:$AA,H$645,FALSE)/(VLOOKUP($B70,'Rates (%) SA2'!$B:$AA,H$645,FALSE)-(VLOOKUP($B70,'Changes (pct point)'!$B:$AA,H$645,FALSE)))</f>
        <v>0.53612002326478025</v>
      </c>
      <c r="I70" s="2">
        <f>VLOOKUP($B70,'Changes (pct point)'!$B:$AA,I$645,FALSE)/(VLOOKUP($B70,'Rates (%) SA2'!$B:$AA,I$645,FALSE)-(VLOOKUP($B70,'Changes (pct point)'!$B:$AA,I$645,FALSE)))</f>
        <v>0.44706836832105157</v>
      </c>
      <c r="J70" s="2">
        <f>VLOOKUP($B70,'Changes (pct point)'!$B:$AA,J$645,FALSE)/(VLOOKUP($B70,'Rates (%) SA2'!$B:$AA,J$645,FALSE)-(VLOOKUP($B70,'Changes (pct point)'!$B:$AA,J$645,FALSE)))</f>
        <v>1.1111694976777979</v>
      </c>
      <c r="K70" s="2">
        <f>VLOOKUP($B70,'Changes (pct point)'!$B:$AA,K$645,FALSE)/(VLOOKUP($B70,'Rates (%) SA2'!$B:$AA,K$645,FALSE)-(VLOOKUP($B70,'Changes (pct point)'!$B:$AA,K$645,FALSE)))</f>
        <v>1.2540050578250488</v>
      </c>
      <c r="L70" s="2">
        <f>VLOOKUP($B70,'Changes (pct point)'!$B:$AA,L$645,FALSE)/(VLOOKUP($B70,'Rates (%) SA2'!$B:$AA,L$645,FALSE)-(VLOOKUP($B70,'Changes (pct point)'!$B:$AA,L$645,FALSE)))</f>
        <v>0.49922616780427437</v>
      </c>
      <c r="M70" s="2">
        <f>VLOOKUP($B70,'Changes (pct point)'!$B:$AA,M$645,FALSE)/(VLOOKUP($B70,'Rates (%) SA2'!$B:$AA,M$645,FALSE)-(VLOOKUP($B70,'Changes (pct point)'!$B:$AA,M$645,FALSE)))</f>
        <v>0.51302686731271263</v>
      </c>
      <c r="N70" s="2">
        <f>VLOOKUP($B70,'Changes (pct point)'!$B:$AA,N$645,FALSE)/(VLOOKUP($B70,'Rates (%) SA2'!$B:$AA,N$645,FALSE)-(VLOOKUP($B70,'Changes (pct point)'!$B:$AA,N$645,FALSE)))</f>
        <v>5.4704860443098746E-2</v>
      </c>
      <c r="O70" s="2">
        <f>VLOOKUP($B70,'Changes (pct point)'!$B:$AA,O$645,FALSE)/(VLOOKUP($B70,'Rates (%) SA2'!$B:$AA,O$645,FALSE)-(VLOOKUP($B70,'Changes (pct point)'!$B:$AA,O$645,FALSE)))</f>
        <v>0.69997881676375018</v>
      </c>
      <c r="P70" s="2">
        <f>VLOOKUP($B70,'Changes (pct point)'!$B:$AA,P$645,FALSE)/(VLOOKUP($B70,'Rates (%) SA2'!$B:$AA,P$645,FALSE)-(VLOOKUP($B70,'Changes (pct point)'!$B:$AA,P$645,FALSE)))</f>
        <v>-0.2899404622728447</v>
      </c>
      <c r="Q70" s="2">
        <f>VLOOKUP($B70,'Changes (pct point)'!$B:$AA,Q$645,FALSE)/(VLOOKUP($B70,'Rates (%) SA2'!$B:$AA,Q$645,FALSE)-(VLOOKUP($B70,'Changes (pct point)'!$B:$AA,Q$645,FALSE)))</f>
        <v>0.55595578941452051</v>
      </c>
      <c r="R70" s="2">
        <f>VLOOKUP($B70,'Changes (pct point)'!$B:$AA,R$645,FALSE)/(VLOOKUP($B70,'Rates (%) SA2'!$B:$AA,R$645,FALSE)-(VLOOKUP($B70,'Changes (pct point)'!$B:$AA,R$645,FALSE)))</f>
        <v>1.1271039526676889</v>
      </c>
      <c r="S70" s="2">
        <f>VLOOKUP($B70,'Changes (pct point)'!$B:$AA,S$645,FALSE)/(VLOOKUP($B70,'Rates (%) SA2'!$B:$AA,S$645,FALSE)-(VLOOKUP($B70,'Changes (pct point)'!$B:$AA,S$645,FALSE)))</f>
        <v>1.0027625178856203</v>
      </c>
      <c r="T70" s="2">
        <f>VLOOKUP($B70,'Changes (pct point)'!$B:$AA,T$645,FALSE)/(VLOOKUP($B70,'Rates (%) SA2'!$B:$AA,T$645,FALSE)-(VLOOKUP($B70,'Changes (pct point)'!$B:$AA,T$645,FALSE)))</f>
        <v>0.34124860146878194</v>
      </c>
      <c r="U70" s="2">
        <f>VLOOKUP($B70,'Changes (pct point)'!$B:$AA,U$645,FALSE)/(VLOOKUP($B70,'Rates (%) SA2'!$B:$AA,U$645,FALSE)-(VLOOKUP($B70,'Changes (pct point)'!$B:$AA,U$645,FALSE)))</f>
        <v>0.34574431370548292</v>
      </c>
      <c r="V70" s="2" t="e">
        <f>VLOOKUP($B70,'Changes (pct point)'!$B:$AA,V$645,FALSE)/(VLOOKUP($B70,'Rates (%) SA2'!$B:$AA,V$645,FALSE)-(VLOOKUP($B70,'Changes (pct point)'!$B:$AA,V$645,FALSE)))</f>
        <v>#VALUE!</v>
      </c>
      <c r="W70" s="2">
        <f>VLOOKUP($B70,'Changes (pct point)'!$B:$AA,W$645,FALSE)/(VLOOKUP($B70,'Rates (%) SA2'!$B:$AA,W$645,FALSE)-(VLOOKUP($B70,'Changes (pct point)'!$B:$AA,W$645,FALSE)))</f>
        <v>0.51818181818181819</v>
      </c>
      <c r="X70" s="2">
        <f>VLOOKUP($B70,'Changes (pct point)'!$B:$AA,X$645,FALSE)/(VLOOKUP($B70,'Rates (%) SA2'!$B:$AA,X$645,FALSE)-(VLOOKUP($B70,'Changes (pct point)'!$B:$AA,X$645,FALSE)))</f>
        <v>1.9179566563467492</v>
      </c>
      <c r="Y70" s="2">
        <f>VLOOKUP($B70,'Changes (pct point)'!$B:$AA,Y$645,FALSE)/(VLOOKUP($B70,'Rates (%) SA2'!$B:$AA,Y$645,FALSE)-(VLOOKUP($B70,'Changes (pct point)'!$B:$AA,Y$645,FALSE)))</f>
        <v>0.1053221288515406</v>
      </c>
      <c r="Z70" s="2">
        <f>VLOOKUP($B70,'Changes (pct point)'!$B:$AA,Z$645,FALSE)/(VLOOKUP($B70,'Rates (%) SA2'!$B:$AA,Z$645,FALSE)-(VLOOKUP($B70,'Changes (pct point)'!$B:$AA,Z$645,FALSE)))</f>
        <v>0.58172673931265717</v>
      </c>
    </row>
    <row r="71" spans="1:26" x14ac:dyDescent="0.3">
      <c r="A71">
        <v>127021512</v>
      </c>
      <c r="B71" t="s">
        <v>677</v>
      </c>
      <c r="C71" s="2">
        <f>VLOOKUP($B71,'Changes (pct point)'!$B:$AA,C$645,FALSE)/(VLOOKUP($B71,'Rates (%) SA2'!$B:$AA,C$645,FALSE)-(VLOOKUP($B71,'Changes (pct point)'!$B:$AA,C$645,FALSE)))</f>
        <v>0.29126367099606243</v>
      </c>
      <c r="D71" s="2">
        <f>VLOOKUP($B71,'Changes (pct point)'!$B:$AA,D$645,FALSE)/(VLOOKUP($B71,'Rates (%) SA2'!$B:$AA,D$645,FALSE)-(VLOOKUP($B71,'Changes (pct point)'!$B:$AA,D$645,FALSE)))</f>
        <v>0.2692420814479638</v>
      </c>
      <c r="E71" s="2">
        <f>VLOOKUP($B71,'Changes (pct point)'!$B:$AA,E$645,FALSE)/(VLOOKUP($B71,'Rates (%) SA2'!$B:$AA,E$645,FALSE)-(VLOOKUP($B71,'Changes (pct point)'!$B:$AA,E$645,FALSE)))</f>
        <v>-0.18189271255060727</v>
      </c>
      <c r="F71" s="2">
        <f>VLOOKUP($B71,'Changes (pct point)'!$B:$AA,F$645,FALSE)/(VLOOKUP($B71,'Rates (%) SA2'!$B:$AA,F$645,FALSE)-(VLOOKUP($B71,'Changes (pct point)'!$B:$AA,F$645,FALSE)))</f>
        <v>0.40924636174636164</v>
      </c>
      <c r="G71" s="2">
        <f>VLOOKUP($B71,'Changes (pct point)'!$B:$AA,G$645,FALSE)/(VLOOKUP($B71,'Rates (%) SA2'!$B:$AA,G$645,FALSE)-(VLOOKUP($B71,'Changes (pct point)'!$B:$AA,G$645,FALSE)))</f>
        <v>0.44162482758620691</v>
      </c>
      <c r="H71" s="2">
        <f>VLOOKUP($B71,'Changes (pct point)'!$B:$AA,H$645,FALSE)/(VLOOKUP($B71,'Rates (%) SA2'!$B:$AA,H$645,FALSE)-(VLOOKUP($B71,'Changes (pct point)'!$B:$AA,H$645,FALSE)))</f>
        <v>0.30395957011258962</v>
      </c>
      <c r="I71" s="2">
        <f>VLOOKUP($B71,'Changes (pct point)'!$B:$AA,I$645,FALSE)/(VLOOKUP($B71,'Rates (%) SA2'!$B:$AA,I$645,FALSE)-(VLOOKUP($B71,'Changes (pct point)'!$B:$AA,I$645,FALSE)))</f>
        <v>0.24495871999999988</v>
      </c>
      <c r="J71" s="2">
        <f>VLOOKUP($B71,'Changes (pct point)'!$B:$AA,J$645,FALSE)/(VLOOKUP($B71,'Rates (%) SA2'!$B:$AA,J$645,FALSE)-(VLOOKUP($B71,'Changes (pct point)'!$B:$AA,J$645,FALSE)))</f>
        <v>0.37677566371681392</v>
      </c>
      <c r="K71" s="2">
        <f>VLOOKUP($B71,'Changes (pct point)'!$B:$AA,K$645,FALSE)/(VLOOKUP($B71,'Rates (%) SA2'!$B:$AA,K$645,FALSE)-(VLOOKUP($B71,'Changes (pct point)'!$B:$AA,K$645,FALSE)))</f>
        <v>0.39765459770114964</v>
      </c>
      <c r="L71" s="2">
        <f>VLOOKUP($B71,'Changes (pct point)'!$B:$AA,L$645,FALSE)/(VLOOKUP($B71,'Rates (%) SA2'!$B:$AA,L$645,FALSE)-(VLOOKUP($B71,'Changes (pct point)'!$B:$AA,L$645,FALSE)))</f>
        <v>0.78777952018724406</v>
      </c>
      <c r="M71" s="2">
        <f>VLOOKUP($B71,'Changes (pct point)'!$B:$AA,M$645,FALSE)/(VLOOKUP($B71,'Rates (%) SA2'!$B:$AA,M$645,FALSE)-(VLOOKUP($B71,'Changes (pct point)'!$B:$AA,M$645,FALSE)))</f>
        <v>0.14328025316455681</v>
      </c>
      <c r="N71" s="2">
        <f>VLOOKUP($B71,'Changes (pct point)'!$B:$AA,N$645,FALSE)/(VLOOKUP($B71,'Rates (%) SA2'!$B:$AA,N$645,FALSE)-(VLOOKUP($B71,'Changes (pct point)'!$B:$AA,N$645,FALSE)))</f>
        <v>3.2209411764705889E-2</v>
      </c>
      <c r="O71" s="2">
        <f>VLOOKUP($B71,'Changes (pct point)'!$B:$AA,O$645,FALSE)/(VLOOKUP($B71,'Rates (%) SA2'!$B:$AA,O$645,FALSE)-(VLOOKUP($B71,'Changes (pct point)'!$B:$AA,O$645,FALSE)))</f>
        <v>0.60497637795275583</v>
      </c>
      <c r="P71" s="2">
        <f>VLOOKUP($B71,'Changes (pct point)'!$B:$AA,P$645,FALSE)/(VLOOKUP($B71,'Rates (%) SA2'!$B:$AA,P$645,FALSE)-(VLOOKUP($B71,'Changes (pct point)'!$B:$AA,P$645,FALSE)))</f>
        <v>-0.10309259259259258</v>
      </c>
      <c r="Q71" s="2">
        <f>VLOOKUP($B71,'Changes (pct point)'!$B:$AA,Q$645,FALSE)/(VLOOKUP($B71,'Rates (%) SA2'!$B:$AA,Q$645,FALSE)-(VLOOKUP($B71,'Changes (pct point)'!$B:$AA,Q$645,FALSE)))</f>
        <v>0.24181056160938807</v>
      </c>
      <c r="R71" s="2">
        <f>VLOOKUP($B71,'Changes (pct point)'!$B:$AA,R$645,FALSE)/(VLOOKUP($B71,'Rates (%) SA2'!$B:$AA,R$645,FALSE)-(VLOOKUP($B71,'Changes (pct point)'!$B:$AA,R$645,FALSE)))</f>
        <v>0.56705000000000005</v>
      </c>
      <c r="S71" s="2">
        <f>VLOOKUP($B71,'Changes (pct point)'!$B:$AA,S$645,FALSE)/(VLOOKUP($B71,'Rates (%) SA2'!$B:$AA,S$645,FALSE)-(VLOOKUP($B71,'Changes (pct point)'!$B:$AA,S$645,FALSE)))</f>
        <v>0.7277133561643836</v>
      </c>
      <c r="T71" s="2">
        <f>VLOOKUP($B71,'Changes (pct point)'!$B:$AA,T$645,FALSE)/(VLOOKUP($B71,'Rates (%) SA2'!$B:$AA,T$645,FALSE)-(VLOOKUP($B71,'Changes (pct point)'!$B:$AA,T$645,FALSE)))</f>
        <v>3.8704568527918884E-2</v>
      </c>
      <c r="U71" s="2">
        <f>VLOOKUP($B71,'Changes (pct point)'!$B:$AA,U$645,FALSE)/(VLOOKUP($B71,'Rates (%) SA2'!$B:$AA,U$645,FALSE)-(VLOOKUP($B71,'Changes (pct point)'!$B:$AA,U$645,FALSE)))</f>
        <v>0.34401041666666665</v>
      </c>
      <c r="V71" s="2">
        <f>VLOOKUP($B71,'Changes (pct point)'!$B:$AA,V$645,FALSE)/(VLOOKUP($B71,'Rates (%) SA2'!$B:$AA,V$645,FALSE)-(VLOOKUP($B71,'Changes (pct point)'!$B:$AA,V$645,FALSE)))</f>
        <v>6.8416889428918631E-2</v>
      </c>
      <c r="W71" s="2">
        <f>VLOOKUP($B71,'Changes (pct point)'!$B:$AA,W$645,FALSE)/(VLOOKUP($B71,'Rates (%) SA2'!$B:$AA,W$645,FALSE)-(VLOOKUP($B71,'Changes (pct point)'!$B:$AA,W$645,FALSE)))</f>
        <v>0.13926499032882012</v>
      </c>
      <c r="X71" s="2">
        <f>VLOOKUP($B71,'Changes (pct point)'!$B:$AA,X$645,FALSE)/(VLOOKUP($B71,'Rates (%) SA2'!$B:$AA,X$645,FALSE)-(VLOOKUP($B71,'Changes (pct point)'!$B:$AA,X$645,FALSE)))</f>
        <v>7.874015748031496E-3</v>
      </c>
      <c r="Y71" s="2">
        <f>VLOOKUP($B71,'Changes (pct point)'!$B:$AA,Y$645,FALSE)/(VLOOKUP($B71,'Rates (%) SA2'!$B:$AA,Y$645,FALSE)-(VLOOKUP($B71,'Changes (pct point)'!$B:$AA,Y$645,FALSE)))</f>
        <v>0.24604430379746833</v>
      </c>
      <c r="Z71" s="2">
        <f>VLOOKUP($B71,'Changes (pct point)'!$B:$AA,Z$645,FALSE)/(VLOOKUP($B71,'Rates (%) SA2'!$B:$AA,Z$645,FALSE)-(VLOOKUP($B71,'Changes (pct point)'!$B:$AA,Z$645,FALSE)))</f>
        <v>-9.8972922502334262E-2</v>
      </c>
    </row>
    <row r="72" spans="1:26" x14ac:dyDescent="0.3">
      <c r="A72">
        <v>105011096</v>
      </c>
      <c r="B72" t="s">
        <v>170</v>
      </c>
      <c r="C72" s="2">
        <f>VLOOKUP($B72,'Changes (pct point)'!$B:$AA,C$645,FALSE)/(VLOOKUP($B72,'Rates (%) SA2'!$B:$AA,C$645,FALSE)-(VLOOKUP($B72,'Changes (pct point)'!$B:$AA,C$645,FALSE)))</f>
        <v>-0.14002783044334341</v>
      </c>
      <c r="D72" s="2">
        <f>VLOOKUP($B72,'Changes (pct point)'!$B:$AA,D$645,FALSE)/(VLOOKUP($B72,'Rates (%) SA2'!$B:$AA,D$645,FALSE)-(VLOOKUP($B72,'Changes (pct point)'!$B:$AA,D$645,FALSE)))</f>
        <v>-0.2438662613981763</v>
      </c>
      <c r="E72" s="2">
        <f>VLOOKUP($B72,'Changes (pct point)'!$B:$AA,E$645,FALSE)/(VLOOKUP($B72,'Rates (%) SA2'!$B:$AA,E$645,FALSE)-(VLOOKUP($B72,'Changes (pct point)'!$B:$AA,E$645,FALSE)))</f>
        <v>-0.29072321428571435</v>
      </c>
      <c r="F72" s="2">
        <f>VLOOKUP($B72,'Changes (pct point)'!$B:$AA,F$645,FALSE)/(VLOOKUP($B72,'Rates (%) SA2'!$B:$AA,F$645,FALSE)-(VLOOKUP($B72,'Changes (pct point)'!$B:$AA,F$645,FALSE)))</f>
        <v>-8.5405405405392326E-4</v>
      </c>
      <c r="G72" s="2">
        <f>VLOOKUP($B72,'Changes (pct point)'!$B:$AA,G$645,FALSE)/(VLOOKUP($B72,'Rates (%) SA2'!$B:$AA,G$645,FALSE)-(VLOOKUP($B72,'Changes (pct point)'!$B:$AA,G$645,FALSE)))</f>
        <v>0.16482403846153837</v>
      </c>
      <c r="H72" s="2">
        <f>VLOOKUP($B72,'Changes (pct point)'!$B:$AA,H$645,FALSE)/(VLOOKUP($B72,'Rates (%) SA2'!$B:$AA,H$645,FALSE)-(VLOOKUP($B72,'Changes (pct point)'!$B:$AA,H$645,FALSE)))</f>
        <v>8.6188546255506676E-2</v>
      </c>
      <c r="I72" s="2">
        <f>VLOOKUP($B72,'Changes (pct point)'!$B:$AA,I$645,FALSE)/(VLOOKUP($B72,'Rates (%) SA2'!$B:$AA,I$645,FALSE)-(VLOOKUP($B72,'Changes (pct point)'!$B:$AA,I$645,FALSE)))</f>
        <v>-0.24770246085011186</v>
      </c>
      <c r="J72" s="2">
        <f>VLOOKUP($B72,'Changes (pct point)'!$B:$AA,J$645,FALSE)/(VLOOKUP($B72,'Rates (%) SA2'!$B:$AA,J$645,FALSE)-(VLOOKUP($B72,'Changes (pct point)'!$B:$AA,J$645,FALSE)))</f>
        <v>-0.14315183246073288</v>
      </c>
      <c r="K72" s="2">
        <f>VLOOKUP($B72,'Changes (pct point)'!$B:$AA,K$645,FALSE)/(VLOOKUP($B72,'Rates (%) SA2'!$B:$AA,K$645,FALSE)-(VLOOKUP($B72,'Changes (pct point)'!$B:$AA,K$645,FALSE)))</f>
        <v>0.22539921874999985</v>
      </c>
      <c r="L72" s="2">
        <f>VLOOKUP($B72,'Changes (pct point)'!$B:$AA,L$645,FALSE)/(VLOOKUP($B72,'Rates (%) SA2'!$B:$AA,L$645,FALSE)-(VLOOKUP($B72,'Changes (pct point)'!$B:$AA,L$645,FALSE)))</f>
        <v>-0.26351423149905118</v>
      </c>
      <c r="M72" s="2">
        <f>VLOOKUP($B72,'Changes (pct point)'!$B:$AA,M$645,FALSE)/(VLOOKUP($B72,'Rates (%) SA2'!$B:$AA,M$645,FALSE)-(VLOOKUP($B72,'Changes (pct point)'!$B:$AA,M$645,FALSE)))</f>
        <v>1.7656880733944943E-2</v>
      </c>
      <c r="N72" s="2">
        <f>VLOOKUP($B72,'Changes (pct point)'!$B:$AA,N$645,FALSE)/(VLOOKUP($B72,'Rates (%) SA2'!$B:$AA,N$645,FALSE)-(VLOOKUP($B72,'Changes (pct point)'!$B:$AA,N$645,FALSE)))</f>
        <v>-6.5402666666666734E-2</v>
      </c>
      <c r="O72" s="2">
        <f>VLOOKUP($B72,'Changes (pct point)'!$B:$AA,O$645,FALSE)/(VLOOKUP($B72,'Rates (%) SA2'!$B:$AA,O$645,FALSE)-(VLOOKUP($B72,'Changes (pct point)'!$B:$AA,O$645,FALSE)))</f>
        <v>-0.33673237410071938</v>
      </c>
      <c r="P72" s="2">
        <f>VLOOKUP($B72,'Changes (pct point)'!$B:$AA,P$645,FALSE)/(VLOOKUP($B72,'Rates (%) SA2'!$B:$AA,P$645,FALSE)-(VLOOKUP($B72,'Changes (pct point)'!$B:$AA,P$645,FALSE)))</f>
        <v>6.318947368421042E-2</v>
      </c>
      <c r="Q72" s="2">
        <f>VLOOKUP($B72,'Changes (pct point)'!$B:$AA,Q$645,FALSE)/(VLOOKUP($B72,'Rates (%) SA2'!$B:$AA,Q$645,FALSE)-(VLOOKUP($B72,'Changes (pct point)'!$B:$AA,Q$645,FALSE)))</f>
        <v>-4.013026052104203E-2</v>
      </c>
      <c r="R72" s="2">
        <f>VLOOKUP($B72,'Changes (pct point)'!$B:$AA,R$645,FALSE)/(VLOOKUP($B72,'Rates (%) SA2'!$B:$AA,R$645,FALSE)-(VLOOKUP($B72,'Changes (pct point)'!$B:$AA,R$645,FALSE)))</f>
        <v>0.14188817204301074</v>
      </c>
      <c r="S72" s="2">
        <f>VLOOKUP($B72,'Changes (pct point)'!$B:$AA,S$645,FALSE)/(VLOOKUP($B72,'Rates (%) SA2'!$B:$AA,S$645,FALSE)-(VLOOKUP($B72,'Changes (pct point)'!$B:$AA,S$645,FALSE)))</f>
        <v>-0.31186894409937893</v>
      </c>
      <c r="T72" s="2">
        <f>VLOOKUP($B72,'Changes (pct point)'!$B:$AA,T$645,FALSE)/(VLOOKUP($B72,'Rates (%) SA2'!$B:$AA,T$645,FALSE)-(VLOOKUP($B72,'Changes (pct point)'!$B:$AA,T$645,FALSE)))</f>
        <v>-6.3880000000000034E-2</v>
      </c>
      <c r="U72" s="2">
        <f>VLOOKUP($B72,'Changes (pct point)'!$B:$AA,U$645,FALSE)/(VLOOKUP($B72,'Rates (%) SA2'!$B:$AA,U$645,FALSE)-(VLOOKUP($B72,'Changes (pct point)'!$B:$AA,U$645,FALSE)))</f>
        <v>0.34136711111111101</v>
      </c>
      <c r="V72" s="2">
        <f>VLOOKUP($B72,'Changes (pct point)'!$B:$AA,V$645,FALSE)/(VLOOKUP($B72,'Rates (%) SA2'!$B:$AA,V$645,FALSE)-(VLOOKUP($B72,'Changes (pct point)'!$B:$AA,V$645,FALSE)))</f>
        <v>-0.12987974137931035</v>
      </c>
      <c r="W72" s="2">
        <f>VLOOKUP($B72,'Changes (pct point)'!$B:$AA,W$645,FALSE)/(VLOOKUP($B72,'Rates (%) SA2'!$B:$AA,W$645,FALSE)-(VLOOKUP($B72,'Changes (pct point)'!$B:$AA,W$645,FALSE)))</f>
        <v>5.7720057720057727E-2</v>
      </c>
      <c r="X72" s="2">
        <f>VLOOKUP($B72,'Changes (pct point)'!$B:$AA,X$645,FALSE)/(VLOOKUP($B72,'Rates (%) SA2'!$B:$AA,X$645,FALSE)-(VLOOKUP($B72,'Changes (pct point)'!$B:$AA,X$645,FALSE)))</f>
        <v>3.9186872397746757E-2</v>
      </c>
      <c r="Y72" s="2" t="e">
        <f>VLOOKUP($B72,'Changes (pct point)'!$B:$AA,Y$645,FALSE)/(VLOOKUP($B72,'Rates (%) SA2'!$B:$AA,Y$645,FALSE)-(VLOOKUP($B72,'Changes (pct point)'!$B:$AA,Y$645,FALSE)))</f>
        <v>#DIV/0!</v>
      </c>
      <c r="Z72" s="2">
        <f>VLOOKUP($B72,'Changes (pct point)'!$B:$AA,Z$645,FALSE)/(VLOOKUP($B72,'Rates (%) SA2'!$B:$AA,Z$645,FALSE)-(VLOOKUP($B72,'Changes (pct point)'!$B:$AA,Z$645,FALSE)))</f>
        <v>-0.11755403268318398</v>
      </c>
    </row>
    <row r="73" spans="1:26" x14ac:dyDescent="0.3">
      <c r="A73">
        <v>116011303</v>
      </c>
      <c r="B73" t="s">
        <v>391</v>
      </c>
      <c r="C73" s="2">
        <f>VLOOKUP($B73,'Changes (pct point)'!$B:$AA,C$645,FALSE)/(VLOOKUP($B73,'Rates (%) SA2'!$B:$AA,C$645,FALSE)-(VLOOKUP($B73,'Changes (pct point)'!$B:$AA,C$645,FALSE)))</f>
        <v>0.11812849872773526</v>
      </c>
      <c r="D73" s="2">
        <f>VLOOKUP($B73,'Changes (pct point)'!$B:$AA,D$645,FALSE)/(VLOOKUP($B73,'Rates (%) SA2'!$B:$AA,D$645,FALSE)-(VLOOKUP($B73,'Changes (pct point)'!$B:$AA,D$645,FALSE)))</f>
        <v>-5.1959619047619116E-2</v>
      </c>
      <c r="E73" s="2">
        <f>VLOOKUP($B73,'Changes (pct point)'!$B:$AA,E$645,FALSE)/(VLOOKUP($B73,'Rates (%) SA2'!$B:$AA,E$645,FALSE)-(VLOOKUP($B73,'Changes (pct point)'!$B:$AA,E$645,FALSE)))</f>
        <v>-0.10027345132743364</v>
      </c>
      <c r="F73" s="2">
        <f>VLOOKUP($B73,'Changes (pct point)'!$B:$AA,F$645,FALSE)/(VLOOKUP($B73,'Rates (%) SA2'!$B:$AA,F$645,FALSE)-(VLOOKUP($B73,'Changes (pct point)'!$B:$AA,F$645,FALSE)))</f>
        <v>0.19075227934044631</v>
      </c>
      <c r="G73" s="2">
        <f>VLOOKUP($B73,'Changes (pct point)'!$B:$AA,G$645,FALSE)/(VLOOKUP($B73,'Rates (%) SA2'!$B:$AA,G$645,FALSE)-(VLOOKUP($B73,'Changes (pct point)'!$B:$AA,G$645,FALSE)))</f>
        <v>0.43365108695652177</v>
      </c>
      <c r="H73" s="2">
        <f>VLOOKUP($B73,'Changes (pct point)'!$B:$AA,H$645,FALSE)/(VLOOKUP($B73,'Rates (%) SA2'!$B:$AA,H$645,FALSE)-(VLOOKUP($B73,'Changes (pct point)'!$B:$AA,H$645,FALSE)))</f>
        <v>0.18667930029154517</v>
      </c>
      <c r="I73" s="2">
        <f>VLOOKUP($B73,'Changes (pct point)'!$B:$AA,I$645,FALSE)/(VLOOKUP($B73,'Rates (%) SA2'!$B:$AA,I$645,FALSE)-(VLOOKUP($B73,'Changes (pct point)'!$B:$AA,I$645,FALSE)))</f>
        <v>0.17222556291390731</v>
      </c>
      <c r="J73" s="2">
        <f>VLOOKUP($B73,'Changes (pct point)'!$B:$AA,J$645,FALSE)/(VLOOKUP($B73,'Rates (%) SA2'!$B:$AA,J$645,FALSE)-(VLOOKUP($B73,'Changes (pct point)'!$B:$AA,J$645,FALSE)))</f>
        <v>0.37650917431192665</v>
      </c>
      <c r="K73" s="2">
        <f>VLOOKUP($B73,'Changes (pct point)'!$B:$AA,K$645,FALSE)/(VLOOKUP($B73,'Rates (%) SA2'!$B:$AA,K$645,FALSE)-(VLOOKUP($B73,'Changes (pct point)'!$B:$AA,K$645,FALSE)))</f>
        <v>0.33222727272727282</v>
      </c>
      <c r="L73" s="2">
        <f>VLOOKUP($B73,'Changes (pct point)'!$B:$AA,L$645,FALSE)/(VLOOKUP($B73,'Rates (%) SA2'!$B:$AA,L$645,FALSE)-(VLOOKUP($B73,'Changes (pct point)'!$B:$AA,L$645,FALSE)))</f>
        <v>0.16652429378531058</v>
      </c>
      <c r="M73" s="2">
        <f>VLOOKUP($B73,'Changes (pct point)'!$B:$AA,M$645,FALSE)/(VLOOKUP($B73,'Rates (%) SA2'!$B:$AA,M$645,FALSE)-(VLOOKUP($B73,'Changes (pct point)'!$B:$AA,M$645,FALSE)))</f>
        <v>-8.2242934782608607E-2</v>
      </c>
      <c r="N73" s="2">
        <f>VLOOKUP($B73,'Changes (pct point)'!$B:$AA,N$645,FALSE)/(VLOOKUP($B73,'Rates (%) SA2'!$B:$AA,N$645,FALSE)-(VLOOKUP($B73,'Changes (pct point)'!$B:$AA,N$645,FALSE)))</f>
        <v>0.12662596685082878</v>
      </c>
      <c r="O73" s="2">
        <f>VLOOKUP($B73,'Changes (pct point)'!$B:$AA,O$645,FALSE)/(VLOOKUP($B73,'Rates (%) SA2'!$B:$AA,O$645,FALSE)-(VLOOKUP($B73,'Changes (pct point)'!$B:$AA,O$645,FALSE)))</f>
        <v>0.86804545454545456</v>
      </c>
      <c r="P73" s="2">
        <f>VLOOKUP($B73,'Changes (pct point)'!$B:$AA,P$645,FALSE)/(VLOOKUP($B73,'Rates (%) SA2'!$B:$AA,P$645,FALSE)-(VLOOKUP($B73,'Changes (pct point)'!$B:$AA,P$645,FALSE)))</f>
        <v>-0.36723906976744186</v>
      </c>
      <c r="Q73" s="2">
        <f>VLOOKUP($B73,'Changes (pct point)'!$B:$AA,Q$645,FALSE)/(VLOOKUP($B73,'Rates (%) SA2'!$B:$AA,Q$645,FALSE)-(VLOOKUP($B73,'Changes (pct point)'!$B:$AA,Q$645,FALSE)))</f>
        <v>3.9826338639652577E-2</v>
      </c>
      <c r="R73" s="2">
        <f>VLOOKUP($B73,'Changes (pct point)'!$B:$AA,R$645,FALSE)/(VLOOKUP($B73,'Rates (%) SA2'!$B:$AA,R$645,FALSE)-(VLOOKUP($B73,'Changes (pct point)'!$B:$AA,R$645,FALSE)))</f>
        <v>0.44021144578313243</v>
      </c>
      <c r="S73" s="2">
        <f>VLOOKUP($B73,'Changes (pct point)'!$B:$AA,S$645,FALSE)/(VLOOKUP($B73,'Rates (%) SA2'!$B:$AA,S$645,FALSE)-(VLOOKUP($B73,'Changes (pct point)'!$B:$AA,S$645,FALSE)))</f>
        <v>0.47903354430379758</v>
      </c>
      <c r="T73" s="2">
        <f>VLOOKUP($B73,'Changes (pct point)'!$B:$AA,T$645,FALSE)/(VLOOKUP($B73,'Rates (%) SA2'!$B:$AA,T$645,FALSE)-(VLOOKUP($B73,'Changes (pct point)'!$B:$AA,T$645,FALSE)))</f>
        <v>-0.23678791821561337</v>
      </c>
      <c r="U73" s="2">
        <f>VLOOKUP($B73,'Changes (pct point)'!$B:$AA,U$645,FALSE)/(VLOOKUP($B73,'Rates (%) SA2'!$B:$AA,U$645,FALSE)-(VLOOKUP($B73,'Changes (pct point)'!$B:$AA,U$645,FALSE)))</f>
        <v>0.33987478260869564</v>
      </c>
      <c r="V73" s="2">
        <f>VLOOKUP($B73,'Changes (pct point)'!$B:$AA,V$645,FALSE)/(VLOOKUP($B73,'Rates (%) SA2'!$B:$AA,V$645,FALSE)-(VLOOKUP($B73,'Changes (pct point)'!$B:$AA,V$645,FALSE)))</f>
        <v>0.2298037267080745</v>
      </c>
      <c r="W73" s="2">
        <f>VLOOKUP($B73,'Changes (pct point)'!$B:$AA,W$645,FALSE)/(VLOOKUP($B73,'Rates (%) SA2'!$B:$AA,W$645,FALSE)-(VLOOKUP($B73,'Changes (pct point)'!$B:$AA,W$645,FALSE)))</f>
        <v>4.5417680454176809E-2</v>
      </c>
      <c r="X73" s="2">
        <f>VLOOKUP($B73,'Changes (pct point)'!$B:$AA,X$645,FALSE)/(VLOOKUP($B73,'Rates (%) SA2'!$B:$AA,X$645,FALSE)-(VLOOKUP($B73,'Changes (pct point)'!$B:$AA,X$645,FALSE)))</f>
        <v>0.71151653363740031</v>
      </c>
      <c r="Y73" s="2">
        <f>VLOOKUP($B73,'Changes (pct point)'!$B:$AA,Y$645,FALSE)/(VLOOKUP($B73,'Rates (%) SA2'!$B:$AA,Y$645,FALSE)-(VLOOKUP($B73,'Changes (pct point)'!$B:$AA,Y$645,FALSE)))</f>
        <v>0.1484304932735426</v>
      </c>
      <c r="Z73" s="2">
        <f>VLOOKUP($B73,'Changes (pct point)'!$B:$AA,Z$645,FALSE)/(VLOOKUP($B73,'Rates (%) SA2'!$B:$AA,Z$645,FALSE)-(VLOOKUP($B73,'Changes (pct point)'!$B:$AA,Z$645,FALSE)))</f>
        <v>0.47963800904977377</v>
      </c>
    </row>
    <row r="74" spans="1:26" x14ac:dyDescent="0.3">
      <c r="A74">
        <v>102021049</v>
      </c>
      <c r="B74" t="s">
        <v>122</v>
      </c>
      <c r="C74" s="2">
        <f>VLOOKUP($B74,'Changes (pct point)'!$B:$AA,C$645,FALSE)/(VLOOKUP($B74,'Rates (%) SA2'!$B:$AA,C$645,FALSE)-(VLOOKUP($B74,'Changes (pct point)'!$B:$AA,C$645,FALSE)))</f>
        <v>0.33583132671440979</v>
      </c>
      <c r="D74" s="2">
        <f>VLOOKUP($B74,'Changes (pct point)'!$B:$AA,D$645,FALSE)/(VLOOKUP($B74,'Rates (%) SA2'!$B:$AA,D$645,FALSE)-(VLOOKUP($B74,'Changes (pct point)'!$B:$AA,D$645,FALSE)))</f>
        <v>0.77210000000000001</v>
      </c>
      <c r="E74" s="2">
        <f>VLOOKUP($B74,'Changes (pct point)'!$B:$AA,E$645,FALSE)/(VLOOKUP($B74,'Rates (%) SA2'!$B:$AA,E$645,FALSE)-(VLOOKUP($B74,'Changes (pct point)'!$B:$AA,E$645,FALSE)))</f>
        <v>-0.25994999999999996</v>
      </c>
      <c r="F74" s="2">
        <f>VLOOKUP($B74,'Changes (pct point)'!$B:$AA,F$645,FALSE)/(VLOOKUP($B74,'Rates (%) SA2'!$B:$AA,F$645,FALSE)-(VLOOKUP($B74,'Changes (pct point)'!$B:$AA,F$645,FALSE)))</f>
        <v>0.43</v>
      </c>
      <c r="G74" s="2">
        <f>VLOOKUP($B74,'Changes (pct point)'!$B:$AA,G$645,FALSE)/(VLOOKUP($B74,'Rates (%) SA2'!$B:$AA,G$645,FALSE)-(VLOOKUP($B74,'Changes (pct point)'!$B:$AA,G$645,FALSE)))</f>
        <v>-0.14493333333333339</v>
      </c>
      <c r="H74" s="2">
        <f>VLOOKUP($B74,'Changes (pct point)'!$B:$AA,H$645,FALSE)/(VLOOKUP($B74,'Rates (%) SA2'!$B:$AA,H$645,FALSE)-(VLOOKUP($B74,'Changes (pct point)'!$B:$AA,H$645,FALSE)))</f>
        <v>-0.10106315789473676</v>
      </c>
      <c r="I74" s="2">
        <f>VLOOKUP($B74,'Changes (pct point)'!$B:$AA,I$645,FALSE)/(VLOOKUP($B74,'Rates (%) SA2'!$B:$AA,I$645,FALSE)-(VLOOKUP($B74,'Changes (pct point)'!$B:$AA,I$645,FALSE)))</f>
        <v>0.4451420454545455</v>
      </c>
      <c r="J74" s="2">
        <f>VLOOKUP($B74,'Changes (pct point)'!$B:$AA,J$645,FALSE)/(VLOOKUP($B74,'Rates (%) SA2'!$B:$AA,J$645,FALSE)-(VLOOKUP($B74,'Changes (pct point)'!$B:$AA,J$645,FALSE)))</f>
        <v>0.41023214285714288</v>
      </c>
      <c r="K74" s="2">
        <f>VLOOKUP($B74,'Changes (pct point)'!$B:$AA,K$645,FALSE)/(VLOOKUP($B74,'Rates (%) SA2'!$B:$AA,K$645,FALSE)-(VLOOKUP($B74,'Changes (pct point)'!$B:$AA,K$645,FALSE)))</f>
        <v>0.37900000000000006</v>
      </c>
      <c r="L74" s="2">
        <f>VLOOKUP($B74,'Changes (pct point)'!$B:$AA,L$645,FALSE)/(VLOOKUP($B74,'Rates (%) SA2'!$B:$AA,L$645,FALSE)-(VLOOKUP($B74,'Changes (pct point)'!$B:$AA,L$645,FALSE)))</f>
        <v>0.30325060240963858</v>
      </c>
      <c r="M74" s="2">
        <f>VLOOKUP($B74,'Changes (pct point)'!$B:$AA,M$645,FALSE)/(VLOOKUP($B74,'Rates (%) SA2'!$B:$AA,M$645,FALSE)-(VLOOKUP($B74,'Changes (pct point)'!$B:$AA,M$645,FALSE)))</f>
        <v>9.7567500000000056</v>
      </c>
      <c r="N74" s="2">
        <f>VLOOKUP($B74,'Changes (pct point)'!$B:$AA,N$645,FALSE)/(VLOOKUP($B74,'Rates (%) SA2'!$B:$AA,N$645,FALSE)-(VLOOKUP($B74,'Changes (pct point)'!$B:$AA,N$645,FALSE)))</f>
        <v>0.60229142857142859</v>
      </c>
      <c r="O74" s="2">
        <f>VLOOKUP($B74,'Changes (pct point)'!$B:$AA,O$645,FALSE)/(VLOOKUP($B74,'Rates (%) SA2'!$B:$AA,O$645,FALSE)-(VLOOKUP($B74,'Changes (pct point)'!$B:$AA,O$645,FALSE)))</f>
        <v>-0.14436129032258052</v>
      </c>
      <c r="P74" s="2">
        <f>VLOOKUP($B74,'Changes (pct point)'!$B:$AA,P$645,FALSE)/(VLOOKUP($B74,'Rates (%) SA2'!$B:$AA,P$645,FALSE)-(VLOOKUP($B74,'Changes (pct point)'!$B:$AA,P$645,FALSE)))</f>
        <v>-0.47624285714285713</v>
      </c>
      <c r="Q74" s="2">
        <f>VLOOKUP($B74,'Changes (pct point)'!$B:$AA,Q$645,FALSE)/(VLOOKUP($B74,'Rates (%) SA2'!$B:$AA,Q$645,FALSE)-(VLOOKUP($B74,'Changes (pct point)'!$B:$AA,Q$645,FALSE)))</f>
        <v>0.32251600000000002</v>
      </c>
      <c r="R74" s="2">
        <f>VLOOKUP($B74,'Changes (pct point)'!$B:$AA,R$645,FALSE)/(VLOOKUP($B74,'Rates (%) SA2'!$B:$AA,R$645,FALSE)-(VLOOKUP($B74,'Changes (pct point)'!$B:$AA,R$645,FALSE)))</f>
        <v>-0.24934249999999999</v>
      </c>
      <c r="S74" s="2">
        <f>VLOOKUP($B74,'Changes (pct point)'!$B:$AA,S$645,FALSE)/(VLOOKUP($B74,'Rates (%) SA2'!$B:$AA,S$645,FALSE)-(VLOOKUP($B74,'Changes (pct point)'!$B:$AA,S$645,FALSE)))</f>
        <v>-8.1678048780487789E-2</v>
      </c>
      <c r="T74" s="2">
        <f>VLOOKUP($B74,'Changes (pct point)'!$B:$AA,T$645,FALSE)/(VLOOKUP($B74,'Rates (%) SA2'!$B:$AA,T$645,FALSE)-(VLOOKUP($B74,'Changes (pct point)'!$B:$AA,T$645,FALSE)))</f>
        <v>0.55912400000000018</v>
      </c>
      <c r="U74" s="2">
        <f>VLOOKUP($B74,'Changes (pct point)'!$B:$AA,U$645,FALSE)/(VLOOKUP($B74,'Rates (%) SA2'!$B:$AA,U$645,FALSE)-(VLOOKUP($B74,'Changes (pct point)'!$B:$AA,U$645,FALSE)))</f>
        <v>0.33962500000000001</v>
      </c>
      <c r="V74" s="2" t="e">
        <f>VLOOKUP($B74,'Changes (pct point)'!$B:$AA,V$645,FALSE)/(VLOOKUP($B74,'Rates (%) SA2'!$B:$AA,V$645,FALSE)-(VLOOKUP($B74,'Changes (pct point)'!$B:$AA,V$645,FALSE)))</f>
        <v>#DIV/0!</v>
      </c>
      <c r="W74" s="2">
        <f>VLOOKUP($B74,'Changes (pct point)'!$B:$AA,W$645,FALSE)/(VLOOKUP($B74,'Rates (%) SA2'!$B:$AA,W$645,FALSE)-(VLOOKUP($B74,'Changes (pct point)'!$B:$AA,W$645,FALSE)))</f>
        <v>0.36494252873563221</v>
      </c>
      <c r="X74" s="2">
        <f>VLOOKUP($B74,'Changes (pct point)'!$B:$AA,X$645,FALSE)/(VLOOKUP($B74,'Rates (%) SA2'!$B:$AA,X$645,FALSE)-(VLOOKUP($B74,'Changes (pct point)'!$B:$AA,X$645,FALSE)))</f>
        <v>-0.42242787152966799</v>
      </c>
      <c r="Y74" s="2" t="e">
        <f>VLOOKUP($B74,'Changes (pct point)'!$B:$AA,Y$645,FALSE)/(VLOOKUP($B74,'Rates (%) SA2'!$B:$AA,Y$645,FALSE)-(VLOOKUP($B74,'Changes (pct point)'!$B:$AA,Y$645,FALSE)))</f>
        <v>#DIV/0!</v>
      </c>
      <c r="Z74" s="2">
        <f>VLOOKUP($B74,'Changes (pct point)'!$B:$AA,Z$645,FALSE)/(VLOOKUP($B74,'Rates (%) SA2'!$B:$AA,Z$645,FALSE)-(VLOOKUP($B74,'Changes (pct point)'!$B:$AA,Z$645,FALSE)))</f>
        <v>1.036</v>
      </c>
    </row>
    <row r="75" spans="1:26" x14ac:dyDescent="0.3">
      <c r="A75">
        <v>124011454</v>
      </c>
      <c r="B75" t="s">
        <v>595</v>
      </c>
      <c r="C75" s="2">
        <f>VLOOKUP($B75,'Changes (pct point)'!$B:$AA,C$645,FALSE)/(VLOOKUP($B75,'Rates (%) SA2'!$B:$AA,C$645,FALSE)-(VLOOKUP($B75,'Changes (pct point)'!$B:$AA,C$645,FALSE)))</f>
        <v>0.17336773967809646</v>
      </c>
      <c r="D75" s="2">
        <f>VLOOKUP($B75,'Changes (pct point)'!$B:$AA,D$645,FALSE)/(VLOOKUP($B75,'Rates (%) SA2'!$B:$AA,D$645,FALSE)-(VLOOKUP($B75,'Changes (pct point)'!$B:$AA,D$645,FALSE)))</f>
        <v>-9.2077702702702754E-2</v>
      </c>
      <c r="E75" s="2">
        <f>VLOOKUP($B75,'Changes (pct point)'!$B:$AA,E$645,FALSE)/(VLOOKUP($B75,'Rates (%) SA2'!$B:$AA,E$645,FALSE)-(VLOOKUP($B75,'Changes (pct point)'!$B:$AA,E$645,FALSE)))</f>
        <v>0.28861212121212132</v>
      </c>
      <c r="F75" s="2">
        <f>VLOOKUP($B75,'Changes (pct point)'!$B:$AA,F$645,FALSE)/(VLOOKUP($B75,'Rates (%) SA2'!$B:$AA,F$645,FALSE)-(VLOOKUP($B75,'Changes (pct point)'!$B:$AA,F$645,FALSE)))</f>
        <v>0.15931816793893133</v>
      </c>
      <c r="G75" s="2">
        <f>VLOOKUP($B75,'Changes (pct point)'!$B:$AA,G$645,FALSE)/(VLOOKUP($B75,'Rates (%) SA2'!$B:$AA,G$645,FALSE)-(VLOOKUP($B75,'Changes (pct point)'!$B:$AA,G$645,FALSE)))</f>
        <v>0.71930152284263971</v>
      </c>
      <c r="H75" s="2">
        <f>VLOOKUP($B75,'Changes (pct point)'!$B:$AA,H$645,FALSE)/(VLOOKUP($B75,'Rates (%) SA2'!$B:$AA,H$645,FALSE)-(VLOOKUP($B75,'Changes (pct point)'!$B:$AA,H$645,FALSE)))</f>
        <v>0.21719930069930074</v>
      </c>
      <c r="I75" s="2">
        <f>VLOOKUP($B75,'Changes (pct point)'!$B:$AA,I$645,FALSE)/(VLOOKUP($B75,'Rates (%) SA2'!$B:$AA,I$645,FALSE)-(VLOOKUP($B75,'Changes (pct point)'!$B:$AA,I$645,FALSE)))</f>
        <v>0.37135945945945953</v>
      </c>
      <c r="J75" s="2">
        <f>VLOOKUP($B75,'Changes (pct point)'!$B:$AA,J$645,FALSE)/(VLOOKUP($B75,'Rates (%) SA2'!$B:$AA,J$645,FALSE)-(VLOOKUP($B75,'Changes (pct point)'!$B:$AA,J$645,FALSE)))</f>
        <v>0.18263083700440511</v>
      </c>
      <c r="K75" s="2">
        <f>VLOOKUP($B75,'Changes (pct point)'!$B:$AA,K$645,FALSE)/(VLOOKUP($B75,'Rates (%) SA2'!$B:$AA,K$645,FALSE)-(VLOOKUP($B75,'Changes (pct point)'!$B:$AA,K$645,FALSE)))</f>
        <v>1.5971052631578948</v>
      </c>
      <c r="L75" s="2">
        <f>VLOOKUP($B75,'Changes (pct point)'!$B:$AA,L$645,FALSE)/(VLOOKUP($B75,'Rates (%) SA2'!$B:$AA,L$645,FALSE)-(VLOOKUP($B75,'Changes (pct point)'!$B:$AA,L$645,FALSE)))</f>
        <v>-2.2520445062586991E-2</v>
      </c>
      <c r="M75" s="2">
        <f>VLOOKUP($B75,'Changes (pct point)'!$B:$AA,M$645,FALSE)/(VLOOKUP($B75,'Rates (%) SA2'!$B:$AA,M$645,FALSE)-(VLOOKUP($B75,'Changes (pct point)'!$B:$AA,M$645,FALSE)))</f>
        <v>0.19245902777777782</v>
      </c>
      <c r="N75" s="2">
        <f>VLOOKUP($B75,'Changes (pct point)'!$B:$AA,N$645,FALSE)/(VLOOKUP($B75,'Rates (%) SA2'!$B:$AA,N$645,FALSE)-(VLOOKUP($B75,'Changes (pct point)'!$B:$AA,N$645,FALSE)))</f>
        <v>5.8775956284153066E-2</v>
      </c>
      <c r="O75" s="2">
        <f>VLOOKUP($B75,'Changes (pct point)'!$B:$AA,O$645,FALSE)/(VLOOKUP($B75,'Rates (%) SA2'!$B:$AA,O$645,FALSE)-(VLOOKUP($B75,'Changes (pct point)'!$B:$AA,O$645,FALSE)))</f>
        <v>0.8236014285714286</v>
      </c>
      <c r="P75" s="2">
        <f>VLOOKUP($B75,'Changes (pct point)'!$B:$AA,P$645,FALSE)/(VLOOKUP($B75,'Rates (%) SA2'!$B:$AA,P$645,FALSE)-(VLOOKUP($B75,'Changes (pct point)'!$B:$AA,P$645,FALSE)))</f>
        <v>-0.2531022727272727</v>
      </c>
      <c r="Q75" s="2">
        <f>VLOOKUP($B75,'Changes (pct point)'!$B:$AA,Q$645,FALSE)/(VLOOKUP($B75,'Rates (%) SA2'!$B:$AA,Q$645,FALSE)-(VLOOKUP($B75,'Changes (pct point)'!$B:$AA,Q$645,FALSE)))</f>
        <v>0.20876923076923087</v>
      </c>
      <c r="R75" s="2">
        <f>VLOOKUP($B75,'Changes (pct point)'!$B:$AA,R$645,FALSE)/(VLOOKUP($B75,'Rates (%) SA2'!$B:$AA,R$645,FALSE)-(VLOOKUP($B75,'Changes (pct point)'!$B:$AA,R$645,FALSE)))</f>
        <v>0.65688791208791208</v>
      </c>
      <c r="S75" s="2">
        <f>VLOOKUP($B75,'Changes (pct point)'!$B:$AA,S$645,FALSE)/(VLOOKUP($B75,'Rates (%) SA2'!$B:$AA,S$645,FALSE)-(VLOOKUP($B75,'Changes (pct point)'!$B:$AA,S$645,FALSE)))</f>
        <v>0.40986363636363637</v>
      </c>
      <c r="T75" s="2">
        <f>VLOOKUP($B75,'Changes (pct point)'!$B:$AA,T$645,FALSE)/(VLOOKUP($B75,'Rates (%) SA2'!$B:$AA,T$645,FALSE)-(VLOOKUP($B75,'Changes (pct point)'!$B:$AA,T$645,FALSE)))</f>
        <v>4.7231023622047251E-2</v>
      </c>
      <c r="U75" s="2">
        <f>VLOOKUP($B75,'Changes (pct point)'!$B:$AA,U$645,FALSE)/(VLOOKUP($B75,'Rates (%) SA2'!$B:$AA,U$645,FALSE)-(VLOOKUP($B75,'Changes (pct point)'!$B:$AA,U$645,FALSE)))</f>
        <v>0.33705900473933648</v>
      </c>
      <c r="V75" s="2">
        <f>VLOOKUP($B75,'Changes (pct point)'!$B:$AA,V$645,FALSE)/(VLOOKUP($B75,'Rates (%) SA2'!$B:$AA,V$645,FALSE)-(VLOOKUP($B75,'Changes (pct point)'!$B:$AA,V$645,FALSE)))</f>
        <v>0.17808219178082194</v>
      </c>
      <c r="W75" s="2">
        <f>VLOOKUP($B75,'Changes (pct point)'!$B:$AA,W$645,FALSE)/(VLOOKUP($B75,'Rates (%) SA2'!$B:$AA,W$645,FALSE)-(VLOOKUP($B75,'Changes (pct point)'!$B:$AA,W$645,FALSE)))</f>
        <v>0.42468239564428312</v>
      </c>
      <c r="X75" s="2">
        <f>VLOOKUP($B75,'Changes (pct point)'!$B:$AA,X$645,FALSE)/(VLOOKUP($B75,'Rates (%) SA2'!$B:$AA,X$645,FALSE)-(VLOOKUP($B75,'Changes (pct point)'!$B:$AA,X$645,FALSE)))</f>
        <v>-0.21310181531176006</v>
      </c>
      <c r="Y75" s="2">
        <f>VLOOKUP($B75,'Changes (pct point)'!$B:$AA,Y$645,FALSE)/(VLOOKUP($B75,'Rates (%) SA2'!$B:$AA,Y$645,FALSE)-(VLOOKUP($B75,'Changes (pct point)'!$B:$AA,Y$645,FALSE)))</f>
        <v>-0.3556992724333064</v>
      </c>
      <c r="Z75" s="2">
        <f>VLOOKUP($B75,'Changes (pct point)'!$B:$AA,Z$645,FALSE)/(VLOOKUP($B75,'Rates (%) SA2'!$B:$AA,Z$645,FALSE)-(VLOOKUP($B75,'Changes (pct point)'!$B:$AA,Z$645,FALSE)))</f>
        <v>7.5187969924812024E-4</v>
      </c>
    </row>
    <row r="76" spans="1:26" x14ac:dyDescent="0.3">
      <c r="A76">
        <v>124011452</v>
      </c>
      <c r="B76" t="s">
        <v>593</v>
      </c>
      <c r="C76" s="2">
        <f>VLOOKUP($B76,'Changes (pct point)'!$B:$AA,C$645,FALSE)/(VLOOKUP($B76,'Rates (%) SA2'!$B:$AA,C$645,FALSE)-(VLOOKUP($B76,'Changes (pct point)'!$B:$AA,C$645,FALSE)))</f>
        <v>0.14200427631578957</v>
      </c>
      <c r="D76" s="2">
        <f>VLOOKUP($B76,'Changes (pct point)'!$B:$AA,D$645,FALSE)/(VLOOKUP($B76,'Rates (%) SA2'!$B:$AA,D$645,FALSE)-(VLOOKUP($B76,'Changes (pct point)'!$B:$AA,D$645,FALSE)))</f>
        <v>-9.8940845070422584E-2</v>
      </c>
      <c r="E76" s="2">
        <f>VLOOKUP($B76,'Changes (pct point)'!$B:$AA,E$645,FALSE)/(VLOOKUP($B76,'Rates (%) SA2'!$B:$AA,E$645,FALSE)-(VLOOKUP($B76,'Changes (pct point)'!$B:$AA,E$645,FALSE)))</f>
        <v>0.25464434782608691</v>
      </c>
      <c r="F76" s="2">
        <f>VLOOKUP($B76,'Changes (pct point)'!$B:$AA,F$645,FALSE)/(VLOOKUP($B76,'Rates (%) SA2'!$B:$AA,F$645,FALSE)-(VLOOKUP($B76,'Changes (pct point)'!$B:$AA,F$645,FALSE)))</f>
        <v>6.1193145654834767E-2</v>
      </c>
      <c r="G76" s="2">
        <f>VLOOKUP($B76,'Changes (pct point)'!$B:$AA,G$645,FALSE)/(VLOOKUP($B76,'Rates (%) SA2'!$B:$AA,G$645,FALSE)-(VLOOKUP($B76,'Changes (pct point)'!$B:$AA,G$645,FALSE)))</f>
        <v>0.71771888412017149</v>
      </c>
      <c r="H76" s="2">
        <f>VLOOKUP($B76,'Changes (pct point)'!$B:$AA,H$645,FALSE)/(VLOOKUP($B76,'Rates (%) SA2'!$B:$AA,H$645,FALSE)-(VLOOKUP($B76,'Changes (pct point)'!$B:$AA,H$645,FALSE)))</f>
        <v>6.2753027522935864E-2</v>
      </c>
      <c r="I76" s="2">
        <f>VLOOKUP($B76,'Changes (pct point)'!$B:$AA,I$645,FALSE)/(VLOOKUP($B76,'Rates (%) SA2'!$B:$AA,I$645,FALSE)-(VLOOKUP($B76,'Changes (pct point)'!$B:$AA,I$645,FALSE)))</f>
        <v>0.36314016129032278</v>
      </c>
      <c r="J76" s="2">
        <f>VLOOKUP($B76,'Changes (pct point)'!$B:$AA,J$645,FALSE)/(VLOOKUP($B76,'Rates (%) SA2'!$B:$AA,J$645,FALSE)-(VLOOKUP($B76,'Changes (pct point)'!$B:$AA,J$645,FALSE)))</f>
        <v>0.26622232142857144</v>
      </c>
      <c r="K76" s="2">
        <f>VLOOKUP($B76,'Changes (pct point)'!$B:$AA,K$645,FALSE)/(VLOOKUP($B76,'Rates (%) SA2'!$B:$AA,K$645,FALSE)-(VLOOKUP($B76,'Changes (pct point)'!$B:$AA,K$645,FALSE)))</f>
        <v>1.0496096774193548</v>
      </c>
      <c r="L76" s="2">
        <f>VLOOKUP($B76,'Changes (pct point)'!$B:$AA,L$645,FALSE)/(VLOOKUP($B76,'Rates (%) SA2'!$B:$AA,L$645,FALSE)-(VLOOKUP($B76,'Changes (pct point)'!$B:$AA,L$645,FALSE)))</f>
        <v>-0.25857007874015758</v>
      </c>
      <c r="M76" s="2">
        <f>VLOOKUP($B76,'Changes (pct point)'!$B:$AA,M$645,FALSE)/(VLOOKUP($B76,'Rates (%) SA2'!$B:$AA,M$645,FALSE)-(VLOOKUP($B76,'Changes (pct point)'!$B:$AA,M$645,FALSE)))</f>
        <v>7.6649538461538366E-2</v>
      </c>
      <c r="N76" s="2">
        <f>VLOOKUP($B76,'Changes (pct point)'!$B:$AA,N$645,FALSE)/(VLOOKUP($B76,'Rates (%) SA2'!$B:$AA,N$645,FALSE)-(VLOOKUP($B76,'Changes (pct point)'!$B:$AA,N$645,FALSE)))</f>
        <v>0.15097777777777777</v>
      </c>
      <c r="O76" s="2">
        <f>VLOOKUP($B76,'Changes (pct point)'!$B:$AA,O$645,FALSE)/(VLOOKUP($B76,'Rates (%) SA2'!$B:$AA,O$645,FALSE)-(VLOOKUP($B76,'Changes (pct point)'!$B:$AA,O$645,FALSE)))</f>
        <v>1.0696079207920794</v>
      </c>
      <c r="P76" s="2">
        <f>VLOOKUP($B76,'Changes (pct point)'!$B:$AA,P$645,FALSE)/(VLOOKUP($B76,'Rates (%) SA2'!$B:$AA,P$645,FALSE)-(VLOOKUP($B76,'Changes (pct point)'!$B:$AA,P$645,FALSE)))</f>
        <v>-0.27928000000000003</v>
      </c>
      <c r="Q76" s="2">
        <f>VLOOKUP($B76,'Changes (pct point)'!$B:$AA,Q$645,FALSE)/(VLOOKUP($B76,'Rates (%) SA2'!$B:$AA,Q$645,FALSE)-(VLOOKUP($B76,'Changes (pct point)'!$B:$AA,Q$645,FALSE)))</f>
        <v>6.0599240986717325E-2</v>
      </c>
      <c r="R76" s="2">
        <f>VLOOKUP($B76,'Changes (pct point)'!$B:$AA,R$645,FALSE)/(VLOOKUP($B76,'Rates (%) SA2'!$B:$AA,R$645,FALSE)-(VLOOKUP($B76,'Changes (pct point)'!$B:$AA,R$645,FALSE)))</f>
        <v>0.47534272727272736</v>
      </c>
      <c r="S76" s="2">
        <f>VLOOKUP($B76,'Changes (pct point)'!$B:$AA,S$645,FALSE)/(VLOOKUP($B76,'Rates (%) SA2'!$B:$AA,S$645,FALSE)-(VLOOKUP($B76,'Changes (pct point)'!$B:$AA,S$645,FALSE)))</f>
        <v>0.27797222222222207</v>
      </c>
      <c r="T76" s="2">
        <f>VLOOKUP($B76,'Changes (pct point)'!$B:$AA,T$645,FALSE)/(VLOOKUP($B76,'Rates (%) SA2'!$B:$AA,T$645,FALSE)-(VLOOKUP($B76,'Changes (pct point)'!$B:$AA,T$645,FALSE)))</f>
        <v>5.3566361556064174E-2</v>
      </c>
      <c r="U76" s="2">
        <f>VLOOKUP($B76,'Changes (pct point)'!$B:$AA,U$645,FALSE)/(VLOOKUP($B76,'Rates (%) SA2'!$B:$AA,U$645,FALSE)-(VLOOKUP($B76,'Changes (pct point)'!$B:$AA,U$645,FALSE)))</f>
        <v>0.33512056737588641</v>
      </c>
      <c r="V76" s="2">
        <f>VLOOKUP($B76,'Changes (pct point)'!$B:$AA,V$645,FALSE)/(VLOOKUP($B76,'Rates (%) SA2'!$B:$AA,V$645,FALSE)-(VLOOKUP($B76,'Changes (pct point)'!$B:$AA,V$645,FALSE)))</f>
        <v>-0.23830000000000004</v>
      </c>
      <c r="W76" s="2">
        <f>VLOOKUP($B76,'Changes (pct point)'!$B:$AA,W$645,FALSE)/(VLOOKUP($B76,'Rates (%) SA2'!$B:$AA,W$645,FALSE)-(VLOOKUP($B76,'Changes (pct point)'!$B:$AA,W$645,FALSE)))</f>
        <v>0.31454683929931448</v>
      </c>
      <c r="X76" s="2">
        <f>VLOOKUP($B76,'Changes (pct point)'!$B:$AA,X$645,FALSE)/(VLOOKUP($B76,'Rates (%) SA2'!$B:$AA,X$645,FALSE)-(VLOOKUP($B76,'Changes (pct point)'!$B:$AA,X$645,FALSE)))</f>
        <v>0.18880866425992782</v>
      </c>
      <c r="Y76" s="2">
        <f>VLOOKUP($B76,'Changes (pct point)'!$B:$AA,Y$645,FALSE)/(VLOOKUP($B76,'Rates (%) SA2'!$B:$AA,Y$645,FALSE)-(VLOOKUP($B76,'Changes (pct point)'!$B:$AA,Y$645,FALSE)))</f>
        <v>0.72824716267339229</v>
      </c>
      <c r="Z76" s="2">
        <f>VLOOKUP($B76,'Changes (pct point)'!$B:$AA,Z$645,FALSE)/(VLOOKUP($B76,'Rates (%) SA2'!$B:$AA,Z$645,FALSE)-(VLOOKUP($B76,'Changes (pct point)'!$B:$AA,Z$645,FALSE)))</f>
        <v>0.23426173216329643</v>
      </c>
    </row>
    <row r="77" spans="1:26" x14ac:dyDescent="0.3">
      <c r="A77">
        <v>119011360</v>
      </c>
      <c r="B77" t="s">
        <v>466</v>
      </c>
      <c r="C77" s="2">
        <f>VLOOKUP($B77,'Changes (pct point)'!$B:$AA,C$645,FALSE)/(VLOOKUP($B77,'Rates (%) SA2'!$B:$AA,C$645,FALSE)-(VLOOKUP($B77,'Changes (pct point)'!$B:$AA,C$645,FALSE)))</f>
        <v>0.16608031573754312</v>
      </c>
      <c r="D77" s="2">
        <f>VLOOKUP($B77,'Changes (pct point)'!$B:$AA,D$645,FALSE)/(VLOOKUP($B77,'Rates (%) SA2'!$B:$AA,D$645,FALSE)-(VLOOKUP($B77,'Changes (pct point)'!$B:$AA,D$645,FALSE)))</f>
        <v>5.7664498141263905E-2</v>
      </c>
      <c r="E77" s="2">
        <f>VLOOKUP($B77,'Changes (pct point)'!$B:$AA,E$645,FALSE)/(VLOOKUP($B77,'Rates (%) SA2'!$B:$AA,E$645,FALSE)-(VLOOKUP($B77,'Changes (pct point)'!$B:$AA,E$645,FALSE)))</f>
        <v>0.11327391304347827</v>
      </c>
      <c r="F77" s="2">
        <f>VLOOKUP($B77,'Changes (pct point)'!$B:$AA,F$645,FALSE)/(VLOOKUP($B77,'Rates (%) SA2'!$B:$AA,F$645,FALSE)-(VLOOKUP($B77,'Changes (pct point)'!$B:$AA,F$645,FALSE)))</f>
        <v>0.21051729559748439</v>
      </c>
      <c r="G77" s="2">
        <f>VLOOKUP($B77,'Changes (pct point)'!$B:$AA,G$645,FALSE)/(VLOOKUP($B77,'Rates (%) SA2'!$B:$AA,G$645,FALSE)-(VLOOKUP($B77,'Changes (pct point)'!$B:$AA,G$645,FALSE)))</f>
        <v>0.25087475409836074</v>
      </c>
      <c r="H77" s="2">
        <f>VLOOKUP($B77,'Changes (pct point)'!$B:$AA,H$645,FALSE)/(VLOOKUP($B77,'Rates (%) SA2'!$B:$AA,H$645,FALSE)-(VLOOKUP($B77,'Changes (pct point)'!$B:$AA,H$645,FALSE)))</f>
        <v>0.27172892690513217</v>
      </c>
      <c r="I77" s="2">
        <f>VLOOKUP($B77,'Changes (pct point)'!$B:$AA,I$645,FALSE)/(VLOOKUP($B77,'Rates (%) SA2'!$B:$AA,I$645,FALSE)-(VLOOKUP($B77,'Changes (pct point)'!$B:$AA,I$645,FALSE)))</f>
        <v>0.14923073286052005</v>
      </c>
      <c r="J77" s="2">
        <f>VLOOKUP($B77,'Changes (pct point)'!$B:$AA,J$645,FALSE)/(VLOOKUP($B77,'Rates (%) SA2'!$B:$AA,J$645,FALSE)-(VLOOKUP($B77,'Changes (pct point)'!$B:$AA,J$645,FALSE)))</f>
        <v>0.27855384615384626</v>
      </c>
      <c r="K77" s="2">
        <f>VLOOKUP($B77,'Changes (pct point)'!$B:$AA,K$645,FALSE)/(VLOOKUP($B77,'Rates (%) SA2'!$B:$AA,K$645,FALSE)-(VLOOKUP($B77,'Changes (pct point)'!$B:$AA,K$645,FALSE)))</f>
        <v>0.74391048951048933</v>
      </c>
      <c r="L77" s="2">
        <f>VLOOKUP($B77,'Changes (pct point)'!$B:$AA,L$645,FALSE)/(VLOOKUP($B77,'Rates (%) SA2'!$B:$AA,L$645,FALSE)-(VLOOKUP($B77,'Changes (pct point)'!$B:$AA,L$645,FALSE)))</f>
        <v>0.44838155053974493</v>
      </c>
      <c r="M77" s="2">
        <f>VLOOKUP($B77,'Changes (pct point)'!$B:$AA,M$645,FALSE)/(VLOOKUP($B77,'Rates (%) SA2'!$B:$AA,M$645,FALSE)-(VLOOKUP($B77,'Changes (pct point)'!$B:$AA,M$645,FALSE)))</f>
        <v>-0.1960320366132724</v>
      </c>
      <c r="N77" s="2">
        <f>VLOOKUP($B77,'Changes (pct point)'!$B:$AA,N$645,FALSE)/(VLOOKUP($B77,'Rates (%) SA2'!$B:$AA,N$645,FALSE)-(VLOOKUP($B77,'Changes (pct point)'!$B:$AA,N$645,FALSE)))</f>
        <v>-0.29858394648829423</v>
      </c>
      <c r="O77" s="2">
        <f>VLOOKUP($B77,'Changes (pct point)'!$B:$AA,O$645,FALSE)/(VLOOKUP($B77,'Rates (%) SA2'!$B:$AA,O$645,FALSE)-(VLOOKUP($B77,'Changes (pct point)'!$B:$AA,O$645,FALSE)))</f>
        <v>1.0774045801526717</v>
      </c>
      <c r="P77" s="2">
        <f>VLOOKUP($B77,'Changes (pct point)'!$B:$AA,P$645,FALSE)/(VLOOKUP($B77,'Rates (%) SA2'!$B:$AA,P$645,FALSE)-(VLOOKUP($B77,'Changes (pct point)'!$B:$AA,P$645,FALSE)))</f>
        <v>-0.34693731343283585</v>
      </c>
      <c r="Q77" s="2">
        <f>VLOOKUP($B77,'Changes (pct point)'!$B:$AA,Q$645,FALSE)/(VLOOKUP($B77,'Rates (%) SA2'!$B:$AA,Q$645,FALSE)-(VLOOKUP($B77,'Changes (pct point)'!$B:$AA,Q$645,FALSE)))</f>
        <v>0.16684255319148938</v>
      </c>
      <c r="R77" s="2">
        <f>VLOOKUP($B77,'Changes (pct point)'!$B:$AA,R$645,FALSE)/(VLOOKUP($B77,'Rates (%) SA2'!$B:$AA,R$645,FALSE)-(VLOOKUP($B77,'Changes (pct point)'!$B:$AA,R$645,FALSE)))</f>
        <v>0.32374494382022462</v>
      </c>
      <c r="S77" s="2">
        <f>VLOOKUP($B77,'Changes (pct point)'!$B:$AA,S$645,FALSE)/(VLOOKUP($B77,'Rates (%) SA2'!$B:$AA,S$645,FALSE)-(VLOOKUP($B77,'Changes (pct point)'!$B:$AA,S$645,FALSE)))</f>
        <v>0.50274261603375525</v>
      </c>
      <c r="T77" s="2">
        <f>VLOOKUP($B77,'Changes (pct point)'!$B:$AA,T$645,FALSE)/(VLOOKUP($B77,'Rates (%) SA2'!$B:$AA,T$645,FALSE)-(VLOOKUP($B77,'Changes (pct point)'!$B:$AA,T$645,FALSE)))</f>
        <v>-6.829544072948332E-2</v>
      </c>
      <c r="U77" s="2">
        <f>VLOOKUP($B77,'Changes (pct point)'!$B:$AA,U$645,FALSE)/(VLOOKUP($B77,'Rates (%) SA2'!$B:$AA,U$645,FALSE)-(VLOOKUP($B77,'Changes (pct point)'!$B:$AA,U$645,FALSE)))</f>
        <v>0.33478991596638646</v>
      </c>
      <c r="V77" s="2">
        <f>VLOOKUP($B77,'Changes (pct point)'!$B:$AA,V$645,FALSE)/(VLOOKUP($B77,'Rates (%) SA2'!$B:$AA,V$645,FALSE)-(VLOOKUP($B77,'Changes (pct point)'!$B:$AA,V$645,FALSE)))</f>
        <v>0.20190099009900994</v>
      </c>
      <c r="W77" s="2">
        <f>VLOOKUP($B77,'Changes (pct point)'!$B:$AA,W$645,FALSE)/(VLOOKUP($B77,'Rates (%) SA2'!$B:$AA,W$645,FALSE)-(VLOOKUP($B77,'Changes (pct point)'!$B:$AA,W$645,FALSE)))</f>
        <v>0.23127572016460904</v>
      </c>
      <c r="X77" s="2">
        <f>VLOOKUP($B77,'Changes (pct point)'!$B:$AA,X$645,FALSE)/(VLOOKUP($B77,'Rates (%) SA2'!$B:$AA,X$645,FALSE)-(VLOOKUP($B77,'Changes (pct point)'!$B:$AA,X$645,FALSE)))</f>
        <v>0.74659009332376181</v>
      </c>
      <c r="Y77" s="2">
        <f>VLOOKUP($B77,'Changes (pct point)'!$B:$AA,Y$645,FALSE)/(VLOOKUP($B77,'Rates (%) SA2'!$B:$AA,Y$645,FALSE)-(VLOOKUP($B77,'Changes (pct point)'!$B:$AA,Y$645,FALSE)))</f>
        <v>0.24619810933004524</v>
      </c>
      <c r="Z77" s="2">
        <f>VLOOKUP($B77,'Changes (pct point)'!$B:$AA,Z$645,FALSE)/(VLOOKUP($B77,'Rates (%) SA2'!$B:$AA,Z$645,FALSE)-(VLOOKUP($B77,'Changes (pct point)'!$B:$AA,Z$645,FALSE)))</f>
        <v>0.28887223679280633</v>
      </c>
    </row>
    <row r="78" spans="1:26" x14ac:dyDescent="0.3">
      <c r="A78">
        <v>125031483</v>
      </c>
      <c r="B78" t="s">
        <v>631</v>
      </c>
      <c r="C78" s="2">
        <f>VLOOKUP($B78,'Changes (pct point)'!$B:$AA,C$645,FALSE)/(VLOOKUP($B78,'Rates (%) SA2'!$B:$AA,C$645,FALSE)-(VLOOKUP($B78,'Changes (pct point)'!$B:$AA,C$645,FALSE)))</f>
        <v>0.11061263748896406</v>
      </c>
      <c r="D78" s="2">
        <f>VLOOKUP($B78,'Changes (pct point)'!$B:$AA,D$645,FALSE)/(VLOOKUP($B78,'Rates (%) SA2'!$B:$AA,D$645,FALSE)-(VLOOKUP($B78,'Changes (pct point)'!$B:$AA,D$645,FALSE)))</f>
        <v>-4.8786800000000019E-2</v>
      </c>
      <c r="E78" s="2">
        <f>VLOOKUP($B78,'Changes (pct point)'!$B:$AA,E$645,FALSE)/(VLOOKUP($B78,'Rates (%) SA2'!$B:$AA,E$645,FALSE)-(VLOOKUP($B78,'Changes (pct point)'!$B:$AA,E$645,FALSE)))</f>
        <v>-7.0622421524663748E-2</v>
      </c>
      <c r="F78" s="2">
        <f>VLOOKUP($B78,'Changes (pct point)'!$B:$AA,F$645,FALSE)/(VLOOKUP($B78,'Rates (%) SA2'!$B:$AA,F$645,FALSE)-(VLOOKUP($B78,'Changes (pct point)'!$B:$AA,F$645,FALSE)))</f>
        <v>0.14214848484848489</v>
      </c>
      <c r="G78" s="2">
        <f>VLOOKUP($B78,'Changes (pct point)'!$B:$AA,G$645,FALSE)/(VLOOKUP($B78,'Rates (%) SA2'!$B:$AA,G$645,FALSE)-(VLOOKUP($B78,'Changes (pct point)'!$B:$AA,G$645,FALSE)))</f>
        <v>0.98072607260726075</v>
      </c>
      <c r="H78" s="2">
        <f>VLOOKUP($B78,'Changes (pct point)'!$B:$AA,H$645,FALSE)/(VLOOKUP($B78,'Rates (%) SA2'!$B:$AA,H$645,FALSE)-(VLOOKUP($B78,'Changes (pct point)'!$B:$AA,H$645,FALSE)))</f>
        <v>0.12129341853035144</v>
      </c>
      <c r="I78" s="2">
        <f>VLOOKUP($B78,'Changes (pct point)'!$B:$AA,I$645,FALSE)/(VLOOKUP($B78,'Rates (%) SA2'!$B:$AA,I$645,FALSE)-(VLOOKUP($B78,'Changes (pct point)'!$B:$AA,I$645,FALSE)))</f>
        <v>0.21424144699943909</v>
      </c>
      <c r="J78" s="2">
        <f>VLOOKUP($B78,'Changes (pct point)'!$B:$AA,J$645,FALSE)/(VLOOKUP($B78,'Rates (%) SA2'!$B:$AA,J$645,FALSE)-(VLOOKUP($B78,'Changes (pct point)'!$B:$AA,J$645,FALSE)))</f>
        <v>0.45036482412060302</v>
      </c>
      <c r="K78" s="2">
        <f>VLOOKUP($B78,'Changes (pct point)'!$B:$AA,K$645,FALSE)/(VLOOKUP($B78,'Rates (%) SA2'!$B:$AA,K$645,FALSE)-(VLOOKUP($B78,'Changes (pct point)'!$B:$AA,K$645,FALSE)))</f>
        <v>0.67800695652173926</v>
      </c>
      <c r="L78" s="2">
        <f>VLOOKUP($B78,'Changes (pct point)'!$B:$AA,L$645,FALSE)/(VLOOKUP($B78,'Rates (%) SA2'!$B:$AA,L$645,FALSE)-(VLOOKUP($B78,'Changes (pct point)'!$B:$AA,L$645,FALSE)))</f>
        <v>0.2092960151802655</v>
      </c>
      <c r="M78" s="2">
        <f>VLOOKUP($B78,'Changes (pct point)'!$B:$AA,M$645,FALSE)/(VLOOKUP($B78,'Rates (%) SA2'!$B:$AA,M$645,FALSE)-(VLOOKUP($B78,'Changes (pct point)'!$B:$AA,M$645,FALSE)))</f>
        <v>0.48379602649006637</v>
      </c>
      <c r="N78" s="2">
        <f>VLOOKUP($B78,'Changes (pct point)'!$B:$AA,N$645,FALSE)/(VLOOKUP($B78,'Rates (%) SA2'!$B:$AA,N$645,FALSE)-(VLOOKUP($B78,'Changes (pct point)'!$B:$AA,N$645,FALSE)))</f>
        <v>0.10040740740740743</v>
      </c>
      <c r="O78" s="2">
        <f>VLOOKUP($B78,'Changes (pct point)'!$B:$AA,O$645,FALSE)/(VLOOKUP($B78,'Rates (%) SA2'!$B:$AA,O$645,FALSE)-(VLOOKUP($B78,'Changes (pct point)'!$B:$AA,O$645,FALSE)))</f>
        <v>0.48184879356568361</v>
      </c>
      <c r="P78" s="2">
        <f>VLOOKUP($B78,'Changes (pct point)'!$B:$AA,P$645,FALSE)/(VLOOKUP($B78,'Rates (%) SA2'!$B:$AA,P$645,FALSE)-(VLOOKUP($B78,'Changes (pct point)'!$B:$AA,P$645,FALSE)))</f>
        <v>-0.30918399999999996</v>
      </c>
      <c r="Q78" s="2">
        <f>VLOOKUP($B78,'Changes (pct point)'!$B:$AA,Q$645,FALSE)/(VLOOKUP($B78,'Rates (%) SA2'!$B:$AA,Q$645,FALSE)-(VLOOKUP($B78,'Changes (pct point)'!$B:$AA,Q$645,FALSE)))</f>
        <v>1.7333333333333211E-2</v>
      </c>
      <c r="R78" s="2">
        <f>VLOOKUP($B78,'Changes (pct point)'!$B:$AA,R$645,FALSE)/(VLOOKUP($B78,'Rates (%) SA2'!$B:$AA,R$645,FALSE)-(VLOOKUP($B78,'Changes (pct point)'!$B:$AA,R$645,FALSE)))</f>
        <v>1.2151066176470593</v>
      </c>
      <c r="S78" s="2">
        <f>VLOOKUP($B78,'Changes (pct point)'!$B:$AA,S$645,FALSE)/(VLOOKUP($B78,'Rates (%) SA2'!$B:$AA,S$645,FALSE)-(VLOOKUP($B78,'Changes (pct point)'!$B:$AA,S$645,FALSE)))</f>
        <v>0.25787157534246574</v>
      </c>
      <c r="T78" s="2">
        <f>VLOOKUP($B78,'Changes (pct point)'!$B:$AA,T$645,FALSE)/(VLOOKUP($B78,'Rates (%) SA2'!$B:$AA,T$645,FALSE)-(VLOOKUP($B78,'Changes (pct point)'!$B:$AA,T$645,FALSE)))</f>
        <v>-5.8634071054164232E-2</v>
      </c>
      <c r="U78" s="2">
        <f>VLOOKUP($B78,'Changes (pct point)'!$B:$AA,U$645,FALSE)/(VLOOKUP($B78,'Rates (%) SA2'!$B:$AA,U$645,FALSE)-(VLOOKUP($B78,'Changes (pct point)'!$B:$AA,U$645,FALSE)))</f>
        <v>0.33143206106870221</v>
      </c>
      <c r="V78" s="2">
        <f>VLOOKUP($B78,'Changes (pct point)'!$B:$AA,V$645,FALSE)/(VLOOKUP($B78,'Rates (%) SA2'!$B:$AA,V$645,FALSE)-(VLOOKUP($B78,'Changes (pct point)'!$B:$AA,V$645,FALSE)))</f>
        <v>0.10097460969597369</v>
      </c>
      <c r="W78" s="2">
        <f>VLOOKUP($B78,'Changes (pct point)'!$B:$AA,W$645,FALSE)/(VLOOKUP($B78,'Rates (%) SA2'!$B:$AA,W$645,FALSE)-(VLOOKUP($B78,'Changes (pct point)'!$B:$AA,W$645,FALSE)))</f>
        <v>0.13847780126849893</v>
      </c>
      <c r="X78" s="2">
        <f>VLOOKUP($B78,'Changes (pct point)'!$B:$AA,X$645,FALSE)/(VLOOKUP($B78,'Rates (%) SA2'!$B:$AA,X$645,FALSE)-(VLOOKUP($B78,'Changes (pct point)'!$B:$AA,X$645,FALSE)))</f>
        <v>-8.8392176784353571E-2</v>
      </c>
      <c r="Y78" s="2">
        <f>VLOOKUP($B78,'Changes (pct point)'!$B:$AA,Y$645,FALSE)/(VLOOKUP($B78,'Rates (%) SA2'!$B:$AA,Y$645,FALSE)-(VLOOKUP($B78,'Changes (pct point)'!$B:$AA,Y$645,FALSE)))</f>
        <v>0.1171513998369122</v>
      </c>
      <c r="Z78" s="2">
        <f>VLOOKUP($B78,'Changes (pct point)'!$B:$AA,Z$645,FALSE)/(VLOOKUP($B78,'Rates (%) SA2'!$B:$AA,Z$645,FALSE)-(VLOOKUP($B78,'Changes (pct point)'!$B:$AA,Z$645,FALSE)))</f>
        <v>0.13556149732620323</v>
      </c>
    </row>
    <row r="79" spans="1:26" x14ac:dyDescent="0.3">
      <c r="A79">
        <v>119011354</v>
      </c>
      <c r="B79" t="s">
        <v>462</v>
      </c>
      <c r="C79" s="2">
        <f>VLOOKUP($B79,'Changes (pct point)'!$B:$AA,C$645,FALSE)/(VLOOKUP($B79,'Rates (%) SA2'!$B:$AA,C$645,FALSE)-(VLOOKUP($B79,'Changes (pct point)'!$B:$AA,C$645,FALSE)))</f>
        <v>0.18846379928315407</v>
      </c>
      <c r="D79" s="2">
        <f>VLOOKUP($B79,'Changes (pct point)'!$B:$AA,D$645,FALSE)/(VLOOKUP($B79,'Rates (%) SA2'!$B:$AA,D$645,FALSE)-(VLOOKUP($B79,'Changes (pct point)'!$B:$AA,D$645,FALSE)))</f>
        <v>2.6444872727272684E-2</v>
      </c>
      <c r="E79" s="2">
        <f>VLOOKUP($B79,'Changes (pct point)'!$B:$AA,E$645,FALSE)/(VLOOKUP($B79,'Rates (%) SA2'!$B:$AA,E$645,FALSE)-(VLOOKUP($B79,'Changes (pct point)'!$B:$AA,E$645,FALSE)))</f>
        <v>-1.476414762741649E-2</v>
      </c>
      <c r="F79" s="2">
        <f>VLOOKUP($B79,'Changes (pct point)'!$B:$AA,F$645,FALSE)/(VLOOKUP($B79,'Rates (%) SA2'!$B:$AA,F$645,FALSE)-(VLOOKUP($B79,'Changes (pct point)'!$B:$AA,F$645,FALSE)))</f>
        <v>0.25507812499999999</v>
      </c>
      <c r="G79" s="2">
        <f>VLOOKUP($B79,'Changes (pct point)'!$B:$AA,G$645,FALSE)/(VLOOKUP($B79,'Rates (%) SA2'!$B:$AA,G$645,FALSE)-(VLOOKUP($B79,'Changes (pct point)'!$B:$AA,G$645,FALSE)))</f>
        <v>0.53474285714285719</v>
      </c>
      <c r="H79" s="2">
        <f>VLOOKUP($B79,'Changes (pct point)'!$B:$AA,H$645,FALSE)/(VLOOKUP($B79,'Rates (%) SA2'!$B:$AA,H$645,FALSE)-(VLOOKUP($B79,'Changes (pct point)'!$B:$AA,H$645,FALSE)))</f>
        <v>0.2524072669826225</v>
      </c>
      <c r="I79" s="2">
        <f>VLOOKUP($B79,'Changes (pct point)'!$B:$AA,I$645,FALSE)/(VLOOKUP($B79,'Rates (%) SA2'!$B:$AA,I$645,FALSE)-(VLOOKUP($B79,'Changes (pct point)'!$B:$AA,I$645,FALSE)))</f>
        <v>0.23570906735751301</v>
      </c>
      <c r="J79" s="2">
        <f>VLOOKUP($B79,'Changes (pct point)'!$B:$AA,J$645,FALSE)/(VLOOKUP($B79,'Rates (%) SA2'!$B:$AA,J$645,FALSE)-(VLOOKUP($B79,'Changes (pct point)'!$B:$AA,J$645,FALSE)))</f>
        <v>0.2324946666666666</v>
      </c>
      <c r="K79" s="2">
        <f>VLOOKUP($B79,'Changes (pct point)'!$B:$AA,K$645,FALSE)/(VLOOKUP($B79,'Rates (%) SA2'!$B:$AA,K$645,FALSE)-(VLOOKUP($B79,'Changes (pct point)'!$B:$AA,K$645,FALSE)))</f>
        <v>1.2403612903225805</v>
      </c>
      <c r="L79" s="2">
        <f>VLOOKUP($B79,'Changes (pct point)'!$B:$AA,L$645,FALSE)/(VLOOKUP($B79,'Rates (%) SA2'!$B:$AA,L$645,FALSE)-(VLOOKUP($B79,'Changes (pct point)'!$B:$AA,L$645,FALSE)))</f>
        <v>0.35209570093457926</v>
      </c>
      <c r="M79" s="2">
        <f>VLOOKUP($B79,'Changes (pct point)'!$B:$AA,M$645,FALSE)/(VLOOKUP($B79,'Rates (%) SA2'!$B:$AA,M$645,FALSE)-(VLOOKUP($B79,'Changes (pct point)'!$B:$AA,M$645,FALSE)))</f>
        <v>5.5750000000000029E-2</v>
      </c>
      <c r="N79" s="2">
        <f>VLOOKUP($B79,'Changes (pct point)'!$B:$AA,N$645,FALSE)/(VLOOKUP($B79,'Rates (%) SA2'!$B:$AA,N$645,FALSE)-(VLOOKUP($B79,'Changes (pct point)'!$B:$AA,N$645,FALSE)))</f>
        <v>-3.4074468085106453E-2</v>
      </c>
      <c r="O79" s="2">
        <f>VLOOKUP($B79,'Changes (pct point)'!$B:$AA,O$645,FALSE)/(VLOOKUP($B79,'Rates (%) SA2'!$B:$AA,O$645,FALSE)-(VLOOKUP($B79,'Changes (pct point)'!$B:$AA,O$645,FALSE)))</f>
        <v>0.24978144329896895</v>
      </c>
      <c r="P79" s="2">
        <f>VLOOKUP($B79,'Changes (pct point)'!$B:$AA,P$645,FALSE)/(VLOOKUP($B79,'Rates (%) SA2'!$B:$AA,P$645,FALSE)-(VLOOKUP($B79,'Changes (pct point)'!$B:$AA,P$645,FALSE)))</f>
        <v>-0.45650595238095243</v>
      </c>
      <c r="Q79" s="2">
        <f>VLOOKUP($B79,'Changes (pct point)'!$B:$AA,Q$645,FALSE)/(VLOOKUP($B79,'Rates (%) SA2'!$B:$AA,Q$645,FALSE)-(VLOOKUP($B79,'Changes (pct point)'!$B:$AA,Q$645,FALSE)))</f>
        <v>0.19140026773761701</v>
      </c>
      <c r="R79" s="2">
        <f>VLOOKUP($B79,'Changes (pct point)'!$B:$AA,R$645,FALSE)/(VLOOKUP($B79,'Rates (%) SA2'!$B:$AA,R$645,FALSE)-(VLOOKUP($B79,'Changes (pct point)'!$B:$AA,R$645,FALSE)))</f>
        <v>0.63857428571428587</v>
      </c>
      <c r="S79" s="2">
        <f>VLOOKUP($B79,'Changes (pct point)'!$B:$AA,S$645,FALSE)/(VLOOKUP($B79,'Rates (%) SA2'!$B:$AA,S$645,FALSE)-(VLOOKUP($B79,'Changes (pct point)'!$B:$AA,S$645,FALSE)))</f>
        <v>0.65637500000000015</v>
      </c>
      <c r="T79" s="2">
        <f>VLOOKUP($B79,'Changes (pct point)'!$B:$AA,T$645,FALSE)/(VLOOKUP($B79,'Rates (%) SA2'!$B:$AA,T$645,FALSE)-(VLOOKUP($B79,'Changes (pct point)'!$B:$AA,T$645,FALSE)))</f>
        <v>-1.3498465829846634E-2</v>
      </c>
      <c r="U79" s="2">
        <f>VLOOKUP($B79,'Changes (pct point)'!$B:$AA,U$645,FALSE)/(VLOOKUP($B79,'Rates (%) SA2'!$B:$AA,U$645,FALSE)-(VLOOKUP($B79,'Changes (pct point)'!$B:$AA,U$645,FALSE)))</f>
        <v>0.32696964448495908</v>
      </c>
      <c r="V79" s="2">
        <f>VLOOKUP($B79,'Changes (pct point)'!$B:$AA,V$645,FALSE)/(VLOOKUP($B79,'Rates (%) SA2'!$B:$AA,V$645,FALSE)-(VLOOKUP($B79,'Changes (pct point)'!$B:$AA,V$645,FALSE)))</f>
        <v>0.18809822784810123</v>
      </c>
      <c r="W79" s="2">
        <f>VLOOKUP($B79,'Changes (pct point)'!$B:$AA,W$645,FALSE)/(VLOOKUP($B79,'Rates (%) SA2'!$B:$AA,W$645,FALSE)-(VLOOKUP($B79,'Changes (pct point)'!$B:$AA,W$645,FALSE)))</f>
        <v>0.19346049046321523</v>
      </c>
      <c r="X79" s="2">
        <f>VLOOKUP($B79,'Changes (pct point)'!$B:$AA,X$645,FALSE)/(VLOOKUP($B79,'Rates (%) SA2'!$B:$AA,X$645,FALSE)-(VLOOKUP($B79,'Changes (pct point)'!$B:$AA,X$645,FALSE)))</f>
        <v>-6.9856985698569865E-2</v>
      </c>
      <c r="Y79" s="2">
        <f>VLOOKUP($B79,'Changes (pct point)'!$B:$AA,Y$645,FALSE)/(VLOOKUP($B79,'Rates (%) SA2'!$B:$AA,Y$645,FALSE)-(VLOOKUP($B79,'Changes (pct point)'!$B:$AA,Y$645,FALSE)))</f>
        <v>0.14207334680912506</v>
      </c>
      <c r="Z79" s="2">
        <f>VLOOKUP($B79,'Changes (pct point)'!$B:$AA,Z$645,FALSE)/(VLOOKUP($B79,'Rates (%) SA2'!$B:$AA,Z$645,FALSE)-(VLOOKUP($B79,'Changes (pct point)'!$B:$AA,Z$645,FALSE)))</f>
        <v>0.1206896551724138</v>
      </c>
    </row>
    <row r="80" spans="1:26" x14ac:dyDescent="0.3">
      <c r="A80">
        <v>127021519</v>
      </c>
      <c r="B80" t="s">
        <v>684</v>
      </c>
      <c r="C80" s="2">
        <f>VLOOKUP($B80,'Changes (pct point)'!$B:$AA,C$645,FALSE)/(VLOOKUP($B80,'Rates (%) SA2'!$B:$AA,C$645,FALSE)-(VLOOKUP($B80,'Changes (pct point)'!$B:$AA,C$645,FALSE)))</f>
        <v>0.3063506912442398</v>
      </c>
      <c r="D80" s="2">
        <f>VLOOKUP($B80,'Changes (pct point)'!$B:$AA,D$645,FALSE)/(VLOOKUP($B80,'Rates (%) SA2'!$B:$AA,D$645,FALSE)-(VLOOKUP($B80,'Changes (pct point)'!$B:$AA,D$645,FALSE)))</f>
        <v>0.15808594594594597</v>
      </c>
      <c r="E80" s="2">
        <f>VLOOKUP($B80,'Changes (pct point)'!$B:$AA,E$645,FALSE)/(VLOOKUP($B80,'Rates (%) SA2'!$B:$AA,E$645,FALSE)-(VLOOKUP($B80,'Changes (pct point)'!$B:$AA,E$645,FALSE)))</f>
        <v>3.0512217194570271E-2</v>
      </c>
      <c r="F80" s="2">
        <f>VLOOKUP($B80,'Changes (pct point)'!$B:$AA,F$645,FALSE)/(VLOOKUP($B80,'Rates (%) SA2'!$B:$AA,F$645,FALSE)-(VLOOKUP($B80,'Changes (pct point)'!$B:$AA,F$645,FALSE)))</f>
        <v>0.34308859397417513</v>
      </c>
      <c r="G80" s="2">
        <f>VLOOKUP($B80,'Changes (pct point)'!$B:$AA,G$645,FALSE)/(VLOOKUP($B80,'Rates (%) SA2'!$B:$AA,G$645,FALSE)-(VLOOKUP($B80,'Changes (pct point)'!$B:$AA,G$645,FALSE)))</f>
        <v>0.78977364620938617</v>
      </c>
      <c r="H80" s="2">
        <f>VLOOKUP($B80,'Changes (pct point)'!$B:$AA,H$645,FALSE)/(VLOOKUP($B80,'Rates (%) SA2'!$B:$AA,H$645,FALSE)-(VLOOKUP($B80,'Changes (pct point)'!$B:$AA,H$645,FALSE)))</f>
        <v>0.34770255102040831</v>
      </c>
      <c r="I80" s="2">
        <f>VLOOKUP($B80,'Changes (pct point)'!$B:$AA,I$645,FALSE)/(VLOOKUP($B80,'Rates (%) SA2'!$B:$AA,I$645,FALSE)-(VLOOKUP($B80,'Changes (pct point)'!$B:$AA,I$645,FALSE)))</f>
        <v>0.32234969108561351</v>
      </c>
      <c r="J80" s="2">
        <f>VLOOKUP($B80,'Changes (pct point)'!$B:$AA,J$645,FALSE)/(VLOOKUP($B80,'Rates (%) SA2'!$B:$AA,J$645,FALSE)-(VLOOKUP($B80,'Changes (pct point)'!$B:$AA,J$645,FALSE)))</f>
        <v>0.76401724137931037</v>
      </c>
      <c r="K80" s="2">
        <f>VLOOKUP($B80,'Changes (pct point)'!$B:$AA,K$645,FALSE)/(VLOOKUP($B80,'Rates (%) SA2'!$B:$AA,K$645,FALSE)-(VLOOKUP($B80,'Changes (pct point)'!$B:$AA,K$645,FALSE)))</f>
        <v>0.99052885906040244</v>
      </c>
      <c r="L80" s="2">
        <f>VLOOKUP($B80,'Changes (pct point)'!$B:$AA,L$645,FALSE)/(VLOOKUP($B80,'Rates (%) SA2'!$B:$AA,L$645,FALSE)-(VLOOKUP($B80,'Changes (pct point)'!$B:$AA,L$645,FALSE)))</f>
        <v>0.67999921793534912</v>
      </c>
      <c r="M80" s="2">
        <f>VLOOKUP($B80,'Changes (pct point)'!$B:$AA,M$645,FALSE)/(VLOOKUP($B80,'Rates (%) SA2'!$B:$AA,M$645,FALSE)-(VLOOKUP($B80,'Changes (pct point)'!$B:$AA,M$645,FALSE)))</f>
        <v>0.21785964601769914</v>
      </c>
      <c r="N80" s="2">
        <f>VLOOKUP($B80,'Changes (pct point)'!$B:$AA,N$645,FALSE)/(VLOOKUP($B80,'Rates (%) SA2'!$B:$AA,N$645,FALSE)-(VLOOKUP($B80,'Changes (pct point)'!$B:$AA,N$645,FALSE)))</f>
        <v>-6.5467741935483909E-2</v>
      </c>
      <c r="O80" s="2">
        <f>VLOOKUP($B80,'Changes (pct point)'!$B:$AA,O$645,FALSE)/(VLOOKUP($B80,'Rates (%) SA2'!$B:$AA,O$645,FALSE)-(VLOOKUP($B80,'Changes (pct point)'!$B:$AA,O$645,FALSE)))</f>
        <v>0.60019261083743858</v>
      </c>
      <c r="P80" s="2">
        <f>VLOOKUP($B80,'Changes (pct point)'!$B:$AA,P$645,FALSE)/(VLOOKUP($B80,'Rates (%) SA2'!$B:$AA,P$645,FALSE)-(VLOOKUP($B80,'Changes (pct point)'!$B:$AA,P$645,FALSE)))</f>
        <v>-0.39378613861386141</v>
      </c>
      <c r="Q80" s="2">
        <f>VLOOKUP($B80,'Changes (pct point)'!$B:$AA,Q$645,FALSE)/(VLOOKUP($B80,'Rates (%) SA2'!$B:$AA,Q$645,FALSE)-(VLOOKUP($B80,'Changes (pct point)'!$B:$AA,Q$645,FALSE)))</f>
        <v>0.32539791847354715</v>
      </c>
      <c r="R80" s="2">
        <f>VLOOKUP($B80,'Changes (pct point)'!$B:$AA,R$645,FALSE)/(VLOOKUP($B80,'Rates (%) SA2'!$B:$AA,R$645,FALSE)-(VLOOKUP($B80,'Changes (pct point)'!$B:$AA,R$645,FALSE)))</f>
        <v>0.96769061224489805</v>
      </c>
      <c r="S80" s="2">
        <f>VLOOKUP($B80,'Changes (pct point)'!$B:$AA,S$645,FALSE)/(VLOOKUP($B80,'Rates (%) SA2'!$B:$AA,S$645,FALSE)-(VLOOKUP($B80,'Changes (pct point)'!$B:$AA,S$645,FALSE)))</f>
        <v>0.83410571428571434</v>
      </c>
      <c r="T80" s="2">
        <f>VLOOKUP($B80,'Changes (pct point)'!$B:$AA,T$645,FALSE)/(VLOOKUP($B80,'Rates (%) SA2'!$B:$AA,T$645,FALSE)-(VLOOKUP($B80,'Changes (pct point)'!$B:$AA,T$645,FALSE)))</f>
        <v>-1.4356314699793022E-2</v>
      </c>
      <c r="U80" s="2">
        <f>VLOOKUP($B80,'Changes (pct point)'!$B:$AA,U$645,FALSE)/(VLOOKUP($B80,'Rates (%) SA2'!$B:$AA,U$645,FALSE)-(VLOOKUP($B80,'Changes (pct point)'!$B:$AA,U$645,FALSE)))</f>
        <v>0.32570778761061941</v>
      </c>
      <c r="V80" s="2">
        <f>VLOOKUP($B80,'Changes (pct point)'!$B:$AA,V$645,FALSE)/(VLOOKUP($B80,'Rates (%) SA2'!$B:$AA,V$645,FALSE)-(VLOOKUP($B80,'Changes (pct point)'!$B:$AA,V$645,FALSE)))</f>
        <v>0.26188571428571422</v>
      </c>
      <c r="W80" s="2">
        <f>VLOOKUP($B80,'Changes (pct point)'!$B:$AA,W$645,FALSE)/(VLOOKUP($B80,'Rates (%) SA2'!$B:$AA,W$645,FALSE)-(VLOOKUP($B80,'Changes (pct point)'!$B:$AA,W$645,FALSE)))</f>
        <v>0.38843426077468635</v>
      </c>
      <c r="X80" s="2">
        <f>VLOOKUP($B80,'Changes (pct point)'!$B:$AA,X$645,FALSE)/(VLOOKUP($B80,'Rates (%) SA2'!$B:$AA,X$645,FALSE)-(VLOOKUP($B80,'Changes (pct point)'!$B:$AA,X$645,FALSE)))</f>
        <v>7.7966101694915246E-2</v>
      </c>
      <c r="Y80" s="2">
        <f>VLOOKUP($B80,'Changes (pct point)'!$B:$AA,Y$645,FALSE)/(VLOOKUP($B80,'Rates (%) SA2'!$B:$AA,Y$645,FALSE)-(VLOOKUP($B80,'Changes (pct point)'!$B:$AA,Y$645,FALSE)))</f>
        <v>0.17017828200972446</v>
      </c>
      <c r="Z80" s="2">
        <f>VLOOKUP($B80,'Changes (pct point)'!$B:$AA,Z$645,FALSE)/(VLOOKUP($B80,'Rates (%) SA2'!$B:$AA,Z$645,FALSE)-(VLOOKUP($B80,'Changes (pct point)'!$B:$AA,Z$645,FALSE)))</f>
        <v>0.15141700404858299</v>
      </c>
    </row>
    <row r="81" spans="1:26" x14ac:dyDescent="0.3">
      <c r="A81">
        <v>125011709</v>
      </c>
      <c r="B81" t="s">
        <v>622</v>
      </c>
      <c r="C81" s="2">
        <f>VLOOKUP($B81,'Changes (pct point)'!$B:$AA,C$645,FALSE)/(VLOOKUP($B81,'Rates (%) SA2'!$B:$AA,C$645,FALSE)-(VLOOKUP($B81,'Changes (pct point)'!$B:$AA,C$645,FALSE)))</f>
        <v>-3.5082150530035293E-2</v>
      </c>
      <c r="D81" s="2">
        <f>VLOOKUP($B81,'Changes (pct point)'!$B:$AA,D$645,FALSE)/(VLOOKUP($B81,'Rates (%) SA2'!$B:$AA,D$645,FALSE)-(VLOOKUP($B81,'Changes (pct point)'!$B:$AA,D$645,FALSE)))</f>
        <v>-1.676856833129026E-2</v>
      </c>
      <c r="E81" s="2">
        <f>VLOOKUP($B81,'Changes (pct point)'!$B:$AA,E$645,FALSE)/(VLOOKUP($B81,'Rates (%) SA2'!$B:$AA,E$645,FALSE)-(VLOOKUP($B81,'Changes (pct point)'!$B:$AA,E$645,FALSE)))</f>
        <v>-0.24730432306453706</v>
      </c>
      <c r="F81" s="2">
        <f>VLOOKUP($B81,'Changes (pct point)'!$B:$AA,F$645,FALSE)/(VLOOKUP($B81,'Rates (%) SA2'!$B:$AA,F$645,FALSE)-(VLOOKUP($B81,'Changes (pct point)'!$B:$AA,F$645,FALSE)))</f>
        <v>1.3938008423538175E-2</v>
      </c>
      <c r="G81" s="2">
        <f>VLOOKUP($B81,'Changes (pct point)'!$B:$AA,G$645,FALSE)/(VLOOKUP($B81,'Rates (%) SA2'!$B:$AA,G$645,FALSE)-(VLOOKUP($B81,'Changes (pct point)'!$B:$AA,G$645,FALSE)))</f>
        <v>-0.37003662289324674</v>
      </c>
      <c r="H81" s="2">
        <f>VLOOKUP($B81,'Changes (pct point)'!$B:$AA,H$645,FALSE)/(VLOOKUP($B81,'Rates (%) SA2'!$B:$AA,H$645,FALSE)-(VLOOKUP($B81,'Changes (pct point)'!$B:$AA,H$645,FALSE)))</f>
        <v>-0.11853596323891454</v>
      </c>
      <c r="I81" s="2">
        <f>VLOOKUP($B81,'Changes (pct point)'!$B:$AA,I$645,FALSE)/(VLOOKUP($B81,'Rates (%) SA2'!$B:$AA,I$645,FALSE)-(VLOOKUP($B81,'Changes (pct point)'!$B:$AA,I$645,FALSE)))</f>
        <v>-1.937696309771475E-3</v>
      </c>
      <c r="J81" s="2">
        <f>VLOOKUP($B81,'Changes (pct point)'!$B:$AA,J$645,FALSE)/(VLOOKUP($B81,'Rates (%) SA2'!$B:$AA,J$645,FALSE)-(VLOOKUP($B81,'Changes (pct point)'!$B:$AA,J$645,FALSE)))</f>
        <v>0.35375003000221089</v>
      </c>
      <c r="K81" s="2">
        <f>VLOOKUP($B81,'Changes (pct point)'!$B:$AA,K$645,FALSE)/(VLOOKUP($B81,'Rates (%) SA2'!$B:$AA,K$645,FALSE)-(VLOOKUP($B81,'Changes (pct point)'!$B:$AA,K$645,FALSE)))</f>
        <v>-0.24118065317414747</v>
      </c>
      <c r="L81" s="2">
        <f>VLOOKUP($B81,'Changes (pct point)'!$B:$AA,L$645,FALSE)/(VLOOKUP($B81,'Rates (%) SA2'!$B:$AA,L$645,FALSE)-(VLOOKUP($B81,'Changes (pct point)'!$B:$AA,L$645,FALSE)))</f>
        <v>-5.6035945406546141E-2</v>
      </c>
      <c r="M81" s="2">
        <f>VLOOKUP($B81,'Changes (pct point)'!$B:$AA,M$645,FALSE)/(VLOOKUP($B81,'Rates (%) SA2'!$B:$AA,M$645,FALSE)-(VLOOKUP($B81,'Changes (pct point)'!$B:$AA,M$645,FALSE)))</f>
        <v>-3.9469482886158848E-2</v>
      </c>
      <c r="N81" s="2">
        <f>VLOOKUP($B81,'Changes (pct point)'!$B:$AA,N$645,FALSE)/(VLOOKUP($B81,'Rates (%) SA2'!$B:$AA,N$645,FALSE)-(VLOOKUP($B81,'Changes (pct point)'!$B:$AA,N$645,FALSE)))</f>
        <v>-0.22998202315638111</v>
      </c>
      <c r="O81" s="2">
        <f>VLOOKUP($B81,'Changes (pct point)'!$B:$AA,O$645,FALSE)/(VLOOKUP($B81,'Rates (%) SA2'!$B:$AA,O$645,FALSE)-(VLOOKUP($B81,'Changes (pct point)'!$B:$AA,O$645,FALSE)))</f>
        <v>-2.1028330543428415E-2</v>
      </c>
      <c r="P81" s="2">
        <f>VLOOKUP($B81,'Changes (pct point)'!$B:$AA,P$645,FALSE)/(VLOOKUP($B81,'Rates (%) SA2'!$B:$AA,P$645,FALSE)-(VLOOKUP($B81,'Changes (pct point)'!$B:$AA,P$645,FALSE)))</f>
        <v>-0.75596765046665049</v>
      </c>
      <c r="Q81" s="2">
        <f>VLOOKUP($B81,'Changes (pct point)'!$B:$AA,Q$645,FALSE)/(VLOOKUP($B81,'Rates (%) SA2'!$B:$AA,Q$645,FALSE)-(VLOOKUP($B81,'Changes (pct point)'!$B:$AA,Q$645,FALSE)))</f>
        <v>0.17827799681540252</v>
      </c>
      <c r="R81" s="2">
        <f>VLOOKUP($B81,'Changes (pct point)'!$B:$AA,R$645,FALSE)/(VLOOKUP($B81,'Rates (%) SA2'!$B:$AA,R$645,FALSE)-(VLOOKUP($B81,'Changes (pct point)'!$B:$AA,R$645,FALSE)))</f>
        <v>-0.44498380352265626</v>
      </c>
      <c r="S81" s="2">
        <f>VLOOKUP($B81,'Changes (pct point)'!$B:$AA,S$645,FALSE)/(VLOOKUP($B81,'Rates (%) SA2'!$B:$AA,S$645,FALSE)-(VLOOKUP($B81,'Changes (pct point)'!$B:$AA,S$645,FALSE)))</f>
        <v>-0.50892308422708044</v>
      </c>
      <c r="T81" s="2">
        <f>VLOOKUP($B81,'Changes (pct point)'!$B:$AA,T$645,FALSE)/(VLOOKUP($B81,'Rates (%) SA2'!$B:$AA,T$645,FALSE)-(VLOOKUP($B81,'Changes (pct point)'!$B:$AA,T$645,FALSE)))</f>
        <v>-4.5467219461659436E-2</v>
      </c>
      <c r="U81" s="2">
        <f>VLOOKUP($B81,'Changes (pct point)'!$B:$AA,U$645,FALSE)/(VLOOKUP($B81,'Rates (%) SA2'!$B:$AA,U$645,FALSE)-(VLOOKUP($B81,'Changes (pct point)'!$B:$AA,U$645,FALSE)))</f>
        <v>0.32034209852183981</v>
      </c>
      <c r="V81" s="2" t="e">
        <f>VLOOKUP($B81,'Changes (pct point)'!$B:$AA,V$645,FALSE)/(VLOOKUP($B81,'Rates (%) SA2'!$B:$AA,V$645,FALSE)-(VLOOKUP($B81,'Changes (pct point)'!$B:$AA,V$645,FALSE)))</f>
        <v>#VALUE!</v>
      </c>
      <c r="W81" s="2">
        <f>VLOOKUP($B81,'Changes (pct point)'!$B:$AA,W$645,FALSE)/(VLOOKUP($B81,'Rates (%) SA2'!$B:$AA,W$645,FALSE)-(VLOOKUP($B81,'Changes (pct point)'!$B:$AA,W$645,FALSE)))</f>
        <v>0.2558139534883721</v>
      </c>
      <c r="X81" s="2" t="e">
        <f>VLOOKUP($B81,'Changes (pct point)'!$B:$AA,X$645,FALSE)/(VLOOKUP($B81,'Rates (%) SA2'!$B:$AA,X$645,FALSE)-(VLOOKUP($B81,'Changes (pct point)'!$B:$AA,X$645,FALSE)))</f>
        <v>#DIV/0!</v>
      </c>
      <c r="Y81" s="2">
        <f>VLOOKUP($B81,'Changes (pct point)'!$B:$AA,Y$645,FALSE)/(VLOOKUP($B81,'Rates (%) SA2'!$B:$AA,Y$645,FALSE)-(VLOOKUP($B81,'Changes (pct point)'!$B:$AA,Y$645,FALSE)))</f>
        <v>0.52346999405822947</v>
      </c>
      <c r="Z81" s="2">
        <f>VLOOKUP($B81,'Changes (pct point)'!$B:$AA,Z$645,FALSE)/(VLOOKUP($B81,'Rates (%) SA2'!$B:$AA,Z$645,FALSE)-(VLOOKUP($B81,'Changes (pct point)'!$B:$AA,Z$645,FALSE)))</f>
        <v>0.50000000000000011</v>
      </c>
    </row>
    <row r="82" spans="1:26" x14ac:dyDescent="0.3">
      <c r="A82">
        <v>121031410</v>
      </c>
      <c r="B82" t="s">
        <v>541</v>
      </c>
      <c r="C82" s="2">
        <f>VLOOKUP($B82,'Changes (pct point)'!$B:$AA,C$645,FALSE)/(VLOOKUP($B82,'Rates (%) SA2'!$B:$AA,C$645,FALSE)-(VLOOKUP($B82,'Changes (pct point)'!$B:$AA,C$645,FALSE)))</f>
        <v>1.6413978494623595E-2</v>
      </c>
      <c r="D82" s="2">
        <f>VLOOKUP($B82,'Changes (pct point)'!$B:$AA,D$645,FALSE)/(VLOOKUP($B82,'Rates (%) SA2'!$B:$AA,D$645,FALSE)-(VLOOKUP($B82,'Changes (pct point)'!$B:$AA,D$645,FALSE)))</f>
        <v>-5.4816470588235203E-2</v>
      </c>
      <c r="E82" s="2">
        <f>VLOOKUP($B82,'Changes (pct point)'!$B:$AA,E$645,FALSE)/(VLOOKUP($B82,'Rates (%) SA2'!$B:$AA,E$645,FALSE)-(VLOOKUP($B82,'Changes (pct point)'!$B:$AA,E$645,FALSE)))</f>
        <v>-0.1815621301775148</v>
      </c>
      <c r="F82" s="2">
        <f>VLOOKUP($B82,'Changes (pct point)'!$B:$AA,F$645,FALSE)/(VLOOKUP($B82,'Rates (%) SA2'!$B:$AA,F$645,FALSE)-(VLOOKUP($B82,'Changes (pct point)'!$B:$AA,F$645,FALSE)))</f>
        <v>-0.10942628726287255</v>
      </c>
      <c r="G82" s="2">
        <f>VLOOKUP($B82,'Changes (pct point)'!$B:$AA,G$645,FALSE)/(VLOOKUP($B82,'Rates (%) SA2'!$B:$AA,G$645,FALSE)-(VLOOKUP($B82,'Changes (pct point)'!$B:$AA,G$645,FALSE)))</f>
        <v>1.0901173076923074</v>
      </c>
      <c r="H82" s="2">
        <f>VLOOKUP($B82,'Changes (pct point)'!$B:$AA,H$645,FALSE)/(VLOOKUP($B82,'Rates (%) SA2'!$B:$AA,H$645,FALSE)-(VLOOKUP($B82,'Changes (pct point)'!$B:$AA,H$645,FALSE)))</f>
        <v>-2.3937499999999889E-2</v>
      </c>
      <c r="I82" s="2">
        <f>VLOOKUP($B82,'Changes (pct point)'!$B:$AA,I$645,FALSE)/(VLOOKUP($B82,'Rates (%) SA2'!$B:$AA,I$645,FALSE)-(VLOOKUP($B82,'Changes (pct point)'!$B:$AA,I$645,FALSE)))</f>
        <v>0.10794511149228134</v>
      </c>
      <c r="J82" s="2">
        <f>VLOOKUP($B82,'Changes (pct point)'!$B:$AA,J$645,FALSE)/(VLOOKUP($B82,'Rates (%) SA2'!$B:$AA,J$645,FALSE)-(VLOOKUP($B82,'Changes (pct point)'!$B:$AA,J$645,FALSE)))</f>
        <v>0.19859677419354824</v>
      </c>
      <c r="K82" s="2">
        <f>VLOOKUP($B82,'Changes (pct point)'!$B:$AA,K$645,FALSE)/(VLOOKUP($B82,'Rates (%) SA2'!$B:$AA,K$645,FALSE)-(VLOOKUP($B82,'Changes (pct point)'!$B:$AA,K$645,FALSE)))</f>
        <v>1.5136446601941744</v>
      </c>
      <c r="L82" s="2">
        <f>VLOOKUP($B82,'Changes (pct point)'!$B:$AA,L$645,FALSE)/(VLOOKUP($B82,'Rates (%) SA2'!$B:$AA,L$645,FALSE)-(VLOOKUP($B82,'Changes (pct point)'!$B:$AA,L$645,FALSE)))</f>
        <v>-0.34752979145978158</v>
      </c>
      <c r="M82" s="2">
        <f>VLOOKUP($B82,'Changes (pct point)'!$B:$AA,M$645,FALSE)/(VLOOKUP($B82,'Rates (%) SA2'!$B:$AA,M$645,FALSE)-(VLOOKUP($B82,'Changes (pct point)'!$B:$AA,M$645,FALSE)))</f>
        <v>0.69572666666666672</v>
      </c>
      <c r="N82" s="2">
        <f>VLOOKUP($B82,'Changes (pct point)'!$B:$AA,N$645,FALSE)/(VLOOKUP($B82,'Rates (%) SA2'!$B:$AA,N$645,FALSE)-(VLOOKUP($B82,'Changes (pct point)'!$B:$AA,N$645,FALSE)))</f>
        <v>-0.52225894206549117</v>
      </c>
      <c r="O82" s="2">
        <f>VLOOKUP($B82,'Changes (pct point)'!$B:$AA,O$645,FALSE)/(VLOOKUP($B82,'Rates (%) SA2'!$B:$AA,O$645,FALSE)-(VLOOKUP($B82,'Changes (pct point)'!$B:$AA,O$645,FALSE)))</f>
        <v>0.63562608695652167</v>
      </c>
      <c r="P82" s="2">
        <f>VLOOKUP($B82,'Changes (pct point)'!$B:$AA,P$645,FALSE)/(VLOOKUP($B82,'Rates (%) SA2'!$B:$AA,P$645,FALSE)-(VLOOKUP($B82,'Changes (pct point)'!$B:$AA,P$645,FALSE)))</f>
        <v>-8.7596491228070145E-2</v>
      </c>
      <c r="Q82" s="2">
        <f>VLOOKUP($B82,'Changes (pct point)'!$B:$AA,Q$645,FALSE)/(VLOOKUP($B82,'Rates (%) SA2'!$B:$AA,Q$645,FALSE)-(VLOOKUP($B82,'Changes (pct point)'!$B:$AA,Q$645,FALSE)))</f>
        <v>0.40462623906705547</v>
      </c>
      <c r="R82" s="2">
        <f>VLOOKUP($B82,'Changes (pct point)'!$B:$AA,R$645,FALSE)/(VLOOKUP($B82,'Rates (%) SA2'!$B:$AA,R$645,FALSE)-(VLOOKUP($B82,'Changes (pct point)'!$B:$AA,R$645,FALSE)))</f>
        <v>0.7205289062500001</v>
      </c>
      <c r="S82" s="2">
        <f>VLOOKUP($B82,'Changes (pct point)'!$B:$AA,S$645,FALSE)/(VLOOKUP($B82,'Rates (%) SA2'!$B:$AA,S$645,FALSE)-(VLOOKUP($B82,'Changes (pct point)'!$B:$AA,S$645,FALSE)))</f>
        <v>6.2223214285714215E-2</v>
      </c>
      <c r="T82" s="2">
        <f>VLOOKUP($B82,'Changes (pct point)'!$B:$AA,T$645,FALSE)/(VLOOKUP($B82,'Rates (%) SA2'!$B:$AA,T$645,FALSE)-(VLOOKUP($B82,'Changes (pct point)'!$B:$AA,T$645,FALSE)))</f>
        <v>-0.10395530726256996</v>
      </c>
      <c r="U82" s="2">
        <f>VLOOKUP($B82,'Changes (pct point)'!$B:$AA,U$645,FALSE)/(VLOOKUP($B82,'Rates (%) SA2'!$B:$AA,U$645,FALSE)-(VLOOKUP($B82,'Changes (pct point)'!$B:$AA,U$645,FALSE)))</f>
        <v>0.30860596026490061</v>
      </c>
      <c r="V82" s="2" t="e">
        <f>VLOOKUP($B82,'Changes (pct point)'!$B:$AA,V$645,FALSE)/(VLOOKUP($B82,'Rates (%) SA2'!$B:$AA,V$645,FALSE)-(VLOOKUP($B82,'Changes (pct point)'!$B:$AA,V$645,FALSE)))</f>
        <v>#VALUE!</v>
      </c>
      <c r="W82" s="2">
        <f>VLOOKUP($B82,'Changes (pct point)'!$B:$AA,W$645,FALSE)/(VLOOKUP($B82,'Rates (%) SA2'!$B:$AA,W$645,FALSE)-(VLOOKUP($B82,'Changes (pct point)'!$B:$AA,W$645,FALSE)))</f>
        <v>0.48387096774193544</v>
      </c>
      <c r="X82" s="2" t="e">
        <f>VLOOKUP($B82,'Changes (pct point)'!$B:$AA,X$645,FALSE)/(VLOOKUP($B82,'Rates (%) SA2'!$B:$AA,X$645,FALSE)-(VLOOKUP($B82,'Changes (pct point)'!$B:$AA,X$645,FALSE)))</f>
        <v>#DIV/0!</v>
      </c>
      <c r="Y82" s="2">
        <f>VLOOKUP($B82,'Changes (pct point)'!$B:$AA,Y$645,FALSE)/(VLOOKUP($B82,'Rates (%) SA2'!$B:$AA,Y$645,FALSE)-(VLOOKUP($B82,'Changes (pct point)'!$B:$AA,Y$645,FALSE)))</f>
        <v>0.1076555023923445</v>
      </c>
      <c r="Z82" s="2">
        <f>VLOOKUP($B82,'Changes (pct point)'!$B:$AA,Z$645,FALSE)/(VLOOKUP($B82,'Rates (%) SA2'!$B:$AA,Z$645,FALSE)-(VLOOKUP($B82,'Changes (pct point)'!$B:$AA,Z$645,FALSE)))</f>
        <v>0.80751173708920188</v>
      </c>
    </row>
    <row r="83" spans="1:26" x14ac:dyDescent="0.3">
      <c r="A83">
        <v>119041668</v>
      </c>
      <c r="B83" t="s">
        <v>499</v>
      </c>
      <c r="C83" s="2">
        <f>VLOOKUP($B83,'Changes (pct point)'!$B:$AA,C$645,FALSE)/(VLOOKUP($B83,'Rates (%) SA2'!$B:$AA,C$645,FALSE)-(VLOOKUP($B83,'Changes (pct point)'!$B:$AA,C$645,FALSE)))</f>
        <v>-7.9695466066113829E-2</v>
      </c>
      <c r="D83" s="2">
        <f>VLOOKUP($B83,'Changes (pct point)'!$B:$AA,D$645,FALSE)/(VLOOKUP($B83,'Rates (%) SA2'!$B:$AA,D$645,FALSE)-(VLOOKUP($B83,'Changes (pct point)'!$B:$AA,D$645,FALSE)))</f>
        <v>-0.13867982781866789</v>
      </c>
      <c r="E83" s="2">
        <f>VLOOKUP($B83,'Changes (pct point)'!$B:$AA,E$645,FALSE)/(VLOOKUP($B83,'Rates (%) SA2'!$B:$AA,E$645,FALSE)-(VLOOKUP($B83,'Changes (pct point)'!$B:$AA,E$645,FALSE)))</f>
        <v>-0.18766245620193922</v>
      </c>
      <c r="F83" s="2">
        <f>VLOOKUP($B83,'Changes (pct point)'!$B:$AA,F$645,FALSE)/(VLOOKUP($B83,'Rates (%) SA2'!$B:$AA,F$645,FALSE)-(VLOOKUP($B83,'Changes (pct point)'!$B:$AA,F$645,FALSE)))</f>
        <v>-1.8795903518108933E-2</v>
      </c>
      <c r="G83" s="2">
        <f>VLOOKUP($B83,'Changes (pct point)'!$B:$AA,G$645,FALSE)/(VLOOKUP($B83,'Rates (%) SA2'!$B:$AA,G$645,FALSE)-(VLOOKUP($B83,'Changes (pct point)'!$B:$AA,G$645,FALSE)))</f>
        <v>-0.1195206586945495</v>
      </c>
      <c r="H83" s="2">
        <f>VLOOKUP($B83,'Changes (pct point)'!$B:$AA,H$645,FALSE)/(VLOOKUP($B83,'Rates (%) SA2'!$B:$AA,H$645,FALSE)-(VLOOKUP($B83,'Changes (pct point)'!$B:$AA,H$645,FALSE)))</f>
        <v>-9.9913768235257897E-2</v>
      </c>
      <c r="I83" s="2">
        <f>VLOOKUP($B83,'Changes (pct point)'!$B:$AA,I$645,FALSE)/(VLOOKUP($B83,'Rates (%) SA2'!$B:$AA,I$645,FALSE)-(VLOOKUP($B83,'Changes (pct point)'!$B:$AA,I$645,FALSE)))</f>
        <v>-5.3018680555318019E-2</v>
      </c>
      <c r="J83" s="2">
        <f>VLOOKUP($B83,'Changes (pct point)'!$B:$AA,J$645,FALSE)/(VLOOKUP($B83,'Rates (%) SA2'!$B:$AA,J$645,FALSE)-(VLOOKUP($B83,'Changes (pct point)'!$B:$AA,J$645,FALSE)))</f>
        <v>6.6904239514848154E-2</v>
      </c>
      <c r="K83" s="2">
        <f>VLOOKUP($B83,'Changes (pct point)'!$B:$AA,K$645,FALSE)/(VLOOKUP($B83,'Rates (%) SA2'!$B:$AA,K$645,FALSE)-(VLOOKUP($B83,'Changes (pct point)'!$B:$AA,K$645,FALSE)))</f>
        <v>-1.244445386261751E-2</v>
      </c>
      <c r="L83" s="2">
        <f>VLOOKUP($B83,'Changes (pct point)'!$B:$AA,L$645,FALSE)/(VLOOKUP($B83,'Rates (%) SA2'!$B:$AA,L$645,FALSE)-(VLOOKUP($B83,'Changes (pct point)'!$B:$AA,L$645,FALSE)))</f>
        <v>-5.3287046896081686E-2</v>
      </c>
      <c r="M83" s="2">
        <f>VLOOKUP($B83,'Changes (pct point)'!$B:$AA,M$645,FALSE)/(VLOOKUP($B83,'Rates (%) SA2'!$B:$AA,M$645,FALSE)-(VLOOKUP($B83,'Changes (pct point)'!$B:$AA,M$645,FALSE)))</f>
        <v>-0.19583166380061739</v>
      </c>
      <c r="N83" s="2">
        <f>VLOOKUP($B83,'Changes (pct point)'!$B:$AA,N$645,FALSE)/(VLOOKUP($B83,'Rates (%) SA2'!$B:$AA,N$645,FALSE)-(VLOOKUP($B83,'Changes (pct point)'!$B:$AA,N$645,FALSE)))</f>
        <v>-0.31551891517356473</v>
      </c>
      <c r="O83" s="2">
        <f>VLOOKUP($B83,'Changes (pct point)'!$B:$AA,O$645,FALSE)/(VLOOKUP($B83,'Rates (%) SA2'!$B:$AA,O$645,FALSE)-(VLOOKUP($B83,'Changes (pct point)'!$B:$AA,O$645,FALSE)))</f>
        <v>0.1672197504172421</v>
      </c>
      <c r="P83" s="2">
        <f>VLOOKUP($B83,'Changes (pct point)'!$B:$AA,P$645,FALSE)/(VLOOKUP($B83,'Rates (%) SA2'!$B:$AA,P$645,FALSE)-(VLOOKUP($B83,'Changes (pct point)'!$B:$AA,P$645,FALSE)))</f>
        <v>-0.48795885321680688</v>
      </c>
      <c r="Q83" s="2">
        <f>VLOOKUP($B83,'Changes (pct point)'!$B:$AA,Q$645,FALSE)/(VLOOKUP($B83,'Rates (%) SA2'!$B:$AA,Q$645,FALSE)-(VLOOKUP($B83,'Changes (pct point)'!$B:$AA,Q$645,FALSE)))</f>
        <v>-4.5025846667277568E-2</v>
      </c>
      <c r="R83" s="2">
        <f>VLOOKUP($B83,'Changes (pct point)'!$B:$AA,R$645,FALSE)/(VLOOKUP($B83,'Rates (%) SA2'!$B:$AA,R$645,FALSE)-(VLOOKUP($B83,'Changes (pct point)'!$B:$AA,R$645,FALSE)))</f>
        <v>-3.8894464539669535E-2</v>
      </c>
      <c r="S83" s="2">
        <f>VLOOKUP($B83,'Changes (pct point)'!$B:$AA,S$645,FALSE)/(VLOOKUP($B83,'Rates (%) SA2'!$B:$AA,S$645,FALSE)-(VLOOKUP($B83,'Changes (pct point)'!$B:$AA,S$645,FALSE)))</f>
        <v>-0.36777880435218852</v>
      </c>
      <c r="T83" s="2">
        <f>VLOOKUP($B83,'Changes (pct point)'!$B:$AA,T$645,FALSE)/(VLOOKUP($B83,'Rates (%) SA2'!$B:$AA,T$645,FALSE)-(VLOOKUP($B83,'Changes (pct point)'!$B:$AA,T$645,FALSE)))</f>
        <v>-0.22881581887160476</v>
      </c>
      <c r="U83" s="2">
        <f>VLOOKUP($B83,'Changes (pct point)'!$B:$AA,U$645,FALSE)/(VLOOKUP($B83,'Rates (%) SA2'!$B:$AA,U$645,FALSE)-(VLOOKUP($B83,'Changes (pct point)'!$B:$AA,U$645,FALSE)))</f>
        <v>0.30448254027950084</v>
      </c>
      <c r="V83" s="2">
        <f>VLOOKUP($B83,'Changes (pct point)'!$B:$AA,V$645,FALSE)/(VLOOKUP($B83,'Rates (%) SA2'!$B:$AA,V$645,FALSE)-(VLOOKUP($B83,'Changes (pct point)'!$B:$AA,V$645,FALSE)))</f>
        <v>2.4443819724012175E-2</v>
      </c>
      <c r="W83" s="2">
        <f>VLOOKUP($B83,'Changes (pct point)'!$B:$AA,W$645,FALSE)/(VLOOKUP($B83,'Rates (%) SA2'!$B:$AA,W$645,FALSE)-(VLOOKUP($B83,'Changes (pct point)'!$B:$AA,W$645,FALSE)))</f>
        <v>5.0041017227235432E-2</v>
      </c>
      <c r="X83" s="2">
        <f>VLOOKUP($B83,'Changes (pct point)'!$B:$AA,X$645,FALSE)/(VLOOKUP($B83,'Rates (%) SA2'!$B:$AA,X$645,FALSE)-(VLOOKUP($B83,'Changes (pct point)'!$B:$AA,X$645,FALSE)))</f>
        <v>2.5509433962264145</v>
      </c>
      <c r="Y83" s="2">
        <f>VLOOKUP($B83,'Changes (pct point)'!$B:$AA,Y$645,FALSE)/(VLOOKUP($B83,'Rates (%) SA2'!$B:$AA,Y$645,FALSE)-(VLOOKUP($B83,'Changes (pct point)'!$B:$AA,Y$645,FALSE)))</f>
        <v>0.19425751458052939</v>
      </c>
      <c r="Z83" s="2">
        <f>VLOOKUP($B83,'Changes (pct point)'!$B:$AA,Z$645,FALSE)/(VLOOKUP($B83,'Rates (%) SA2'!$B:$AA,Z$645,FALSE)-(VLOOKUP($B83,'Changes (pct point)'!$B:$AA,Z$645,FALSE)))</f>
        <v>1.1746873815839333E-2</v>
      </c>
    </row>
    <row r="84" spans="1:26" x14ac:dyDescent="0.3">
      <c r="A84">
        <v>117031639</v>
      </c>
      <c r="B84" t="s">
        <v>431</v>
      </c>
      <c r="C84" s="2">
        <f>VLOOKUP($B84,'Changes (pct point)'!$B:$AA,C$645,FALSE)/(VLOOKUP($B84,'Rates (%) SA2'!$B:$AA,C$645,FALSE)-(VLOOKUP($B84,'Changes (pct point)'!$B:$AA,C$645,FALSE)))</f>
        <v>-3.0162049634595137E-2</v>
      </c>
      <c r="D84" s="2">
        <f>VLOOKUP($B84,'Changes (pct point)'!$B:$AA,D$645,FALSE)/(VLOOKUP($B84,'Rates (%) SA2'!$B:$AA,D$645,FALSE)-(VLOOKUP($B84,'Changes (pct point)'!$B:$AA,D$645,FALSE)))</f>
        <v>-0.118161812032387</v>
      </c>
      <c r="E84" s="2">
        <f>VLOOKUP($B84,'Changes (pct point)'!$B:$AA,E$645,FALSE)/(VLOOKUP($B84,'Rates (%) SA2'!$B:$AA,E$645,FALSE)-(VLOOKUP($B84,'Changes (pct point)'!$B:$AA,E$645,FALSE)))</f>
        <v>0.4919477014940678</v>
      </c>
      <c r="F84" s="2">
        <f>VLOOKUP($B84,'Changes (pct point)'!$B:$AA,F$645,FALSE)/(VLOOKUP($B84,'Rates (%) SA2'!$B:$AA,F$645,FALSE)-(VLOOKUP($B84,'Changes (pct point)'!$B:$AA,F$645,FALSE)))</f>
        <v>-0.18194598662435554</v>
      </c>
      <c r="G84" s="2">
        <f>VLOOKUP($B84,'Changes (pct point)'!$B:$AA,G$645,FALSE)/(VLOOKUP($B84,'Rates (%) SA2'!$B:$AA,G$645,FALSE)-(VLOOKUP($B84,'Changes (pct point)'!$B:$AA,G$645,FALSE)))</f>
        <v>0.16376647692566579</v>
      </c>
      <c r="H84" s="2">
        <f>VLOOKUP($B84,'Changes (pct point)'!$B:$AA,H$645,FALSE)/(VLOOKUP($B84,'Rates (%) SA2'!$B:$AA,H$645,FALSE)-(VLOOKUP($B84,'Changes (pct point)'!$B:$AA,H$645,FALSE)))</f>
        <v>4.9215147808993179E-2</v>
      </c>
      <c r="I84" s="2">
        <f>VLOOKUP($B84,'Changes (pct point)'!$B:$AA,I$645,FALSE)/(VLOOKUP($B84,'Rates (%) SA2'!$B:$AA,I$645,FALSE)-(VLOOKUP($B84,'Changes (pct point)'!$B:$AA,I$645,FALSE)))</f>
        <v>-0.12230969195006255</v>
      </c>
      <c r="J84" s="2">
        <f>VLOOKUP($B84,'Changes (pct point)'!$B:$AA,J$645,FALSE)/(VLOOKUP($B84,'Rates (%) SA2'!$B:$AA,J$645,FALSE)-(VLOOKUP($B84,'Changes (pct point)'!$B:$AA,J$645,FALSE)))</f>
        <v>-0.36500971438237378</v>
      </c>
      <c r="K84" s="2">
        <f>VLOOKUP($B84,'Changes (pct point)'!$B:$AA,K$645,FALSE)/(VLOOKUP($B84,'Rates (%) SA2'!$B:$AA,K$645,FALSE)-(VLOOKUP($B84,'Changes (pct point)'!$B:$AA,K$645,FALSE)))</f>
        <v>-0.14458775896355416</v>
      </c>
      <c r="L84" s="2">
        <f>VLOOKUP($B84,'Changes (pct point)'!$B:$AA,L$645,FALSE)/(VLOOKUP($B84,'Rates (%) SA2'!$B:$AA,L$645,FALSE)-(VLOOKUP($B84,'Changes (pct point)'!$B:$AA,L$645,FALSE)))</f>
        <v>-0.23799220420343489</v>
      </c>
      <c r="M84" s="2">
        <f>VLOOKUP($B84,'Changes (pct point)'!$B:$AA,M$645,FALSE)/(VLOOKUP($B84,'Rates (%) SA2'!$B:$AA,M$645,FALSE)-(VLOOKUP($B84,'Changes (pct point)'!$B:$AA,M$645,FALSE)))</f>
        <v>-0.60509916971969102</v>
      </c>
      <c r="N84" s="2">
        <f>VLOOKUP($B84,'Changes (pct point)'!$B:$AA,N$645,FALSE)/(VLOOKUP($B84,'Rates (%) SA2'!$B:$AA,N$645,FALSE)-(VLOOKUP($B84,'Changes (pct point)'!$B:$AA,N$645,FALSE)))</f>
        <v>-0.22859938526499404</v>
      </c>
      <c r="O84" s="2">
        <f>VLOOKUP($B84,'Changes (pct point)'!$B:$AA,O$645,FALSE)/(VLOOKUP($B84,'Rates (%) SA2'!$B:$AA,O$645,FALSE)-(VLOOKUP($B84,'Changes (pct point)'!$B:$AA,O$645,FALSE)))</f>
        <v>-0.12569954143668446</v>
      </c>
      <c r="P84" s="2">
        <f>VLOOKUP($B84,'Changes (pct point)'!$B:$AA,P$645,FALSE)/(VLOOKUP($B84,'Rates (%) SA2'!$B:$AA,P$645,FALSE)-(VLOOKUP($B84,'Changes (pct point)'!$B:$AA,P$645,FALSE)))</f>
        <v>-0.60155798924340109</v>
      </c>
      <c r="Q84" s="2">
        <f>VLOOKUP($B84,'Changes (pct point)'!$B:$AA,Q$645,FALSE)/(VLOOKUP($B84,'Rates (%) SA2'!$B:$AA,Q$645,FALSE)-(VLOOKUP($B84,'Changes (pct point)'!$B:$AA,Q$645,FALSE)))</f>
        <v>0.28802780366673075</v>
      </c>
      <c r="R84" s="2">
        <f>VLOOKUP($B84,'Changes (pct point)'!$B:$AA,R$645,FALSE)/(VLOOKUP($B84,'Rates (%) SA2'!$B:$AA,R$645,FALSE)-(VLOOKUP($B84,'Changes (pct point)'!$B:$AA,R$645,FALSE)))</f>
        <v>0.17041912898883324</v>
      </c>
      <c r="S84" s="2">
        <f>VLOOKUP($B84,'Changes (pct point)'!$B:$AA,S$645,FALSE)/(VLOOKUP($B84,'Rates (%) SA2'!$B:$AA,S$645,FALSE)-(VLOOKUP($B84,'Changes (pct point)'!$B:$AA,S$645,FALSE)))</f>
        <v>-0.72486965939404568</v>
      </c>
      <c r="T84" s="2">
        <f>VLOOKUP($B84,'Changes (pct point)'!$B:$AA,T$645,FALSE)/(VLOOKUP($B84,'Rates (%) SA2'!$B:$AA,T$645,FALSE)-(VLOOKUP($B84,'Changes (pct point)'!$B:$AA,T$645,FALSE)))</f>
        <v>-3.5116080450671508E-2</v>
      </c>
      <c r="U84" s="2">
        <f>VLOOKUP($B84,'Changes (pct point)'!$B:$AA,U$645,FALSE)/(VLOOKUP($B84,'Rates (%) SA2'!$B:$AA,U$645,FALSE)-(VLOOKUP($B84,'Changes (pct point)'!$B:$AA,U$645,FALSE)))</f>
        <v>0.30287249217596057</v>
      </c>
      <c r="V84" s="2">
        <f>VLOOKUP($B84,'Changes (pct point)'!$B:$AA,V$645,FALSE)/(VLOOKUP($B84,'Rates (%) SA2'!$B:$AA,V$645,FALSE)-(VLOOKUP($B84,'Changes (pct point)'!$B:$AA,V$645,FALSE)))</f>
        <v>-0.12284733801196872</v>
      </c>
      <c r="W84" s="2">
        <f>VLOOKUP($B84,'Changes (pct point)'!$B:$AA,W$645,FALSE)/(VLOOKUP($B84,'Rates (%) SA2'!$B:$AA,W$645,FALSE)-(VLOOKUP($B84,'Changes (pct point)'!$B:$AA,W$645,FALSE)))</f>
        <v>-0.15316642120765833</v>
      </c>
      <c r="X84" s="2">
        <f>VLOOKUP($B84,'Changes (pct point)'!$B:$AA,X$645,FALSE)/(VLOOKUP($B84,'Rates (%) SA2'!$B:$AA,X$645,FALSE)-(VLOOKUP($B84,'Changes (pct point)'!$B:$AA,X$645,FALSE)))</f>
        <v>0.17379855167873604</v>
      </c>
      <c r="Y84" s="2">
        <f>VLOOKUP($B84,'Changes (pct point)'!$B:$AA,Y$645,FALSE)/(VLOOKUP($B84,'Rates (%) SA2'!$B:$AA,Y$645,FALSE)-(VLOOKUP($B84,'Changes (pct point)'!$B:$AA,Y$645,FALSE)))</f>
        <v>-0.13316151202749141</v>
      </c>
      <c r="Z84" s="2">
        <f>VLOOKUP($B84,'Changes (pct point)'!$B:$AA,Z$645,FALSE)/(VLOOKUP($B84,'Rates (%) SA2'!$B:$AA,Z$645,FALSE)-(VLOOKUP($B84,'Changes (pct point)'!$B:$AA,Z$645,FALSE)))</f>
        <v>-0.17617689015691868</v>
      </c>
    </row>
    <row r="85" spans="1:26" x14ac:dyDescent="0.3">
      <c r="A85">
        <v>102011040</v>
      </c>
      <c r="B85" t="s">
        <v>113</v>
      </c>
      <c r="C85" s="2">
        <f>VLOOKUP($B85,'Changes (pct point)'!$B:$AA,C$645,FALSE)/(VLOOKUP($B85,'Rates (%) SA2'!$B:$AA,C$645,FALSE)-(VLOOKUP($B85,'Changes (pct point)'!$B:$AA,C$645,FALSE)))</f>
        <v>0.2984509010665688</v>
      </c>
      <c r="D85" s="2">
        <f>VLOOKUP($B85,'Changes (pct point)'!$B:$AA,D$645,FALSE)/(VLOOKUP($B85,'Rates (%) SA2'!$B:$AA,D$645,FALSE)-(VLOOKUP($B85,'Changes (pct point)'!$B:$AA,D$645,FALSE)))</f>
        <v>-7.5295251017638995E-2</v>
      </c>
      <c r="E85" s="2">
        <f>VLOOKUP($B85,'Changes (pct point)'!$B:$AA,E$645,FALSE)/(VLOOKUP($B85,'Rates (%) SA2'!$B:$AA,E$645,FALSE)-(VLOOKUP($B85,'Changes (pct point)'!$B:$AA,E$645,FALSE)))</f>
        <v>0.15773750000000006</v>
      </c>
      <c r="F85" s="2">
        <f>VLOOKUP($B85,'Changes (pct point)'!$B:$AA,F$645,FALSE)/(VLOOKUP($B85,'Rates (%) SA2'!$B:$AA,F$645,FALSE)-(VLOOKUP($B85,'Changes (pct point)'!$B:$AA,F$645,FALSE)))</f>
        <v>0.32608723897911829</v>
      </c>
      <c r="G85" s="2">
        <f>VLOOKUP($B85,'Changes (pct point)'!$B:$AA,G$645,FALSE)/(VLOOKUP($B85,'Rates (%) SA2'!$B:$AA,G$645,FALSE)-(VLOOKUP($B85,'Changes (pct point)'!$B:$AA,G$645,FALSE)))</f>
        <v>0.94486778846153863</v>
      </c>
      <c r="H85" s="2">
        <f>VLOOKUP($B85,'Changes (pct point)'!$B:$AA,H$645,FALSE)/(VLOOKUP($B85,'Rates (%) SA2'!$B:$AA,H$645,FALSE)-(VLOOKUP($B85,'Changes (pct point)'!$B:$AA,H$645,FALSE)))</f>
        <v>0.31628515709642474</v>
      </c>
      <c r="I85" s="2">
        <f>VLOOKUP($B85,'Changes (pct point)'!$B:$AA,I$645,FALSE)/(VLOOKUP($B85,'Rates (%) SA2'!$B:$AA,I$645,FALSE)-(VLOOKUP($B85,'Changes (pct point)'!$B:$AA,I$645,FALSE)))</f>
        <v>0.54505472589792059</v>
      </c>
      <c r="J85" s="2">
        <f>VLOOKUP($B85,'Changes (pct point)'!$B:$AA,J$645,FALSE)/(VLOOKUP($B85,'Rates (%) SA2'!$B:$AA,J$645,FALSE)-(VLOOKUP($B85,'Changes (pct point)'!$B:$AA,J$645,FALSE)))</f>
        <v>0.5001056603773586</v>
      </c>
      <c r="K85" s="2">
        <f>VLOOKUP($B85,'Changes (pct point)'!$B:$AA,K$645,FALSE)/(VLOOKUP($B85,'Rates (%) SA2'!$B:$AA,K$645,FALSE)-(VLOOKUP($B85,'Changes (pct point)'!$B:$AA,K$645,FALSE)))</f>
        <v>1.3917226666666669</v>
      </c>
      <c r="L85" s="2">
        <f>VLOOKUP($B85,'Changes (pct point)'!$B:$AA,L$645,FALSE)/(VLOOKUP($B85,'Rates (%) SA2'!$B:$AA,L$645,FALSE)-(VLOOKUP($B85,'Changes (pct point)'!$B:$AA,L$645,FALSE)))</f>
        <v>0.12411330472102995</v>
      </c>
      <c r="M85" s="2">
        <f>VLOOKUP($B85,'Changes (pct point)'!$B:$AA,M$645,FALSE)/(VLOOKUP($B85,'Rates (%) SA2'!$B:$AA,M$645,FALSE)-(VLOOKUP($B85,'Changes (pct point)'!$B:$AA,M$645,FALSE)))</f>
        <v>-4.526473551637282E-2</v>
      </c>
      <c r="N85" s="2">
        <f>VLOOKUP($B85,'Changes (pct point)'!$B:$AA,N$645,FALSE)/(VLOOKUP($B85,'Rates (%) SA2'!$B:$AA,N$645,FALSE)-(VLOOKUP($B85,'Changes (pct point)'!$B:$AA,N$645,FALSE)))</f>
        <v>0.34661743589743588</v>
      </c>
      <c r="O85" s="2">
        <f>VLOOKUP($B85,'Changes (pct point)'!$B:$AA,O$645,FALSE)/(VLOOKUP($B85,'Rates (%) SA2'!$B:$AA,O$645,FALSE)-(VLOOKUP($B85,'Changes (pct point)'!$B:$AA,O$645,FALSE)))</f>
        <v>0.96190661478599215</v>
      </c>
      <c r="P85" s="2">
        <f>VLOOKUP($B85,'Changes (pct point)'!$B:$AA,P$645,FALSE)/(VLOOKUP($B85,'Rates (%) SA2'!$B:$AA,P$645,FALSE)-(VLOOKUP($B85,'Changes (pct point)'!$B:$AA,P$645,FALSE)))</f>
        <v>-5.4371272727272726E-2</v>
      </c>
      <c r="Q85" s="2">
        <f>VLOOKUP($B85,'Changes (pct point)'!$B:$AA,Q$645,FALSE)/(VLOOKUP($B85,'Rates (%) SA2'!$B:$AA,Q$645,FALSE)-(VLOOKUP($B85,'Changes (pct point)'!$B:$AA,Q$645,FALSE)))</f>
        <v>0.37886279069767448</v>
      </c>
      <c r="R85" s="2">
        <f>VLOOKUP($B85,'Changes (pct point)'!$B:$AA,R$645,FALSE)/(VLOOKUP($B85,'Rates (%) SA2'!$B:$AA,R$645,FALSE)-(VLOOKUP($B85,'Changes (pct point)'!$B:$AA,R$645,FALSE)))</f>
        <v>0.97699898218829517</v>
      </c>
      <c r="S85" s="2">
        <f>VLOOKUP($B85,'Changes (pct point)'!$B:$AA,S$645,FALSE)/(VLOOKUP($B85,'Rates (%) SA2'!$B:$AA,S$645,FALSE)-(VLOOKUP($B85,'Changes (pct point)'!$B:$AA,S$645,FALSE)))</f>
        <v>1.06019801980198</v>
      </c>
      <c r="T85" s="2">
        <f>VLOOKUP($B85,'Changes (pct point)'!$B:$AA,T$645,FALSE)/(VLOOKUP($B85,'Rates (%) SA2'!$B:$AA,T$645,FALSE)-(VLOOKUP($B85,'Changes (pct point)'!$B:$AA,T$645,FALSE)))</f>
        <v>0.14811855072463762</v>
      </c>
      <c r="U85" s="2">
        <f>VLOOKUP($B85,'Changes (pct point)'!$B:$AA,U$645,FALSE)/(VLOOKUP($B85,'Rates (%) SA2'!$B:$AA,U$645,FALSE)-(VLOOKUP($B85,'Changes (pct point)'!$B:$AA,U$645,FALSE)))</f>
        <v>0.30272195785180156</v>
      </c>
      <c r="V85" s="2">
        <f>VLOOKUP($B85,'Changes (pct point)'!$B:$AA,V$645,FALSE)/(VLOOKUP($B85,'Rates (%) SA2'!$B:$AA,V$645,FALSE)-(VLOOKUP($B85,'Changes (pct point)'!$B:$AA,V$645,FALSE)))</f>
        <v>2.254830917874406E-2</v>
      </c>
      <c r="W85" s="2">
        <f>VLOOKUP($B85,'Changes (pct point)'!$B:$AA,W$645,FALSE)/(VLOOKUP($B85,'Rates (%) SA2'!$B:$AA,W$645,FALSE)-(VLOOKUP($B85,'Changes (pct point)'!$B:$AA,W$645,FALSE)))</f>
        <v>0.39766081871345027</v>
      </c>
      <c r="X85" s="2">
        <f>VLOOKUP($B85,'Changes (pct point)'!$B:$AA,X$645,FALSE)/(VLOOKUP($B85,'Rates (%) SA2'!$B:$AA,X$645,FALSE)-(VLOOKUP($B85,'Changes (pct point)'!$B:$AA,X$645,FALSE)))</f>
        <v>-9.5975232198142413E-2</v>
      </c>
      <c r="Y85" s="2">
        <f>VLOOKUP($B85,'Changes (pct point)'!$B:$AA,Y$645,FALSE)/(VLOOKUP($B85,'Rates (%) SA2'!$B:$AA,Y$645,FALSE)-(VLOOKUP($B85,'Changes (pct point)'!$B:$AA,Y$645,FALSE)))</f>
        <v>0.18729096989966554</v>
      </c>
      <c r="Z85" s="2">
        <f>VLOOKUP($B85,'Changes (pct point)'!$B:$AA,Z$645,FALSE)/(VLOOKUP($B85,'Rates (%) SA2'!$B:$AA,Z$645,FALSE)-(VLOOKUP($B85,'Changes (pct point)'!$B:$AA,Z$645,FALSE)))</f>
        <v>0.42163742690058487</v>
      </c>
    </row>
    <row r="86" spans="1:26" x14ac:dyDescent="0.3">
      <c r="A86">
        <v>128011531</v>
      </c>
      <c r="B86" t="s">
        <v>698</v>
      </c>
      <c r="C86" s="2">
        <f>VLOOKUP($B86,'Changes (pct point)'!$B:$AA,C$645,FALSE)/(VLOOKUP($B86,'Rates (%) SA2'!$B:$AA,C$645,FALSE)-(VLOOKUP($B86,'Changes (pct point)'!$B:$AA,C$645,FALSE)))</f>
        <v>0.12065285215260006</v>
      </c>
      <c r="D86" s="2">
        <f>VLOOKUP($B86,'Changes (pct point)'!$B:$AA,D$645,FALSE)/(VLOOKUP($B86,'Rates (%) SA2'!$B:$AA,D$645,FALSE)-(VLOOKUP($B86,'Changes (pct point)'!$B:$AA,D$645,FALSE)))</f>
        <v>-2.9676222047638381E-2</v>
      </c>
      <c r="E86" s="2">
        <f>VLOOKUP($B86,'Changes (pct point)'!$B:$AA,E$645,FALSE)/(VLOOKUP($B86,'Rates (%) SA2'!$B:$AA,E$645,FALSE)-(VLOOKUP($B86,'Changes (pct point)'!$B:$AA,E$645,FALSE)))</f>
        <v>0.10020075996792203</v>
      </c>
      <c r="F86" s="2">
        <f>VLOOKUP($B86,'Changes (pct point)'!$B:$AA,F$645,FALSE)/(VLOOKUP($B86,'Rates (%) SA2'!$B:$AA,F$645,FALSE)-(VLOOKUP($B86,'Changes (pct point)'!$B:$AA,F$645,FALSE)))</f>
        <v>3.7449416875731348E-2</v>
      </c>
      <c r="G86" s="2">
        <f>VLOOKUP($B86,'Changes (pct point)'!$B:$AA,G$645,FALSE)/(VLOOKUP($B86,'Rates (%) SA2'!$B:$AA,G$645,FALSE)-(VLOOKUP($B86,'Changes (pct point)'!$B:$AA,G$645,FALSE)))</f>
        <v>0.66677647769380799</v>
      </c>
      <c r="H86" s="2">
        <f>VLOOKUP($B86,'Changes (pct point)'!$B:$AA,H$645,FALSE)/(VLOOKUP($B86,'Rates (%) SA2'!$B:$AA,H$645,FALSE)-(VLOOKUP($B86,'Changes (pct point)'!$B:$AA,H$645,FALSE)))</f>
        <v>0.21608760409647201</v>
      </c>
      <c r="I86" s="2">
        <f>VLOOKUP($B86,'Changes (pct point)'!$B:$AA,I$645,FALSE)/(VLOOKUP($B86,'Rates (%) SA2'!$B:$AA,I$645,FALSE)-(VLOOKUP($B86,'Changes (pct point)'!$B:$AA,I$645,FALSE)))</f>
        <v>0.1595177994892473</v>
      </c>
      <c r="J86" s="2">
        <f>VLOOKUP($B86,'Changes (pct point)'!$B:$AA,J$645,FALSE)/(VLOOKUP($B86,'Rates (%) SA2'!$B:$AA,J$645,FALSE)-(VLOOKUP($B86,'Changes (pct point)'!$B:$AA,J$645,FALSE)))</f>
        <v>0.23301511352293142</v>
      </c>
      <c r="K86" s="2">
        <f>VLOOKUP($B86,'Changes (pct point)'!$B:$AA,K$645,FALSE)/(VLOOKUP($B86,'Rates (%) SA2'!$B:$AA,K$645,FALSE)-(VLOOKUP($B86,'Changes (pct point)'!$B:$AA,K$645,FALSE)))</f>
        <v>1.692482764155238</v>
      </c>
      <c r="L86" s="2">
        <f>VLOOKUP($B86,'Changes (pct point)'!$B:$AA,L$645,FALSE)/(VLOOKUP($B86,'Rates (%) SA2'!$B:$AA,L$645,FALSE)-(VLOOKUP($B86,'Changes (pct point)'!$B:$AA,L$645,FALSE)))</f>
        <v>7.1513361168084192E-3</v>
      </c>
      <c r="M86" s="2">
        <f>VLOOKUP($B86,'Changes (pct point)'!$B:$AA,M$645,FALSE)/(VLOOKUP($B86,'Rates (%) SA2'!$B:$AA,M$645,FALSE)-(VLOOKUP($B86,'Changes (pct point)'!$B:$AA,M$645,FALSE)))</f>
        <v>3.2105589996765924E-2</v>
      </c>
      <c r="N86" s="2">
        <f>VLOOKUP($B86,'Changes (pct point)'!$B:$AA,N$645,FALSE)/(VLOOKUP($B86,'Rates (%) SA2'!$B:$AA,N$645,FALSE)-(VLOOKUP($B86,'Changes (pct point)'!$B:$AA,N$645,FALSE)))</f>
        <v>-0.3081598965984027</v>
      </c>
      <c r="O86" s="2">
        <f>VLOOKUP($B86,'Changes (pct point)'!$B:$AA,O$645,FALSE)/(VLOOKUP($B86,'Rates (%) SA2'!$B:$AA,O$645,FALSE)-(VLOOKUP($B86,'Changes (pct point)'!$B:$AA,O$645,FALSE)))</f>
        <v>0.69142848054367945</v>
      </c>
      <c r="P86" s="2">
        <f>VLOOKUP($B86,'Changes (pct point)'!$B:$AA,P$645,FALSE)/(VLOOKUP($B86,'Rates (%) SA2'!$B:$AA,P$645,FALSE)-(VLOOKUP($B86,'Changes (pct point)'!$B:$AA,P$645,FALSE)))</f>
        <v>-0.37915555124031031</v>
      </c>
      <c r="Q86" s="2">
        <f>VLOOKUP($B86,'Changes (pct point)'!$B:$AA,Q$645,FALSE)/(VLOOKUP($B86,'Rates (%) SA2'!$B:$AA,Q$645,FALSE)-(VLOOKUP($B86,'Changes (pct point)'!$B:$AA,Q$645,FALSE)))</f>
        <v>0.24016302245417762</v>
      </c>
      <c r="R86" s="2">
        <f>VLOOKUP($B86,'Changes (pct point)'!$B:$AA,R$645,FALSE)/(VLOOKUP($B86,'Rates (%) SA2'!$B:$AA,R$645,FALSE)-(VLOOKUP($B86,'Changes (pct point)'!$B:$AA,R$645,FALSE)))</f>
        <v>0.62458235803193363</v>
      </c>
      <c r="S86" s="2">
        <f>VLOOKUP($B86,'Changes (pct point)'!$B:$AA,S$645,FALSE)/(VLOOKUP($B86,'Rates (%) SA2'!$B:$AA,S$645,FALSE)-(VLOOKUP($B86,'Changes (pct point)'!$B:$AA,S$645,FALSE)))</f>
        <v>0.33868693868844696</v>
      </c>
      <c r="T86" s="2">
        <f>VLOOKUP($B86,'Changes (pct point)'!$B:$AA,T$645,FALSE)/(VLOOKUP($B86,'Rates (%) SA2'!$B:$AA,T$645,FALSE)-(VLOOKUP($B86,'Changes (pct point)'!$B:$AA,T$645,FALSE)))</f>
        <v>-3.6588710022914278E-2</v>
      </c>
      <c r="U86" s="2">
        <f>VLOOKUP($B86,'Changes (pct point)'!$B:$AA,U$645,FALSE)/(VLOOKUP($B86,'Rates (%) SA2'!$B:$AA,U$645,FALSE)-(VLOOKUP($B86,'Changes (pct point)'!$B:$AA,U$645,FALSE)))</f>
        <v>0.30219646850167431</v>
      </c>
      <c r="V86" s="2">
        <f>VLOOKUP($B86,'Changes (pct point)'!$B:$AA,V$645,FALSE)/(VLOOKUP($B86,'Rates (%) SA2'!$B:$AA,V$645,FALSE)-(VLOOKUP($B86,'Changes (pct point)'!$B:$AA,V$645,FALSE)))</f>
        <v>-0.19841883582267661</v>
      </c>
      <c r="W86" s="2">
        <f>VLOOKUP($B86,'Changes (pct point)'!$B:$AA,W$645,FALSE)/(VLOOKUP($B86,'Rates (%) SA2'!$B:$AA,W$645,FALSE)-(VLOOKUP($B86,'Changes (pct point)'!$B:$AA,W$645,FALSE)))</f>
        <v>0.27838827838827834</v>
      </c>
      <c r="X86" s="2">
        <f>VLOOKUP($B86,'Changes (pct point)'!$B:$AA,X$645,FALSE)/(VLOOKUP($B86,'Rates (%) SA2'!$B:$AA,X$645,FALSE)-(VLOOKUP($B86,'Changes (pct point)'!$B:$AA,X$645,FALSE)))</f>
        <v>1.5982142857142856</v>
      </c>
      <c r="Y86" s="2">
        <f>VLOOKUP($B86,'Changes (pct point)'!$B:$AA,Y$645,FALSE)/(VLOOKUP($B86,'Rates (%) SA2'!$B:$AA,Y$645,FALSE)-(VLOOKUP($B86,'Changes (pct point)'!$B:$AA,Y$645,FALSE)))</f>
        <v>5.1046452271567128E-4</v>
      </c>
      <c r="Z86" s="2">
        <f>VLOOKUP($B86,'Changes (pct point)'!$B:$AA,Z$645,FALSE)/(VLOOKUP($B86,'Rates (%) SA2'!$B:$AA,Z$645,FALSE)-(VLOOKUP($B86,'Changes (pct point)'!$B:$AA,Z$645,FALSE)))</f>
        <v>-3.0056036678553236E-2</v>
      </c>
    </row>
    <row r="87" spans="1:26" x14ac:dyDescent="0.3">
      <c r="A87">
        <v>109031185</v>
      </c>
      <c r="B87" t="s">
        <v>264</v>
      </c>
      <c r="C87" s="2">
        <f>VLOOKUP($B87,'Changes (pct point)'!$B:$AA,C$645,FALSE)/(VLOOKUP($B87,'Rates (%) SA2'!$B:$AA,C$645,FALSE)-(VLOOKUP($B87,'Changes (pct point)'!$B:$AA,C$645,FALSE)))</f>
        <v>0.15801203610832495</v>
      </c>
      <c r="D87" s="2">
        <f>VLOOKUP($B87,'Changes (pct point)'!$B:$AA,D$645,FALSE)/(VLOOKUP($B87,'Rates (%) SA2'!$B:$AA,D$645,FALSE)-(VLOOKUP($B87,'Changes (pct point)'!$B:$AA,D$645,FALSE)))</f>
        <v>0.24463105590062115</v>
      </c>
      <c r="E87" s="2">
        <f>VLOOKUP($B87,'Changes (pct point)'!$B:$AA,E$645,FALSE)/(VLOOKUP($B87,'Rates (%) SA2'!$B:$AA,E$645,FALSE)-(VLOOKUP($B87,'Changes (pct point)'!$B:$AA,E$645,FALSE)))</f>
        <v>0.17838823529411771</v>
      </c>
      <c r="F87" s="2">
        <f>VLOOKUP($B87,'Changes (pct point)'!$B:$AA,F$645,FALSE)/(VLOOKUP($B87,'Rates (%) SA2'!$B:$AA,F$645,FALSE)-(VLOOKUP($B87,'Changes (pct point)'!$B:$AA,F$645,FALSE)))</f>
        <v>0.17952559055118117</v>
      </c>
      <c r="G87" s="2">
        <f>VLOOKUP($B87,'Changes (pct point)'!$B:$AA,G$645,FALSE)/(VLOOKUP($B87,'Rates (%) SA2'!$B:$AA,G$645,FALSE)-(VLOOKUP($B87,'Changes (pct point)'!$B:$AA,G$645,FALSE)))</f>
        <v>8.4337448559670819E-2</v>
      </c>
      <c r="H87" s="2">
        <f>VLOOKUP($B87,'Changes (pct point)'!$B:$AA,H$645,FALSE)/(VLOOKUP($B87,'Rates (%) SA2'!$B:$AA,H$645,FALSE)-(VLOOKUP($B87,'Changes (pct point)'!$B:$AA,H$645,FALSE)))</f>
        <v>0.27545751978891825</v>
      </c>
      <c r="I87" s="2">
        <f>VLOOKUP($B87,'Changes (pct point)'!$B:$AA,I$645,FALSE)/(VLOOKUP($B87,'Rates (%) SA2'!$B:$AA,I$645,FALSE)-(VLOOKUP($B87,'Changes (pct point)'!$B:$AA,I$645,FALSE)))</f>
        <v>3.1321006564551376E-2</v>
      </c>
      <c r="J87" s="2">
        <f>VLOOKUP($B87,'Changes (pct point)'!$B:$AA,J$645,FALSE)/(VLOOKUP($B87,'Rates (%) SA2'!$B:$AA,J$645,FALSE)-(VLOOKUP($B87,'Changes (pct point)'!$B:$AA,J$645,FALSE)))</f>
        <v>3.4936170212765939E-2</v>
      </c>
      <c r="K87" s="2">
        <f>VLOOKUP($B87,'Changes (pct point)'!$B:$AA,K$645,FALSE)/(VLOOKUP($B87,'Rates (%) SA2'!$B:$AA,K$645,FALSE)-(VLOOKUP($B87,'Changes (pct point)'!$B:$AA,K$645,FALSE)))</f>
        <v>0.42619718309859134</v>
      </c>
      <c r="L87" s="2">
        <f>VLOOKUP($B87,'Changes (pct point)'!$B:$AA,L$645,FALSE)/(VLOOKUP($B87,'Rates (%) SA2'!$B:$AA,L$645,FALSE)-(VLOOKUP($B87,'Changes (pct point)'!$B:$AA,L$645,FALSE)))</f>
        <v>0.75206557377049188</v>
      </c>
      <c r="M87" s="2">
        <f>VLOOKUP($B87,'Changes (pct point)'!$B:$AA,M$645,FALSE)/(VLOOKUP($B87,'Rates (%) SA2'!$B:$AA,M$645,FALSE)-(VLOOKUP($B87,'Changes (pct point)'!$B:$AA,M$645,FALSE)))</f>
        <v>-0.420271129707113</v>
      </c>
      <c r="N87" s="2">
        <f>VLOOKUP($B87,'Changes (pct point)'!$B:$AA,N$645,FALSE)/(VLOOKUP($B87,'Rates (%) SA2'!$B:$AA,N$645,FALSE)-(VLOOKUP($B87,'Changes (pct point)'!$B:$AA,N$645,FALSE)))</f>
        <v>-0.11882499999999994</v>
      </c>
      <c r="O87" s="2">
        <f>VLOOKUP($B87,'Changes (pct point)'!$B:$AA,O$645,FALSE)/(VLOOKUP($B87,'Rates (%) SA2'!$B:$AA,O$645,FALSE)-(VLOOKUP($B87,'Changes (pct point)'!$B:$AA,O$645,FALSE)))</f>
        <v>0.55701666666666672</v>
      </c>
      <c r="P87" s="2">
        <f>VLOOKUP($B87,'Changes (pct point)'!$B:$AA,P$645,FALSE)/(VLOOKUP($B87,'Rates (%) SA2'!$B:$AA,P$645,FALSE)-(VLOOKUP($B87,'Changes (pct point)'!$B:$AA,P$645,FALSE)))</f>
        <v>0.24739999999999993</v>
      </c>
      <c r="Q87" s="2">
        <f>VLOOKUP($B87,'Changes (pct point)'!$B:$AA,Q$645,FALSE)/(VLOOKUP($B87,'Rates (%) SA2'!$B:$AA,Q$645,FALSE)-(VLOOKUP($B87,'Changes (pct point)'!$B:$AA,Q$645,FALSE)))</f>
        <v>8.5337371134020595E-2</v>
      </c>
      <c r="R87" s="2">
        <f>VLOOKUP($B87,'Changes (pct point)'!$B:$AA,R$645,FALSE)/(VLOOKUP($B87,'Rates (%) SA2'!$B:$AA,R$645,FALSE)-(VLOOKUP($B87,'Changes (pct point)'!$B:$AA,R$645,FALSE)))</f>
        <v>9.9907264957264971E-2</v>
      </c>
      <c r="S87" s="2">
        <f>VLOOKUP($B87,'Changes (pct point)'!$B:$AA,S$645,FALSE)/(VLOOKUP($B87,'Rates (%) SA2'!$B:$AA,S$645,FALSE)-(VLOOKUP($B87,'Changes (pct point)'!$B:$AA,S$645,FALSE)))</f>
        <v>-0.21255963541666661</v>
      </c>
      <c r="T87" s="2">
        <f>VLOOKUP($B87,'Changes (pct point)'!$B:$AA,T$645,FALSE)/(VLOOKUP($B87,'Rates (%) SA2'!$B:$AA,T$645,FALSE)-(VLOOKUP($B87,'Changes (pct point)'!$B:$AA,T$645,FALSE)))</f>
        <v>1.0863757575757573</v>
      </c>
      <c r="U87" s="2">
        <f>VLOOKUP($B87,'Changes (pct point)'!$B:$AA,U$645,FALSE)/(VLOOKUP($B87,'Rates (%) SA2'!$B:$AA,U$645,FALSE)-(VLOOKUP($B87,'Changes (pct point)'!$B:$AA,U$645,FALSE)))</f>
        <v>0.30217337110481585</v>
      </c>
      <c r="V87" s="2">
        <f>VLOOKUP($B87,'Changes (pct point)'!$B:$AA,V$645,FALSE)/(VLOOKUP($B87,'Rates (%) SA2'!$B:$AA,V$645,FALSE)-(VLOOKUP($B87,'Changes (pct point)'!$B:$AA,V$645,FALSE)))</f>
        <v>0.3729466666666667</v>
      </c>
      <c r="W87" s="2">
        <f>VLOOKUP($B87,'Changes (pct point)'!$B:$AA,W$645,FALSE)/(VLOOKUP($B87,'Rates (%) SA2'!$B:$AA,W$645,FALSE)-(VLOOKUP($B87,'Changes (pct point)'!$B:$AA,W$645,FALSE)))</f>
        <v>0.3731147540983607</v>
      </c>
      <c r="X87" s="2">
        <f>VLOOKUP($B87,'Changes (pct point)'!$B:$AA,X$645,FALSE)/(VLOOKUP($B87,'Rates (%) SA2'!$B:$AA,X$645,FALSE)-(VLOOKUP($B87,'Changes (pct point)'!$B:$AA,X$645,FALSE)))</f>
        <v>1.2701100762066046E-2</v>
      </c>
      <c r="Y87" s="2" t="e">
        <f>VLOOKUP($B87,'Changes (pct point)'!$B:$AA,Y$645,FALSE)/(VLOOKUP($B87,'Rates (%) SA2'!$B:$AA,Y$645,FALSE)-(VLOOKUP($B87,'Changes (pct point)'!$B:$AA,Y$645,FALSE)))</f>
        <v>#DIV/0!</v>
      </c>
      <c r="Z87" s="2">
        <f>VLOOKUP($B87,'Changes (pct point)'!$B:$AA,Z$645,FALSE)/(VLOOKUP($B87,'Rates (%) SA2'!$B:$AA,Z$645,FALSE)-(VLOOKUP($B87,'Changes (pct point)'!$B:$AA,Z$645,FALSE)))</f>
        <v>0.11149228130360206</v>
      </c>
    </row>
    <row r="88" spans="1:26" x14ac:dyDescent="0.3">
      <c r="A88">
        <v>125031716</v>
      </c>
      <c r="B88" t="s">
        <v>638</v>
      </c>
      <c r="C88" s="2">
        <f>VLOOKUP($B88,'Changes (pct point)'!$B:$AA,C$645,FALSE)/(VLOOKUP($B88,'Rates (%) SA2'!$B:$AA,C$645,FALSE)-(VLOOKUP($B88,'Changes (pct point)'!$B:$AA,C$645,FALSE)))</f>
        <v>-2.2746573164714165E-2</v>
      </c>
      <c r="D88" s="2">
        <f>VLOOKUP($B88,'Changes (pct point)'!$B:$AA,D$645,FALSE)/(VLOOKUP($B88,'Rates (%) SA2'!$B:$AA,D$645,FALSE)-(VLOOKUP($B88,'Changes (pct point)'!$B:$AA,D$645,FALSE)))</f>
        <v>-0.11819975076044277</v>
      </c>
      <c r="E88" s="2">
        <f>VLOOKUP($B88,'Changes (pct point)'!$B:$AA,E$645,FALSE)/(VLOOKUP($B88,'Rates (%) SA2'!$B:$AA,E$645,FALSE)-(VLOOKUP($B88,'Changes (pct point)'!$B:$AA,E$645,FALSE)))</f>
        <v>0.12250624849958076</v>
      </c>
      <c r="F88" s="2">
        <f>VLOOKUP($B88,'Changes (pct point)'!$B:$AA,F$645,FALSE)/(VLOOKUP($B88,'Rates (%) SA2'!$B:$AA,F$645,FALSE)-(VLOOKUP($B88,'Changes (pct point)'!$B:$AA,F$645,FALSE)))</f>
        <v>-1.197573655148083E-2</v>
      </c>
      <c r="G88" s="2">
        <f>VLOOKUP($B88,'Changes (pct point)'!$B:$AA,G$645,FALSE)/(VLOOKUP($B88,'Rates (%) SA2'!$B:$AA,G$645,FALSE)-(VLOOKUP($B88,'Changes (pct point)'!$B:$AA,G$645,FALSE)))</f>
        <v>-3.2157981203140406E-3</v>
      </c>
      <c r="H88" s="2">
        <f>VLOOKUP($B88,'Changes (pct point)'!$B:$AA,H$645,FALSE)/(VLOOKUP($B88,'Rates (%) SA2'!$B:$AA,H$645,FALSE)-(VLOOKUP($B88,'Changes (pct point)'!$B:$AA,H$645,FALSE)))</f>
        <v>7.0666152582252617E-2</v>
      </c>
      <c r="I88" s="2">
        <f>VLOOKUP($B88,'Changes (pct point)'!$B:$AA,I$645,FALSE)/(VLOOKUP($B88,'Rates (%) SA2'!$B:$AA,I$645,FALSE)-(VLOOKUP($B88,'Changes (pct point)'!$B:$AA,I$645,FALSE)))</f>
        <v>-3.389248436815679E-2</v>
      </c>
      <c r="J88" s="2">
        <f>VLOOKUP($B88,'Changes (pct point)'!$B:$AA,J$645,FALSE)/(VLOOKUP($B88,'Rates (%) SA2'!$B:$AA,J$645,FALSE)-(VLOOKUP($B88,'Changes (pct point)'!$B:$AA,J$645,FALSE)))</f>
        <v>0.31160746718644877</v>
      </c>
      <c r="K88" s="2">
        <f>VLOOKUP($B88,'Changes (pct point)'!$B:$AA,K$645,FALSE)/(VLOOKUP($B88,'Rates (%) SA2'!$B:$AA,K$645,FALSE)-(VLOOKUP($B88,'Changes (pct point)'!$B:$AA,K$645,FALSE)))</f>
        <v>0.11262831488257104</v>
      </c>
      <c r="L88" s="2">
        <f>VLOOKUP($B88,'Changes (pct point)'!$B:$AA,L$645,FALSE)/(VLOOKUP($B88,'Rates (%) SA2'!$B:$AA,L$645,FALSE)-(VLOOKUP($B88,'Changes (pct point)'!$B:$AA,L$645,FALSE)))</f>
        <v>0.10206330964181953</v>
      </c>
      <c r="M88" s="2">
        <f>VLOOKUP($B88,'Changes (pct point)'!$B:$AA,M$645,FALSE)/(VLOOKUP($B88,'Rates (%) SA2'!$B:$AA,M$645,FALSE)-(VLOOKUP($B88,'Changes (pct point)'!$B:$AA,M$645,FALSE)))</f>
        <v>-0.19038496537408423</v>
      </c>
      <c r="N88" s="2">
        <f>VLOOKUP($B88,'Changes (pct point)'!$B:$AA,N$645,FALSE)/(VLOOKUP($B88,'Rates (%) SA2'!$B:$AA,N$645,FALSE)-(VLOOKUP($B88,'Changes (pct point)'!$B:$AA,N$645,FALSE)))</f>
        <v>0.24704642428639731</v>
      </c>
      <c r="O88" s="2">
        <f>VLOOKUP($B88,'Changes (pct point)'!$B:$AA,O$645,FALSE)/(VLOOKUP($B88,'Rates (%) SA2'!$B:$AA,O$645,FALSE)-(VLOOKUP($B88,'Changes (pct point)'!$B:$AA,O$645,FALSE)))</f>
        <v>0.53061580013659471</v>
      </c>
      <c r="P88" s="2">
        <f>VLOOKUP($B88,'Changes (pct point)'!$B:$AA,P$645,FALSE)/(VLOOKUP($B88,'Rates (%) SA2'!$B:$AA,P$645,FALSE)-(VLOOKUP($B88,'Changes (pct point)'!$B:$AA,P$645,FALSE)))</f>
        <v>-0.45634715062467635</v>
      </c>
      <c r="Q88" s="2">
        <f>VLOOKUP($B88,'Changes (pct point)'!$B:$AA,Q$645,FALSE)/(VLOOKUP($B88,'Rates (%) SA2'!$B:$AA,Q$645,FALSE)-(VLOOKUP($B88,'Changes (pct point)'!$B:$AA,Q$645,FALSE)))</f>
        <v>-3.6020631059165302E-2</v>
      </c>
      <c r="R88" s="2">
        <f>VLOOKUP($B88,'Changes (pct point)'!$B:$AA,R$645,FALSE)/(VLOOKUP($B88,'Rates (%) SA2'!$B:$AA,R$645,FALSE)-(VLOOKUP($B88,'Changes (pct point)'!$B:$AA,R$645,FALSE)))</f>
        <v>0.10900898865548173</v>
      </c>
      <c r="S88" s="2">
        <f>VLOOKUP($B88,'Changes (pct point)'!$B:$AA,S$645,FALSE)/(VLOOKUP($B88,'Rates (%) SA2'!$B:$AA,S$645,FALSE)-(VLOOKUP($B88,'Changes (pct point)'!$B:$AA,S$645,FALSE)))</f>
        <v>0.30092358630345445</v>
      </c>
      <c r="T88" s="2">
        <f>VLOOKUP($B88,'Changes (pct point)'!$B:$AA,T$645,FALSE)/(VLOOKUP($B88,'Rates (%) SA2'!$B:$AA,T$645,FALSE)-(VLOOKUP($B88,'Changes (pct point)'!$B:$AA,T$645,FALSE)))</f>
        <v>-0.15900445827754156</v>
      </c>
      <c r="U88" s="2">
        <f>VLOOKUP($B88,'Changes (pct point)'!$B:$AA,U$645,FALSE)/(VLOOKUP($B88,'Rates (%) SA2'!$B:$AA,U$645,FALSE)-(VLOOKUP($B88,'Changes (pct point)'!$B:$AA,U$645,FALSE)))</f>
        <v>0.29922320396021485</v>
      </c>
      <c r="V88" s="2">
        <f>VLOOKUP($B88,'Changes (pct point)'!$B:$AA,V$645,FALSE)/(VLOOKUP($B88,'Rates (%) SA2'!$B:$AA,V$645,FALSE)-(VLOOKUP($B88,'Changes (pct point)'!$B:$AA,V$645,FALSE)))</f>
        <v>-0.24671535707012912</v>
      </c>
      <c r="W88" s="2">
        <f>VLOOKUP($B88,'Changes (pct point)'!$B:$AA,W$645,FALSE)/(VLOOKUP($B88,'Rates (%) SA2'!$B:$AA,W$645,FALSE)-(VLOOKUP($B88,'Changes (pct point)'!$B:$AA,W$645,FALSE)))</f>
        <v>-8.3735909822866356E-2</v>
      </c>
      <c r="X88" s="2" t="e">
        <f>VLOOKUP($B88,'Changes (pct point)'!$B:$AA,X$645,FALSE)/(VLOOKUP($B88,'Rates (%) SA2'!$B:$AA,X$645,FALSE)-(VLOOKUP($B88,'Changes (pct point)'!$B:$AA,X$645,FALSE)))</f>
        <v>#DIV/0!</v>
      </c>
      <c r="Y88" s="2">
        <f>VLOOKUP($B88,'Changes (pct point)'!$B:$AA,Y$645,FALSE)/(VLOOKUP($B88,'Rates (%) SA2'!$B:$AA,Y$645,FALSE)-(VLOOKUP($B88,'Changes (pct point)'!$B:$AA,Y$645,FALSE)))</f>
        <v>-0.21335453100158983</v>
      </c>
      <c r="Z88" s="2">
        <f>VLOOKUP($B88,'Changes (pct point)'!$B:$AA,Z$645,FALSE)/(VLOOKUP($B88,'Rates (%) SA2'!$B:$AA,Z$645,FALSE)-(VLOOKUP($B88,'Changes (pct point)'!$B:$AA,Z$645,FALSE)))</f>
        <v>-0.29996832435856829</v>
      </c>
    </row>
    <row r="89" spans="1:26" x14ac:dyDescent="0.3">
      <c r="A89">
        <v>127021517</v>
      </c>
      <c r="B89" t="s">
        <v>682</v>
      </c>
      <c r="C89" s="2">
        <f>VLOOKUP($B89,'Changes (pct point)'!$B:$AA,C$645,FALSE)/(VLOOKUP($B89,'Rates (%) SA2'!$B:$AA,C$645,FALSE)-(VLOOKUP($B89,'Changes (pct point)'!$B:$AA,C$645,FALSE)))</f>
        <v>0.18323172413793093</v>
      </c>
      <c r="D89" s="2">
        <f>VLOOKUP($B89,'Changes (pct point)'!$B:$AA,D$645,FALSE)/(VLOOKUP($B89,'Rates (%) SA2'!$B:$AA,D$645,FALSE)-(VLOOKUP($B89,'Changes (pct point)'!$B:$AA,D$645,FALSE)))</f>
        <v>-3.3873333333333248E-2</v>
      </c>
      <c r="E89" s="2">
        <f>VLOOKUP($B89,'Changes (pct point)'!$B:$AA,E$645,FALSE)/(VLOOKUP($B89,'Rates (%) SA2'!$B:$AA,E$645,FALSE)-(VLOOKUP($B89,'Changes (pct point)'!$B:$AA,E$645,FALSE)))</f>
        <v>-3.1631137724550881E-2</v>
      </c>
      <c r="F89" s="2">
        <f>VLOOKUP($B89,'Changes (pct point)'!$B:$AA,F$645,FALSE)/(VLOOKUP($B89,'Rates (%) SA2'!$B:$AA,F$645,FALSE)-(VLOOKUP($B89,'Changes (pct point)'!$B:$AA,F$645,FALSE)))</f>
        <v>0.37132836363636351</v>
      </c>
      <c r="G89" s="2">
        <f>VLOOKUP($B89,'Changes (pct point)'!$B:$AA,G$645,FALSE)/(VLOOKUP($B89,'Rates (%) SA2'!$B:$AA,G$645,FALSE)-(VLOOKUP($B89,'Changes (pct point)'!$B:$AA,G$645,FALSE)))</f>
        <v>0.27043503649635037</v>
      </c>
      <c r="H89" s="2">
        <f>VLOOKUP($B89,'Changes (pct point)'!$B:$AA,H$645,FALSE)/(VLOOKUP($B89,'Rates (%) SA2'!$B:$AA,H$645,FALSE)-(VLOOKUP($B89,'Changes (pct point)'!$B:$AA,H$645,FALSE)))</f>
        <v>0.24274611398963722</v>
      </c>
      <c r="I89" s="2">
        <f>VLOOKUP($B89,'Changes (pct point)'!$B:$AA,I$645,FALSE)/(VLOOKUP($B89,'Rates (%) SA2'!$B:$AA,I$645,FALSE)-(VLOOKUP($B89,'Changes (pct point)'!$B:$AA,I$645,FALSE)))</f>
        <v>0.29440064102564101</v>
      </c>
      <c r="J89" s="2">
        <f>VLOOKUP($B89,'Changes (pct point)'!$B:$AA,J$645,FALSE)/(VLOOKUP($B89,'Rates (%) SA2'!$B:$AA,J$645,FALSE)-(VLOOKUP($B89,'Changes (pct point)'!$B:$AA,J$645,FALSE)))</f>
        <v>0.35238260869565219</v>
      </c>
      <c r="K89" s="2">
        <f>VLOOKUP($B89,'Changes (pct point)'!$B:$AA,K$645,FALSE)/(VLOOKUP($B89,'Rates (%) SA2'!$B:$AA,K$645,FALSE)-(VLOOKUP($B89,'Changes (pct point)'!$B:$AA,K$645,FALSE)))</f>
        <v>2.16472</v>
      </c>
      <c r="L89" s="2">
        <f>VLOOKUP($B89,'Changes (pct point)'!$B:$AA,L$645,FALSE)/(VLOOKUP($B89,'Rates (%) SA2'!$B:$AA,L$645,FALSE)-(VLOOKUP($B89,'Changes (pct point)'!$B:$AA,L$645,FALSE)))</f>
        <v>0.72762146768893776</v>
      </c>
      <c r="M89" s="2">
        <f>VLOOKUP($B89,'Changes (pct point)'!$B:$AA,M$645,FALSE)/(VLOOKUP($B89,'Rates (%) SA2'!$B:$AA,M$645,FALSE)-(VLOOKUP($B89,'Changes (pct point)'!$B:$AA,M$645,FALSE)))</f>
        <v>-0.21421428571428577</v>
      </c>
      <c r="N89" s="2">
        <f>VLOOKUP($B89,'Changes (pct point)'!$B:$AA,N$645,FALSE)/(VLOOKUP($B89,'Rates (%) SA2'!$B:$AA,N$645,FALSE)-(VLOOKUP($B89,'Changes (pct point)'!$B:$AA,N$645,FALSE)))</f>
        <v>-6.8192682926829173E-2</v>
      </c>
      <c r="O89" s="2">
        <f>VLOOKUP($B89,'Changes (pct point)'!$B:$AA,O$645,FALSE)/(VLOOKUP($B89,'Rates (%) SA2'!$B:$AA,O$645,FALSE)-(VLOOKUP($B89,'Changes (pct point)'!$B:$AA,O$645,FALSE)))</f>
        <v>0.37141052631578952</v>
      </c>
      <c r="P89" s="2">
        <f>VLOOKUP($B89,'Changes (pct point)'!$B:$AA,P$645,FALSE)/(VLOOKUP($B89,'Rates (%) SA2'!$B:$AA,P$645,FALSE)-(VLOOKUP($B89,'Changes (pct point)'!$B:$AA,P$645,FALSE)))</f>
        <v>-0.37968275862068968</v>
      </c>
      <c r="Q89" s="2">
        <f>VLOOKUP($B89,'Changes (pct point)'!$B:$AA,Q$645,FALSE)/(VLOOKUP($B89,'Rates (%) SA2'!$B:$AA,Q$645,FALSE)-(VLOOKUP($B89,'Changes (pct point)'!$B:$AA,Q$645,FALSE)))</f>
        <v>0.28914593495934965</v>
      </c>
      <c r="R89" s="2">
        <f>VLOOKUP($B89,'Changes (pct point)'!$B:$AA,R$645,FALSE)/(VLOOKUP($B89,'Rates (%) SA2'!$B:$AA,R$645,FALSE)-(VLOOKUP($B89,'Changes (pct point)'!$B:$AA,R$645,FALSE)))</f>
        <v>0.60949999999999993</v>
      </c>
      <c r="S89" s="2">
        <f>VLOOKUP($B89,'Changes (pct point)'!$B:$AA,S$645,FALSE)/(VLOOKUP($B89,'Rates (%) SA2'!$B:$AA,S$645,FALSE)-(VLOOKUP($B89,'Changes (pct point)'!$B:$AA,S$645,FALSE)))</f>
        <v>0.43393684210526329</v>
      </c>
      <c r="T89" s="2">
        <f>VLOOKUP($B89,'Changes (pct point)'!$B:$AA,T$645,FALSE)/(VLOOKUP($B89,'Rates (%) SA2'!$B:$AA,T$645,FALSE)-(VLOOKUP($B89,'Changes (pct point)'!$B:$AA,T$645,FALSE)))</f>
        <v>-5.2531845841785017E-2</v>
      </c>
      <c r="U89" s="2">
        <f>VLOOKUP($B89,'Changes (pct point)'!$B:$AA,U$645,FALSE)/(VLOOKUP($B89,'Rates (%) SA2'!$B:$AA,U$645,FALSE)-(VLOOKUP($B89,'Changes (pct point)'!$B:$AA,U$645,FALSE)))</f>
        <v>0.29837021276595765</v>
      </c>
      <c r="V89" s="2">
        <f>VLOOKUP($B89,'Changes (pct point)'!$B:$AA,V$645,FALSE)/(VLOOKUP($B89,'Rates (%) SA2'!$B:$AA,V$645,FALSE)-(VLOOKUP($B89,'Changes (pct point)'!$B:$AA,V$645,FALSE)))</f>
        <v>-7.5893577981651458E-2</v>
      </c>
      <c r="W89" s="2">
        <f>VLOOKUP($B89,'Changes (pct point)'!$B:$AA,W$645,FALSE)/(VLOOKUP($B89,'Rates (%) SA2'!$B:$AA,W$645,FALSE)-(VLOOKUP($B89,'Changes (pct point)'!$B:$AA,W$645,FALSE)))</f>
        <v>0.32842105263157895</v>
      </c>
      <c r="X89" s="2">
        <f>VLOOKUP($B89,'Changes (pct point)'!$B:$AA,X$645,FALSE)/(VLOOKUP($B89,'Rates (%) SA2'!$B:$AA,X$645,FALSE)-(VLOOKUP($B89,'Changes (pct point)'!$B:$AA,X$645,FALSE)))</f>
        <v>-0.65698924731182795</v>
      </c>
      <c r="Y89" s="2">
        <f>VLOOKUP($B89,'Changes (pct point)'!$B:$AA,Y$645,FALSE)/(VLOOKUP($B89,'Rates (%) SA2'!$B:$AA,Y$645,FALSE)-(VLOOKUP($B89,'Changes (pct point)'!$B:$AA,Y$645,FALSE)))</f>
        <v>0.25180115273775217</v>
      </c>
      <c r="Z89" s="2">
        <f>VLOOKUP($B89,'Changes (pct point)'!$B:$AA,Z$645,FALSE)/(VLOOKUP($B89,'Rates (%) SA2'!$B:$AA,Z$645,FALSE)-(VLOOKUP($B89,'Changes (pct point)'!$B:$AA,Z$645,FALSE)))</f>
        <v>0.16282107096212453</v>
      </c>
    </row>
    <row r="90" spans="1:26" x14ac:dyDescent="0.3">
      <c r="A90">
        <v>124011450</v>
      </c>
      <c r="B90" t="s">
        <v>591</v>
      </c>
      <c r="C90" s="2">
        <f>VLOOKUP($B90,'Changes (pct point)'!$B:$AA,C$645,FALSE)/(VLOOKUP($B90,'Rates (%) SA2'!$B:$AA,C$645,FALSE)-(VLOOKUP($B90,'Changes (pct point)'!$B:$AA,C$645,FALSE)))</f>
        <v>0.11055670840787118</v>
      </c>
      <c r="D90" s="2">
        <f>VLOOKUP($B90,'Changes (pct point)'!$B:$AA,D$645,FALSE)/(VLOOKUP($B90,'Rates (%) SA2'!$B:$AA,D$645,FALSE)-(VLOOKUP($B90,'Changes (pct point)'!$B:$AA,D$645,FALSE)))</f>
        <v>-9.1657910447761143E-2</v>
      </c>
      <c r="E90" s="2">
        <f>VLOOKUP($B90,'Changes (pct point)'!$B:$AA,E$645,FALSE)/(VLOOKUP($B90,'Rates (%) SA2'!$B:$AA,E$645,FALSE)-(VLOOKUP($B90,'Changes (pct point)'!$B:$AA,E$645,FALSE)))</f>
        <v>-0.15724921874999989</v>
      </c>
      <c r="F90" s="2">
        <f>VLOOKUP($B90,'Changes (pct point)'!$B:$AA,F$645,FALSE)/(VLOOKUP($B90,'Rates (%) SA2'!$B:$AA,F$645,FALSE)-(VLOOKUP($B90,'Changes (pct point)'!$B:$AA,F$645,FALSE)))</f>
        <v>0.11371124031007752</v>
      </c>
      <c r="G90" s="2">
        <f>VLOOKUP($B90,'Changes (pct point)'!$B:$AA,G$645,FALSE)/(VLOOKUP($B90,'Rates (%) SA2'!$B:$AA,G$645,FALSE)-(VLOOKUP($B90,'Changes (pct point)'!$B:$AA,G$645,FALSE)))</f>
        <v>0.81271438848920863</v>
      </c>
      <c r="H90" s="2">
        <f>VLOOKUP($B90,'Changes (pct point)'!$B:$AA,H$645,FALSE)/(VLOOKUP($B90,'Rates (%) SA2'!$B:$AA,H$645,FALSE)-(VLOOKUP($B90,'Changes (pct point)'!$B:$AA,H$645,FALSE)))</f>
        <v>0.2135882352941178</v>
      </c>
      <c r="I90" s="2">
        <f>VLOOKUP($B90,'Changes (pct point)'!$B:$AA,I$645,FALSE)/(VLOOKUP($B90,'Rates (%) SA2'!$B:$AA,I$645,FALSE)-(VLOOKUP($B90,'Changes (pct point)'!$B:$AA,I$645,FALSE)))</f>
        <v>0.19929565217391312</v>
      </c>
      <c r="J90" s="2">
        <f>VLOOKUP($B90,'Changes (pct point)'!$B:$AA,J$645,FALSE)/(VLOOKUP($B90,'Rates (%) SA2'!$B:$AA,J$645,FALSE)-(VLOOKUP($B90,'Changes (pct point)'!$B:$AA,J$645,FALSE)))</f>
        <v>0.23829489051094879</v>
      </c>
      <c r="K90" s="2">
        <f>VLOOKUP($B90,'Changes (pct point)'!$B:$AA,K$645,FALSE)/(VLOOKUP($B90,'Rates (%) SA2'!$B:$AA,K$645,FALSE)-(VLOOKUP($B90,'Changes (pct point)'!$B:$AA,K$645,FALSE)))</f>
        <v>1.1622732673267329</v>
      </c>
      <c r="L90" s="2">
        <f>VLOOKUP($B90,'Changes (pct point)'!$B:$AA,L$645,FALSE)/(VLOOKUP($B90,'Rates (%) SA2'!$B:$AA,L$645,FALSE)-(VLOOKUP($B90,'Changes (pct point)'!$B:$AA,L$645,FALSE)))</f>
        <v>-9.7389310344827645E-2</v>
      </c>
      <c r="M90" s="2">
        <f>VLOOKUP($B90,'Changes (pct point)'!$B:$AA,M$645,FALSE)/(VLOOKUP($B90,'Rates (%) SA2'!$B:$AA,M$645,FALSE)-(VLOOKUP($B90,'Changes (pct point)'!$B:$AA,M$645,FALSE)))</f>
        <v>9.5073770491802458E-3</v>
      </c>
      <c r="N90" s="2">
        <f>VLOOKUP($B90,'Changes (pct point)'!$B:$AA,N$645,FALSE)/(VLOOKUP($B90,'Rates (%) SA2'!$B:$AA,N$645,FALSE)-(VLOOKUP($B90,'Changes (pct point)'!$B:$AA,N$645,FALSE)))</f>
        <v>-0.16967100591715978</v>
      </c>
      <c r="O90" s="2">
        <f>VLOOKUP($B90,'Changes (pct point)'!$B:$AA,O$645,FALSE)/(VLOOKUP($B90,'Rates (%) SA2'!$B:$AA,O$645,FALSE)-(VLOOKUP($B90,'Changes (pct point)'!$B:$AA,O$645,FALSE)))</f>
        <v>0.82169523809523815</v>
      </c>
      <c r="P90" s="2">
        <f>VLOOKUP($B90,'Changes (pct point)'!$B:$AA,P$645,FALSE)/(VLOOKUP($B90,'Rates (%) SA2'!$B:$AA,P$645,FALSE)-(VLOOKUP($B90,'Changes (pct point)'!$B:$AA,P$645,FALSE)))</f>
        <v>-0.38433289473684207</v>
      </c>
      <c r="Q90" s="2">
        <f>VLOOKUP($B90,'Changes (pct point)'!$B:$AA,Q$645,FALSE)/(VLOOKUP($B90,'Rates (%) SA2'!$B:$AA,Q$645,FALSE)-(VLOOKUP($B90,'Changes (pct point)'!$B:$AA,Q$645,FALSE)))</f>
        <v>0.13630868167202564</v>
      </c>
      <c r="R90" s="2">
        <f>VLOOKUP($B90,'Changes (pct point)'!$B:$AA,R$645,FALSE)/(VLOOKUP($B90,'Rates (%) SA2'!$B:$AA,R$645,FALSE)-(VLOOKUP($B90,'Changes (pct point)'!$B:$AA,R$645,FALSE)))</f>
        <v>0.73891229508196732</v>
      </c>
      <c r="S90" s="2">
        <f>VLOOKUP($B90,'Changes (pct point)'!$B:$AA,S$645,FALSE)/(VLOOKUP($B90,'Rates (%) SA2'!$B:$AA,S$645,FALSE)-(VLOOKUP($B90,'Changes (pct point)'!$B:$AA,S$645,FALSE)))</f>
        <v>0.34385402843601892</v>
      </c>
      <c r="T90" s="2">
        <f>VLOOKUP($B90,'Changes (pct point)'!$B:$AA,T$645,FALSE)/(VLOOKUP($B90,'Rates (%) SA2'!$B:$AA,T$645,FALSE)-(VLOOKUP($B90,'Changes (pct point)'!$B:$AA,T$645,FALSE)))</f>
        <v>1.8799542334096107E-2</v>
      </c>
      <c r="U90" s="2">
        <f>VLOOKUP($B90,'Changes (pct point)'!$B:$AA,U$645,FALSE)/(VLOOKUP($B90,'Rates (%) SA2'!$B:$AA,U$645,FALSE)-(VLOOKUP($B90,'Changes (pct point)'!$B:$AA,U$645,FALSE)))</f>
        <v>0.2954264150943397</v>
      </c>
      <c r="V90" s="2">
        <f>VLOOKUP($B90,'Changes (pct point)'!$B:$AA,V$645,FALSE)/(VLOOKUP($B90,'Rates (%) SA2'!$B:$AA,V$645,FALSE)-(VLOOKUP($B90,'Changes (pct point)'!$B:$AA,V$645,FALSE)))</f>
        <v>-1.4377049180327898E-2</v>
      </c>
      <c r="W90" s="2">
        <f>VLOOKUP($B90,'Changes (pct point)'!$B:$AA,W$645,FALSE)/(VLOOKUP($B90,'Rates (%) SA2'!$B:$AA,W$645,FALSE)-(VLOOKUP($B90,'Changes (pct point)'!$B:$AA,W$645,FALSE)))</f>
        <v>0.29651162790697672</v>
      </c>
      <c r="X90" s="2">
        <f>VLOOKUP($B90,'Changes (pct point)'!$B:$AA,X$645,FALSE)/(VLOOKUP($B90,'Rates (%) SA2'!$B:$AA,X$645,FALSE)-(VLOOKUP($B90,'Changes (pct point)'!$B:$AA,X$645,FALSE)))</f>
        <v>-7.2727272727272724E-2</v>
      </c>
      <c r="Y90" s="2">
        <f>VLOOKUP($B90,'Changes (pct point)'!$B:$AA,Y$645,FALSE)/(VLOOKUP($B90,'Rates (%) SA2'!$B:$AA,Y$645,FALSE)-(VLOOKUP($B90,'Changes (pct point)'!$B:$AA,Y$645,FALSE)))</f>
        <v>-8.8888888888888892E-2</v>
      </c>
      <c r="Z90" s="2">
        <f>VLOOKUP($B90,'Changes (pct point)'!$B:$AA,Z$645,FALSE)/(VLOOKUP($B90,'Rates (%) SA2'!$B:$AA,Z$645,FALSE)-(VLOOKUP($B90,'Changes (pct point)'!$B:$AA,Z$645,FALSE)))</f>
        <v>0.40497335701598569</v>
      </c>
    </row>
    <row r="91" spans="1:26" x14ac:dyDescent="0.3">
      <c r="A91">
        <v>123021441</v>
      </c>
      <c r="B91" t="s">
        <v>579</v>
      </c>
      <c r="C91" s="2">
        <f>VLOOKUP($B91,'Changes (pct point)'!$B:$AA,C$645,FALSE)/(VLOOKUP($B91,'Rates (%) SA2'!$B:$AA,C$645,FALSE)-(VLOOKUP($B91,'Changes (pct point)'!$B:$AA,C$645,FALSE)))</f>
        <v>0.36931299716827171</v>
      </c>
      <c r="D91" s="2">
        <f>VLOOKUP($B91,'Changes (pct point)'!$B:$AA,D$645,FALSE)/(VLOOKUP($B91,'Rates (%) SA2'!$B:$AA,D$645,FALSE)-(VLOOKUP($B91,'Changes (pct point)'!$B:$AA,D$645,FALSE)))</f>
        <v>0.22076721311475406</v>
      </c>
      <c r="E91" s="2">
        <f>VLOOKUP($B91,'Changes (pct point)'!$B:$AA,E$645,FALSE)/(VLOOKUP($B91,'Rates (%) SA2'!$B:$AA,E$645,FALSE)-(VLOOKUP($B91,'Changes (pct point)'!$B:$AA,E$645,FALSE)))</f>
        <v>5.5214937759336113E-2</v>
      </c>
      <c r="F91" s="2">
        <f>VLOOKUP($B91,'Changes (pct point)'!$B:$AA,F$645,FALSE)/(VLOOKUP($B91,'Rates (%) SA2'!$B:$AA,F$645,FALSE)-(VLOOKUP($B91,'Changes (pct point)'!$B:$AA,F$645,FALSE)))</f>
        <v>0.44342071668533034</v>
      </c>
      <c r="G91" s="2">
        <f>VLOOKUP($B91,'Changes (pct point)'!$B:$AA,G$645,FALSE)/(VLOOKUP($B91,'Rates (%) SA2'!$B:$AA,G$645,FALSE)-(VLOOKUP($B91,'Changes (pct point)'!$B:$AA,G$645,FALSE)))</f>
        <v>0.83995811518324581</v>
      </c>
      <c r="H91" s="2">
        <f>VLOOKUP($B91,'Changes (pct point)'!$B:$AA,H$645,FALSE)/(VLOOKUP($B91,'Rates (%) SA2'!$B:$AA,H$645,FALSE)-(VLOOKUP($B91,'Changes (pct point)'!$B:$AA,H$645,FALSE)))</f>
        <v>0.41675831932773111</v>
      </c>
      <c r="I91" s="2">
        <f>VLOOKUP($B91,'Changes (pct point)'!$B:$AA,I$645,FALSE)/(VLOOKUP($B91,'Rates (%) SA2'!$B:$AA,I$645,FALSE)-(VLOOKUP($B91,'Changes (pct point)'!$B:$AA,I$645,FALSE)))</f>
        <v>0.45107068493150693</v>
      </c>
      <c r="J91" s="2">
        <f>VLOOKUP($B91,'Changes (pct point)'!$B:$AA,J$645,FALSE)/(VLOOKUP($B91,'Rates (%) SA2'!$B:$AA,J$645,FALSE)-(VLOOKUP($B91,'Changes (pct point)'!$B:$AA,J$645,FALSE)))</f>
        <v>0.64334272727272734</v>
      </c>
      <c r="K91" s="2">
        <f>VLOOKUP($B91,'Changes (pct point)'!$B:$AA,K$645,FALSE)/(VLOOKUP($B91,'Rates (%) SA2'!$B:$AA,K$645,FALSE)-(VLOOKUP($B91,'Changes (pct point)'!$B:$AA,K$645,FALSE)))</f>
        <v>0.87612714285714277</v>
      </c>
      <c r="L91" s="2">
        <f>VLOOKUP($B91,'Changes (pct point)'!$B:$AA,L$645,FALSE)/(VLOOKUP($B91,'Rates (%) SA2'!$B:$AA,L$645,FALSE)-(VLOOKUP($B91,'Changes (pct point)'!$B:$AA,L$645,FALSE)))</f>
        <v>0.61381605184446653</v>
      </c>
      <c r="M91" s="2">
        <f>VLOOKUP($B91,'Changes (pct point)'!$B:$AA,M$645,FALSE)/(VLOOKUP($B91,'Rates (%) SA2'!$B:$AA,M$645,FALSE)-(VLOOKUP($B91,'Changes (pct point)'!$B:$AA,M$645,FALSE)))</f>
        <v>0.30199353448275862</v>
      </c>
      <c r="N91" s="2">
        <f>VLOOKUP($B91,'Changes (pct point)'!$B:$AA,N$645,FALSE)/(VLOOKUP($B91,'Rates (%) SA2'!$B:$AA,N$645,FALSE)-(VLOOKUP($B91,'Changes (pct point)'!$B:$AA,N$645,FALSE)))</f>
        <v>0.25656887755102037</v>
      </c>
      <c r="O91" s="2">
        <f>VLOOKUP($B91,'Changes (pct point)'!$B:$AA,O$645,FALSE)/(VLOOKUP($B91,'Rates (%) SA2'!$B:$AA,O$645,FALSE)-(VLOOKUP($B91,'Changes (pct point)'!$B:$AA,O$645,FALSE)))</f>
        <v>1.0968826086956522</v>
      </c>
      <c r="P91" s="2">
        <f>VLOOKUP($B91,'Changes (pct point)'!$B:$AA,P$645,FALSE)/(VLOOKUP($B91,'Rates (%) SA2'!$B:$AA,P$645,FALSE)-(VLOOKUP($B91,'Changes (pct point)'!$B:$AA,P$645,FALSE)))</f>
        <v>-0.31158039215686267</v>
      </c>
      <c r="Q91" s="2">
        <f>VLOOKUP($B91,'Changes (pct point)'!$B:$AA,Q$645,FALSE)/(VLOOKUP($B91,'Rates (%) SA2'!$B:$AA,Q$645,FALSE)-(VLOOKUP($B91,'Changes (pct point)'!$B:$AA,Q$645,FALSE)))</f>
        <v>0.22539171686746987</v>
      </c>
      <c r="R91" s="2">
        <f>VLOOKUP($B91,'Changes (pct point)'!$B:$AA,R$645,FALSE)/(VLOOKUP($B91,'Rates (%) SA2'!$B:$AA,R$645,FALSE)-(VLOOKUP($B91,'Changes (pct point)'!$B:$AA,R$645,FALSE)))</f>
        <v>0.83677183908045971</v>
      </c>
      <c r="S91" s="2">
        <f>VLOOKUP($B91,'Changes (pct point)'!$B:$AA,S$645,FALSE)/(VLOOKUP($B91,'Rates (%) SA2'!$B:$AA,S$645,FALSE)-(VLOOKUP($B91,'Changes (pct point)'!$B:$AA,S$645,FALSE)))</f>
        <v>0.96674358974358976</v>
      </c>
      <c r="T91" s="2">
        <f>VLOOKUP($B91,'Changes (pct point)'!$B:$AA,T$645,FALSE)/(VLOOKUP($B91,'Rates (%) SA2'!$B:$AA,T$645,FALSE)-(VLOOKUP($B91,'Changes (pct point)'!$B:$AA,T$645,FALSE)))</f>
        <v>0.22412776025236583</v>
      </c>
      <c r="U91" s="2">
        <f>VLOOKUP($B91,'Changes (pct point)'!$B:$AA,U$645,FALSE)/(VLOOKUP($B91,'Rates (%) SA2'!$B:$AA,U$645,FALSE)-(VLOOKUP($B91,'Changes (pct point)'!$B:$AA,U$645,FALSE)))</f>
        <v>0.29427703281027096</v>
      </c>
      <c r="V91" s="2">
        <f>VLOOKUP($B91,'Changes (pct point)'!$B:$AA,V$645,FALSE)/(VLOOKUP($B91,'Rates (%) SA2'!$B:$AA,V$645,FALSE)-(VLOOKUP($B91,'Changes (pct point)'!$B:$AA,V$645,FALSE)))</f>
        <v>0.50836097560975613</v>
      </c>
      <c r="W91" s="2">
        <f>VLOOKUP($B91,'Changes (pct point)'!$B:$AA,W$645,FALSE)/(VLOOKUP($B91,'Rates (%) SA2'!$B:$AA,W$645,FALSE)-(VLOOKUP($B91,'Changes (pct point)'!$B:$AA,W$645,FALSE)))</f>
        <v>0.34778837814397223</v>
      </c>
      <c r="X91" s="2">
        <f>VLOOKUP($B91,'Changes (pct point)'!$B:$AA,X$645,FALSE)/(VLOOKUP($B91,'Rates (%) SA2'!$B:$AA,X$645,FALSE)-(VLOOKUP($B91,'Changes (pct point)'!$B:$AA,X$645,FALSE)))</f>
        <v>0.35674676524953791</v>
      </c>
      <c r="Y91" s="2">
        <f>VLOOKUP($B91,'Changes (pct point)'!$B:$AA,Y$645,FALSE)/(VLOOKUP($B91,'Rates (%) SA2'!$B:$AA,Y$645,FALSE)-(VLOOKUP($B91,'Changes (pct point)'!$B:$AA,Y$645,FALSE)))</f>
        <v>-9.1501028101439341E-2</v>
      </c>
      <c r="Z91" s="2">
        <f>VLOOKUP($B91,'Changes (pct point)'!$B:$AA,Z$645,FALSE)/(VLOOKUP($B91,'Rates (%) SA2'!$B:$AA,Z$645,FALSE)-(VLOOKUP($B91,'Changes (pct point)'!$B:$AA,Z$645,FALSE)))</f>
        <v>0.40613382899628248</v>
      </c>
    </row>
    <row r="92" spans="1:26" x14ac:dyDescent="0.3">
      <c r="A92">
        <v>115041301</v>
      </c>
      <c r="B92" t="s">
        <v>387</v>
      </c>
      <c r="C92" s="2">
        <f>VLOOKUP($B92,'Changes (pct point)'!$B:$AA,C$645,FALSE)/(VLOOKUP($B92,'Rates (%) SA2'!$B:$AA,C$645,FALSE)-(VLOOKUP($B92,'Changes (pct point)'!$B:$AA,C$645,FALSE)))</f>
        <v>0.14019046198560997</v>
      </c>
      <c r="D92" s="2">
        <f>VLOOKUP($B92,'Changes (pct point)'!$B:$AA,D$645,FALSE)/(VLOOKUP($B92,'Rates (%) SA2'!$B:$AA,D$645,FALSE)-(VLOOKUP($B92,'Changes (pct point)'!$B:$AA,D$645,FALSE)))</f>
        <v>0.11246896836876154</v>
      </c>
      <c r="E92" s="2">
        <f>VLOOKUP($B92,'Changes (pct point)'!$B:$AA,E$645,FALSE)/(VLOOKUP($B92,'Rates (%) SA2'!$B:$AA,E$645,FALSE)-(VLOOKUP($B92,'Changes (pct point)'!$B:$AA,E$645,FALSE)))</f>
        <v>-0.16876977400365475</v>
      </c>
      <c r="F92" s="2">
        <f>VLOOKUP($B92,'Changes (pct point)'!$B:$AA,F$645,FALSE)/(VLOOKUP($B92,'Rates (%) SA2'!$B:$AA,F$645,FALSE)-(VLOOKUP($B92,'Changes (pct point)'!$B:$AA,F$645,FALSE)))</f>
        <v>0.11008980037440773</v>
      </c>
      <c r="G92" s="2">
        <f>VLOOKUP($B92,'Changes (pct point)'!$B:$AA,G$645,FALSE)/(VLOOKUP($B92,'Rates (%) SA2'!$B:$AA,G$645,FALSE)-(VLOOKUP($B92,'Changes (pct point)'!$B:$AA,G$645,FALSE)))</f>
        <v>0.62042381116735523</v>
      </c>
      <c r="H92" s="2">
        <f>VLOOKUP($B92,'Changes (pct point)'!$B:$AA,H$645,FALSE)/(VLOOKUP($B92,'Rates (%) SA2'!$B:$AA,H$645,FALSE)-(VLOOKUP($B92,'Changes (pct point)'!$B:$AA,H$645,FALSE)))</f>
        <v>3.3439393426981698E-2</v>
      </c>
      <c r="I92" s="2">
        <f>VLOOKUP($B92,'Changes (pct point)'!$B:$AA,I$645,FALSE)/(VLOOKUP($B92,'Rates (%) SA2'!$B:$AA,I$645,FALSE)-(VLOOKUP($B92,'Changes (pct point)'!$B:$AA,I$645,FALSE)))</f>
        <v>0.26754545275514047</v>
      </c>
      <c r="J92" s="2">
        <f>VLOOKUP($B92,'Changes (pct point)'!$B:$AA,J$645,FALSE)/(VLOOKUP($B92,'Rates (%) SA2'!$B:$AA,J$645,FALSE)-(VLOOKUP($B92,'Changes (pct point)'!$B:$AA,J$645,FALSE)))</f>
        <v>-0.1700266871998273</v>
      </c>
      <c r="K92" s="2">
        <f>VLOOKUP($B92,'Changes (pct point)'!$B:$AA,K$645,FALSE)/(VLOOKUP($B92,'Rates (%) SA2'!$B:$AA,K$645,FALSE)-(VLOOKUP($B92,'Changes (pct point)'!$B:$AA,K$645,FALSE)))</f>
        <v>3.4005926523259769</v>
      </c>
      <c r="L92" s="2">
        <f>VLOOKUP($B92,'Changes (pct point)'!$B:$AA,L$645,FALSE)/(VLOOKUP($B92,'Rates (%) SA2'!$B:$AA,L$645,FALSE)-(VLOOKUP($B92,'Changes (pct point)'!$B:$AA,L$645,FALSE)))</f>
        <v>0.28390780003904559</v>
      </c>
      <c r="M92" s="2">
        <f>VLOOKUP($B92,'Changes (pct point)'!$B:$AA,M$645,FALSE)/(VLOOKUP($B92,'Rates (%) SA2'!$B:$AA,M$645,FALSE)-(VLOOKUP($B92,'Changes (pct point)'!$B:$AA,M$645,FALSE)))</f>
        <v>4.0409965182631784E-2</v>
      </c>
      <c r="N92" s="2">
        <f>VLOOKUP($B92,'Changes (pct point)'!$B:$AA,N$645,FALSE)/(VLOOKUP($B92,'Rates (%) SA2'!$B:$AA,N$645,FALSE)-(VLOOKUP($B92,'Changes (pct point)'!$B:$AA,N$645,FALSE)))</f>
        <v>3.4985147838528532E-2</v>
      </c>
      <c r="O92" s="2">
        <f>VLOOKUP($B92,'Changes (pct point)'!$B:$AA,O$645,FALSE)/(VLOOKUP($B92,'Rates (%) SA2'!$B:$AA,O$645,FALSE)-(VLOOKUP($B92,'Changes (pct point)'!$B:$AA,O$645,FALSE)))</f>
        <v>0.25110606266285868</v>
      </c>
      <c r="P92" s="2">
        <f>VLOOKUP($B92,'Changes (pct point)'!$B:$AA,P$645,FALSE)/(VLOOKUP($B92,'Rates (%) SA2'!$B:$AA,P$645,FALSE)-(VLOOKUP($B92,'Changes (pct point)'!$B:$AA,P$645,FALSE)))</f>
        <v>-0.81837776724409805</v>
      </c>
      <c r="Q92" s="2">
        <f>VLOOKUP($B92,'Changes (pct point)'!$B:$AA,Q$645,FALSE)/(VLOOKUP($B92,'Rates (%) SA2'!$B:$AA,Q$645,FALSE)-(VLOOKUP($B92,'Changes (pct point)'!$B:$AA,Q$645,FALSE)))</f>
        <v>0.14408180737332404</v>
      </c>
      <c r="R92" s="2">
        <f>VLOOKUP($B92,'Changes (pct point)'!$B:$AA,R$645,FALSE)/(VLOOKUP($B92,'Rates (%) SA2'!$B:$AA,R$645,FALSE)-(VLOOKUP($B92,'Changes (pct point)'!$B:$AA,R$645,FALSE)))</f>
        <v>0.597589573450103</v>
      </c>
      <c r="S92" s="2">
        <f>VLOOKUP($B92,'Changes (pct point)'!$B:$AA,S$645,FALSE)/(VLOOKUP($B92,'Rates (%) SA2'!$B:$AA,S$645,FALSE)-(VLOOKUP($B92,'Changes (pct point)'!$B:$AA,S$645,FALSE)))</f>
        <v>0.27988697430979115</v>
      </c>
      <c r="T92" s="2">
        <f>VLOOKUP($B92,'Changes (pct point)'!$B:$AA,T$645,FALSE)/(VLOOKUP($B92,'Rates (%) SA2'!$B:$AA,T$645,FALSE)-(VLOOKUP($B92,'Changes (pct point)'!$B:$AA,T$645,FALSE)))</f>
        <v>0.11102741367088813</v>
      </c>
      <c r="U92" s="2">
        <f>VLOOKUP($B92,'Changes (pct point)'!$B:$AA,U$645,FALSE)/(VLOOKUP($B92,'Rates (%) SA2'!$B:$AA,U$645,FALSE)-(VLOOKUP($B92,'Changes (pct point)'!$B:$AA,U$645,FALSE)))</f>
        <v>0.29420478746914613</v>
      </c>
      <c r="V92" s="2" t="e">
        <f>VLOOKUP($B92,'Changes (pct point)'!$B:$AA,V$645,FALSE)/(VLOOKUP($B92,'Rates (%) SA2'!$B:$AA,V$645,FALSE)-(VLOOKUP($B92,'Changes (pct point)'!$B:$AA,V$645,FALSE)))</f>
        <v>#VALUE!</v>
      </c>
      <c r="W92" s="2">
        <f>VLOOKUP($B92,'Changes (pct point)'!$B:$AA,W$645,FALSE)/(VLOOKUP($B92,'Rates (%) SA2'!$B:$AA,W$645,FALSE)-(VLOOKUP($B92,'Changes (pct point)'!$B:$AA,W$645,FALSE)))</f>
        <v>0.1784565916398714</v>
      </c>
      <c r="X92" s="2">
        <f>VLOOKUP($B92,'Changes (pct point)'!$B:$AA,X$645,FALSE)/(VLOOKUP($B92,'Rates (%) SA2'!$B:$AA,X$645,FALSE)-(VLOOKUP($B92,'Changes (pct point)'!$B:$AA,X$645,FALSE)))</f>
        <v>-0.12776831345826234</v>
      </c>
      <c r="Y92" s="2">
        <f>VLOOKUP($B92,'Changes (pct point)'!$B:$AA,Y$645,FALSE)/(VLOOKUP($B92,'Rates (%) SA2'!$B:$AA,Y$645,FALSE)-(VLOOKUP($B92,'Changes (pct point)'!$B:$AA,Y$645,FALSE)))</f>
        <v>0.55701754385964919</v>
      </c>
      <c r="Z92" s="2">
        <f>VLOOKUP($B92,'Changes (pct point)'!$B:$AA,Z$645,FALSE)/(VLOOKUP($B92,'Rates (%) SA2'!$B:$AA,Z$645,FALSE)-(VLOOKUP($B92,'Changes (pct point)'!$B:$AA,Z$645,FALSE)))</f>
        <v>-0.25108493490390577</v>
      </c>
    </row>
    <row r="93" spans="1:26" x14ac:dyDescent="0.3">
      <c r="A93">
        <v>122031693</v>
      </c>
      <c r="B93" t="s">
        <v>564</v>
      </c>
      <c r="C93" s="2">
        <f>VLOOKUP($B93,'Changes (pct point)'!$B:$AA,C$645,FALSE)/(VLOOKUP($B93,'Rates (%) SA2'!$B:$AA,C$645,FALSE)-(VLOOKUP($B93,'Changes (pct point)'!$B:$AA,C$645,FALSE)))</f>
        <v>-7.9963938826704273E-2</v>
      </c>
      <c r="D93" s="2">
        <f>VLOOKUP($B93,'Changes (pct point)'!$B:$AA,D$645,FALSE)/(VLOOKUP($B93,'Rates (%) SA2'!$B:$AA,D$645,FALSE)-(VLOOKUP($B93,'Changes (pct point)'!$B:$AA,D$645,FALSE)))</f>
        <v>-0.22599452196209829</v>
      </c>
      <c r="E93" s="2">
        <f>VLOOKUP($B93,'Changes (pct point)'!$B:$AA,E$645,FALSE)/(VLOOKUP($B93,'Rates (%) SA2'!$B:$AA,E$645,FALSE)-(VLOOKUP($B93,'Changes (pct point)'!$B:$AA,E$645,FALSE)))</f>
        <v>6.3604979571375023E-2</v>
      </c>
      <c r="F93" s="2">
        <f>VLOOKUP($B93,'Changes (pct point)'!$B:$AA,F$645,FALSE)/(VLOOKUP($B93,'Rates (%) SA2'!$B:$AA,F$645,FALSE)-(VLOOKUP($B93,'Changes (pct point)'!$B:$AA,F$645,FALSE)))</f>
        <v>-9.1745667348042709E-2</v>
      </c>
      <c r="G93" s="2">
        <f>VLOOKUP($B93,'Changes (pct point)'!$B:$AA,G$645,FALSE)/(VLOOKUP($B93,'Rates (%) SA2'!$B:$AA,G$645,FALSE)-(VLOOKUP($B93,'Changes (pct point)'!$B:$AA,G$645,FALSE)))</f>
        <v>0.13527174361998257</v>
      </c>
      <c r="H93" s="2">
        <f>VLOOKUP($B93,'Changes (pct point)'!$B:$AA,H$645,FALSE)/(VLOOKUP($B93,'Rates (%) SA2'!$B:$AA,H$645,FALSE)-(VLOOKUP($B93,'Changes (pct point)'!$B:$AA,H$645,FALSE)))</f>
        <v>-7.5101103282330689E-2</v>
      </c>
      <c r="I93" s="2">
        <f>VLOOKUP($B93,'Changes (pct point)'!$B:$AA,I$645,FALSE)/(VLOOKUP($B93,'Rates (%) SA2'!$B:$AA,I$645,FALSE)-(VLOOKUP($B93,'Changes (pct point)'!$B:$AA,I$645,FALSE)))</f>
        <v>1.8367301781482694E-2</v>
      </c>
      <c r="J93" s="2">
        <f>VLOOKUP($B93,'Changes (pct point)'!$B:$AA,J$645,FALSE)/(VLOOKUP($B93,'Rates (%) SA2'!$B:$AA,J$645,FALSE)-(VLOOKUP($B93,'Changes (pct point)'!$B:$AA,J$645,FALSE)))</f>
        <v>-2.4820560879138032E-2</v>
      </c>
      <c r="K93" s="2">
        <f>VLOOKUP($B93,'Changes (pct point)'!$B:$AA,K$645,FALSE)/(VLOOKUP($B93,'Rates (%) SA2'!$B:$AA,K$645,FALSE)-(VLOOKUP($B93,'Changes (pct point)'!$B:$AA,K$645,FALSE)))</f>
        <v>0.62813247754653656</v>
      </c>
      <c r="L93" s="2">
        <f>VLOOKUP($B93,'Changes (pct point)'!$B:$AA,L$645,FALSE)/(VLOOKUP($B93,'Rates (%) SA2'!$B:$AA,L$645,FALSE)-(VLOOKUP($B93,'Changes (pct point)'!$B:$AA,L$645,FALSE)))</f>
        <v>-0.25581723908235859</v>
      </c>
      <c r="M93" s="2">
        <f>VLOOKUP($B93,'Changes (pct point)'!$B:$AA,M$645,FALSE)/(VLOOKUP($B93,'Rates (%) SA2'!$B:$AA,M$645,FALSE)-(VLOOKUP($B93,'Changes (pct point)'!$B:$AA,M$645,FALSE)))</f>
        <v>-0.17672358487743639</v>
      </c>
      <c r="N93" s="2">
        <f>VLOOKUP($B93,'Changes (pct point)'!$B:$AA,N$645,FALSE)/(VLOOKUP($B93,'Rates (%) SA2'!$B:$AA,N$645,FALSE)-(VLOOKUP($B93,'Changes (pct point)'!$B:$AA,N$645,FALSE)))</f>
        <v>-0.39086181898203598</v>
      </c>
      <c r="O93" s="2">
        <f>VLOOKUP($B93,'Changes (pct point)'!$B:$AA,O$645,FALSE)/(VLOOKUP($B93,'Rates (%) SA2'!$B:$AA,O$645,FALSE)-(VLOOKUP($B93,'Changes (pct point)'!$B:$AA,O$645,FALSE)))</f>
        <v>0.58102174610189417</v>
      </c>
      <c r="P93" s="2">
        <f>VLOOKUP($B93,'Changes (pct point)'!$B:$AA,P$645,FALSE)/(VLOOKUP($B93,'Rates (%) SA2'!$B:$AA,P$645,FALSE)-(VLOOKUP($B93,'Changes (pct point)'!$B:$AA,P$645,FALSE)))</f>
        <v>-0.49052617124485581</v>
      </c>
      <c r="Q93" s="2">
        <f>VLOOKUP($B93,'Changes (pct point)'!$B:$AA,Q$645,FALSE)/(VLOOKUP($B93,'Rates (%) SA2'!$B:$AA,Q$645,FALSE)-(VLOOKUP($B93,'Changes (pct point)'!$B:$AA,Q$645,FALSE)))</f>
        <v>7.991468681045158E-2</v>
      </c>
      <c r="R93" s="2">
        <f>VLOOKUP($B93,'Changes (pct point)'!$B:$AA,R$645,FALSE)/(VLOOKUP($B93,'Rates (%) SA2'!$B:$AA,R$645,FALSE)-(VLOOKUP($B93,'Changes (pct point)'!$B:$AA,R$645,FALSE)))</f>
        <v>0.16101438108541244</v>
      </c>
      <c r="S93" s="2">
        <f>VLOOKUP($B93,'Changes (pct point)'!$B:$AA,S$645,FALSE)/(VLOOKUP($B93,'Rates (%) SA2'!$B:$AA,S$645,FALSE)-(VLOOKUP($B93,'Changes (pct point)'!$B:$AA,S$645,FALSE)))</f>
        <v>7.0262919030711871E-2</v>
      </c>
      <c r="T93" s="2">
        <f>VLOOKUP($B93,'Changes (pct point)'!$B:$AA,T$645,FALSE)/(VLOOKUP($B93,'Rates (%) SA2'!$B:$AA,T$645,FALSE)-(VLOOKUP($B93,'Changes (pct point)'!$B:$AA,T$645,FALSE)))</f>
        <v>-0.25953933967926973</v>
      </c>
      <c r="U93" s="2">
        <f>VLOOKUP($B93,'Changes (pct point)'!$B:$AA,U$645,FALSE)/(VLOOKUP($B93,'Rates (%) SA2'!$B:$AA,U$645,FALSE)-(VLOOKUP($B93,'Changes (pct point)'!$B:$AA,U$645,FALSE)))</f>
        <v>0.29374731581177382</v>
      </c>
      <c r="V93" s="2">
        <f>VLOOKUP($B93,'Changes (pct point)'!$B:$AA,V$645,FALSE)/(VLOOKUP($B93,'Rates (%) SA2'!$B:$AA,V$645,FALSE)-(VLOOKUP($B93,'Changes (pct point)'!$B:$AA,V$645,FALSE)))</f>
        <v>4.8113279919465818E-2</v>
      </c>
      <c r="W93" s="2">
        <f>VLOOKUP($B93,'Changes (pct point)'!$B:$AA,W$645,FALSE)/(VLOOKUP($B93,'Rates (%) SA2'!$B:$AA,W$645,FALSE)-(VLOOKUP($B93,'Changes (pct point)'!$B:$AA,W$645,FALSE)))</f>
        <v>0.21445221445221446</v>
      </c>
      <c r="X93" s="2">
        <f>VLOOKUP($B93,'Changes (pct point)'!$B:$AA,X$645,FALSE)/(VLOOKUP($B93,'Rates (%) SA2'!$B:$AA,X$645,FALSE)-(VLOOKUP($B93,'Changes (pct point)'!$B:$AA,X$645,FALSE)))</f>
        <v>9.2648539778449154E-2</v>
      </c>
      <c r="Y93" s="2">
        <f>VLOOKUP($B93,'Changes (pct point)'!$B:$AA,Y$645,FALSE)/(VLOOKUP($B93,'Rates (%) SA2'!$B:$AA,Y$645,FALSE)-(VLOOKUP($B93,'Changes (pct point)'!$B:$AA,Y$645,FALSE)))</f>
        <v>0.47960618846694802</v>
      </c>
      <c r="Z93" s="2">
        <f>VLOOKUP($B93,'Changes (pct point)'!$B:$AA,Z$645,FALSE)/(VLOOKUP($B93,'Rates (%) SA2'!$B:$AA,Z$645,FALSE)-(VLOOKUP($B93,'Changes (pct point)'!$B:$AA,Z$645,FALSE)))</f>
        <v>0.1012292118582791</v>
      </c>
    </row>
    <row r="94" spans="1:26" x14ac:dyDescent="0.3">
      <c r="A94">
        <v>121021404</v>
      </c>
      <c r="B94" t="s">
        <v>533</v>
      </c>
      <c r="C94" s="2">
        <f>VLOOKUP($B94,'Changes (pct point)'!$B:$AA,C$645,FALSE)/(VLOOKUP($B94,'Rates (%) SA2'!$B:$AA,C$645,FALSE)-(VLOOKUP($B94,'Changes (pct point)'!$B:$AA,C$645,FALSE)))</f>
        <v>3.1228791773778901E-2</v>
      </c>
      <c r="D94" s="2">
        <f>VLOOKUP($B94,'Changes (pct point)'!$B:$AA,D$645,FALSE)/(VLOOKUP($B94,'Rates (%) SA2'!$B:$AA,D$645,FALSE)-(VLOOKUP($B94,'Changes (pct point)'!$B:$AA,D$645,FALSE)))</f>
        <v>-0.24320042553191498</v>
      </c>
      <c r="E94" s="2">
        <f>VLOOKUP($B94,'Changes (pct point)'!$B:$AA,E$645,FALSE)/(VLOOKUP($B94,'Rates (%) SA2'!$B:$AA,E$645,FALSE)-(VLOOKUP($B94,'Changes (pct point)'!$B:$AA,E$645,FALSE)))</f>
        <v>0.41523934426229508</v>
      </c>
      <c r="F94" s="2">
        <f>VLOOKUP($B94,'Changes (pct point)'!$B:$AA,F$645,FALSE)/(VLOOKUP($B94,'Rates (%) SA2'!$B:$AA,F$645,FALSE)-(VLOOKUP($B94,'Changes (pct point)'!$B:$AA,F$645,FALSE)))</f>
        <v>6.0726050420168001E-2</v>
      </c>
      <c r="G94" s="2">
        <f>VLOOKUP($B94,'Changes (pct point)'!$B:$AA,G$645,FALSE)/(VLOOKUP($B94,'Rates (%) SA2'!$B:$AA,G$645,FALSE)-(VLOOKUP($B94,'Changes (pct point)'!$B:$AA,G$645,FALSE)))</f>
        <v>0.23261048387096786</v>
      </c>
      <c r="H94" s="2">
        <f>VLOOKUP($B94,'Changes (pct point)'!$B:$AA,H$645,FALSE)/(VLOOKUP($B94,'Rates (%) SA2'!$B:$AA,H$645,FALSE)-(VLOOKUP($B94,'Changes (pct point)'!$B:$AA,H$645,FALSE)))</f>
        <v>0.17202040816326525</v>
      </c>
      <c r="I94" s="2">
        <f>VLOOKUP($B94,'Changes (pct point)'!$B:$AA,I$645,FALSE)/(VLOOKUP($B94,'Rates (%) SA2'!$B:$AA,I$645,FALSE)-(VLOOKUP($B94,'Changes (pct point)'!$B:$AA,I$645,FALSE)))</f>
        <v>0.13529629629629633</v>
      </c>
      <c r="J94" s="2">
        <f>VLOOKUP($B94,'Changes (pct point)'!$B:$AA,J$645,FALSE)/(VLOOKUP($B94,'Rates (%) SA2'!$B:$AA,J$645,FALSE)-(VLOOKUP($B94,'Changes (pct point)'!$B:$AA,J$645,FALSE)))</f>
        <v>1.1012923076923073</v>
      </c>
      <c r="K94" s="2">
        <f>VLOOKUP($B94,'Changes (pct point)'!$B:$AA,K$645,FALSE)/(VLOOKUP($B94,'Rates (%) SA2'!$B:$AA,K$645,FALSE)-(VLOOKUP($B94,'Changes (pct point)'!$B:$AA,K$645,FALSE)))</f>
        <v>0.24935053763440859</v>
      </c>
      <c r="L94" s="2">
        <f>VLOOKUP($B94,'Changes (pct point)'!$B:$AA,L$645,FALSE)/(VLOOKUP($B94,'Rates (%) SA2'!$B:$AA,L$645,FALSE)-(VLOOKUP($B94,'Changes (pct point)'!$B:$AA,L$645,FALSE)))</f>
        <v>-0.14821480000000004</v>
      </c>
      <c r="M94" s="2">
        <f>VLOOKUP($B94,'Changes (pct point)'!$B:$AA,M$645,FALSE)/(VLOOKUP($B94,'Rates (%) SA2'!$B:$AA,M$645,FALSE)-(VLOOKUP($B94,'Changes (pct point)'!$B:$AA,M$645,FALSE)))</f>
        <v>-0.13014022988505755</v>
      </c>
      <c r="N94" s="2">
        <f>VLOOKUP($B94,'Changes (pct point)'!$B:$AA,N$645,FALSE)/(VLOOKUP($B94,'Rates (%) SA2'!$B:$AA,N$645,FALSE)-(VLOOKUP($B94,'Changes (pct point)'!$B:$AA,N$645,FALSE)))</f>
        <v>-0.32614064171122992</v>
      </c>
      <c r="O94" s="2">
        <f>VLOOKUP($B94,'Changes (pct point)'!$B:$AA,O$645,FALSE)/(VLOOKUP($B94,'Rates (%) SA2'!$B:$AA,O$645,FALSE)-(VLOOKUP($B94,'Changes (pct point)'!$B:$AA,O$645,FALSE)))</f>
        <v>0.84947922077922089</v>
      </c>
      <c r="P94" s="2">
        <f>VLOOKUP($B94,'Changes (pct point)'!$B:$AA,P$645,FALSE)/(VLOOKUP($B94,'Rates (%) SA2'!$B:$AA,P$645,FALSE)-(VLOOKUP($B94,'Changes (pct point)'!$B:$AA,P$645,FALSE)))</f>
        <v>0.2733799999999999</v>
      </c>
      <c r="Q94" s="2">
        <f>VLOOKUP($B94,'Changes (pct point)'!$B:$AA,Q$645,FALSE)/(VLOOKUP($B94,'Rates (%) SA2'!$B:$AA,Q$645,FALSE)-(VLOOKUP($B94,'Changes (pct point)'!$B:$AA,Q$645,FALSE)))</f>
        <v>0.28495555555555557</v>
      </c>
      <c r="R94" s="2">
        <f>VLOOKUP($B94,'Changes (pct point)'!$B:$AA,R$645,FALSE)/(VLOOKUP($B94,'Rates (%) SA2'!$B:$AA,R$645,FALSE)-(VLOOKUP($B94,'Changes (pct point)'!$B:$AA,R$645,FALSE)))</f>
        <v>0.15177964601769908</v>
      </c>
      <c r="S94" s="2">
        <f>VLOOKUP($B94,'Changes (pct point)'!$B:$AA,S$645,FALSE)/(VLOOKUP($B94,'Rates (%) SA2'!$B:$AA,S$645,FALSE)-(VLOOKUP($B94,'Changes (pct point)'!$B:$AA,S$645,FALSE)))</f>
        <v>0.28186335403726714</v>
      </c>
      <c r="T94" s="2">
        <f>VLOOKUP($B94,'Changes (pct point)'!$B:$AA,T$645,FALSE)/(VLOOKUP($B94,'Rates (%) SA2'!$B:$AA,T$645,FALSE)-(VLOOKUP($B94,'Changes (pct point)'!$B:$AA,T$645,FALSE)))</f>
        <v>-0.11552615384615376</v>
      </c>
      <c r="U94" s="2">
        <f>VLOOKUP($B94,'Changes (pct point)'!$B:$AA,U$645,FALSE)/(VLOOKUP($B94,'Rates (%) SA2'!$B:$AA,U$645,FALSE)-(VLOOKUP($B94,'Changes (pct point)'!$B:$AA,U$645,FALSE)))</f>
        <v>0.29057419354838715</v>
      </c>
      <c r="V94" s="2" t="e">
        <f>VLOOKUP($B94,'Changes (pct point)'!$B:$AA,V$645,FALSE)/(VLOOKUP($B94,'Rates (%) SA2'!$B:$AA,V$645,FALSE)-(VLOOKUP($B94,'Changes (pct point)'!$B:$AA,V$645,FALSE)))</f>
        <v>#VALUE!</v>
      </c>
      <c r="W94" s="2">
        <f>VLOOKUP($B94,'Changes (pct point)'!$B:$AA,W$645,FALSE)/(VLOOKUP($B94,'Rates (%) SA2'!$B:$AA,W$645,FALSE)-(VLOOKUP($B94,'Changes (pct point)'!$B:$AA,W$645,FALSE)))</f>
        <v>0.68814432989690721</v>
      </c>
      <c r="X94" s="2">
        <f>VLOOKUP($B94,'Changes (pct point)'!$B:$AA,X$645,FALSE)/(VLOOKUP($B94,'Rates (%) SA2'!$B:$AA,X$645,FALSE)-(VLOOKUP($B94,'Changes (pct point)'!$B:$AA,X$645,FALSE)))</f>
        <v>2.3285371702637891</v>
      </c>
      <c r="Y94" s="2">
        <f>VLOOKUP($B94,'Changes (pct point)'!$B:$AA,Y$645,FALSE)/(VLOOKUP($B94,'Rates (%) SA2'!$B:$AA,Y$645,FALSE)-(VLOOKUP($B94,'Changes (pct point)'!$B:$AA,Y$645,FALSE)))</f>
        <v>-0.30892337536372455</v>
      </c>
      <c r="Z94" s="2">
        <f>VLOOKUP($B94,'Changes (pct point)'!$B:$AA,Z$645,FALSE)/(VLOOKUP($B94,'Rates (%) SA2'!$B:$AA,Z$645,FALSE)-(VLOOKUP($B94,'Changes (pct point)'!$B:$AA,Z$645,FALSE)))</f>
        <v>0.31101694915254235</v>
      </c>
    </row>
    <row r="95" spans="1:26" x14ac:dyDescent="0.3">
      <c r="A95">
        <v>119021573</v>
      </c>
      <c r="B95" t="s">
        <v>477</v>
      </c>
      <c r="C95" s="2">
        <f>VLOOKUP($B95,'Changes (pct point)'!$B:$AA,C$645,FALSE)/(VLOOKUP($B95,'Rates (%) SA2'!$B:$AA,C$645,FALSE)-(VLOOKUP($B95,'Changes (pct point)'!$B:$AA,C$645,FALSE)))</f>
        <v>-2.2683647977941267E-2</v>
      </c>
      <c r="D95" s="2">
        <f>VLOOKUP($B95,'Changes (pct point)'!$B:$AA,D$645,FALSE)/(VLOOKUP($B95,'Rates (%) SA2'!$B:$AA,D$645,FALSE)-(VLOOKUP($B95,'Changes (pct point)'!$B:$AA,D$645,FALSE)))</f>
        <v>-4.4444565217391339E-2</v>
      </c>
      <c r="E95" s="2">
        <f>VLOOKUP($B95,'Changes (pct point)'!$B:$AA,E$645,FALSE)/(VLOOKUP($B95,'Rates (%) SA2'!$B:$AA,E$645,FALSE)-(VLOOKUP($B95,'Changes (pct point)'!$B:$AA,E$645,FALSE)))</f>
        <v>-0.49806136820925551</v>
      </c>
      <c r="F95" s="2">
        <f>VLOOKUP($B95,'Changes (pct point)'!$B:$AA,F$645,FALSE)/(VLOOKUP($B95,'Rates (%) SA2'!$B:$AA,F$645,FALSE)-(VLOOKUP($B95,'Changes (pct point)'!$B:$AA,F$645,FALSE)))</f>
        <v>7.1793604651162732E-2</v>
      </c>
      <c r="G95" s="2">
        <f>VLOOKUP($B95,'Changes (pct point)'!$B:$AA,G$645,FALSE)/(VLOOKUP($B95,'Rates (%) SA2'!$B:$AA,G$645,FALSE)-(VLOOKUP($B95,'Changes (pct point)'!$B:$AA,G$645,FALSE)))</f>
        <v>4.382018348623843E-2</v>
      </c>
      <c r="H95" s="2">
        <f>VLOOKUP($B95,'Changes (pct point)'!$B:$AA,H$645,FALSE)/(VLOOKUP($B95,'Rates (%) SA2'!$B:$AA,H$645,FALSE)-(VLOOKUP($B95,'Changes (pct point)'!$B:$AA,H$645,FALSE)))</f>
        <v>-3.8293111279333991E-2</v>
      </c>
      <c r="I95" s="2">
        <f>VLOOKUP($B95,'Changes (pct point)'!$B:$AA,I$645,FALSE)/(VLOOKUP($B95,'Rates (%) SA2'!$B:$AA,I$645,FALSE)-(VLOOKUP($B95,'Changes (pct point)'!$B:$AA,I$645,FALSE)))</f>
        <v>-2.2415363511659792E-2</v>
      </c>
      <c r="J95" s="2">
        <f>VLOOKUP($B95,'Changes (pct point)'!$B:$AA,J$645,FALSE)/(VLOOKUP($B95,'Rates (%) SA2'!$B:$AA,J$645,FALSE)-(VLOOKUP($B95,'Changes (pct point)'!$B:$AA,J$645,FALSE)))</f>
        <v>0.25099999999999995</v>
      </c>
      <c r="K95" s="2">
        <f>VLOOKUP($B95,'Changes (pct point)'!$B:$AA,K$645,FALSE)/(VLOOKUP($B95,'Rates (%) SA2'!$B:$AA,K$645,FALSE)-(VLOOKUP($B95,'Changes (pct point)'!$B:$AA,K$645,FALSE)))</f>
        <v>-0.28333333333333327</v>
      </c>
      <c r="L95" s="2">
        <f>VLOOKUP($B95,'Changes (pct point)'!$B:$AA,L$645,FALSE)/(VLOOKUP($B95,'Rates (%) SA2'!$B:$AA,L$645,FALSE)-(VLOOKUP($B95,'Changes (pct point)'!$B:$AA,L$645,FALSE)))</f>
        <v>0.10469269521410593</v>
      </c>
      <c r="M95" s="2">
        <f>VLOOKUP($B95,'Changes (pct point)'!$B:$AA,M$645,FALSE)/(VLOOKUP($B95,'Rates (%) SA2'!$B:$AA,M$645,FALSE)-(VLOOKUP($B95,'Changes (pct point)'!$B:$AA,M$645,FALSE)))</f>
        <v>0.17493450549450557</v>
      </c>
      <c r="N95" s="2">
        <f>VLOOKUP($B95,'Changes (pct point)'!$B:$AA,N$645,FALSE)/(VLOOKUP($B95,'Rates (%) SA2'!$B:$AA,N$645,FALSE)-(VLOOKUP($B95,'Changes (pct point)'!$B:$AA,N$645,FALSE)))</f>
        <v>0.26754938271604944</v>
      </c>
      <c r="O95" s="2">
        <f>VLOOKUP($B95,'Changes (pct point)'!$B:$AA,O$645,FALSE)/(VLOOKUP($B95,'Rates (%) SA2'!$B:$AA,O$645,FALSE)-(VLOOKUP($B95,'Changes (pct point)'!$B:$AA,O$645,FALSE)))</f>
        <v>0.21252043010752678</v>
      </c>
      <c r="P95" s="2">
        <f>VLOOKUP($B95,'Changes (pct point)'!$B:$AA,P$645,FALSE)/(VLOOKUP($B95,'Rates (%) SA2'!$B:$AA,P$645,FALSE)-(VLOOKUP($B95,'Changes (pct point)'!$B:$AA,P$645,FALSE)))</f>
        <v>-0.43295307262569827</v>
      </c>
      <c r="Q95" s="2">
        <f>VLOOKUP($B95,'Changes (pct point)'!$B:$AA,Q$645,FALSE)/(VLOOKUP($B95,'Rates (%) SA2'!$B:$AA,Q$645,FALSE)-(VLOOKUP($B95,'Changes (pct point)'!$B:$AA,Q$645,FALSE)))</f>
        <v>-6.6196261682242618E-3</v>
      </c>
      <c r="R95" s="2">
        <f>VLOOKUP($B95,'Changes (pct point)'!$B:$AA,R$645,FALSE)/(VLOOKUP($B95,'Rates (%) SA2'!$B:$AA,R$645,FALSE)-(VLOOKUP($B95,'Changes (pct point)'!$B:$AA,R$645,FALSE)))</f>
        <v>9.3776119402985039E-2</v>
      </c>
      <c r="S95" s="2">
        <f>VLOOKUP($B95,'Changes (pct point)'!$B:$AA,S$645,FALSE)/(VLOOKUP($B95,'Rates (%) SA2'!$B:$AA,S$645,FALSE)-(VLOOKUP($B95,'Changes (pct point)'!$B:$AA,S$645,FALSE)))</f>
        <v>-0.17411304347826084</v>
      </c>
      <c r="T95" s="2">
        <f>VLOOKUP($B95,'Changes (pct point)'!$B:$AA,T$645,FALSE)/(VLOOKUP($B95,'Rates (%) SA2'!$B:$AA,T$645,FALSE)-(VLOOKUP($B95,'Changes (pct point)'!$B:$AA,T$645,FALSE)))</f>
        <v>-0.53844820512820513</v>
      </c>
      <c r="U95" s="2">
        <f>VLOOKUP($B95,'Changes (pct point)'!$B:$AA,U$645,FALSE)/(VLOOKUP($B95,'Rates (%) SA2'!$B:$AA,U$645,FALSE)-(VLOOKUP($B95,'Changes (pct point)'!$B:$AA,U$645,FALSE)))</f>
        <v>0.28674567627494457</v>
      </c>
      <c r="V95" s="2">
        <f>VLOOKUP($B95,'Changes (pct point)'!$B:$AA,V$645,FALSE)/(VLOOKUP($B95,'Rates (%) SA2'!$B:$AA,V$645,FALSE)-(VLOOKUP($B95,'Changes (pct point)'!$B:$AA,V$645,FALSE)))</f>
        <v>0.17259428571428584</v>
      </c>
      <c r="W95" s="2">
        <f>VLOOKUP($B95,'Changes (pct point)'!$B:$AA,W$645,FALSE)/(VLOOKUP($B95,'Rates (%) SA2'!$B:$AA,W$645,FALSE)-(VLOOKUP($B95,'Changes (pct point)'!$B:$AA,W$645,FALSE)))</f>
        <v>8.0213903743315496E-2</v>
      </c>
      <c r="X95" s="2" t="e">
        <f>VLOOKUP($B95,'Changes (pct point)'!$B:$AA,X$645,FALSE)/(VLOOKUP($B95,'Rates (%) SA2'!$B:$AA,X$645,FALSE)-(VLOOKUP($B95,'Changes (pct point)'!$B:$AA,X$645,FALSE)))</f>
        <v>#DIV/0!</v>
      </c>
      <c r="Y95" s="2">
        <f>VLOOKUP($B95,'Changes (pct point)'!$B:$AA,Y$645,FALSE)/(VLOOKUP($B95,'Rates (%) SA2'!$B:$AA,Y$645,FALSE)-(VLOOKUP($B95,'Changes (pct point)'!$B:$AA,Y$645,FALSE)))</f>
        <v>0.13882030178326474</v>
      </c>
      <c r="Z95" s="2">
        <f>VLOOKUP($B95,'Changes (pct point)'!$B:$AA,Z$645,FALSE)/(VLOOKUP($B95,'Rates (%) SA2'!$B:$AA,Z$645,FALSE)-(VLOOKUP($B95,'Changes (pct point)'!$B:$AA,Z$645,FALSE)))</f>
        <v>-0.10556422256890274</v>
      </c>
    </row>
    <row r="96" spans="1:26" x14ac:dyDescent="0.3">
      <c r="A96">
        <v>127011595</v>
      </c>
      <c r="B96" t="s">
        <v>667</v>
      </c>
      <c r="C96" s="2">
        <f>VLOOKUP($B96,'Changes (pct point)'!$B:$AA,C$645,FALSE)/(VLOOKUP($B96,'Rates (%) SA2'!$B:$AA,C$645,FALSE)-(VLOOKUP($B96,'Changes (pct point)'!$B:$AA,C$645,FALSE)))</f>
        <v>0.18832634032634035</v>
      </c>
      <c r="D96" s="2">
        <f>VLOOKUP($B96,'Changes (pct point)'!$B:$AA,D$645,FALSE)/(VLOOKUP($B96,'Rates (%) SA2'!$B:$AA,D$645,FALSE)-(VLOOKUP($B96,'Changes (pct point)'!$B:$AA,D$645,FALSE)))</f>
        <v>0.12474171029668421</v>
      </c>
      <c r="E96" s="2">
        <f>VLOOKUP($B96,'Changes (pct point)'!$B:$AA,E$645,FALSE)/(VLOOKUP($B96,'Rates (%) SA2'!$B:$AA,E$645,FALSE)-(VLOOKUP($B96,'Changes (pct point)'!$B:$AA,E$645,FALSE)))</f>
        <v>0.20969606299212604</v>
      </c>
      <c r="F96" s="2">
        <f>VLOOKUP($B96,'Changes (pct point)'!$B:$AA,F$645,FALSE)/(VLOOKUP($B96,'Rates (%) SA2'!$B:$AA,F$645,FALSE)-(VLOOKUP($B96,'Changes (pct point)'!$B:$AA,F$645,FALSE)))</f>
        <v>0.36273597811217512</v>
      </c>
      <c r="G96" s="2">
        <f>VLOOKUP($B96,'Changes (pct point)'!$B:$AA,G$645,FALSE)/(VLOOKUP($B96,'Rates (%) SA2'!$B:$AA,G$645,FALSE)-(VLOOKUP($B96,'Changes (pct point)'!$B:$AA,G$645,FALSE)))</f>
        <v>-0.4265518987341772</v>
      </c>
      <c r="H96" s="2">
        <f>VLOOKUP($B96,'Changes (pct point)'!$B:$AA,H$645,FALSE)/(VLOOKUP($B96,'Rates (%) SA2'!$B:$AA,H$645,FALSE)-(VLOOKUP($B96,'Changes (pct point)'!$B:$AA,H$645,FALSE)))</f>
        <v>0.17997377690802352</v>
      </c>
      <c r="I96" s="2">
        <f>VLOOKUP($B96,'Changes (pct point)'!$B:$AA,I$645,FALSE)/(VLOOKUP($B96,'Rates (%) SA2'!$B:$AA,I$645,FALSE)-(VLOOKUP($B96,'Changes (pct point)'!$B:$AA,I$645,FALSE)))</f>
        <v>0.21833433544303804</v>
      </c>
      <c r="J96" s="2">
        <f>VLOOKUP($B96,'Changes (pct point)'!$B:$AA,J$645,FALSE)/(VLOOKUP($B96,'Rates (%) SA2'!$B:$AA,J$645,FALSE)-(VLOOKUP($B96,'Changes (pct point)'!$B:$AA,J$645,FALSE)))</f>
        <v>-5.8600000000000096E-2</v>
      </c>
      <c r="K96" s="2">
        <f>VLOOKUP($B96,'Changes (pct point)'!$B:$AA,K$645,FALSE)/(VLOOKUP($B96,'Rates (%) SA2'!$B:$AA,K$645,FALSE)-(VLOOKUP($B96,'Changes (pct point)'!$B:$AA,K$645,FALSE)))</f>
        <v>0.53196610169491532</v>
      </c>
      <c r="L96" s="2">
        <f>VLOOKUP($B96,'Changes (pct point)'!$B:$AA,L$645,FALSE)/(VLOOKUP($B96,'Rates (%) SA2'!$B:$AA,L$645,FALSE)-(VLOOKUP($B96,'Changes (pct point)'!$B:$AA,L$645,FALSE)))</f>
        <v>0.54439999999999977</v>
      </c>
      <c r="M96" s="2">
        <f>VLOOKUP($B96,'Changes (pct point)'!$B:$AA,M$645,FALSE)/(VLOOKUP($B96,'Rates (%) SA2'!$B:$AA,M$645,FALSE)-(VLOOKUP($B96,'Changes (pct point)'!$B:$AA,M$645,FALSE)))</f>
        <v>0.38791065573770506</v>
      </c>
      <c r="N96" s="2">
        <f>VLOOKUP($B96,'Changes (pct point)'!$B:$AA,N$645,FALSE)/(VLOOKUP($B96,'Rates (%) SA2'!$B:$AA,N$645,FALSE)-(VLOOKUP($B96,'Changes (pct point)'!$B:$AA,N$645,FALSE)))</f>
        <v>0.11225855513307979</v>
      </c>
      <c r="O96" s="2">
        <f>VLOOKUP($B96,'Changes (pct point)'!$B:$AA,O$645,FALSE)/(VLOOKUP($B96,'Rates (%) SA2'!$B:$AA,O$645,FALSE)-(VLOOKUP($B96,'Changes (pct point)'!$B:$AA,O$645,FALSE)))</f>
        <v>0.33262362204724422</v>
      </c>
      <c r="P96" s="2">
        <f>VLOOKUP($B96,'Changes (pct point)'!$B:$AA,P$645,FALSE)/(VLOOKUP($B96,'Rates (%) SA2'!$B:$AA,P$645,FALSE)-(VLOOKUP($B96,'Changes (pct point)'!$B:$AA,P$645,FALSE)))</f>
        <v>-0.69443068181818179</v>
      </c>
      <c r="Q96" s="2">
        <f>VLOOKUP($B96,'Changes (pct point)'!$B:$AA,Q$645,FALSE)/(VLOOKUP($B96,'Rates (%) SA2'!$B:$AA,Q$645,FALSE)-(VLOOKUP($B96,'Changes (pct point)'!$B:$AA,Q$645,FALSE)))</f>
        <v>0.407728813559322</v>
      </c>
      <c r="R96" s="2">
        <f>VLOOKUP($B96,'Changes (pct point)'!$B:$AA,R$645,FALSE)/(VLOOKUP($B96,'Rates (%) SA2'!$B:$AA,R$645,FALSE)-(VLOOKUP($B96,'Changes (pct point)'!$B:$AA,R$645,FALSE)))</f>
        <v>-0.38137761194029857</v>
      </c>
      <c r="S96" s="2">
        <f>VLOOKUP($B96,'Changes (pct point)'!$B:$AA,S$645,FALSE)/(VLOOKUP($B96,'Rates (%) SA2'!$B:$AA,S$645,FALSE)-(VLOOKUP($B96,'Changes (pct point)'!$B:$AA,S$645,FALSE)))</f>
        <v>0.12196923076923079</v>
      </c>
      <c r="T96" s="2">
        <f>VLOOKUP($B96,'Changes (pct point)'!$B:$AA,T$645,FALSE)/(VLOOKUP($B96,'Rates (%) SA2'!$B:$AA,T$645,FALSE)-(VLOOKUP($B96,'Changes (pct point)'!$B:$AA,T$645,FALSE)))</f>
        <v>0.19441063122923577</v>
      </c>
      <c r="U96" s="2">
        <f>VLOOKUP($B96,'Changes (pct point)'!$B:$AA,U$645,FALSE)/(VLOOKUP($B96,'Rates (%) SA2'!$B:$AA,U$645,FALSE)-(VLOOKUP($B96,'Changes (pct point)'!$B:$AA,U$645,FALSE)))</f>
        <v>0.28528198653198661</v>
      </c>
      <c r="V96" s="2">
        <f>VLOOKUP($B96,'Changes (pct point)'!$B:$AA,V$645,FALSE)/(VLOOKUP($B96,'Rates (%) SA2'!$B:$AA,V$645,FALSE)-(VLOOKUP($B96,'Changes (pct point)'!$B:$AA,V$645,FALSE)))</f>
        <v>-0.73360227272727263</v>
      </c>
      <c r="W96" s="2">
        <f>VLOOKUP($B96,'Changes (pct point)'!$B:$AA,W$645,FALSE)/(VLOOKUP($B96,'Rates (%) SA2'!$B:$AA,W$645,FALSE)-(VLOOKUP($B96,'Changes (pct point)'!$B:$AA,W$645,FALSE)))</f>
        <v>0.2454473475851148</v>
      </c>
      <c r="X96" s="2">
        <f>VLOOKUP($B96,'Changes (pct point)'!$B:$AA,X$645,FALSE)/(VLOOKUP($B96,'Rates (%) SA2'!$B:$AA,X$645,FALSE)-(VLOOKUP($B96,'Changes (pct point)'!$B:$AA,X$645,FALSE)))</f>
        <v>0.2692607003891051</v>
      </c>
      <c r="Y96" s="2">
        <f>VLOOKUP($B96,'Changes (pct point)'!$B:$AA,Y$645,FALSE)/(VLOOKUP($B96,'Rates (%) SA2'!$B:$AA,Y$645,FALSE)-(VLOOKUP($B96,'Changes (pct point)'!$B:$AA,Y$645,FALSE)))</f>
        <v>0.34715312327252629</v>
      </c>
      <c r="Z96" s="2">
        <f>VLOOKUP($B96,'Changes (pct point)'!$B:$AA,Z$645,FALSE)/(VLOOKUP($B96,'Rates (%) SA2'!$B:$AA,Z$645,FALSE)-(VLOOKUP($B96,'Changes (pct point)'!$B:$AA,Z$645,FALSE)))</f>
        <v>-1.7038539553752532E-2</v>
      </c>
    </row>
    <row r="97" spans="1:26" x14ac:dyDescent="0.3">
      <c r="A97">
        <v>127031732</v>
      </c>
      <c r="B97" t="s">
        <v>694</v>
      </c>
      <c r="C97" s="2">
        <f>VLOOKUP($B97,'Changes (pct point)'!$B:$AA,C$645,FALSE)/(VLOOKUP($B97,'Rates (%) SA2'!$B:$AA,C$645,FALSE)-(VLOOKUP($B97,'Changes (pct point)'!$B:$AA,C$645,FALSE)))</f>
        <v>0.13670427659558054</v>
      </c>
      <c r="D97" s="2">
        <f>VLOOKUP($B97,'Changes (pct point)'!$B:$AA,D$645,FALSE)/(VLOOKUP($B97,'Rates (%) SA2'!$B:$AA,D$645,FALSE)-(VLOOKUP($B97,'Changes (pct point)'!$B:$AA,D$645,FALSE)))</f>
        <v>1.5980060777190268E-2</v>
      </c>
      <c r="E97" s="2">
        <f>VLOOKUP($B97,'Changes (pct point)'!$B:$AA,E$645,FALSE)/(VLOOKUP($B97,'Rates (%) SA2'!$B:$AA,E$645,FALSE)-(VLOOKUP($B97,'Changes (pct point)'!$B:$AA,E$645,FALSE)))</f>
        <v>-4.0144329287238496E-2</v>
      </c>
      <c r="F97" s="2">
        <f>VLOOKUP($B97,'Changes (pct point)'!$B:$AA,F$645,FALSE)/(VLOOKUP($B97,'Rates (%) SA2'!$B:$AA,F$645,FALSE)-(VLOOKUP($B97,'Changes (pct point)'!$B:$AA,F$645,FALSE)))</f>
        <v>0.19119697098162691</v>
      </c>
      <c r="G97" s="2">
        <f>VLOOKUP($B97,'Changes (pct point)'!$B:$AA,G$645,FALSE)/(VLOOKUP($B97,'Rates (%) SA2'!$B:$AA,G$645,FALSE)-(VLOOKUP($B97,'Changes (pct point)'!$B:$AA,G$645,FALSE)))</f>
        <v>0.40334331831008896</v>
      </c>
      <c r="H97" s="2">
        <f>VLOOKUP($B97,'Changes (pct point)'!$B:$AA,H$645,FALSE)/(VLOOKUP($B97,'Rates (%) SA2'!$B:$AA,H$645,FALSE)-(VLOOKUP($B97,'Changes (pct point)'!$B:$AA,H$645,FALSE)))</f>
        <v>0.19483507240999537</v>
      </c>
      <c r="I97" s="2">
        <f>VLOOKUP($B97,'Changes (pct point)'!$B:$AA,I$645,FALSE)/(VLOOKUP($B97,'Rates (%) SA2'!$B:$AA,I$645,FALSE)-(VLOOKUP($B97,'Changes (pct point)'!$B:$AA,I$645,FALSE)))</f>
        <v>0.15357674802570401</v>
      </c>
      <c r="J97" s="2">
        <f>VLOOKUP($B97,'Changes (pct point)'!$B:$AA,J$645,FALSE)/(VLOOKUP($B97,'Rates (%) SA2'!$B:$AA,J$645,FALSE)-(VLOOKUP($B97,'Changes (pct point)'!$B:$AA,J$645,FALSE)))</f>
        <v>0.33994897286442266</v>
      </c>
      <c r="K97" s="2">
        <f>VLOOKUP($B97,'Changes (pct point)'!$B:$AA,K$645,FALSE)/(VLOOKUP($B97,'Rates (%) SA2'!$B:$AA,K$645,FALSE)-(VLOOKUP($B97,'Changes (pct point)'!$B:$AA,K$645,FALSE)))</f>
        <v>0.31916819985156247</v>
      </c>
      <c r="L97" s="2">
        <f>VLOOKUP($B97,'Changes (pct point)'!$B:$AA,L$645,FALSE)/(VLOOKUP($B97,'Rates (%) SA2'!$B:$AA,L$645,FALSE)-(VLOOKUP($B97,'Changes (pct point)'!$B:$AA,L$645,FALSE)))</f>
        <v>0.35338394312502175</v>
      </c>
      <c r="M97" s="2">
        <f>VLOOKUP($B97,'Changes (pct point)'!$B:$AA,M$645,FALSE)/(VLOOKUP($B97,'Rates (%) SA2'!$B:$AA,M$645,FALSE)-(VLOOKUP($B97,'Changes (pct point)'!$B:$AA,M$645,FALSE)))</f>
        <v>2.3578786326683556E-2</v>
      </c>
      <c r="N97" s="2">
        <f>VLOOKUP($B97,'Changes (pct point)'!$B:$AA,N$645,FALSE)/(VLOOKUP($B97,'Rates (%) SA2'!$B:$AA,N$645,FALSE)-(VLOOKUP($B97,'Changes (pct point)'!$B:$AA,N$645,FALSE)))</f>
        <v>9.7001109621982329E-2</v>
      </c>
      <c r="O97" s="2">
        <f>VLOOKUP($B97,'Changes (pct point)'!$B:$AA,O$645,FALSE)/(VLOOKUP($B97,'Rates (%) SA2'!$B:$AA,O$645,FALSE)-(VLOOKUP($B97,'Changes (pct point)'!$B:$AA,O$645,FALSE)))</f>
        <v>0.53911237743728158</v>
      </c>
      <c r="P97" s="2">
        <f>VLOOKUP($B97,'Changes (pct point)'!$B:$AA,P$645,FALSE)/(VLOOKUP($B97,'Rates (%) SA2'!$B:$AA,P$645,FALSE)-(VLOOKUP($B97,'Changes (pct point)'!$B:$AA,P$645,FALSE)))</f>
        <v>-0.43476084421156391</v>
      </c>
      <c r="Q97" s="2">
        <f>VLOOKUP($B97,'Changes (pct point)'!$B:$AA,Q$645,FALSE)/(VLOOKUP($B97,'Rates (%) SA2'!$B:$AA,Q$645,FALSE)-(VLOOKUP($B97,'Changes (pct point)'!$B:$AA,Q$645,FALSE)))</f>
        <v>0.15577697403049365</v>
      </c>
      <c r="R97" s="2">
        <f>VLOOKUP($B97,'Changes (pct point)'!$B:$AA,R$645,FALSE)/(VLOOKUP($B97,'Rates (%) SA2'!$B:$AA,R$645,FALSE)-(VLOOKUP($B97,'Changes (pct point)'!$B:$AA,R$645,FALSE)))</f>
        <v>0.48135085129898281</v>
      </c>
      <c r="S97" s="2">
        <f>VLOOKUP($B97,'Changes (pct point)'!$B:$AA,S$645,FALSE)/(VLOOKUP($B97,'Rates (%) SA2'!$B:$AA,S$645,FALSE)-(VLOOKUP($B97,'Changes (pct point)'!$B:$AA,S$645,FALSE)))</f>
        <v>0.71662081856144721</v>
      </c>
      <c r="T97" s="2">
        <f>VLOOKUP($B97,'Changes (pct point)'!$B:$AA,T$645,FALSE)/(VLOOKUP($B97,'Rates (%) SA2'!$B:$AA,T$645,FALSE)-(VLOOKUP($B97,'Changes (pct point)'!$B:$AA,T$645,FALSE)))</f>
        <v>-0.13589341763482365</v>
      </c>
      <c r="U97" s="2">
        <f>VLOOKUP($B97,'Changes (pct point)'!$B:$AA,U$645,FALSE)/(VLOOKUP($B97,'Rates (%) SA2'!$B:$AA,U$645,FALSE)-(VLOOKUP($B97,'Changes (pct point)'!$B:$AA,U$645,FALSE)))</f>
        <v>0.28424906766678981</v>
      </c>
      <c r="V97" s="2">
        <f>VLOOKUP($B97,'Changes (pct point)'!$B:$AA,V$645,FALSE)/(VLOOKUP($B97,'Rates (%) SA2'!$B:$AA,V$645,FALSE)-(VLOOKUP($B97,'Changes (pct point)'!$B:$AA,V$645,FALSE)))</f>
        <v>0.16234159321406588</v>
      </c>
      <c r="W97" s="2">
        <f>VLOOKUP($B97,'Changes (pct point)'!$B:$AA,W$645,FALSE)/(VLOOKUP($B97,'Rates (%) SA2'!$B:$AA,W$645,FALSE)-(VLOOKUP($B97,'Changes (pct point)'!$B:$AA,W$645,FALSE)))</f>
        <v>0.24288179465056084</v>
      </c>
      <c r="X97" s="2">
        <f>VLOOKUP($B97,'Changes (pct point)'!$B:$AA,X$645,FALSE)/(VLOOKUP($B97,'Rates (%) SA2'!$B:$AA,X$645,FALSE)-(VLOOKUP($B97,'Changes (pct point)'!$B:$AA,X$645,FALSE)))</f>
        <v>0.42340966921119599</v>
      </c>
      <c r="Y97" s="2">
        <f>VLOOKUP($B97,'Changes (pct point)'!$B:$AA,Y$645,FALSE)/(VLOOKUP($B97,'Rates (%) SA2'!$B:$AA,Y$645,FALSE)-(VLOOKUP($B97,'Changes (pct point)'!$B:$AA,Y$645,FALSE)))</f>
        <v>6.7763524818739554E-2</v>
      </c>
      <c r="Z97" s="2">
        <f>VLOOKUP($B97,'Changes (pct point)'!$B:$AA,Z$645,FALSE)/(VLOOKUP($B97,'Rates (%) SA2'!$B:$AA,Z$645,FALSE)-(VLOOKUP($B97,'Changes (pct point)'!$B:$AA,Z$645,FALSE)))</f>
        <v>0.27215608465608471</v>
      </c>
    </row>
    <row r="98" spans="1:26" x14ac:dyDescent="0.3">
      <c r="A98">
        <v>106041129</v>
      </c>
      <c r="B98" t="s">
        <v>205</v>
      </c>
      <c r="C98" s="2">
        <f>VLOOKUP($B98,'Changes (pct point)'!$B:$AA,C$645,FALSE)/(VLOOKUP($B98,'Rates (%) SA2'!$B:$AA,C$645,FALSE)-(VLOOKUP($B98,'Changes (pct point)'!$B:$AA,C$645,FALSE)))</f>
        <v>0.18983003575685339</v>
      </c>
      <c r="D98" s="2">
        <f>VLOOKUP($B98,'Changes (pct point)'!$B:$AA,D$645,FALSE)/(VLOOKUP($B98,'Rates (%) SA2'!$B:$AA,D$645,FALSE)-(VLOOKUP($B98,'Changes (pct point)'!$B:$AA,D$645,FALSE)))</f>
        <v>0.58421744966442957</v>
      </c>
      <c r="E98" s="2">
        <f>VLOOKUP($B98,'Changes (pct point)'!$B:$AA,E$645,FALSE)/(VLOOKUP($B98,'Rates (%) SA2'!$B:$AA,E$645,FALSE)-(VLOOKUP($B98,'Changes (pct point)'!$B:$AA,E$645,FALSE)))</f>
        <v>-0.36307441860465117</v>
      </c>
      <c r="F98" s="2">
        <f>VLOOKUP($B98,'Changes (pct point)'!$B:$AA,F$645,FALSE)/(VLOOKUP($B98,'Rates (%) SA2'!$B:$AA,F$645,FALSE)-(VLOOKUP($B98,'Changes (pct point)'!$B:$AA,F$645,FALSE)))</f>
        <v>0.2717457627118644</v>
      </c>
      <c r="G98" s="2">
        <f>VLOOKUP($B98,'Changes (pct point)'!$B:$AA,G$645,FALSE)/(VLOOKUP($B98,'Rates (%) SA2'!$B:$AA,G$645,FALSE)-(VLOOKUP($B98,'Changes (pct point)'!$B:$AA,G$645,FALSE)))</f>
        <v>-1.6138219895287912E-2</v>
      </c>
      <c r="H98" s="2">
        <f>VLOOKUP($B98,'Changes (pct point)'!$B:$AA,H$645,FALSE)/(VLOOKUP($B98,'Rates (%) SA2'!$B:$AA,H$645,FALSE)-(VLOOKUP($B98,'Changes (pct point)'!$B:$AA,H$645,FALSE)))</f>
        <v>0.33590594059405948</v>
      </c>
      <c r="I98" s="2">
        <f>VLOOKUP($B98,'Changes (pct point)'!$B:$AA,I$645,FALSE)/(VLOOKUP($B98,'Rates (%) SA2'!$B:$AA,I$645,FALSE)-(VLOOKUP($B98,'Changes (pct point)'!$B:$AA,I$645,FALSE)))</f>
        <v>-6.2813953488372098E-2</v>
      </c>
      <c r="J98" s="2">
        <f>VLOOKUP($B98,'Changes (pct point)'!$B:$AA,J$645,FALSE)/(VLOOKUP($B98,'Rates (%) SA2'!$B:$AA,J$645,FALSE)-(VLOOKUP($B98,'Changes (pct point)'!$B:$AA,J$645,FALSE)))</f>
        <v>-0.16409016393442621</v>
      </c>
      <c r="K98" s="2">
        <f>VLOOKUP($B98,'Changes (pct point)'!$B:$AA,K$645,FALSE)/(VLOOKUP($B98,'Rates (%) SA2'!$B:$AA,K$645,FALSE)-(VLOOKUP($B98,'Changes (pct point)'!$B:$AA,K$645,FALSE)))</f>
        <v>0.2222426966292135</v>
      </c>
      <c r="L98" s="2">
        <f>VLOOKUP($B98,'Changes (pct point)'!$B:$AA,L$645,FALSE)/(VLOOKUP($B98,'Rates (%) SA2'!$B:$AA,L$645,FALSE)-(VLOOKUP($B98,'Changes (pct point)'!$B:$AA,L$645,FALSE)))</f>
        <v>0.9491165829145729</v>
      </c>
      <c r="M98" s="2">
        <f>VLOOKUP($B98,'Changes (pct point)'!$B:$AA,M$645,FALSE)/(VLOOKUP($B98,'Rates (%) SA2'!$B:$AA,M$645,FALSE)-(VLOOKUP($B98,'Changes (pct point)'!$B:$AA,M$645,FALSE)))</f>
        <v>2.069296875000004E-2</v>
      </c>
      <c r="N98" s="2">
        <f>VLOOKUP($B98,'Changes (pct point)'!$B:$AA,N$645,FALSE)/(VLOOKUP($B98,'Rates (%) SA2'!$B:$AA,N$645,FALSE)-(VLOOKUP($B98,'Changes (pct point)'!$B:$AA,N$645,FALSE)))</f>
        <v>0.98108717948717949</v>
      </c>
      <c r="O98" s="2">
        <f>VLOOKUP($B98,'Changes (pct point)'!$B:$AA,O$645,FALSE)/(VLOOKUP($B98,'Rates (%) SA2'!$B:$AA,O$645,FALSE)-(VLOOKUP($B98,'Changes (pct point)'!$B:$AA,O$645,FALSE)))</f>
        <v>0.73489014084507032</v>
      </c>
      <c r="P98" s="2">
        <f>VLOOKUP($B98,'Changes (pct point)'!$B:$AA,P$645,FALSE)/(VLOOKUP($B98,'Rates (%) SA2'!$B:$AA,P$645,FALSE)-(VLOOKUP($B98,'Changes (pct point)'!$B:$AA,P$645,FALSE)))</f>
        <v>-0.28707692307692301</v>
      </c>
      <c r="Q98" s="2">
        <f>VLOOKUP($B98,'Changes (pct point)'!$B:$AA,Q$645,FALSE)/(VLOOKUP($B98,'Rates (%) SA2'!$B:$AA,Q$645,FALSE)-(VLOOKUP($B98,'Changes (pct point)'!$B:$AA,Q$645,FALSE)))</f>
        <v>-0.10154548104956262</v>
      </c>
      <c r="R98" s="2">
        <f>VLOOKUP($B98,'Changes (pct point)'!$B:$AA,R$645,FALSE)/(VLOOKUP($B98,'Rates (%) SA2'!$B:$AA,R$645,FALSE)-(VLOOKUP($B98,'Changes (pct point)'!$B:$AA,R$645,FALSE)))</f>
        <v>-7.9210810810810939E-2</v>
      </c>
      <c r="S98" s="2">
        <f>VLOOKUP($B98,'Changes (pct point)'!$B:$AA,S$645,FALSE)/(VLOOKUP($B98,'Rates (%) SA2'!$B:$AA,S$645,FALSE)-(VLOOKUP($B98,'Changes (pct point)'!$B:$AA,S$645,FALSE)))</f>
        <v>-0.15661114649681529</v>
      </c>
      <c r="T98" s="2">
        <f>VLOOKUP($B98,'Changes (pct point)'!$B:$AA,T$645,FALSE)/(VLOOKUP($B98,'Rates (%) SA2'!$B:$AA,T$645,FALSE)-(VLOOKUP($B98,'Changes (pct point)'!$B:$AA,T$645,FALSE)))</f>
        <v>2.1500828282828288</v>
      </c>
      <c r="U98" s="2">
        <f>VLOOKUP($B98,'Changes (pct point)'!$B:$AA,U$645,FALSE)/(VLOOKUP($B98,'Rates (%) SA2'!$B:$AA,U$645,FALSE)-(VLOOKUP($B98,'Changes (pct point)'!$B:$AA,U$645,FALSE)))</f>
        <v>0.28167133757961793</v>
      </c>
      <c r="V98" s="2">
        <f>VLOOKUP($B98,'Changes (pct point)'!$B:$AA,V$645,FALSE)/(VLOOKUP($B98,'Rates (%) SA2'!$B:$AA,V$645,FALSE)-(VLOOKUP($B98,'Changes (pct point)'!$B:$AA,V$645,FALSE)))</f>
        <v>0.19749565217391316</v>
      </c>
      <c r="W98" s="2">
        <f>VLOOKUP($B98,'Changes (pct point)'!$B:$AA,W$645,FALSE)/(VLOOKUP($B98,'Rates (%) SA2'!$B:$AA,W$645,FALSE)-(VLOOKUP($B98,'Changes (pct point)'!$B:$AA,W$645,FALSE)))</f>
        <v>0.42456406368460953</v>
      </c>
      <c r="X98" s="2">
        <f>VLOOKUP($B98,'Changes (pct point)'!$B:$AA,X$645,FALSE)/(VLOOKUP($B98,'Rates (%) SA2'!$B:$AA,X$645,FALSE)-(VLOOKUP($B98,'Changes (pct point)'!$B:$AA,X$645,FALSE)))</f>
        <v>-7.7298978231896937E-2</v>
      </c>
      <c r="Y98" s="2" t="e">
        <f>VLOOKUP($B98,'Changes (pct point)'!$B:$AA,Y$645,FALSE)/(VLOOKUP($B98,'Rates (%) SA2'!$B:$AA,Y$645,FALSE)-(VLOOKUP($B98,'Changes (pct point)'!$B:$AA,Y$645,FALSE)))</f>
        <v>#DIV/0!</v>
      </c>
      <c r="Z98" s="2">
        <f>VLOOKUP($B98,'Changes (pct point)'!$B:$AA,Z$645,FALSE)/(VLOOKUP($B98,'Rates (%) SA2'!$B:$AA,Z$645,FALSE)-(VLOOKUP($B98,'Changes (pct point)'!$B:$AA,Z$645,FALSE)))</f>
        <v>1.005008347245409</v>
      </c>
    </row>
    <row r="99" spans="1:26" x14ac:dyDescent="0.3">
      <c r="A99">
        <v>116031319</v>
      </c>
      <c r="B99" t="s">
        <v>413</v>
      </c>
      <c r="C99" s="2">
        <f>VLOOKUP($B99,'Changes (pct point)'!$B:$AA,C$645,FALSE)/(VLOOKUP($B99,'Rates (%) SA2'!$B:$AA,C$645,FALSE)-(VLOOKUP($B99,'Changes (pct point)'!$B:$AA,C$645,FALSE)))</f>
        <v>0.3497959982214317</v>
      </c>
      <c r="D99" s="2">
        <f>VLOOKUP($B99,'Changes (pct point)'!$B:$AA,D$645,FALSE)/(VLOOKUP($B99,'Rates (%) SA2'!$B:$AA,D$645,FALSE)-(VLOOKUP($B99,'Changes (pct point)'!$B:$AA,D$645,FALSE)))</f>
        <v>0.32002906474820136</v>
      </c>
      <c r="E99" s="2">
        <f>VLOOKUP($B99,'Changes (pct point)'!$B:$AA,E$645,FALSE)/(VLOOKUP($B99,'Rates (%) SA2'!$B:$AA,E$645,FALSE)-(VLOOKUP($B99,'Changes (pct point)'!$B:$AA,E$645,FALSE)))</f>
        <v>0.13464415204678365</v>
      </c>
      <c r="F99" s="2">
        <f>VLOOKUP($B99,'Changes (pct point)'!$B:$AA,F$645,FALSE)/(VLOOKUP($B99,'Rates (%) SA2'!$B:$AA,F$645,FALSE)-(VLOOKUP($B99,'Changes (pct point)'!$B:$AA,F$645,FALSE)))</f>
        <v>0.41929910979228485</v>
      </c>
      <c r="G99" s="2">
        <f>VLOOKUP($B99,'Changes (pct point)'!$B:$AA,G$645,FALSE)/(VLOOKUP($B99,'Rates (%) SA2'!$B:$AA,G$645,FALSE)-(VLOOKUP($B99,'Changes (pct point)'!$B:$AA,G$645,FALSE)))</f>
        <v>0.31544676616915435</v>
      </c>
      <c r="H99" s="2">
        <f>VLOOKUP($B99,'Changes (pct point)'!$B:$AA,H$645,FALSE)/(VLOOKUP($B99,'Rates (%) SA2'!$B:$AA,H$645,FALSE)-(VLOOKUP($B99,'Changes (pct point)'!$B:$AA,H$645,FALSE)))</f>
        <v>0.3655928994082841</v>
      </c>
      <c r="I99" s="2">
        <f>VLOOKUP($B99,'Changes (pct point)'!$B:$AA,I$645,FALSE)/(VLOOKUP($B99,'Rates (%) SA2'!$B:$AA,I$645,FALSE)-(VLOOKUP($B99,'Changes (pct point)'!$B:$AA,I$645,FALSE)))</f>
        <v>0.332759908883827</v>
      </c>
      <c r="J99" s="2">
        <f>VLOOKUP($B99,'Changes (pct point)'!$B:$AA,J$645,FALSE)/(VLOOKUP($B99,'Rates (%) SA2'!$B:$AA,J$645,FALSE)-(VLOOKUP($B99,'Changes (pct point)'!$B:$AA,J$645,FALSE)))</f>
        <v>0.32662325581395329</v>
      </c>
      <c r="K99" s="2">
        <f>VLOOKUP($B99,'Changes (pct point)'!$B:$AA,K$645,FALSE)/(VLOOKUP($B99,'Rates (%) SA2'!$B:$AA,K$645,FALSE)-(VLOOKUP($B99,'Changes (pct point)'!$B:$AA,K$645,FALSE)))</f>
        <v>0.77857475728155356</v>
      </c>
      <c r="L99" s="2">
        <f>VLOOKUP($B99,'Changes (pct point)'!$B:$AA,L$645,FALSE)/(VLOOKUP($B99,'Rates (%) SA2'!$B:$AA,L$645,FALSE)-(VLOOKUP($B99,'Changes (pct point)'!$B:$AA,L$645,FALSE)))</f>
        <v>0.59262292817679574</v>
      </c>
      <c r="M99" s="2">
        <f>VLOOKUP($B99,'Changes (pct point)'!$B:$AA,M$645,FALSE)/(VLOOKUP($B99,'Rates (%) SA2'!$B:$AA,M$645,FALSE)-(VLOOKUP($B99,'Changes (pct point)'!$B:$AA,M$645,FALSE)))</f>
        <v>0.45354388489208647</v>
      </c>
      <c r="N99" s="2">
        <f>VLOOKUP($B99,'Changes (pct point)'!$B:$AA,N$645,FALSE)/(VLOOKUP($B99,'Rates (%) SA2'!$B:$AA,N$645,FALSE)-(VLOOKUP($B99,'Changes (pct point)'!$B:$AA,N$645,FALSE)))</f>
        <v>7.6691017964071892E-2</v>
      </c>
      <c r="O99" s="2">
        <f>VLOOKUP($B99,'Changes (pct point)'!$B:$AA,O$645,FALSE)/(VLOOKUP($B99,'Rates (%) SA2'!$B:$AA,O$645,FALSE)-(VLOOKUP($B99,'Changes (pct point)'!$B:$AA,O$645,FALSE)))</f>
        <v>0.98285714285714298</v>
      </c>
      <c r="P99" s="2">
        <f>VLOOKUP($B99,'Changes (pct point)'!$B:$AA,P$645,FALSE)/(VLOOKUP($B99,'Rates (%) SA2'!$B:$AA,P$645,FALSE)-(VLOOKUP($B99,'Changes (pct point)'!$B:$AA,P$645,FALSE)))</f>
        <v>-0.19064594594594583</v>
      </c>
      <c r="Q99" s="2">
        <f>VLOOKUP($B99,'Changes (pct point)'!$B:$AA,Q$645,FALSE)/(VLOOKUP($B99,'Rates (%) SA2'!$B:$AA,Q$645,FALSE)-(VLOOKUP($B99,'Changes (pct point)'!$B:$AA,Q$645,FALSE)))</f>
        <v>0.29960627557980885</v>
      </c>
      <c r="R99" s="2">
        <f>VLOOKUP($B99,'Changes (pct point)'!$B:$AA,R$645,FALSE)/(VLOOKUP($B99,'Rates (%) SA2'!$B:$AA,R$645,FALSE)-(VLOOKUP($B99,'Changes (pct point)'!$B:$AA,R$645,FALSE)))</f>
        <v>0.43031162790697675</v>
      </c>
      <c r="S99" s="2">
        <f>VLOOKUP($B99,'Changes (pct point)'!$B:$AA,S$645,FALSE)/(VLOOKUP($B99,'Rates (%) SA2'!$B:$AA,S$645,FALSE)-(VLOOKUP($B99,'Changes (pct point)'!$B:$AA,S$645,FALSE)))</f>
        <v>0.28220913043478263</v>
      </c>
      <c r="T99" s="2">
        <f>VLOOKUP($B99,'Changes (pct point)'!$B:$AA,T$645,FALSE)/(VLOOKUP($B99,'Rates (%) SA2'!$B:$AA,T$645,FALSE)-(VLOOKUP($B99,'Changes (pct point)'!$B:$AA,T$645,FALSE)))</f>
        <v>0.25814724137931039</v>
      </c>
      <c r="U99" s="2">
        <f>VLOOKUP($B99,'Changes (pct point)'!$B:$AA,U$645,FALSE)/(VLOOKUP($B99,'Rates (%) SA2'!$B:$AA,U$645,FALSE)-(VLOOKUP($B99,'Changes (pct point)'!$B:$AA,U$645,FALSE)))</f>
        <v>0.28113507109004743</v>
      </c>
      <c r="V99" s="2">
        <f>VLOOKUP($B99,'Changes (pct point)'!$B:$AA,V$645,FALSE)/(VLOOKUP($B99,'Rates (%) SA2'!$B:$AA,V$645,FALSE)-(VLOOKUP($B99,'Changes (pct point)'!$B:$AA,V$645,FALSE)))</f>
        <v>0.81557216494845364</v>
      </c>
      <c r="W99" s="2">
        <f>VLOOKUP($B99,'Changes (pct point)'!$B:$AA,W$645,FALSE)/(VLOOKUP($B99,'Rates (%) SA2'!$B:$AA,W$645,FALSE)-(VLOOKUP($B99,'Changes (pct point)'!$B:$AA,W$645,FALSE)))</f>
        <v>0.22933070866141733</v>
      </c>
      <c r="X99" s="2">
        <f>VLOOKUP($B99,'Changes (pct point)'!$B:$AA,X$645,FALSE)/(VLOOKUP($B99,'Rates (%) SA2'!$B:$AA,X$645,FALSE)-(VLOOKUP($B99,'Changes (pct point)'!$B:$AA,X$645,FALSE)))</f>
        <v>3.2828282828282832E-2</v>
      </c>
      <c r="Y99" s="2">
        <f>VLOOKUP($B99,'Changes (pct point)'!$B:$AA,Y$645,FALSE)/(VLOOKUP($B99,'Rates (%) SA2'!$B:$AA,Y$645,FALSE)-(VLOOKUP($B99,'Changes (pct point)'!$B:$AA,Y$645,FALSE)))</f>
        <v>0.14772727272727273</v>
      </c>
      <c r="Z99" s="2">
        <f>VLOOKUP($B99,'Changes (pct point)'!$B:$AA,Z$645,FALSE)/(VLOOKUP($B99,'Rates (%) SA2'!$B:$AA,Z$645,FALSE)-(VLOOKUP($B99,'Changes (pct point)'!$B:$AA,Z$645,FALSE)))</f>
        <v>0.35210497539639152</v>
      </c>
    </row>
    <row r="100" spans="1:26" x14ac:dyDescent="0.3">
      <c r="A100">
        <v>102021053</v>
      </c>
      <c r="B100" t="s">
        <v>126</v>
      </c>
      <c r="C100" s="2">
        <f>VLOOKUP($B100,'Changes (pct point)'!$B:$AA,C$645,FALSE)/(VLOOKUP($B100,'Rates (%) SA2'!$B:$AA,C$645,FALSE)-(VLOOKUP($B100,'Changes (pct point)'!$B:$AA,C$645,FALSE)))</f>
        <v>0.2205810546875</v>
      </c>
      <c r="D100" s="2">
        <f>VLOOKUP($B100,'Changes (pct point)'!$B:$AA,D$645,FALSE)/(VLOOKUP($B100,'Rates (%) SA2'!$B:$AA,D$645,FALSE)-(VLOOKUP($B100,'Changes (pct point)'!$B:$AA,D$645,FALSE)))</f>
        <v>-0.12316827852998072</v>
      </c>
      <c r="E100" s="2">
        <f>VLOOKUP($B100,'Changes (pct point)'!$B:$AA,E$645,FALSE)/(VLOOKUP($B100,'Rates (%) SA2'!$B:$AA,E$645,FALSE)-(VLOOKUP($B100,'Changes (pct point)'!$B:$AA,E$645,FALSE)))</f>
        <v>-0.13634460093896719</v>
      </c>
      <c r="F100" s="2">
        <f>VLOOKUP($B100,'Changes (pct point)'!$B:$AA,F$645,FALSE)/(VLOOKUP($B100,'Rates (%) SA2'!$B:$AA,F$645,FALSE)-(VLOOKUP($B100,'Changes (pct point)'!$B:$AA,F$645,FALSE)))</f>
        <v>0.28336958710976834</v>
      </c>
      <c r="G100" s="2">
        <f>VLOOKUP($B100,'Changes (pct point)'!$B:$AA,G$645,FALSE)/(VLOOKUP($B100,'Rates (%) SA2'!$B:$AA,G$645,FALSE)-(VLOOKUP($B100,'Changes (pct point)'!$B:$AA,G$645,FALSE)))</f>
        <v>0.79297699386503073</v>
      </c>
      <c r="H100" s="2">
        <f>VLOOKUP($B100,'Changes (pct point)'!$B:$AA,H$645,FALSE)/(VLOOKUP($B100,'Rates (%) SA2'!$B:$AA,H$645,FALSE)-(VLOOKUP($B100,'Changes (pct point)'!$B:$AA,H$645,FALSE)))</f>
        <v>0.19095180055401656</v>
      </c>
      <c r="I100" s="2">
        <f>VLOOKUP($B100,'Changes (pct point)'!$B:$AA,I$645,FALSE)/(VLOOKUP($B100,'Rates (%) SA2'!$B:$AA,I$645,FALSE)-(VLOOKUP($B100,'Changes (pct point)'!$B:$AA,I$645,FALSE)))</f>
        <v>0.47454814814814811</v>
      </c>
      <c r="J100" s="2">
        <f>VLOOKUP($B100,'Changes (pct point)'!$B:$AA,J$645,FALSE)/(VLOOKUP($B100,'Rates (%) SA2'!$B:$AA,J$645,FALSE)-(VLOOKUP($B100,'Changes (pct point)'!$B:$AA,J$645,FALSE)))</f>
        <v>0.43582291296625225</v>
      </c>
      <c r="K100" s="2">
        <f>VLOOKUP($B100,'Changes (pct point)'!$B:$AA,K$645,FALSE)/(VLOOKUP($B100,'Rates (%) SA2'!$B:$AA,K$645,FALSE)-(VLOOKUP($B100,'Changes (pct point)'!$B:$AA,K$645,FALSE)))</f>
        <v>1.3916993630573247</v>
      </c>
      <c r="L100" s="2">
        <f>VLOOKUP($B100,'Changes (pct point)'!$B:$AA,L$645,FALSE)/(VLOOKUP($B100,'Rates (%) SA2'!$B:$AA,L$645,FALSE)-(VLOOKUP($B100,'Changes (pct point)'!$B:$AA,L$645,FALSE)))</f>
        <v>7.4664215686274502E-2</v>
      </c>
      <c r="M100" s="2">
        <f>VLOOKUP($B100,'Changes (pct point)'!$B:$AA,M$645,FALSE)/(VLOOKUP($B100,'Rates (%) SA2'!$B:$AA,M$645,FALSE)-(VLOOKUP($B100,'Changes (pct point)'!$B:$AA,M$645,FALSE)))</f>
        <v>-0.12551153846153851</v>
      </c>
      <c r="N100" s="2">
        <f>VLOOKUP($B100,'Changes (pct point)'!$B:$AA,N$645,FALSE)/(VLOOKUP($B100,'Rates (%) SA2'!$B:$AA,N$645,FALSE)-(VLOOKUP($B100,'Changes (pct point)'!$B:$AA,N$645,FALSE)))</f>
        <v>0.59864864864864864</v>
      </c>
      <c r="O100" s="2">
        <f>VLOOKUP($B100,'Changes (pct point)'!$B:$AA,O$645,FALSE)/(VLOOKUP($B100,'Rates (%) SA2'!$B:$AA,O$645,FALSE)-(VLOOKUP($B100,'Changes (pct point)'!$B:$AA,O$645,FALSE)))</f>
        <v>1.2338862275449105</v>
      </c>
      <c r="P100" s="2">
        <f>VLOOKUP($B100,'Changes (pct point)'!$B:$AA,P$645,FALSE)/(VLOOKUP($B100,'Rates (%) SA2'!$B:$AA,P$645,FALSE)-(VLOOKUP($B100,'Changes (pct point)'!$B:$AA,P$645,FALSE)))</f>
        <v>-0.17286636771300457</v>
      </c>
      <c r="Q100" s="2">
        <f>VLOOKUP($B100,'Changes (pct point)'!$B:$AA,Q$645,FALSE)/(VLOOKUP($B100,'Rates (%) SA2'!$B:$AA,Q$645,FALSE)-(VLOOKUP($B100,'Changes (pct point)'!$B:$AA,Q$645,FALSE)))</f>
        <v>0.14682705718270567</v>
      </c>
      <c r="R100" s="2">
        <f>VLOOKUP($B100,'Changes (pct point)'!$B:$AA,R$645,FALSE)/(VLOOKUP($B100,'Rates (%) SA2'!$B:$AA,R$645,FALSE)-(VLOOKUP($B100,'Changes (pct point)'!$B:$AA,R$645,FALSE)))</f>
        <v>0.77584632587859437</v>
      </c>
      <c r="S100" s="2">
        <f>VLOOKUP($B100,'Changes (pct point)'!$B:$AA,S$645,FALSE)/(VLOOKUP($B100,'Rates (%) SA2'!$B:$AA,S$645,FALSE)-(VLOOKUP($B100,'Changes (pct point)'!$B:$AA,S$645,FALSE)))</f>
        <v>1.162737662337662</v>
      </c>
      <c r="T100" s="2">
        <f>VLOOKUP($B100,'Changes (pct point)'!$B:$AA,T$645,FALSE)/(VLOOKUP($B100,'Rates (%) SA2'!$B:$AA,T$645,FALSE)-(VLOOKUP($B100,'Changes (pct point)'!$B:$AA,T$645,FALSE)))</f>
        <v>0.27936308539944904</v>
      </c>
      <c r="U100" s="2">
        <f>VLOOKUP($B100,'Changes (pct point)'!$B:$AA,U$645,FALSE)/(VLOOKUP($B100,'Rates (%) SA2'!$B:$AA,U$645,FALSE)-(VLOOKUP($B100,'Changes (pct point)'!$B:$AA,U$645,FALSE)))</f>
        <v>0.28011946666666654</v>
      </c>
      <c r="V100" s="2">
        <f>VLOOKUP($B100,'Changes (pct point)'!$B:$AA,V$645,FALSE)/(VLOOKUP($B100,'Rates (%) SA2'!$B:$AA,V$645,FALSE)-(VLOOKUP($B100,'Changes (pct point)'!$B:$AA,V$645,FALSE)))</f>
        <v>-0.10080939226519339</v>
      </c>
      <c r="W100" s="2">
        <f>VLOOKUP($B100,'Changes (pct point)'!$B:$AA,W$645,FALSE)/(VLOOKUP($B100,'Rates (%) SA2'!$B:$AA,W$645,FALSE)-(VLOOKUP($B100,'Changes (pct point)'!$B:$AA,W$645,FALSE)))</f>
        <v>0.29624478442280944</v>
      </c>
      <c r="X100" s="2">
        <f>VLOOKUP($B100,'Changes (pct point)'!$B:$AA,X$645,FALSE)/(VLOOKUP($B100,'Rates (%) SA2'!$B:$AA,X$645,FALSE)-(VLOOKUP($B100,'Changes (pct point)'!$B:$AA,X$645,FALSE)))</f>
        <v>-3.2307107563663999E-2</v>
      </c>
      <c r="Y100" s="2">
        <f>VLOOKUP($B100,'Changes (pct point)'!$B:$AA,Y$645,FALSE)/(VLOOKUP($B100,'Rates (%) SA2'!$B:$AA,Y$645,FALSE)-(VLOOKUP($B100,'Changes (pct point)'!$B:$AA,Y$645,FALSE)))</f>
        <v>0.35111297774044514</v>
      </c>
      <c r="Z100" s="2">
        <f>VLOOKUP($B100,'Changes (pct point)'!$B:$AA,Z$645,FALSE)/(VLOOKUP($B100,'Rates (%) SA2'!$B:$AA,Z$645,FALSE)-(VLOOKUP($B100,'Changes (pct point)'!$B:$AA,Z$645,FALSE)))</f>
        <v>0.34098360655737708</v>
      </c>
    </row>
    <row r="101" spans="1:26" x14ac:dyDescent="0.3">
      <c r="A101">
        <v>123031446</v>
      </c>
      <c r="B101" t="s">
        <v>587</v>
      </c>
      <c r="C101" s="2">
        <f>VLOOKUP($B101,'Changes (pct point)'!$B:$AA,C$645,FALSE)/(VLOOKUP($B101,'Rates (%) SA2'!$B:$AA,C$645,FALSE)-(VLOOKUP($B101,'Changes (pct point)'!$B:$AA,C$645,FALSE)))</f>
        <v>0.39236694214876017</v>
      </c>
      <c r="D101" s="2">
        <f>VLOOKUP($B101,'Changes (pct point)'!$B:$AA,D$645,FALSE)/(VLOOKUP($B101,'Rates (%) SA2'!$B:$AA,D$645,FALSE)-(VLOOKUP($B101,'Changes (pct point)'!$B:$AA,D$645,FALSE)))</f>
        <v>0.25140446428571445</v>
      </c>
      <c r="E101" s="2">
        <f>VLOOKUP($B101,'Changes (pct point)'!$B:$AA,E$645,FALSE)/(VLOOKUP($B101,'Rates (%) SA2'!$B:$AA,E$645,FALSE)-(VLOOKUP($B101,'Changes (pct point)'!$B:$AA,E$645,FALSE)))</f>
        <v>0.5967926829268293</v>
      </c>
      <c r="F101" s="2">
        <f>VLOOKUP($B101,'Changes (pct point)'!$B:$AA,F$645,FALSE)/(VLOOKUP($B101,'Rates (%) SA2'!$B:$AA,F$645,FALSE)-(VLOOKUP($B101,'Changes (pct point)'!$B:$AA,F$645,FALSE)))</f>
        <v>0.38097647058823519</v>
      </c>
      <c r="G101" s="2">
        <f>VLOOKUP($B101,'Changes (pct point)'!$B:$AA,G$645,FALSE)/(VLOOKUP($B101,'Rates (%) SA2'!$B:$AA,G$645,FALSE)-(VLOOKUP($B101,'Changes (pct point)'!$B:$AA,G$645,FALSE)))</f>
        <v>0.73549999999999993</v>
      </c>
      <c r="H101" s="2">
        <f>VLOOKUP($B101,'Changes (pct point)'!$B:$AA,H$645,FALSE)/(VLOOKUP($B101,'Rates (%) SA2'!$B:$AA,H$645,FALSE)-(VLOOKUP($B101,'Changes (pct point)'!$B:$AA,H$645,FALSE)))</f>
        <v>0.44904093567251463</v>
      </c>
      <c r="I101" s="2">
        <f>VLOOKUP($B101,'Changes (pct point)'!$B:$AA,I$645,FALSE)/(VLOOKUP($B101,'Rates (%) SA2'!$B:$AA,I$645,FALSE)-(VLOOKUP($B101,'Changes (pct point)'!$B:$AA,I$645,FALSE)))</f>
        <v>0.5173684210526317</v>
      </c>
      <c r="J101" s="2">
        <f>VLOOKUP($B101,'Changes (pct point)'!$B:$AA,J$645,FALSE)/(VLOOKUP($B101,'Rates (%) SA2'!$B:$AA,J$645,FALSE)-(VLOOKUP($B101,'Changes (pct point)'!$B:$AA,J$645,FALSE)))</f>
        <v>0.12761249999999996</v>
      </c>
      <c r="K101" s="2">
        <f>VLOOKUP($B101,'Changes (pct point)'!$B:$AA,K$645,FALSE)/(VLOOKUP($B101,'Rates (%) SA2'!$B:$AA,K$645,FALSE)-(VLOOKUP($B101,'Changes (pct point)'!$B:$AA,K$645,FALSE)))</f>
        <v>1.0675896551724138</v>
      </c>
      <c r="L101" s="2">
        <f>VLOOKUP($B101,'Changes (pct point)'!$B:$AA,L$645,FALSE)/(VLOOKUP($B101,'Rates (%) SA2'!$B:$AA,L$645,FALSE)-(VLOOKUP($B101,'Changes (pct point)'!$B:$AA,L$645,FALSE)))</f>
        <v>0.43234092140921393</v>
      </c>
      <c r="M101" s="2">
        <f>VLOOKUP($B101,'Changes (pct point)'!$B:$AA,M$645,FALSE)/(VLOOKUP($B101,'Rates (%) SA2'!$B:$AA,M$645,FALSE)-(VLOOKUP($B101,'Changes (pct point)'!$B:$AA,M$645,FALSE)))</f>
        <v>0.67473734939759022</v>
      </c>
      <c r="N101" s="2">
        <f>VLOOKUP($B101,'Changes (pct point)'!$B:$AA,N$645,FALSE)/(VLOOKUP($B101,'Rates (%) SA2'!$B:$AA,N$645,FALSE)-(VLOOKUP($B101,'Changes (pct point)'!$B:$AA,N$645,FALSE)))</f>
        <v>0.1527047619047619</v>
      </c>
      <c r="O101" s="2">
        <f>VLOOKUP($B101,'Changes (pct point)'!$B:$AA,O$645,FALSE)/(VLOOKUP($B101,'Rates (%) SA2'!$B:$AA,O$645,FALSE)-(VLOOKUP($B101,'Changes (pct point)'!$B:$AA,O$645,FALSE)))</f>
        <v>1.509393939393942E-2</v>
      </c>
      <c r="P101" s="2">
        <f>VLOOKUP($B101,'Changes (pct point)'!$B:$AA,P$645,FALSE)/(VLOOKUP($B101,'Rates (%) SA2'!$B:$AA,P$645,FALSE)-(VLOOKUP($B101,'Changes (pct point)'!$B:$AA,P$645,FALSE)))</f>
        <v>-0.56597222222222221</v>
      </c>
      <c r="Q101" s="2">
        <f>VLOOKUP($B101,'Changes (pct point)'!$B:$AA,Q$645,FALSE)/(VLOOKUP($B101,'Rates (%) SA2'!$B:$AA,Q$645,FALSE)-(VLOOKUP($B101,'Changes (pct point)'!$B:$AA,Q$645,FALSE)))</f>
        <v>0.83380178571428598</v>
      </c>
      <c r="R101" s="2">
        <f>VLOOKUP($B101,'Changes (pct point)'!$B:$AA,R$645,FALSE)/(VLOOKUP($B101,'Rates (%) SA2'!$B:$AA,R$645,FALSE)-(VLOOKUP($B101,'Changes (pct point)'!$B:$AA,R$645,FALSE)))</f>
        <v>0.85804827586206878</v>
      </c>
      <c r="S101" s="2">
        <f>VLOOKUP($B101,'Changes (pct point)'!$B:$AA,S$645,FALSE)/(VLOOKUP($B101,'Rates (%) SA2'!$B:$AA,S$645,FALSE)-(VLOOKUP($B101,'Changes (pct point)'!$B:$AA,S$645,FALSE)))</f>
        <v>1.0781616666666667</v>
      </c>
      <c r="T101" s="2">
        <f>VLOOKUP($B101,'Changes (pct point)'!$B:$AA,T$645,FALSE)/(VLOOKUP($B101,'Rates (%) SA2'!$B:$AA,T$645,FALSE)-(VLOOKUP($B101,'Changes (pct point)'!$B:$AA,T$645,FALSE)))</f>
        <v>0.44873269841269831</v>
      </c>
      <c r="U101" s="2">
        <f>VLOOKUP($B101,'Changes (pct point)'!$B:$AA,U$645,FALSE)/(VLOOKUP($B101,'Rates (%) SA2'!$B:$AA,U$645,FALSE)-(VLOOKUP($B101,'Changes (pct point)'!$B:$AA,U$645,FALSE)))</f>
        <v>0.27836763005780341</v>
      </c>
      <c r="V101" s="2" t="e">
        <f>VLOOKUP($B101,'Changes (pct point)'!$B:$AA,V$645,FALSE)/(VLOOKUP($B101,'Rates (%) SA2'!$B:$AA,V$645,FALSE)-(VLOOKUP($B101,'Changes (pct point)'!$B:$AA,V$645,FALSE)))</f>
        <v>#VALUE!</v>
      </c>
      <c r="W101" s="2">
        <f>VLOOKUP($B101,'Changes (pct point)'!$B:$AA,W$645,FALSE)/(VLOOKUP($B101,'Rates (%) SA2'!$B:$AA,W$645,FALSE)-(VLOOKUP($B101,'Changes (pct point)'!$B:$AA,W$645,FALSE)))</f>
        <v>0.26706827309236952</v>
      </c>
      <c r="X101" s="2">
        <f>VLOOKUP($B101,'Changes (pct point)'!$B:$AA,X$645,FALSE)/(VLOOKUP($B101,'Rates (%) SA2'!$B:$AA,X$645,FALSE)-(VLOOKUP($B101,'Changes (pct point)'!$B:$AA,X$645,FALSE)))</f>
        <v>-0.36822840409956076</v>
      </c>
      <c r="Y101" s="2">
        <f>VLOOKUP($B101,'Changes (pct point)'!$B:$AA,Y$645,FALSE)/(VLOOKUP($B101,'Rates (%) SA2'!$B:$AA,Y$645,FALSE)-(VLOOKUP($B101,'Changes (pct point)'!$B:$AA,Y$645,FALSE)))</f>
        <v>0.39920000000000005</v>
      </c>
      <c r="Z101" s="2">
        <f>VLOOKUP($B101,'Changes (pct point)'!$B:$AA,Z$645,FALSE)/(VLOOKUP($B101,'Rates (%) SA2'!$B:$AA,Z$645,FALSE)-(VLOOKUP($B101,'Changes (pct point)'!$B:$AA,Z$645,FALSE)))</f>
        <v>3.5714285714285718E-3</v>
      </c>
    </row>
    <row r="102" spans="1:26" x14ac:dyDescent="0.3">
      <c r="A102">
        <v>122021421</v>
      </c>
      <c r="B102" t="s">
        <v>553</v>
      </c>
      <c r="C102" s="2">
        <f>VLOOKUP($B102,'Changes (pct point)'!$B:$AA,C$645,FALSE)/(VLOOKUP($B102,'Rates (%) SA2'!$B:$AA,C$645,FALSE)-(VLOOKUP($B102,'Changes (pct point)'!$B:$AA,C$645,FALSE)))</f>
        <v>-0.18504795585053258</v>
      </c>
      <c r="D102" s="2">
        <f>VLOOKUP($B102,'Changes (pct point)'!$B:$AA,D$645,FALSE)/(VLOOKUP($B102,'Rates (%) SA2'!$B:$AA,D$645,FALSE)-(VLOOKUP($B102,'Changes (pct point)'!$B:$AA,D$645,FALSE)))</f>
        <v>-0.35877254901960781</v>
      </c>
      <c r="E102" s="2">
        <f>VLOOKUP($B102,'Changes (pct point)'!$B:$AA,E$645,FALSE)/(VLOOKUP($B102,'Rates (%) SA2'!$B:$AA,E$645,FALSE)-(VLOOKUP($B102,'Changes (pct point)'!$B:$AA,E$645,FALSE)))</f>
        <v>-0.36457777777777778</v>
      </c>
      <c r="F102" s="2">
        <f>VLOOKUP($B102,'Changes (pct point)'!$B:$AA,F$645,FALSE)/(VLOOKUP($B102,'Rates (%) SA2'!$B:$AA,F$645,FALSE)-(VLOOKUP($B102,'Changes (pct point)'!$B:$AA,F$645,FALSE)))</f>
        <v>-0.28293257790368276</v>
      </c>
      <c r="G102" s="2">
        <f>VLOOKUP($B102,'Changes (pct point)'!$B:$AA,G$645,FALSE)/(VLOOKUP($B102,'Rates (%) SA2'!$B:$AA,G$645,FALSE)-(VLOOKUP($B102,'Changes (pct point)'!$B:$AA,G$645,FALSE)))</f>
        <v>0.48338000000000003</v>
      </c>
      <c r="H102" s="2">
        <f>VLOOKUP($B102,'Changes (pct point)'!$B:$AA,H$645,FALSE)/(VLOOKUP($B102,'Rates (%) SA2'!$B:$AA,H$645,FALSE)-(VLOOKUP($B102,'Changes (pct point)'!$B:$AA,H$645,FALSE)))</f>
        <v>-0.20031547619047627</v>
      </c>
      <c r="I102" s="2">
        <f>VLOOKUP($B102,'Changes (pct point)'!$B:$AA,I$645,FALSE)/(VLOOKUP($B102,'Rates (%) SA2'!$B:$AA,I$645,FALSE)-(VLOOKUP($B102,'Changes (pct point)'!$B:$AA,I$645,FALSE)))</f>
        <v>-3.4045762711864477E-2</v>
      </c>
      <c r="J102" s="2">
        <f>VLOOKUP($B102,'Changes (pct point)'!$B:$AA,J$645,FALSE)/(VLOOKUP($B102,'Rates (%) SA2'!$B:$AA,J$645,FALSE)-(VLOOKUP($B102,'Changes (pct point)'!$B:$AA,J$645,FALSE)))</f>
        <v>0.16375647058823531</v>
      </c>
      <c r="K102" s="2">
        <f>VLOOKUP($B102,'Changes (pct point)'!$B:$AA,K$645,FALSE)/(VLOOKUP($B102,'Rates (%) SA2'!$B:$AA,K$645,FALSE)-(VLOOKUP($B102,'Changes (pct point)'!$B:$AA,K$645,FALSE)))</f>
        <v>1.2532312500000002</v>
      </c>
      <c r="L102" s="2">
        <f>VLOOKUP($B102,'Changes (pct point)'!$B:$AA,L$645,FALSE)/(VLOOKUP($B102,'Rates (%) SA2'!$B:$AA,L$645,FALSE)-(VLOOKUP($B102,'Changes (pct point)'!$B:$AA,L$645,FALSE)))</f>
        <v>-0.35450914634146341</v>
      </c>
      <c r="M102" s="2">
        <f>VLOOKUP($B102,'Changes (pct point)'!$B:$AA,M$645,FALSE)/(VLOOKUP($B102,'Rates (%) SA2'!$B:$AA,M$645,FALSE)-(VLOOKUP($B102,'Changes (pct point)'!$B:$AA,M$645,FALSE)))</f>
        <v>-0.11543148148148147</v>
      </c>
      <c r="N102" s="2">
        <f>VLOOKUP($B102,'Changes (pct point)'!$B:$AA,N$645,FALSE)/(VLOOKUP($B102,'Rates (%) SA2'!$B:$AA,N$645,FALSE)-(VLOOKUP($B102,'Changes (pct point)'!$B:$AA,N$645,FALSE)))</f>
        <v>-0.48538553459119499</v>
      </c>
      <c r="O102" s="2">
        <f>VLOOKUP($B102,'Changes (pct point)'!$B:$AA,O$645,FALSE)/(VLOOKUP($B102,'Rates (%) SA2'!$B:$AA,O$645,FALSE)-(VLOOKUP($B102,'Changes (pct point)'!$B:$AA,O$645,FALSE)))</f>
        <v>0.2925205479452056</v>
      </c>
      <c r="P102" s="2">
        <f>VLOOKUP($B102,'Changes (pct point)'!$B:$AA,P$645,FALSE)/(VLOOKUP($B102,'Rates (%) SA2'!$B:$AA,P$645,FALSE)-(VLOOKUP($B102,'Changes (pct point)'!$B:$AA,P$645,FALSE)))</f>
        <v>-0.28720000000000001</v>
      </c>
      <c r="Q102" s="2">
        <f>VLOOKUP($B102,'Changes (pct point)'!$B:$AA,Q$645,FALSE)/(VLOOKUP($B102,'Rates (%) SA2'!$B:$AA,Q$645,FALSE)-(VLOOKUP($B102,'Changes (pct point)'!$B:$AA,Q$645,FALSE)))</f>
        <v>-0.18438313253012051</v>
      </c>
      <c r="R102" s="2">
        <f>VLOOKUP($B102,'Changes (pct point)'!$B:$AA,R$645,FALSE)/(VLOOKUP($B102,'Rates (%) SA2'!$B:$AA,R$645,FALSE)-(VLOOKUP($B102,'Changes (pct point)'!$B:$AA,R$645,FALSE)))</f>
        <v>0.35031679999999998</v>
      </c>
      <c r="S102" s="2">
        <f>VLOOKUP($B102,'Changes (pct point)'!$B:$AA,S$645,FALSE)/(VLOOKUP($B102,'Rates (%) SA2'!$B:$AA,S$645,FALSE)-(VLOOKUP($B102,'Changes (pct point)'!$B:$AA,S$645,FALSE)))</f>
        <v>2.7734426229508165E-2</v>
      </c>
      <c r="T102" s="2">
        <f>VLOOKUP($B102,'Changes (pct point)'!$B:$AA,T$645,FALSE)/(VLOOKUP($B102,'Rates (%) SA2'!$B:$AA,T$645,FALSE)-(VLOOKUP($B102,'Changes (pct point)'!$B:$AA,T$645,FALSE)))</f>
        <v>-0.34395169300225725</v>
      </c>
      <c r="U102" s="2">
        <f>VLOOKUP($B102,'Changes (pct point)'!$B:$AA,U$645,FALSE)/(VLOOKUP($B102,'Rates (%) SA2'!$B:$AA,U$645,FALSE)-(VLOOKUP($B102,'Changes (pct point)'!$B:$AA,U$645,FALSE)))</f>
        <v>0.27680493827160502</v>
      </c>
      <c r="V102" s="2" t="e">
        <f>VLOOKUP($B102,'Changes (pct point)'!$B:$AA,V$645,FALSE)/(VLOOKUP($B102,'Rates (%) SA2'!$B:$AA,V$645,FALSE)-(VLOOKUP($B102,'Changes (pct point)'!$B:$AA,V$645,FALSE)))</f>
        <v>#VALUE!</v>
      </c>
      <c r="W102" s="2">
        <f>VLOOKUP($B102,'Changes (pct point)'!$B:$AA,W$645,FALSE)/(VLOOKUP($B102,'Rates (%) SA2'!$B:$AA,W$645,FALSE)-(VLOOKUP($B102,'Changes (pct point)'!$B:$AA,W$645,FALSE)))</f>
        <v>0.29239766081871343</v>
      </c>
      <c r="X102" s="2">
        <f>VLOOKUP($B102,'Changes (pct point)'!$B:$AA,X$645,FALSE)/(VLOOKUP($B102,'Rates (%) SA2'!$B:$AA,X$645,FALSE)-(VLOOKUP($B102,'Changes (pct point)'!$B:$AA,X$645,FALSE)))</f>
        <v>-1</v>
      </c>
      <c r="Y102" s="2">
        <f>VLOOKUP($B102,'Changes (pct point)'!$B:$AA,Y$645,FALSE)/(VLOOKUP($B102,'Rates (%) SA2'!$B:$AA,Y$645,FALSE)-(VLOOKUP($B102,'Changes (pct point)'!$B:$AA,Y$645,FALSE)))</f>
        <v>0.80751604032997271</v>
      </c>
      <c r="Z102" s="2">
        <f>VLOOKUP($B102,'Changes (pct point)'!$B:$AA,Z$645,FALSE)/(VLOOKUP($B102,'Rates (%) SA2'!$B:$AA,Z$645,FALSE)-(VLOOKUP($B102,'Changes (pct point)'!$B:$AA,Z$645,FALSE)))</f>
        <v>0.21551724137931036</v>
      </c>
    </row>
    <row r="103" spans="1:26" x14ac:dyDescent="0.3">
      <c r="A103">
        <v>102011032</v>
      </c>
      <c r="B103" t="s">
        <v>105</v>
      </c>
      <c r="C103" s="2">
        <f>VLOOKUP($B103,'Changes (pct point)'!$B:$AA,C$645,FALSE)/(VLOOKUP($B103,'Rates (%) SA2'!$B:$AA,C$645,FALSE)-(VLOOKUP($B103,'Changes (pct point)'!$B:$AA,C$645,FALSE)))</f>
        <v>0.21956228373702424</v>
      </c>
      <c r="D103" s="2">
        <f>VLOOKUP($B103,'Changes (pct point)'!$B:$AA,D$645,FALSE)/(VLOOKUP($B103,'Rates (%) SA2'!$B:$AA,D$645,FALSE)-(VLOOKUP($B103,'Changes (pct point)'!$B:$AA,D$645,FALSE)))</f>
        <v>4.1803861003861034E-2</v>
      </c>
      <c r="E103" s="2">
        <f>VLOOKUP($B103,'Changes (pct point)'!$B:$AA,E$645,FALSE)/(VLOOKUP($B103,'Rates (%) SA2'!$B:$AA,E$645,FALSE)-(VLOOKUP($B103,'Changes (pct point)'!$B:$AA,E$645,FALSE)))</f>
        <v>-7.1027941176470585E-2</v>
      </c>
      <c r="F103" s="2">
        <f>VLOOKUP($B103,'Changes (pct point)'!$B:$AA,F$645,FALSE)/(VLOOKUP($B103,'Rates (%) SA2'!$B:$AA,F$645,FALSE)-(VLOOKUP($B103,'Changes (pct point)'!$B:$AA,F$645,FALSE)))</f>
        <v>0.27219553805774277</v>
      </c>
      <c r="G103" s="2">
        <f>VLOOKUP($B103,'Changes (pct point)'!$B:$AA,G$645,FALSE)/(VLOOKUP($B103,'Rates (%) SA2'!$B:$AA,G$645,FALSE)-(VLOOKUP($B103,'Changes (pct point)'!$B:$AA,G$645,FALSE)))</f>
        <v>0.56544259259259266</v>
      </c>
      <c r="H103" s="2">
        <f>VLOOKUP($B103,'Changes (pct point)'!$B:$AA,H$645,FALSE)/(VLOOKUP($B103,'Rates (%) SA2'!$B:$AA,H$645,FALSE)-(VLOOKUP($B103,'Changes (pct point)'!$B:$AA,H$645,FALSE)))</f>
        <v>0.19333622508792517</v>
      </c>
      <c r="I103" s="2">
        <f>VLOOKUP($B103,'Changes (pct point)'!$B:$AA,I$645,FALSE)/(VLOOKUP($B103,'Rates (%) SA2'!$B:$AA,I$645,FALSE)-(VLOOKUP($B103,'Changes (pct point)'!$B:$AA,I$645,FALSE)))</f>
        <v>0.34671595744680866</v>
      </c>
      <c r="J103" s="2">
        <f>VLOOKUP($B103,'Changes (pct point)'!$B:$AA,J$645,FALSE)/(VLOOKUP($B103,'Rates (%) SA2'!$B:$AA,J$645,FALSE)-(VLOOKUP($B103,'Changes (pct point)'!$B:$AA,J$645,FALSE)))</f>
        <v>0.36927249602543716</v>
      </c>
      <c r="K103" s="2">
        <f>VLOOKUP($B103,'Changes (pct point)'!$B:$AA,K$645,FALSE)/(VLOOKUP($B103,'Rates (%) SA2'!$B:$AA,K$645,FALSE)-(VLOOKUP($B103,'Changes (pct point)'!$B:$AA,K$645,FALSE)))</f>
        <v>0.84915680751173683</v>
      </c>
      <c r="L103" s="2">
        <f>VLOOKUP($B103,'Changes (pct point)'!$B:$AA,L$645,FALSE)/(VLOOKUP($B103,'Rates (%) SA2'!$B:$AA,L$645,FALSE)-(VLOOKUP($B103,'Changes (pct point)'!$B:$AA,L$645,FALSE)))</f>
        <v>0.16750717299578047</v>
      </c>
      <c r="M103" s="2">
        <f>VLOOKUP($B103,'Changes (pct point)'!$B:$AA,M$645,FALSE)/(VLOOKUP($B103,'Rates (%) SA2'!$B:$AA,M$645,FALSE)-(VLOOKUP($B103,'Changes (pct point)'!$B:$AA,M$645,FALSE)))</f>
        <v>-0.17123327868852461</v>
      </c>
      <c r="N103" s="2">
        <f>VLOOKUP($B103,'Changes (pct point)'!$B:$AA,N$645,FALSE)/(VLOOKUP($B103,'Rates (%) SA2'!$B:$AA,N$645,FALSE)-(VLOOKUP($B103,'Changes (pct point)'!$B:$AA,N$645,FALSE)))</f>
        <v>0.32891949685534594</v>
      </c>
      <c r="O103" s="2">
        <f>VLOOKUP($B103,'Changes (pct point)'!$B:$AA,O$645,FALSE)/(VLOOKUP($B103,'Rates (%) SA2'!$B:$AA,O$645,FALSE)-(VLOOKUP($B103,'Changes (pct point)'!$B:$AA,O$645,FALSE)))</f>
        <v>1.1127284403669728</v>
      </c>
      <c r="P103" s="2">
        <f>VLOOKUP($B103,'Changes (pct point)'!$B:$AA,P$645,FALSE)/(VLOOKUP($B103,'Rates (%) SA2'!$B:$AA,P$645,FALSE)-(VLOOKUP($B103,'Changes (pct point)'!$B:$AA,P$645,FALSE)))</f>
        <v>-0.2378262948207171</v>
      </c>
      <c r="Q103" s="2">
        <f>VLOOKUP($B103,'Changes (pct point)'!$B:$AA,Q$645,FALSE)/(VLOOKUP($B103,'Rates (%) SA2'!$B:$AA,Q$645,FALSE)-(VLOOKUP($B103,'Changes (pct point)'!$B:$AA,Q$645,FALSE)))</f>
        <v>0.17017156983930778</v>
      </c>
      <c r="R103" s="2">
        <f>VLOOKUP($B103,'Changes (pct point)'!$B:$AA,R$645,FALSE)/(VLOOKUP($B103,'Rates (%) SA2'!$B:$AA,R$645,FALSE)-(VLOOKUP($B103,'Changes (pct point)'!$B:$AA,R$645,FALSE)))</f>
        <v>0.50662184873949578</v>
      </c>
      <c r="S103" s="2">
        <f>VLOOKUP($B103,'Changes (pct point)'!$B:$AA,S$645,FALSE)/(VLOOKUP($B103,'Rates (%) SA2'!$B:$AA,S$645,FALSE)-(VLOOKUP($B103,'Changes (pct point)'!$B:$AA,S$645,FALSE)))</f>
        <v>0.74139724137931029</v>
      </c>
      <c r="T103" s="2">
        <f>VLOOKUP($B103,'Changes (pct point)'!$B:$AA,T$645,FALSE)/(VLOOKUP($B103,'Rates (%) SA2'!$B:$AA,T$645,FALSE)-(VLOOKUP($B103,'Changes (pct point)'!$B:$AA,T$645,FALSE)))</f>
        <v>0.12198951965065497</v>
      </c>
      <c r="U103" s="2">
        <f>VLOOKUP($B103,'Changes (pct point)'!$B:$AA,U$645,FALSE)/(VLOOKUP($B103,'Rates (%) SA2'!$B:$AA,U$645,FALSE)-(VLOOKUP($B103,'Changes (pct point)'!$B:$AA,U$645,FALSE)))</f>
        <v>0.27462226487523977</v>
      </c>
      <c r="V103" s="2">
        <f>VLOOKUP($B103,'Changes (pct point)'!$B:$AA,V$645,FALSE)/(VLOOKUP($B103,'Rates (%) SA2'!$B:$AA,V$645,FALSE)-(VLOOKUP($B103,'Changes (pct point)'!$B:$AA,V$645,FALSE)))</f>
        <v>0.12802852348993288</v>
      </c>
      <c r="W103" s="2">
        <f>VLOOKUP($B103,'Changes (pct point)'!$B:$AA,W$645,FALSE)/(VLOOKUP($B103,'Rates (%) SA2'!$B:$AA,W$645,FALSE)-(VLOOKUP($B103,'Changes (pct point)'!$B:$AA,W$645,FALSE)))</f>
        <v>0.17341040462427745</v>
      </c>
      <c r="X103" s="2">
        <f>VLOOKUP($B103,'Changes (pct point)'!$B:$AA,X$645,FALSE)/(VLOOKUP($B103,'Rates (%) SA2'!$B:$AA,X$645,FALSE)-(VLOOKUP($B103,'Changes (pct point)'!$B:$AA,X$645,FALSE)))</f>
        <v>0.10115864527629233</v>
      </c>
      <c r="Y103" s="2">
        <f>VLOOKUP($B103,'Changes (pct point)'!$B:$AA,Y$645,FALSE)/(VLOOKUP($B103,'Rates (%) SA2'!$B:$AA,Y$645,FALSE)-(VLOOKUP($B103,'Changes (pct point)'!$B:$AA,Y$645,FALSE)))</f>
        <v>0.35520361990950222</v>
      </c>
      <c r="Z103" s="2">
        <f>VLOOKUP($B103,'Changes (pct point)'!$B:$AA,Z$645,FALSE)/(VLOOKUP($B103,'Rates (%) SA2'!$B:$AA,Z$645,FALSE)-(VLOOKUP($B103,'Changes (pct point)'!$B:$AA,Z$645,FALSE)))</f>
        <v>0.33086724208795726</v>
      </c>
    </row>
    <row r="104" spans="1:26" x14ac:dyDescent="0.3">
      <c r="A104">
        <v>119041381</v>
      </c>
      <c r="B104" t="s">
        <v>497</v>
      </c>
      <c r="C104" s="2">
        <f>VLOOKUP($B104,'Changes (pct point)'!$B:$AA,C$645,FALSE)/(VLOOKUP($B104,'Rates (%) SA2'!$B:$AA,C$645,FALSE)-(VLOOKUP($B104,'Changes (pct point)'!$B:$AA,C$645,FALSE)))</f>
        <v>9.3554650664380637E-2</v>
      </c>
      <c r="D104" s="2">
        <f>VLOOKUP($B104,'Changes (pct point)'!$B:$AA,D$645,FALSE)/(VLOOKUP($B104,'Rates (%) SA2'!$B:$AA,D$645,FALSE)-(VLOOKUP($B104,'Changes (pct point)'!$B:$AA,D$645,FALSE)))</f>
        <v>4.0856164383561683E-2</v>
      </c>
      <c r="E104" s="2">
        <f>VLOOKUP($B104,'Changes (pct point)'!$B:$AA,E$645,FALSE)/(VLOOKUP($B104,'Rates (%) SA2'!$B:$AA,E$645,FALSE)-(VLOOKUP($B104,'Changes (pct point)'!$B:$AA,E$645,FALSE)))</f>
        <v>-7.4992915531335191E-2</v>
      </c>
      <c r="F104" s="2">
        <f>VLOOKUP($B104,'Changes (pct point)'!$B:$AA,F$645,FALSE)/(VLOOKUP($B104,'Rates (%) SA2'!$B:$AA,F$645,FALSE)-(VLOOKUP($B104,'Changes (pct point)'!$B:$AA,F$645,FALSE)))</f>
        <v>0.10500000000000001</v>
      </c>
      <c r="G104" s="2">
        <f>VLOOKUP($B104,'Changes (pct point)'!$B:$AA,G$645,FALSE)/(VLOOKUP($B104,'Rates (%) SA2'!$B:$AA,G$645,FALSE)-(VLOOKUP($B104,'Changes (pct point)'!$B:$AA,G$645,FALSE)))</f>
        <v>0.35049999999999998</v>
      </c>
      <c r="H104" s="2">
        <f>VLOOKUP($B104,'Changes (pct point)'!$B:$AA,H$645,FALSE)/(VLOOKUP($B104,'Rates (%) SA2'!$B:$AA,H$645,FALSE)-(VLOOKUP($B104,'Changes (pct point)'!$B:$AA,H$645,FALSE)))</f>
        <v>0.14047479484173503</v>
      </c>
      <c r="I104" s="2">
        <f>VLOOKUP($B104,'Changes (pct point)'!$B:$AA,I$645,FALSE)/(VLOOKUP($B104,'Rates (%) SA2'!$B:$AA,I$645,FALSE)-(VLOOKUP($B104,'Changes (pct point)'!$B:$AA,I$645,FALSE)))</f>
        <v>6.6522886597938174E-2</v>
      </c>
      <c r="J104" s="2">
        <f>VLOOKUP($B104,'Changes (pct point)'!$B:$AA,J$645,FALSE)/(VLOOKUP($B104,'Rates (%) SA2'!$B:$AA,J$645,FALSE)-(VLOOKUP($B104,'Changes (pct point)'!$B:$AA,J$645,FALSE)))</f>
        <v>4.0823148148148275E-2</v>
      </c>
      <c r="K104" s="2">
        <f>VLOOKUP($B104,'Changes (pct point)'!$B:$AA,K$645,FALSE)/(VLOOKUP($B104,'Rates (%) SA2'!$B:$AA,K$645,FALSE)-(VLOOKUP($B104,'Changes (pct point)'!$B:$AA,K$645,FALSE)))</f>
        <v>0.30807272727272739</v>
      </c>
      <c r="L104" s="2">
        <f>VLOOKUP($B104,'Changes (pct point)'!$B:$AA,L$645,FALSE)/(VLOOKUP($B104,'Rates (%) SA2'!$B:$AA,L$645,FALSE)-(VLOOKUP($B104,'Changes (pct point)'!$B:$AA,L$645,FALSE)))</f>
        <v>3.9305200341005889E-2</v>
      </c>
      <c r="M104" s="2">
        <f>VLOOKUP($B104,'Changes (pct point)'!$B:$AA,M$645,FALSE)/(VLOOKUP($B104,'Rates (%) SA2'!$B:$AA,M$645,FALSE)-(VLOOKUP($B104,'Changes (pct point)'!$B:$AA,M$645,FALSE)))</f>
        <v>-2.0441514360313284E-2</v>
      </c>
      <c r="N104" s="2">
        <f>VLOOKUP($B104,'Changes (pct point)'!$B:$AA,N$645,FALSE)/(VLOOKUP($B104,'Rates (%) SA2'!$B:$AA,N$645,FALSE)-(VLOOKUP($B104,'Changes (pct point)'!$B:$AA,N$645,FALSE)))</f>
        <v>-0.30980629921259845</v>
      </c>
      <c r="O104" s="2">
        <f>VLOOKUP($B104,'Changes (pct point)'!$B:$AA,O$645,FALSE)/(VLOOKUP($B104,'Rates (%) SA2'!$B:$AA,O$645,FALSE)-(VLOOKUP($B104,'Changes (pct point)'!$B:$AA,O$645,FALSE)))</f>
        <v>0.69826593406593407</v>
      </c>
      <c r="P104" s="2">
        <f>VLOOKUP($B104,'Changes (pct point)'!$B:$AA,P$645,FALSE)/(VLOOKUP($B104,'Rates (%) SA2'!$B:$AA,P$645,FALSE)-(VLOOKUP($B104,'Changes (pct point)'!$B:$AA,P$645,FALSE)))</f>
        <v>-0.35774193548387095</v>
      </c>
      <c r="Q104" s="2">
        <f>VLOOKUP($B104,'Changes (pct point)'!$B:$AA,Q$645,FALSE)/(VLOOKUP($B104,'Rates (%) SA2'!$B:$AA,Q$645,FALSE)-(VLOOKUP($B104,'Changes (pct point)'!$B:$AA,Q$645,FALSE)))</f>
        <v>4.7989876543209818E-2</v>
      </c>
      <c r="R104" s="2">
        <f>VLOOKUP($B104,'Changes (pct point)'!$B:$AA,R$645,FALSE)/(VLOOKUP($B104,'Rates (%) SA2'!$B:$AA,R$645,FALSE)-(VLOOKUP($B104,'Changes (pct point)'!$B:$AA,R$645,FALSE)))</f>
        <v>0.46137241379310329</v>
      </c>
      <c r="S104" s="2">
        <f>VLOOKUP($B104,'Changes (pct point)'!$B:$AA,S$645,FALSE)/(VLOOKUP($B104,'Rates (%) SA2'!$B:$AA,S$645,FALSE)-(VLOOKUP($B104,'Changes (pct point)'!$B:$AA,S$645,FALSE)))</f>
        <v>-2.9837500000000173E-2</v>
      </c>
      <c r="T104" s="2">
        <f>VLOOKUP($B104,'Changes (pct point)'!$B:$AA,T$645,FALSE)/(VLOOKUP($B104,'Rates (%) SA2'!$B:$AA,T$645,FALSE)-(VLOOKUP($B104,'Changes (pct point)'!$B:$AA,T$645,FALSE)))</f>
        <v>-9.1480857142857239E-2</v>
      </c>
      <c r="U104" s="2">
        <f>VLOOKUP($B104,'Changes (pct point)'!$B:$AA,U$645,FALSE)/(VLOOKUP($B104,'Rates (%) SA2'!$B:$AA,U$645,FALSE)-(VLOOKUP($B104,'Changes (pct point)'!$B:$AA,U$645,FALSE)))</f>
        <v>0.27394010889292203</v>
      </c>
      <c r="V104" s="2">
        <f>VLOOKUP($B104,'Changes (pct point)'!$B:$AA,V$645,FALSE)/(VLOOKUP($B104,'Rates (%) SA2'!$B:$AA,V$645,FALSE)-(VLOOKUP($B104,'Changes (pct point)'!$B:$AA,V$645,FALSE)))</f>
        <v>0.10204999999999995</v>
      </c>
      <c r="W104" s="2">
        <f>VLOOKUP($B104,'Changes (pct point)'!$B:$AA,W$645,FALSE)/(VLOOKUP($B104,'Rates (%) SA2'!$B:$AA,W$645,FALSE)-(VLOOKUP($B104,'Changes (pct point)'!$B:$AA,W$645,FALSE)))</f>
        <v>0.22944162436548221</v>
      </c>
      <c r="X104" s="2">
        <f>VLOOKUP($B104,'Changes (pct point)'!$B:$AA,X$645,FALSE)/(VLOOKUP($B104,'Rates (%) SA2'!$B:$AA,X$645,FALSE)-(VLOOKUP($B104,'Changes (pct point)'!$B:$AA,X$645,FALSE)))</f>
        <v>0.43010752688172038</v>
      </c>
      <c r="Y104" s="2">
        <f>VLOOKUP($B104,'Changes (pct point)'!$B:$AA,Y$645,FALSE)/(VLOOKUP($B104,'Rates (%) SA2'!$B:$AA,Y$645,FALSE)-(VLOOKUP($B104,'Changes (pct point)'!$B:$AA,Y$645,FALSE)))</f>
        <v>0.50780379041248602</v>
      </c>
      <c r="Z104" s="2">
        <f>VLOOKUP($B104,'Changes (pct point)'!$B:$AA,Z$645,FALSE)/(VLOOKUP($B104,'Rates (%) SA2'!$B:$AA,Z$645,FALSE)-(VLOOKUP($B104,'Changes (pct point)'!$B:$AA,Z$645,FALSE)))</f>
        <v>0.39411157024793392</v>
      </c>
    </row>
    <row r="105" spans="1:26" x14ac:dyDescent="0.3">
      <c r="A105">
        <v>124031457</v>
      </c>
      <c r="B105" t="s">
        <v>598</v>
      </c>
      <c r="C105" s="2">
        <f>VLOOKUP($B105,'Changes (pct point)'!$B:$AA,C$645,FALSE)/(VLOOKUP($B105,'Rates (%) SA2'!$B:$AA,C$645,FALSE)-(VLOOKUP($B105,'Changes (pct point)'!$B:$AA,C$645,FALSE)))</f>
        <v>0.38605308056872034</v>
      </c>
      <c r="D105" s="2">
        <f>VLOOKUP($B105,'Changes (pct point)'!$B:$AA,D$645,FALSE)/(VLOOKUP($B105,'Rates (%) SA2'!$B:$AA,D$645,FALSE)-(VLOOKUP($B105,'Changes (pct point)'!$B:$AA,D$645,FALSE)))</f>
        <v>7.0468450184501888E-2</v>
      </c>
      <c r="E105" s="2">
        <f>VLOOKUP($B105,'Changes (pct point)'!$B:$AA,E$645,FALSE)/(VLOOKUP($B105,'Rates (%) SA2'!$B:$AA,E$645,FALSE)-(VLOOKUP($B105,'Changes (pct point)'!$B:$AA,E$645,FALSE)))</f>
        <v>-4.0957831325301071E-2</v>
      </c>
      <c r="F105" s="2">
        <f>VLOOKUP($B105,'Changes (pct point)'!$B:$AA,F$645,FALSE)/(VLOOKUP($B105,'Rates (%) SA2'!$B:$AA,F$645,FALSE)-(VLOOKUP($B105,'Changes (pct point)'!$B:$AA,F$645,FALSE)))</f>
        <v>0.60962846385542158</v>
      </c>
      <c r="G105" s="2">
        <f>VLOOKUP($B105,'Changes (pct point)'!$B:$AA,G$645,FALSE)/(VLOOKUP($B105,'Rates (%) SA2'!$B:$AA,G$645,FALSE)-(VLOOKUP($B105,'Changes (pct point)'!$B:$AA,G$645,FALSE)))</f>
        <v>1.1871230769230772</v>
      </c>
      <c r="H105" s="2">
        <f>VLOOKUP($B105,'Changes (pct point)'!$B:$AA,H$645,FALSE)/(VLOOKUP($B105,'Rates (%) SA2'!$B:$AA,H$645,FALSE)-(VLOOKUP($B105,'Changes (pct point)'!$B:$AA,H$645,FALSE)))</f>
        <v>0.5008822660098522</v>
      </c>
      <c r="I105" s="2">
        <f>VLOOKUP($B105,'Changes (pct point)'!$B:$AA,I$645,FALSE)/(VLOOKUP($B105,'Rates (%) SA2'!$B:$AA,I$645,FALSE)-(VLOOKUP($B105,'Changes (pct point)'!$B:$AA,I$645,FALSE)))</f>
        <v>0.60989583333333353</v>
      </c>
      <c r="J105" s="2">
        <f>VLOOKUP($B105,'Changes (pct point)'!$B:$AA,J$645,FALSE)/(VLOOKUP($B105,'Rates (%) SA2'!$B:$AA,J$645,FALSE)-(VLOOKUP($B105,'Changes (pct point)'!$B:$AA,J$645,FALSE)))</f>
        <v>0.48430930232558134</v>
      </c>
      <c r="K105" s="2">
        <f>VLOOKUP($B105,'Changes (pct point)'!$B:$AA,K$645,FALSE)/(VLOOKUP($B105,'Rates (%) SA2'!$B:$AA,K$645,FALSE)-(VLOOKUP($B105,'Changes (pct point)'!$B:$AA,K$645,FALSE)))</f>
        <v>1.4903529411764709</v>
      </c>
      <c r="L105" s="2">
        <f>VLOOKUP($B105,'Changes (pct point)'!$B:$AA,L$645,FALSE)/(VLOOKUP($B105,'Rates (%) SA2'!$B:$AA,L$645,FALSE)-(VLOOKUP($B105,'Changes (pct point)'!$B:$AA,L$645,FALSE)))</f>
        <v>0.53311021021021021</v>
      </c>
      <c r="M105" s="2">
        <f>VLOOKUP($B105,'Changes (pct point)'!$B:$AA,M$645,FALSE)/(VLOOKUP($B105,'Rates (%) SA2'!$B:$AA,M$645,FALSE)-(VLOOKUP($B105,'Changes (pct point)'!$B:$AA,M$645,FALSE)))</f>
        <v>7.6273036093418234E-2</v>
      </c>
      <c r="N105" s="2">
        <f>VLOOKUP($B105,'Changes (pct point)'!$B:$AA,N$645,FALSE)/(VLOOKUP($B105,'Rates (%) SA2'!$B:$AA,N$645,FALSE)-(VLOOKUP($B105,'Changes (pct point)'!$B:$AA,N$645,FALSE)))</f>
        <v>0.43637894736842109</v>
      </c>
      <c r="O105" s="2">
        <f>VLOOKUP($B105,'Changes (pct point)'!$B:$AA,O$645,FALSE)/(VLOOKUP($B105,'Rates (%) SA2'!$B:$AA,O$645,FALSE)-(VLOOKUP($B105,'Changes (pct point)'!$B:$AA,O$645,FALSE)))</f>
        <v>0.59597522123893798</v>
      </c>
      <c r="P105" s="2">
        <f>VLOOKUP($B105,'Changes (pct point)'!$B:$AA,P$645,FALSE)/(VLOOKUP($B105,'Rates (%) SA2'!$B:$AA,P$645,FALSE)-(VLOOKUP($B105,'Changes (pct point)'!$B:$AA,P$645,FALSE)))</f>
        <v>0.23172277227722776</v>
      </c>
      <c r="Q105" s="2">
        <f>VLOOKUP($B105,'Changes (pct point)'!$B:$AA,Q$645,FALSE)/(VLOOKUP($B105,'Rates (%) SA2'!$B:$AA,Q$645,FALSE)-(VLOOKUP($B105,'Changes (pct point)'!$B:$AA,Q$645,FALSE)))</f>
        <v>0.39211758241758238</v>
      </c>
      <c r="R105" s="2">
        <f>VLOOKUP($B105,'Changes (pct point)'!$B:$AA,R$645,FALSE)/(VLOOKUP($B105,'Rates (%) SA2'!$B:$AA,R$645,FALSE)-(VLOOKUP($B105,'Changes (pct point)'!$B:$AA,R$645,FALSE)))</f>
        <v>1.2742553191489361</v>
      </c>
      <c r="S105" s="2">
        <f>VLOOKUP($B105,'Changes (pct point)'!$B:$AA,S$645,FALSE)/(VLOOKUP($B105,'Rates (%) SA2'!$B:$AA,S$645,FALSE)-(VLOOKUP($B105,'Changes (pct point)'!$B:$AA,S$645,FALSE)))</f>
        <v>0.65994366197183107</v>
      </c>
      <c r="T105" s="2">
        <f>VLOOKUP($B105,'Changes (pct point)'!$B:$AA,T$645,FALSE)/(VLOOKUP($B105,'Rates (%) SA2'!$B:$AA,T$645,FALSE)-(VLOOKUP($B105,'Changes (pct point)'!$B:$AA,T$645,FALSE)))</f>
        <v>0.56757114624505922</v>
      </c>
      <c r="U105" s="2">
        <f>VLOOKUP($B105,'Changes (pct point)'!$B:$AA,U$645,FALSE)/(VLOOKUP($B105,'Rates (%) SA2'!$B:$AA,U$645,FALSE)-(VLOOKUP($B105,'Changes (pct point)'!$B:$AA,U$645,FALSE)))</f>
        <v>0.2704160000000001</v>
      </c>
      <c r="V105" s="2">
        <f>VLOOKUP($B105,'Changes (pct point)'!$B:$AA,V$645,FALSE)/(VLOOKUP($B105,'Rates (%) SA2'!$B:$AA,V$645,FALSE)-(VLOOKUP($B105,'Changes (pct point)'!$B:$AA,V$645,FALSE)))</f>
        <v>-4.4154867256637219E-2</v>
      </c>
      <c r="W105" s="2">
        <f>VLOOKUP($B105,'Changes (pct point)'!$B:$AA,W$645,FALSE)/(VLOOKUP($B105,'Rates (%) SA2'!$B:$AA,W$645,FALSE)-(VLOOKUP($B105,'Changes (pct point)'!$B:$AA,W$645,FALSE)))</f>
        <v>0.39976275207591938</v>
      </c>
      <c r="X105" s="2">
        <f>VLOOKUP($B105,'Changes (pct point)'!$B:$AA,X$645,FALSE)/(VLOOKUP($B105,'Rates (%) SA2'!$B:$AA,X$645,FALSE)-(VLOOKUP($B105,'Changes (pct point)'!$B:$AA,X$645,FALSE)))</f>
        <v>-2.3561643835616437E-2</v>
      </c>
      <c r="Y105" s="2">
        <f>VLOOKUP($B105,'Changes (pct point)'!$B:$AA,Y$645,FALSE)/(VLOOKUP($B105,'Rates (%) SA2'!$B:$AA,Y$645,FALSE)-(VLOOKUP($B105,'Changes (pct point)'!$B:$AA,Y$645,FALSE)))</f>
        <v>9.6774193548387084E-3</v>
      </c>
      <c r="Z105" s="2">
        <f>VLOOKUP($B105,'Changes (pct point)'!$B:$AA,Z$645,FALSE)/(VLOOKUP($B105,'Rates (%) SA2'!$B:$AA,Z$645,FALSE)-(VLOOKUP($B105,'Changes (pct point)'!$B:$AA,Z$645,FALSE)))</f>
        <v>0.31852717708942141</v>
      </c>
    </row>
    <row r="106" spans="1:26" x14ac:dyDescent="0.3">
      <c r="A106">
        <v>123021705</v>
      </c>
      <c r="B106" t="s">
        <v>584</v>
      </c>
      <c r="C106" s="2">
        <f>VLOOKUP($B106,'Changes (pct point)'!$B:$AA,C$645,FALSE)/(VLOOKUP($B106,'Rates (%) SA2'!$B:$AA,C$645,FALSE)-(VLOOKUP($B106,'Changes (pct point)'!$B:$AA,C$645,FALSE)))</f>
        <v>0.1171705018287458</v>
      </c>
      <c r="D106" s="2">
        <f>VLOOKUP($B106,'Changes (pct point)'!$B:$AA,D$645,FALSE)/(VLOOKUP($B106,'Rates (%) SA2'!$B:$AA,D$645,FALSE)-(VLOOKUP($B106,'Changes (pct point)'!$B:$AA,D$645,FALSE)))</f>
        <v>-1.2375891725004071E-2</v>
      </c>
      <c r="E106" s="2">
        <f>VLOOKUP($B106,'Changes (pct point)'!$B:$AA,E$645,FALSE)/(VLOOKUP($B106,'Rates (%) SA2'!$B:$AA,E$645,FALSE)-(VLOOKUP($B106,'Changes (pct point)'!$B:$AA,E$645,FALSE)))</f>
        <v>5.5624731929524121E-2</v>
      </c>
      <c r="F106" s="2">
        <f>VLOOKUP($B106,'Changes (pct point)'!$B:$AA,F$645,FALSE)/(VLOOKUP($B106,'Rates (%) SA2'!$B:$AA,F$645,FALSE)-(VLOOKUP($B106,'Changes (pct point)'!$B:$AA,F$645,FALSE)))</f>
        <v>0.25730022667155428</v>
      </c>
      <c r="G106" s="2">
        <f>VLOOKUP($B106,'Changes (pct point)'!$B:$AA,G$645,FALSE)/(VLOOKUP($B106,'Rates (%) SA2'!$B:$AA,G$645,FALSE)-(VLOOKUP($B106,'Changes (pct point)'!$B:$AA,G$645,FALSE)))</f>
        <v>-2.9179935074204112E-2</v>
      </c>
      <c r="H106" s="2">
        <f>VLOOKUP($B106,'Changes (pct point)'!$B:$AA,H$645,FALSE)/(VLOOKUP($B106,'Rates (%) SA2'!$B:$AA,H$645,FALSE)-(VLOOKUP($B106,'Changes (pct point)'!$B:$AA,H$645,FALSE)))</f>
        <v>0.14054928366271768</v>
      </c>
      <c r="I106" s="2">
        <f>VLOOKUP($B106,'Changes (pct point)'!$B:$AA,I$645,FALSE)/(VLOOKUP($B106,'Rates (%) SA2'!$B:$AA,I$645,FALSE)-(VLOOKUP($B106,'Changes (pct point)'!$B:$AA,I$645,FALSE)))</f>
        <v>0.2113531892547777</v>
      </c>
      <c r="J106" s="2">
        <f>VLOOKUP($B106,'Changes (pct point)'!$B:$AA,J$645,FALSE)/(VLOOKUP($B106,'Rates (%) SA2'!$B:$AA,J$645,FALSE)-(VLOOKUP($B106,'Changes (pct point)'!$B:$AA,J$645,FALSE)))</f>
        <v>0.56476478359383231</v>
      </c>
      <c r="K106" s="2">
        <f>VLOOKUP($B106,'Changes (pct point)'!$B:$AA,K$645,FALSE)/(VLOOKUP($B106,'Rates (%) SA2'!$B:$AA,K$645,FALSE)-(VLOOKUP($B106,'Changes (pct point)'!$B:$AA,K$645,FALSE)))</f>
        <v>0.11940680352927623</v>
      </c>
      <c r="L106" s="2">
        <f>VLOOKUP($B106,'Changes (pct point)'!$B:$AA,L$645,FALSE)/(VLOOKUP($B106,'Rates (%) SA2'!$B:$AA,L$645,FALSE)-(VLOOKUP($B106,'Changes (pct point)'!$B:$AA,L$645,FALSE)))</f>
        <v>0.36666671507093179</v>
      </c>
      <c r="M106" s="2">
        <f>VLOOKUP($B106,'Changes (pct point)'!$B:$AA,M$645,FALSE)/(VLOOKUP($B106,'Rates (%) SA2'!$B:$AA,M$645,FALSE)-(VLOOKUP($B106,'Changes (pct point)'!$B:$AA,M$645,FALSE)))</f>
        <v>-7.1231508883897163E-2</v>
      </c>
      <c r="N106" s="2">
        <f>VLOOKUP($B106,'Changes (pct point)'!$B:$AA,N$645,FALSE)/(VLOOKUP($B106,'Rates (%) SA2'!$B:$AA,N$645,FALSE)-(VLOOKUP($B106,'Changes (pct point)'!$B:$AA,N$645,FALSE)))</f>
        <v>-0.10688626151280979</v>
      </c>
      <c r="O106" s="2">
        <f>VLOOKUP($B106,'Changes (pct point)'!$B:$AA,O$645,FALSE)/(VLOOKUP($B106,'Rates (%) SA2'!$B:$AA,O$645,FALSE)-(VLOOKUP($B106,'Changes (pct point)'!$B:$AA,O$645,FALSE)))</f>
        <v>0.76243362674916448</v>
      </c>
      <c r="P106" s="2">
        <f>VLOOKUP($B106,'Changes (pct point)'!$B:$AA,P$645,FALSE)/(VLOOKUP($B106,'Rates (%) SA2'!$B:$AA,P$645,FALSE)-(VLOOKUP($B106,'Changes (pct point)'!$B:$AA,P$645,FALSE)))</f>
        <v>-0.20197936098962702</v>
      </c>
      <c r="Q106" s="2">
        <f>VLOOKUP($B106,'Changes (pct point)'!$B:$AA,Q$645,FALSE)/(VLOOKUP($B106,'Rates (%) SA2'!$B:$AA,Q$645,FALSE)-(VLOOKUP($B106,'Changes (pct point)'!$B:$AA,Q$645,FALSE)))</f>
        <v>0.18370955599654332</v>
      </c>
      <c r="R106" s="2">
        <f>VLOOKUP($B106,'Changes (pct point)'!$B:$AA,R$645,FALSE)/(VLOOKUP($B106,'Rates (%) SA2'!$B:$AA,R$645,FALSE)-(VLOOKUP($B106,'Changes (pct point)'!$B:$AA,R$645,FALSE)))</f>
        <v>-5.7357455184591684E-2</v>
      </c>
      <c r="S106" s="2">
        <f>VLOOKUP($B106,'Changes (pct point)'!$B:$AA,S$645,FALSE)/(VLOOKUP($B106,'Rates (%) SA2'!$B:$AA,S$645,FALSE)-(VLOOKUP($B106,'Changes (pct point)'!$B:$AA,S$645,FALSE)))</f>
        <v>0.14044684091195339</v>
      </c>
      <c r="T106" s="2">
        <f>VLOOKUP($B106,'Changes (pct point)'!$B:$AA,T$645,FALSE)/(VLOOKUP($B106,'Rates (%) SA2'!$B:$AA,T$645,FALSE)-(VLOOKUP($B106,'Changes (pct point)'!$B:$AA,T$645,FALSE)))</f>
        <v>-3.9408061531265672E-2</v>
      </c>
      <c r="U106" s="2">
        <f>VLOOKUP($B106,'Changes (pct point)'!$B:$AA,U$645,FALSE)/(VLOOKUP($B106,'Rates (%) SA2'!$B:$AA,U$645,FALSE)-(VLOOKUP($B106,'Changes (pct point)'!$B:$AA,U$645,FALSE)))</f>
        <v>0.26769928694511985</v>
      </c>
      <c r="V106" s="2">
        <f>VLOOKUP($B106,'Changes (pct point)'!$B:$AA,V$645,FALSE)/(VLOOKUP($B106,'Rates (%) SA2'!$B:$AA,V$645,FALSE)-(VLOOKUP($B106,'Changes (pct point)'!$B:$AA,V$645,FALSE)))</f>
        <v>-0.10369307443111116</v>
      </c>
      <c r="W106" s="2">
        <f>VLOOKUP($B106,'Changes (pct point)'!$B:$AA,W$645,FALSE)/(VLOOKUP($B106,'Rates (%) SA2'!$B:$AA,W$645,FALSE)-(VLOOKUP($B106,'Changes (pct point)'!$B:$AA,W$645,FALSE)))</f>
        <v>0.34035383319292328</v>
      </c>
      <c r="X106" s="2">
        <f>VLOOKUP($B106,'Changes (pct point)'!$B:$AA,X$645,FALSE)/(VLOOKUP($B106,'Rates (%) SA2'!$B:$AA,X$645,FALSE)-(VLOOKUP($B106,'Changes (pct point)'!$B:$AA,X$645,FALSE)))</f>
        <v>0.80650684931506877</v>
      </c>
      <c r="Y106" s="2">
        <f>VLOOKUP($B106,'Changes (pct point)'!$B:$AA,Y$645,FALSE)/(VLOOKUP($B106,'Rates (%) SA2'!$B:$AA,Y$645,FALSE)-(VLOOKUP($B106,'Changes (pct point)'!$B:$AA,Y$645,FALSE)))</f>
        <v>0.20988953182535511</v>
      </c>
      <c r="Z106" s="2">
        <f>VLOOKUP($B106,'Changes (pct point)'!$B:$AA,Z$645,FALSE)/(VLOOKUP($B106,'Rates (%) SA2'!$B:$AA,Z$645,FALSE)-(VLOOKUP($B106,'Changes (pct point)'!$B:$AA,Z$645,FALSE)))</f>
        <v>0.49332591768631801</v>
      </c>
    </row>
    <row r="107" spans="1:26" x14ac:dyDescent="0.3">
      <c r="A107">
        <v>119011361</v>
      </c>
      <c r="B107" t="s">
        <v>467</v>
      </c>
      <c r="C107" s="2">
        <f>VLOOKUP($B107,'Changes (pct point)'!$B:$AA,C$645,FALSE)/(VLOOKUP($B107,'Rates (%) SA2'!$B:$AA,C$645,FALSE)-(VLOOKUP($B107,'Changes (pct point)'!$B:$AA,C$645,FALSE)))</f>
        <v>0.18848904761904753</v>
      </c>
      <c r="D107" s="2">
        <f>VLOOKUP($B107,'Changes (pct point)'!$B:$AA,D$645,FALSE)/(VLOOKUP($B107,'Rates (%) SA2'!$B:$AA,D$645,FALSE)-(VLOOKUP($B107,'Changes (pct point)'!$B:$AA,D$645,FALSE)))</f>
        <v>7.8513615733736844E-2</v>
      </c>
      <c r="E107" s="2">
        <f>VLOOKUP($B107,'Changes (pct point)'!$B:$AA,E$645,FALSE)/(VLOOKUP($B107,'Rates (%) SA2'!$B:$AA,E$645,FALSE)-(VLOOKUP($B107,'Changes (pct point)'!$B:$AA,E$645,FALSE)))</f>
        <v>0.15598932584269673</v>
      </c>
      <c r="F107" s="2">
        <f>VLOOKUP($B107,'Changes (pct point)'!$B:$AA,F$645,FALSE)/(VLOOKUP($B107,'Rates (%) SA2'!$B:$AA,F$645,FALSE)-(VLOOKUP($B107,'Changes (pct point)'!$B:$AA,F$645,FALSE)))</f>
        <v>0.21823207964601776</v>
      </c>
      <c r="G107" s="2">
        <f>VLOOKUP($B107,'Changes (pct point)'!$B:$AA,G$645,FALSE)/(VLOOKUP($B107,'Rates (%) SA2'!$B:$AA,G$645,FALSE)-(VLOOKUP($B107,'Changes (pct point)'!$B:$AA,G$645,FALSE)))</f>
        <v>0.3178236196319017</v>
      </c>
      <c r="H107" s="2">
        <f>VLOOKUP($B107,'Changes (pct point)'!$B:$AA,H$645,FALSE)/(VLOOKUP($B107,'Rates (%) SA2'!$B:$AA,H$645,FALSE)-(VLOOKUP($B107,'Changes (pct point)'!$B:$AA,H$645,FALSE)))</f>
        <v>0.22413377926421399</v>
      </c>
      <c r="I107" s="2">
        <f>VLOOKUP($B107,'Changes (pct point)'!$B:$AA,I$645,FALSE)/(VLOOKUP($B107,'Rates (%) SA2'!$B:$AA,I$645,FALSE)-(VLOOKUP($B107,'Changes (pct point)'!$B:$AA,I$645,FALSE)))</f>
        <v>0.21304184782608687</v>
      </c>
      <c r="J107" s="2">
        <f>VLOOKUP($B107,'Changes (pct point)'!$B:$AA,J$645,FALSE)/(VLOOKUP($B107,'Rates (%) SA2'!$B:$AA,J$645,FALSE)-(VLOOKUP($B107,'Changes (pct point)'!$B:$AA,J$645,FALSE)))</f>
        <v>0.19782235649546845</v>
      </c>
      <c r="K107" s="2">
        <f>VLOOKUP($B107,'Changes (pct point)'!$B:$AA,K$645,FALSE)/(VLOOKUP($B107,'Rates (%) SA2'!$B:$AA,K$645,FALSE)-(VLOOKUP($B107,'Changes (pct point)'!$B:$AA,K$645,FALSE)))</f>
        <v>0.78292530120481929</v>
      </c>
      <c r="L107" s="2">
        <f>VLOOKUP($B107,'Changes (pct point)'!$B:$AA,L$645,FALSE)/(VLOOKUP($B107,'Rates (%) SA2'!$B:$AA,L$645,FALSE)-(VLOOKUP($B107,'Changes (pct point)'!$B:$AA,L$645,FALSE)))</f>
        <v>0.43298329430132715</v>
      </c>
      <c r="M107" s="2">
        <f>VLOOKUP($B107,'Changes (pct point)'!$B:$AA,M$645,FALSE)/(VLOOKUP($B107,'Rates (%) SA2'!$B:$AA,M$645,FALSE)-(VLOOKUP($B107,'Changes (pct point)'!$B:$AA,M$645,FALSE)))</f>
        <v>0.2765975130890051</v>
      </c>
      <c r="N107" s="2">
        <f>VLOOKUP($B107,'Changes (pct point)'!$B:$AA,N$645,FALSE)/(VLOOKUP($B107,'Rates (%) SA2'!$B:$AA,N$645,FALSE)-(VLOOKUP($B107,'Changes (pct point)'!$B:$AA,N$645,FALSE)))</f>
        <v>-3.6803617571059398E-2</v>
      </c>
      <c r="O107" s="2">
        <f>VLOOKUP($B107,'Changes (pct point)'!$B:$AA,O$645,FALSE)/(VLOOKUP($B107,'Rates (%) SA2'!$B:$AA,O$645,FALSE)-(VLOOKUP($B107,'Changes (pct point)'!$B:$AA,O$645,FALSE)))</f>
        <v>0.65881289198606263</v>
      </c>
      <c r="P107" s="2">
        <f>VLOOKUP($B107,'Changes (pct point)'!$B:$AA,P$645,FALSE)/(VLOOKUP($B107,'Rates (%) SA2'!$B:$AA,P$645,FALSE)-(VLOOKUP($B107,'Changes (pct point)'!$B:$AA,P$645,FALSE)))</f>
        <v>-0.26568605577689247</v>
      </c>
      <c r="Q107" s="2">
        <f>VLOOKUP($B107,'Changes (pct point)'!$B:$AA,Q$645,FALSE)/(VLOOKUP($B107,'Rates (%) SA2'!$B:$AA,Q$645,FALSE)-(VLOOKUP($B107,'Changes (pct point)'!$B:$AA,Q$645,FALSE)))</f>
        <v>0.17133602484472046</v>
      </c>
      <c r="R107" s="2">
        <f>VLOOKUP($B107,'Changes (pct point)'!$B:$AA,R$645,FALSE)/(VLOOKUP($B107,'Rates (%) SA2'!$B:$AA,R$645,FALSE)-(VLOOKUP($B107,'Changes (pct point)'!$B:$AA,R$645,FALSE)))</f>
        <v>0.45272653061224477</v>
      </c>
      <c r="S107" s="2">
        <f>VLOOKUP($B107,'Changes (pct point)'!$B:$AA,S$645,FALSE)/(VLOOKUP($B107,'Rates (%) SA2'!$B:$AA,S$645,FALSE)-(VLOOKUP($B107,'Changes (pct point)'!$B:$AA,S$645,FALSE)))</f>
        <v>0.3648288401253918</v>
      </c>
      <c r="T107" s="2">
        <f>VLOOKUP($B107,'Changes (pct point)'!$B:$AA,T$645,FALSE)/(VLOOKUP($B107,'Rates (%) SA2'!$B:$AA,T$645,FALSE)-(VLOOKUP($B107,'Changes (pct point)'!$B:$AA,T$645,FALSE)))</f>
        <v>-5.68613545816734E-2</v>
      </c>
      <c r="U107" s="2">
        <f>VLOOKUP($B107,'Changes (pct point)'!$B:$AA,U$645,FALSE)/(VLOOKUP($B107,'Rates (%) SA2'!$B:$AA,U$645,FALSE)-(VLOOKUP($B107,'Changes (pct point)'!$B:$AA,U$645,FALSE)))</f>
        <v>0.26729909344490915</v>
      </c>
      <c r="V107" s="2">
        <f>VLOOKUP($B107,'Changes (pct point)'!$B:$AA,V$645,FALSE)/(VLOOKUP($B107,'Rates (%) SA2'!$B:$AA,V$645,FALSE)-(VLOOKUP($B107,'Changes (pct point)'!$B:$AA,V$645,FALSE)))</f>
        <v>0.19606058479532154</v>
      </c>
      <c r="W107" s="2">
        <f>VLOOKUP($B107,'Changes (pct point)'!$B:$AA,W$645,FALSE)/(VLOOKUP($B107,'Rates (%) SA2'!$B:$AA,W$645,FALSE)-(VLOOKUP($B107,'Changes (pct point)'!$B:$AA,W$645,FALSE)))</f>
        <v>7.982456140350877E-2</v>
      </c>
      <c r="X107" s="2">
        <f>VLOOKUP($B107,'Changes (pct point)'!$B:$AA,X$645,FALSE)/(VLOOKUP($B107,'Rates (%) SA2'!$B:$AA,X$645,FALSE)-(VLOOKUP($B107,'Changes (pct point)'!$B:$AA,X$645,FALSE)))</f>
        <v>0.2992700729927007</v>
      </c>
      <c r="Y107" s="2">
        <f>VLOOKUP($B107,'Changes (pct point)'!$B:$AA,Y$645,FALSE)/(VLOOKUP($B107,'Rates (%) SA2'!$B:$AA,Y$645,FALSE)-(VLOOKUP($B107,'Changes (pct point)'!$B:$AA,Y$645,FALSE)))</f>
        <v>0.13193248363761625</v>
      </c>
      <c r="Z107" s="2">
        <f>VLOOKUP($B107,'Changes (pct point)'!$B:$AA,Z$645,FALSE)/(VLOOKUP($B107,'Rates (%) SA2'!$B:$AA,Z$645,FALSE)-(VLOOKUP($B107,'Changes (pct point)'!$B:$AA,Z$645,FALSE)))</f>
        <v>-4.386467889908257E-2</v>
      </c>
    </row>
    <row r="108" spans="1:26" x14ac:dyDescent="0.3">
      <c r="A108">
        <v>123021437</v>
      </c>
      <c r="B108" t="s">
        <v>576</v>
      </c>
      <c r="C108" s="2">
        <f>VLOOKUP($B108,'Changes (pct point)'!$B:$AA,C$645,FALSE)/(VLOOKUP($B108,'Rates (%) SA2'!$B:$AA,C$645,FALSE)-(VLOOKUP($B108,'Changes (pct point)'!$B:$AA,C$645,FALSE)))</f>
        <v>0.30971668856767415</v>
      </c>
      <c r="D108" s="2">
        <f>VLOOKUP($B108,'Changes (pct point)'!$B:$AA,D$645,FALSE)/(VLOOKUP($B108,'Rates (%) SA2'!$B:$AA,D$645,FALSE)-(VLOOKUP($B108,'Changes (pct point)'!$B:$AA,D$645,FALSE)))</f>
        <v>9.6290317700453765E-2</v>
      </c>
      <c r="E108" s="2">
        <f>VLOOKUP($B108,'Changes (pct point)'!$B:$AA,E$645,FALSE)/(VLOOKUP($B108,'Rates (%) SA2'!$B:$AA,E$645,FALSE)-(VLOOKUP($B108,'Changes (pct point)'!$B:$AA,E$645,FALSE)))</f>
        <v>8.7764705882352995E-2</v>
      </c>
      <c r="F108" s="2">
        <f>VLOOKUP($B108,'Changes (pct point)'!$B:$AA,F$645,FALSE)/(VLOOKUP($B108,'Rates (%) SA2'!$B:$AA,F$645,FALSE)-(VLOOKUP($B108,'Changes (pct point)'!$B:$AA,F$645,FALSE)))</f>
        <v>0.4215104166666665</v>
      </c>
      <c r="G108" s="2">
        <f>VLOOKUP($B108,'Changes (pct point)'!$B:$AA,G$645,FALSE)/(VLOOKUP($B108,'Rates (%) SA2'!$B:$AA,G$645,FALSE)-(VLOOKUP($B108,'Changes (pct point)'!$B:$AA,G$645,FALSE)))</f>
        <v>0.63840064935064955</v>
      </c>
      <c r="H108" s="2">
        <f>VLOOKUP($B108,'Changes (pct point)'!$B:$AA,H$645,FALSE)/(VLOOKUP($B108,'Rates (%) SA2'!$B:$AA,H$645,FALSE)-(VLOOKUP($B108,'Changes (pct point)'!$B:$AA,H$645,FALSE)))</f>
        <v>0.39228010825439796</v>
      </c>
      <c r="I108" s="2">
        <f>VLOOKUP($B108,'Changes (pct point)'!$B:$AA,I$645,FALSE)/(VLOOKUP($B108,'Rates (%) SA2'!$B:$AA,I$645,FALSE)-(VLOOKUP($B108,'Changes (pct point)'!$B:$AA,I$645,FALSE)))</f>
        <v>0.3931901472253681</v>
      </c>
      <c r="J108" s="2">
        <f>VLOOKUP($B108,'Changes (pct point)'!$B:$AA,J$645,FALSE)/(VLOOKUP($B108,'Rates (%) SA2'!$B:$AA,J$645,FALSE)-(VLOOKUP($B108,'Changes (pct point)'!$B:$AA,J$645,FALSE)))</f>
        <v>0.47048991354466868</v>
      </c>
      <c r="K108" s="2">
        <f>VLOOKUP($B108,'Changes (pct point)'!$B:$AA,K$645,FALSE)/(VLOOKUP($B108,'Rates (%) SA2'!$B:$AA,K$645,FALSE)-(VLOOKUP($B108,'Changes (pct point)'!$B:$AA,K$645,FALSE)))</f>
        <v>0.97223926380368075</v>
      </c>
      <c r="L108" s="2">
        <f>VLOOKUP($B108,'Changes (pct point)'!$B:$AA,L$645,FALSE)/(VLOOKUP($B108,'Rates (%) SA2'!$B:$AA,L$645,FALSE)-(VLOOKUP($B108,'Changes (pct point)'!$B:$AA,L$645,FALSE)))</f>
        <v>0.5034894736842106</v>
      </c>
      <c r="M108" s="2">
        <f>VLOOKUP($B108,'Changes (pct point)'!$B:$AA,M$645,FALSE)/(VLOOKUP($B108,'Rates (%) SA2'!$B:$AA,M$645,FALSE)-(VLOOKUP($B108,'Changes (pct point)'!$B:$AA,M$645,FALSE)))</f>
        <v>-2.3746299483648873E-2</v>
      </c>
      <c r="N108" s="2">
        <f>VLOOKUP($B108,'Changes (pct point)'!$B:$AA,N$645,FALSE)/(VLOOKUP($B108,'Rates (%) SA2'!$B:$AA,N$645,FALSE)-(VLOOKUP($B108,'Changes (pct point)'!$B:$AA,N$645,FALSE)))</f>
        <v>0.27090000000000014</v>
      </c>
      <c r="O108" s="2">
        <f>VLOOKUP($B108,'Changes (pct point)'!$B:$AA,O$645,FALSE)/(VLOOKUP($B108,'Rates (%) SA2'!$B:$AA,O$645,FALSE)-(VLOOKUP($B108,'Changes (pct point)'!$B:$AA,O$645,FALSE)))</f>
        <v>1.4126176100628929</v>
      </c>
      <c r="P108" s="2">
        <f>VLOOKUP($B108,'Changes (pct point)'!$B:$AA,P$645,FALSE)/(VLOOKUP($B108,'Rates (%) SA2'!$B:$AA,P$645,FALSE)-(VLOOKUP($B108,'Changes (pct point)'!$B:$AA,P$645,FALSE)))</f>
        <v>-0.28711456310679606</v>
      </c>
      <c r="Q108" s="2">
        <f>VLOOKUP($B108,'Changes (pct point)'!$B:$AA,Q$645,FALSE)/(VLOOKUP($B108,'Rates (%) SA2'!$B:$AA,Q$645,FALSE)-(VLOOKUP($B108,'Changes (pct point)'!$B:$AA,Q$645,FALSE)))</f>
        <v>0.22263866666666671</v>
      </c>
      <c r="R108" s="2">
        <f>VLOOKUP($B108,'Changes (pct point)'!$B:$AA,R$645,FALSE)/(VLOOKUP($B108,'Rates (%) SA2'!$B:$AA,R$645,FALSE)-(VLOOKUP($B108,'Changes (pct point)'!$B:$AA,R$645,FALSE)))</f>
        <v>0.7209361702127659</v>
      </c>
      <c r="S108" s="2">
        <f>VLOOKUP($B108,'Changes (pct point)'!$B:$AA,S$645,FALSE)/(VLOOKUP($B108,'Rates (%) SA2'!$B:$AA,S$645,FALSE)-(VLOOKUP($B108,'Changes (pct point)'!$B:$AA,S$645,FALSE)))</f>
        <v>1.2473846153846151</v>
      </c>
      <c r="T108" s="2">
        <f>VLOOKUP($B108,'Changes (pct point)'!$B:$AA,T$645,FALSE)/(VLOOKUP($B108,'Rates (%) SA2'!$B:$AA,T$645,FALSE)-(VLOOKUP($B108,'Changes (pct point)'!$B:$AA,T$645,FALSE)))</f>
        <v>0.17931428571428568</v>
      </c>
      <c r="U108" s="2">
        <f>VLOOKUP($B108,'Changes (pct point)'!$B:$AA,U$645,FALSE)/(VLOOKUP($B108,'Rates (%) SA2'!$B:$AA,U$645,FALSE)-(VLOOKUP($B108,'Changes (pct point)'!$B:$AA,U$645,FALSE)))</f>
        <v>0.26496917073170734</v>
      </c>
      <c r="V108" s="2">
        <f>VLOOKUP($B108,'Changes (pct point)'!$B:$AA,V$645,FALSE)/(VLOOKUP($B108,'Rates (%) SA2'!$B:$AA,V$645,FALSE)-(VLOOKUP($B108,'Changes (pct point)'!$B:$AA,V$645,FALSE)))</f>
        <v>0.21673143507972673</v>
      </c>
      <c r="W108" s="2">
        <f>VLOOKUP($B108,'Changes (pct point)'!$B:$AA,W$645,FALSE)/(VLOOKUP($B108,'Rates (%) SA2'!$B:$AA,W$645,FALSE)-(VLOOKUP($B108,'Changes (pct point)'!$B:$AA,W$645,FALSE)))</f>
        <v>0.25905511811023624</v>
      </c>
      <c r="X108" s="2">
        <f>VLOOKUP($B108,'Changes (pct point)'!$B:$AA,X$645,FALSE)/(VLOOKUP($B108,'Rates (%) SA2'!$B:$AA,X$645,FALSE)-(VLOOKUP($B108,'Changes (pct point)'!$B:$AA,X$645,FALSE)))</f>
        <v>0.30510440835266817</v>
      </c>
      <c r="Y108" s="2">
        <f>VLOOKUP($B108,'Changes (pct point)'!$B:$AA,Y$645,FALSE)/(VLOOKUP($B108,'Rates (%) SA2'!$B:$AA,Y$645,FALSE)-(VLOOKUP($B108,'Changes (pct point)'!$B:$AA,Y$645,FALSE)))</f>
        <v>0.16516902011125373</v>
      </c>
      <c r="Z108" s="2">
        <f>VLOOKUP($B108,'Changes (pct point)'!$B:$AA,Z$645,FALSE)/(VLOOKUP($B108,'Rates (%) SA2'!$B:$AA,Z$645,FALSE)-(VLOOKUP($B108,'Changes (pct point)'!$B:$AA,Z$645,FALSE)))</f>
        <v>0.25853202431042543</v>
      </c>
    </row>
    <row r="109" spans="1:26" x14ac:dyDescent="0.3">
      <c r="A109">
        <v>116011307</v>
      </c>
      <c r="B109" t="s">
        <v>394</v>
      </c>
      <c r="C109" s="2">
        <f>VLOOKUP($B109,'Changes (pct point)'!$B:$AA,C$645,FALSE)/(VLOOKUP($B109,'Rates (%) SA2'!$B:$AA,C$645,FALSE)-(VLOOKUP($B109,'Changes (pct point)'!$B:$AA,C$645,FALSE)))</f>
        <v>0.24970131255127154</v>
      </c>
      <c r="D109" s="2">
        <f>VLOOKUP($B109,'Changes (pct point)'!$B:$AA,D$645,FALSE)/(VLOOKUP($B109,'Rates (%) SA2'!$B:$AA,D$645,FALSE)-(VLOOKUP($B109,'Changes (pct point)'!$B:$AA,D$645,FALSE)))</f>
        <v>6.2502526002971681E-2</v>
      </c>
      <c r="E109" s="2">
        <f>VLOOKUP($B109,'Changes (pct point)'!$B:$AA,E$645,FALSE)/(VLOOKUP($B109,'Rates (%) SA2'!$B:$AA,E$645,FALSE)-(VLOOKUP($B109,'Changes (pct point)'!$B:$AA,E$645,FALSE)))</f>
        <v>0.15343861003860998</v>
      </c>
      <c r="F109" s="2">
        <f>VLOOKUP($B109,'Changes (pct point)'!$B:$AA,F$645,FALSE)/(VLOOKUP($B109,'Rates (%) SA2'!$B:$AA,F$645,FALSE)-(VLOOKUP($B109,'Changes (pct point)'!$B:$AA,F$645,FALSE)))</f>
        <v>0.32313689400164347</v>
      </c>
      <c r="G109" s="2">
        <f>VLOOKUP($B109,'Changes (pct point)'!$B:$AA,G$645,FALSE)/(VLOOKUP($B109,'Rates (%) SA2'!$B:$AA,G$645,FALSE)-(VLOOKUP($B109,'Changes (pct point)'!$B:$AA,G$645,FALSE)))</f>
        <v>0.44820899653979229</v>
      </c>
      <c r="H109" s="2">
        <f>VLOOKUP($B109,'Changes (pct point)'!$B:$AA,H$645,FALSE)/(VLOOKUP($B109,'Rates (%) SA2'!$B:$AA,H$645,FALSE)-(VLOOKUP($B109,'Changes (pct point)'!$B:$AA,H$645,FALSE)))</f>
        <v>0.33244597989949748</v>
      </c>
      <c r="I109" s="2">
        <f>VLOOKUP($B109,'Changes (pct point)'!$B:$AA,I$645,FALSE)/(VLOOKUP($B109,'Rates (%) SA2'!$B:$AA,I$645,FALSE)-(VLOOKUP($B109,'Changes (pct point)'!$B:$AA,I$645,FALSE)))</f>
        <v>0.31473560371517018</v>
      </c>
      <c r="J109" s="2">
        <f>VLOOKUP($B109,'Changes (pct point)'!$B:$AA,J$645,FALSE)/(VLOOKUP($B109,'Rates (%) SA2'!$B:$AA,J$645,FALSE)-(VLOOKUP($B109,'Changes (pct point)'!$B:$AA,J$645,FALSE)))</f>
        <v>0.40757070707070703</v>
      </c>
      <c r="K109" s="2">
        <f>VLOOKUP($B109,'Changes (pct point)'!$B:$AA,K$645,FALSE)/(VLOOKUP($B109,'Rates (%) SA2'!$B:$AA,K$645,FALSE)-(VLOOKUP($B109,'Changes (pct point)'!$B:$AA,K$645,FALSE)))</f>
        <v>1.082105633802817</v>
      </c>
      <c r="L109" s="2">
        <f>VLOOKUP($B109,'Changes (pct point)'!$B:$AA,L$645,FALSE)/(VLOOKUP($B109,'Rates (%) SA2'!$B:$AA,L$645,FALSE)-(VLOOKUP($B109,'Changes (pct point)'!$B:$AA,L$645,FALSE)))</f>
        <v>0.48106919518963931</v>
      </c>
      <c r="M109" s="2">
        <f>VLOOKUP($B109,'Changes (pct point)'!$B:$AA,M$645,FALSE)/(VLOOKUP($B109,'Rates (%) SA2'!$B:$AA,M$645,FALSE)-(VLOOKUP($B109,'Changes (pct point)'!$B:$AA,M$645,FALSE)))</f>
        <v>-9.9420219435736742E-2</v>
      </c>
      <c r="N109" s="2">
        <f>VLOOKUP($B109,'Changes (pct point)'!$B:$AA,N$645,FALSE)/(VLOOKUP($B109,'Rates (%) SA2'!$B:$AA,N$645,FALSE)-(VLOOKUP($B109,'Changes (pct point)'!$B:$AA,N$645,FALSE)))</f>
        <v>-9.6354166666666588E-2</v>
      </c>
      <c r="O109" s="2">
        <f>VLOOKUP($B109,'Changes (pct point)'!$B:$AA,O$645,FALSE)/(VLOOKUP($B109,'Rates (%) SA2'!$B:$AA,O$645,FALSE)-(VLOOKUP($B109,'Changes (pct point)'!$B:$AA,O$645,FALSE)))</f>
        <v>1.3219476190476194</v>
      </c>
      <c r="P109" s="2">
        <f>VLOOKUP($B109,'Changes (pct point)'!$B:$AA,P$645,FALSE)/(VLOOKUP($B109,'Rates (%) SA2'!$B:$AA,P$645,FALSE)-(VLOOKUP($B109,'Changes (pct point)'!$B:$AA,P$645,FALSE)))</f>
        <v>-0.24773333333333328</v>
      </c>
      <c r="Q109" s="2">
        <f>VLOOKUP($B109,'Changes (pct point)'!$B:$AA,Q$645,FALSE)/(VLOOKUP($B109,'Rates (%) SA2'!$B:$AA,Q$645,FALSE)-(VLOOKUP($B109,'Changes (pct point)'!$B:$AA,Q$645,FALSE)))</f>
        <v>0.24550970873786407</v>
      </c>
      <c r="R109" s="2">
        <f>VLOOKUP($B109,'Changes (pct point)'!$B:$AA,R$645,FALSE)/(VLOOKUP($B109,'Rates (%) SA2'!$B:$AA,R$645,FALSE)-(VLOOKUP($B109,'Changes (pct point)'!$B:$AA,R$645,FALSE)))</f>
        <v>0.43941374045801534</v>
      </c>
      <c r="S109" s="2">
        <f>VLOOKUP($B109,'Changes (pct point)'!$B:$AA,S$645,FALSE)/(VLOOKUP($B109,'Rates (%) SA2'!$B:$AA,S$645,FALSE)-(VLOOKUP($B109,'Changes (pct point)'!$B:$AA,S$645,FALSE)))</f>
        <v>0.66275443037974691</v>
      </c>
      <c r="T109" s="2">
        <f>VLOOKUP($B109,'Changes (pct point)'!$B:$AA,T$645,FALSE)/(VLOOKUP($B109,'Rates (%) SA2'!$B:$AA,T$645,FALSE)-(VLOOKUP($B109,'Changes (pct point)'!$B:$AA,T$645,FALSE)))</f>
        <v>5.8781132075471636E-2</v>
      </c>
      <c r="U109" s="2">
        <f>VLOOKUP($B109,'Changes (pct point)'!$B:$AA,U$645,FALSE)/(VLOOKUP($B109,'Rates (%) SA2'!$B:$AA,U$645,FALSE)-(VLOOKUP($B109,'Changes (pct point)'!$B:$AA,U$645,FALSE)))</f>
        <v>0.26348646967340594</v>
      </c>
      <c r="V109" s="2">
        <f>VLOOKUP($B109,'Changes (pct point)'!$B:$AA,V$645,FALSE)/(VLOOKUP($B109,'Rates (%) SA2'!$B:$AA,V$645,FALSE)-(VLOOKUP($B109,'Changes (pct point)'!$B:$AA,V$645,FALSE)))</f>
        <v>0.42854972826086951</v>
      </c>
      <c r="W109" s="2">
        <f>VLOOKUP($B109,'Changes (pct point)'!$B:$AA,W$645,FALSE)/(VLOOKUP($B109,'Rates (%) SA2'!$B:$AA,W$645,FALSE)-(VLOOKUP($B109,'Changes (pct point)'!$B:$AA,W$645,FALSE)))</f>
        <v>0.23471400394477315</v>
      </c>
      <c r="X109" s="2">
        <f>VLOOKUP($B109,'Changes (pct point)'!$B:$AA,X$645,FALSE)/(VLOOKUP($B109,'Rates (%) SA2'!$B:$AA,X$645,FALSE)-(VLOOKUP($B109,'Changes (pct point)'!$B:$AA,X$645,FALSE)))</f>
        <v>-7.2708476912474146E-2</v>
      </c>
      <c r="Y109" s="2">
        <f>VLOOKUP($B109,'Changes (pct point)'!$B:$AA,Y$645,FALSE)/(VLOOKUP($B109,'Rates (%) SA2'!$B:$AA,Y$645,FALSE)-(VLOOKUP($B109,'Changes (pct point)'!$B:$AA,Y$645,FALSE)))</f>
        <v>0.40792905581637984</v>
      </c>
      <c r="Z109" s="2">
        <f>VLOOKUP($B109,'Changes (pct point)'!$B:$AA,Z$645,FALSE)/(VLOOKUP($B109,'Rates (%) SA2'!$B:$AA,Z$645,FALSE)-(VLOOKUP($B109,'Changes (pct point)'!$B:$AA,Z$645,FALSE)))</f>
        <v>9.0909090909090898E-2</v>
      </c>
    </row>
    <row r="110" spans="1:26" x14ac:dyDescent="0.3">
      <c r="A110">
        <v>127021511</v>
      </c>
      <c r="B110" t="s">
        <v>676</v>
      </c>
      <c r="C110" s="2">
        <f>VLOOKUP($B110,'Changes (pct point)'!$B:$AA,C$645,FALSE)/(VLOOKUP($B110,'Rates (%) SA2'!$B:$AA,C$645,FALSE)-(VLOOKUP($B110,'Changes (pct point)'!$B:$AA,C$645,FALSE)))</f>
        <v>-2.3943816571205125E-2</v>
      </c>
      <c r="D110" s="2">
        <f>VLOOKUP($B110,'Changes (pct point)'!$B:$AA,D$645,FALSE)/(VLOOKUP($B110,'Rates (%) SA2'!$B:$AA,D$645,FALSE)-(VLOOKUP($B110,'Changes (pct point)'!$B:$AA,D$645,FALSE)))</f>
        <v>-1.5155662983425388E-2</v>
      </c>
      <c r="E110" s="2">
        <f>VLOOKUP($B110,'Changes (pct point)'!$B:$AA,E$645,FALSE)/(VLOOKUP($B110,'Rates (%) SA2'!$B:$AA,E$645,FALSE)-(VLOOKUP($B110,'Changes (pct point)'!$B:$AA,E$645,FALSE)))</f>
        <v>-0.35630914826498428</v>
      </c>
      <c r="F110" s="2">
        <f>VLOOKUP($B110,'Changes (pct point)'!$B:$AA,F$645,FALSE)/(VLOOKUP($B110,'Rates (%) SA2'!$B:$AA,F$645,FALSE)-(VLOOKUP($B110,'Changes (pct point)'!$B:$AA,F$645,FALSE)))</f>
        <v>7.94923301679915E-4</v>
      </c>
      <c r="G110" s="2">
        <f>VLOOKUP($B110,'Changes (pct point)'!$B:$AA,G$645,FALSE)/(VLOOKUP($B110,'Rates (%) SA2'!$B:$AA,G$645,FALSE)-(VLOOKUP($B110,'Changes (pct point)'!$B:$AA,G$645,FALSE)))</f>
        <v>0.20695230460921843</v>
      </c>
      <c r="H110" s="2">
        <f>VLOOKUP($B110,'Changes (pct point)'!$B:$AA,H$645,FALSE)/(VLOOKUP($B110,'Rates (%) SA2'!$B:$AA,H$645,FALSE)-(VLOOKUP($B110,'Changes (pct point)'!$B:$AA,H$645,FALSE)))</f>
        <v>-6.2673786407766885E-2</v>
      </c>
      <c r="I110" s="2">
        <f>VLOOKUP($B110,'Changes (pct point)'!$B:$AA,I$645,FALSE)/(VLOOKUP($B110,'Rates (%) SA2'!$B:$AA,I$645,FALSE)-(VLOOKUP($B110,'Changes (pct point)'!$B:$AA,I$645,FALSE)))</f>
        <v>-4.4085861182519309E-2</v>
      </c>
      <c r="J110" s="2">
        <f>VLOOKUP($B110,'Changes (pct point)'!$B:$AA,J$645,FALSE)/(VLOOKUP($B110,'Rates (%) SA2'!$B:$AA,J$645,FALSE)-(VLOOKUP($B110,'Changes (pct point)'!$B:$AA,J$645,FALSE)))</f>
        <v>-3.422309711286093E-2</v>
      </c>
      <c r="K110" s="2">
        <f>VLOOKUP($B110,'Changes (pct point)'!$B:$AA,K$645,FALSE)/(VLOOKUP($B110,'Rates (%) SA2'!$B:$AA,K$645,FALSE)-(VLOOKUP($B110,'Changes (pct point)'!$B:$AA,K$645,FALSE)))</f>
        <v>-0.12671475409836067</v>
      </c>
      <c r="L110" s="2">
        <f>VLOOKUP($B110,'Changes (pct point)'!$B:$AA,L$645,FALSE)/(VLOOKUP($B110,'Rates (%) SA2'!$B:$AA,L$645,FALSE)-(VLOOKUP($B110,'Changes (pct point)'!$B:$AA,L$645,FALSE)))</f>
        <v>0.30010217596972566</v>
      </c>
      <c r="M110" s="2">
        <f>VLOOKUP($B110,'Changes (pct point)'!$B:$AA,M$645,FALSE)/(VLOOKUP($B110,'Rates (%) SA2'!$B:$AA,M$645,FALSE)-(VLOOKUP($B110,'Changes (pct point)'!$B:$AA,M$645,FALSE)))</f>
        <v>1.7882768777614039E-2</v>
      </c>
      <c r="N110" s="2">
        <f>VLOOKUP($B110,'Changes (pct point)'!$B:$AA,N$645,FALSE)/(VLOOKUP($B110,'Rates (%) SA2'!$B:$AA,N$645,FALSE)-(VLOOKUP($B110,'Changes (pct point)'!$B:$AA,N$645,FALSE)))</f>
        <v>0.52262673796791448</v>
      </c>
      <c r="O110" s="2">
        <f>VLOOKUP($B110,'Changes (pct point)'!$B:$AA,O$645,FALSE)/(VLOOKUP($B110,'Rates (%) SA2'!$B:$AA,O$645,FALSE)-(VLOOKUP($B110,'Changes (pct point)'!$B:$AA,O$645,FALSE)))</f>
        <v>5.4168924302788843E-2</v>
      </c>
      <c r="P110" s="2">
        <f>VLOOKUP($B110,'Changes (pct point)'!$B:$AA,P$645,FALSE)/(VLOOKUP($B110,'Rates (%) SA2'!$B:$AA,P$645,FALSE)-(VLOOKUP($B110,'Changes (pct point)'!$B:$AA,P$645,FALSE)))</f>
        <v>-0.48939057750759873</v>
      </c>
      <c r="Q110" s="2">
        <f>VLOOKUP($B110,'Changes (pct point)'!$B:$AA,Q$645,FALSE)/(VLOOKUP($B110,'Rates (%) SA2'!$B:$AA,Q$645,FALSE)-(VLOOKUP($B110,'Changes (pct point)'!$B:$AA,Q$645,FALSE)))</f>
        <v>2.2835654596100437E-2</v>
      </c>
      <c r="R110" s="2">
        <f>VLOOKUP($B110,'Changes (pct point)'!$B:$AA,R$645,FALSE)/(VLOOKUP($B110,'Rates (%) SA2'!$B:$AA,R$645,FALSE)-(VLOOKUP($B110,'Changes (pct point)'!$B:$AA,R$645,FALSE)))</f>
        <v>0.29365779816513748</v>
      </c>
      <c r="S110" s="2">
        <f>VLOOKUP($B110,'Changes (pct point)'!$B:$AA,S$645,FALSE)/(VLOOKUP($B110,'Rates (%) SA2'!$B:$AA,S$645,FALSE)-(VLOOKUP($B110,'Changes (pct point)'!$B:$AA,S$645,FALSE)))</f>
        <v>0.11834246196403878</v>
      </c>
      <c r="T110" s="2">
        <f>VLOOKUP($B110,'Changes (pct point)'!$B:$AA,T$645,FALSE)/(VLOOKUP($B110,'Rates (%) SA2'!$B:$AA,T$645,FALSE)-(VLOOKUP($B110,'Changes (pct point)'!$B:$AA,T$645,FALSE)))</f>
        <v>-0.44296550286607611</v>
      </c>
      <c r="U110" s="2">
        <f>VLOOKUP($B110,'Changes (pct point)'!$B:$AA,U$645,FALSE)/(VLOOKUP($B110,'Rates (%) SA2'!$B:$AA,U$645,FALSE)-(VLOOKUP($B110,'Changes (pct point)'!$B:$AA,U$645,FALSE)))</f>
        <v>0.26154373776908035</v>
      </c>
      <c r="V110" s="2">
        <f>VLOOKUP($B110,'Changes (pct point)'!$B:$AA,V$645,FALSE)/(VLOOKUP($B110,'Rates (%) SA2'!$B:$AA,V$645,FALSE)-(VLOOKUP($B110,'Changes (pct point)'!$B:$AA,V$645,FALSE)))</f>
        <v>0.11031422594142266</v>
      </c>
      <c r="W110" s="2">
        <f>VLOOKUP($B110,'Changes (pct point)'!$B:$AA,W$645,FALSE)/(VLOOKUP($B110,'Rates (%) SA2'!$B:$AA,W$645,FALSE)-(VLOOKUP($B110,'Changes (pct point)'!$B:$AA,W$645,FALSE)))</f>
        <v>-1.6236162361623615E-2</v>
      </c>
      <c r="X110" s="2">
        <f>VLOOKUP($B110,'Changes (pct point)'!$B:$AA,X$645,FALSE)/(VLOOKUP($B110,'Rates (%) SA2'!$B:$AA,X$645,FALSE)-(VLOOKUP($B110,'Changes (pct point)'!$B:$AA,X$645,FALSE)))</f>
        <v>0.16817010309278349</v>
      </c>
      <c r="Y110" s="2">
        <f>VLOOKUP($B110,'Changes (pct point)'!$B:$AA,Y$645,FALSE)/(VLOOKUP($B110,'Rates (%) SA2'!$B:$AA,Y$645,FALSE)-(VLOOKUP($B110,'Changes (pct point)'!$B:$AA,Y$645,FALSE)))</f>
        <v>3.7278657968313135E-3</v>
      </c>
      <c r="Z110" s="2">
        <f>VLOOKUP($B110,'Changes (pct point)'!$B:$AA,Z$645,FALSE)/(VLOOKUP($B110,'Rates (%) SA2'!$B:$AA,Z$645,FALSE)-(VLOOKUP($B110,'Changes (pct point)'!$B:$AA,Z$645,FALSE)))</f>
        <v>8.590518612790329E-3</v>
      </c>
    </row>
    <row r="111" spans="1:26" x14ac:dyDescent="0.3">
      <c r="A111">
        <v>102011036</v>
      </c>
      <c r="B111" t="s">
        <v>109</v>
      </c>
      <c r="C111" s="2">
        <f>VLOOKUP($B111,'Changes (pct point)'!$B:$AA,C$645,FALSE)/(VLOOKUP($B111,'Rates (%) SA2'!$B:$AA,C$645,FALSE)-(VLOOKUP($B111,'Changes (pct point)'!$B:$AA,C$645,FALSE)))</f>
        <v>0.17451522388059718</v>
      </c>
      <c r="D111" s="2">
        <f>VLOOKUP($B111,'Changes (pct point)'!$B:$AA,D$645,FALSE)/(VLOOKUP($B111,'Rates (%) SA2'!$B:$AA,D$645,FALSE)-(VLOOKUP($B111,'Changes (pct point)'!$B:$AA,D$645,FALSE)))</f>
        <v>-1.396090909090901E-2</v>
      </c>
      <c r="E111" s="2">
        <f>VLOOKUP($B111,'Changes (pct point)'!$B:$AA,E$645,FALSE)/(VLOOKUP($B111,'Rates (%) SA2'!$B:$AA,E$645,FALSE)-(VLOOKUP($B111,'Changes (pct point)'!$B:$AA,E$645,FALSE)))</f>
        <v>0.364255</v>
      </c>
      <c r="F111" s="2">
        <f>VLOOKUP($B111,'Changes (pct point)'!$B:$AA,F$645,FALSE)/(VLOOKUP($B111,'Rates (%) SA2'!$B:$AA,F$645,FALSE)-(VLOOKUP($B111,'Changes (pct point)'!$B:$AA,F$645,FALSE)))</f>
        <v>0.17687515527950326</v>
      </c>
      <c r="G111" s="2">
        <f>VLOOKUP($B111,'Changes (pct point)'!$B:$AA,G$645,FALSE)/(VLOOKUP($B111,'Rates (%) SA2'!$B:$AA,G$645,FALSE)-(VLOOKUP($B111,'Changes (pct point)'!$B:$AA,G$645,FALSE)))</f>
        <v>0.62483582089552225</v>
      </c>
      <c r="H111" s="2">
        <f>VLOOKUP($B111,'Changes (pct point)'!$B:$AA,H$645,FALSE)/(VLOOKUP($B111,'Rates (%) SA2'!$B:$AA,H$645,FALSE)-(VLOOKUP($B111,'Changes (pct point)'!$B:$AA,H$645,FALSE)))</f>
        <v>0.22333266331658308</v>
      </c>
      <c r="I111" s="2">
        <f>VLOOKUP($B111,'Changes (pct point)'!$B:$AA,I$645,FALSE)/(VLOOKUP($B111,'Rates (%) SA2'!$B:$AA,I$645,FALSE)-(VLOOKUP($B111,'Changes (pct point)'!$B:$AA,I$645,FALSE)))</f>
        <v>0.32350240000000002</v>
      </c>
      <c r="J111" s="2">
        <f>VLOOKUP($B111,'Changes (pct point)'!$B:$AA,J$645,FALSE)/(VLOOKUP($B111,'Rates (%) SA2'!$B:$AA,J$645,FALSE)-(VLOOKUP($B111,'Changes (pct point)'!$B:$AA,J$645,FALSE)))</f>
        <v>8.9278160919540203E-2</v>
      </c>
      <c r="K111" s="2">
        <f>VLOOKUP($B111,'Changes (pct point)'!$B:$AA,K$645,FALSE)/(VLOOKUP($B111,'Rates (%) SA2'!$B:$AA,K$645,FALSE)-(VLOOKUP($B111,'Changes (pct point)'!$B:$AA,K$645,FALSE)))</f>
        <v>1.3655904761904767</v>
      </c>
      <c r="L111" s="2">
        <f>VLOOKUP($B111,'Changes (pct point)'!$B:$AA,L$645,FALSE)/(VLOOKUP($B111,'Rates (%) SA2'!$B:$AA,L$645,FALSE)-(VLOOKUP($B111,'Changes (pct point)'!$B:$AA,L$645,FALSE)))</f>
        <v>0.21472891566265059</v>
      </c>
      <c r="M111" s="2">
        <f>VLOOKUP($B111,'Changes (pct point)'!$B:$AA,M$645,FALSE)/(VLOOKUP($B111,'Rates (%) SA2'!$B:$AA,M$645,FALSE)-(VLOOKUP($B111,'Changes (pct point)'!$B:$AA,M$645,FALSE)))</f>
        <v>-5.3765243902439176E-2</v>
      </c>
      <c r="N111" s="2">
        <f>VLOOKUP($B111,'Changes (pct point)'!$B:$AA,N$645,FALSE)/(VLOOKUP($B111,'Rates (%) SA2'!$B:$AA,N$645,FALSE)-(VLOOKUP($B111,'Changes (pct point)'!$B:$AA,N$645,FALSE)))</f>
        <v>-0.14616923076923075</v>
      </c>
      <c r="O111" s="2">
        <f>VLOOKUP($B111,'Changes (pct point)'!$B:$AA,O$645,FALSE)/(VLOOKUP($B111,'Rates (%) SA2'!$B:$AA,O$645,FALSE)-(VLOOKUP($B111,'Changes (pct point)'!$B:$AA,O$645,FALSE)))</f>
        <v>0.47796575342465747</v>
      </c>
      <c r="P111" s="2">
        <f>VLOOKUP($B111,'Changes (pct point)'!$B:$AA,P$645,FALSE)/(VLOOKUP($B111,'Rates (%) SA2'!$B:$AA,P$645,FALSE)-(VLOOKUP($B111,'Changes (pct point)'!$B:$AA,P$645,FALSE)))</f>
        <v>-0.4972954545454546</v>
      </c>
      <c r="Q111" s="2">
        <f>VLOOKUP($B111,'Changes (pct point)'!$B:$AA,Q$645,FALSE)/(VLOOKUP($B111,'Rates (%) SA2'!$B:$AA,Q$645,FALSE)-(VLOOKUP($B111,'Changes (pct point)'!$B:$AA,Q$645,FALSE)))</f>
        <v>0.43476067415730341</v>
      </c>
      <c r="R111" s="2">
        <f>VLOOKUP($B111,'Changes (pct point)'!$B:$AA,R$645,FALSE)/(VLOOKUP($B111,'Rates (%) SA2'!$B:$AA,R$645,FALSE)-(VLOOKUP($B111,'Changes (pct point)'!$B:$AA,R$645,FALSE)))</f>
        <v>0.60612258064516122</v>
      </c>
      <c r="S111" s="2">
        <f>VLOOKUP($B111,'Changes (pct point)'!$B:$AA,S$645,FALSE)/(VLOOKUP($B111,'Rates (%) SA2'!$B:$AA,S$645,FALSE)-(VLOOKUP($B111,'Changes (pct point)'!$B:$AA,S$645,FALSE)))</f>
        <v>0.63384225352112677</v>
      </c>
      <c r="T111" s="2">
        <f>VLOOKUP($B111,'Changes (pct point)'!$B:$AA,T$645,FALSE)/(VLOOKUP($B111,'Rates (%) SA2'!$B:$AA,T$645,FALSE)-(VLOOKUP($B111,'Changes (pct point)'!$B:$AA,T$645,FALSE)))</f>
        <v>0.1213268817204301</v>
      </c>
      <c r="U111" s="2">
        <f>VLOOKUP($B111,'Changes (pct point)'!$B:$AA,U$645,FALSE)/(VLOOKUP($B111,'Rates (%) SA2'!$B:$AA,U$645,FALSE)-(VLOOKUP($B111,'Changes (pct point)'!$B:$AA,U$645,FALSE)))</f>
        <v>0.25494599999999989</v>
      </c>
      <c r="V111" s="2">
        <f>VLOOKUP($B111,'Changes (pct point)'!$B:$AA,V$645,FALSE)/(VLOOKUP($B111,'Rates (%) SA2'!$B:$AA,V$645,FALSE)-(VLOOKUP($B111,'Changes (pct point)'!$B:$AA,V$645,FALSE)))</f>
        <v>0.26574678899082577</v>
      </c>
      <c r="W111" s="2">
        <f>VLOOKUP($B111,'Changes (pct point)'!$B:$AA,W$645,FALSE)/(VLOOKUP($B111,'Rates (%) SA2'!$B:$AA,W$645,FALSE)-(VLOOKUP($B111,'Changes (pct point)'!$B:$AA,W$645,FALSE)))</f>
        <v>0.2627235213204952</v>
      </c>
      <c r="X111" s="2">
        <f>VLOOKUP($B111,'Changes (pct point)'!$B:$AA,X$645,FALSE)/(VLOOKUP($B111,'Rates (%) SA2'!$B:$AA,X$645,FALSE)-(VLOOKUP($B111,'Changes (pct point)'!$B:$AA,X$645,FALSE)))</f>
        <v>4.8252911813643933E-2</v>
      </c>
      <c r="Y111" s="2">
        <f>VLOOKUP($B111,'Changes (pct point)'!$B:$AA,Y$645,FALSE)/(VLOOKUP($B111,'Rates (%) SA2'!$B:$AA,Y$645,FALSE)-(VLOOKUP($B111,'Changes (pct point)'!$B:$AA,Y$645,FALSE)))</f>
        <v>-1</v>
      </c>
      <c r="Z111" s="2">
        <f>VLOOKUP($B111,'Changes (pct point)'!$B:$AA,Z$645,FALSE)/(VLOOKUP($B111,'Rates (%) SA2'!$B:$AA,Z$645,FALSE)-(VLOOKUP($B111,'Changes (pct point)'!$B:$AA,Z$645,FALSE)))</f>
        <v>0.16051660516605165</v>
      </c>
    </row>
    <row r="112" spans="1:26" x14ac:dyDescent="0.3">
      <c r="A112">
        <v>122031427</v>
      </c>
      <c r="B112" t="s">
        <v>559</v>
      </c>
      <c r="C112" s="2">
        <f>VLOOKUP($B112,'Changes (pct point)'!$B:$AA,C$645,FALSE)/(VLOOKUP($B112,'Rates (%) SA2'!$B:$AA,C$645,FALSE)-(VLOOKUP($B112,'Changes (pct point)'!$B:$AA,C$645,FALSE)))</f>
        <v>-5.4608413461538448E-2</v>
      </c>
      <c r="D112" s="2">
        <f>VLOOKUP($B112,'Changes (pct point)'!$B:$AA,D$645,FALSE)/(VLOOKUP($B112,'Rates (%) SA2'!$B:$AA,D$645,FALSE)-(VLOOKUP($B112,'Changes (pct point)'!$B:$AA,D$645,FALSE)))</f>
        <v>-0.18576681222707428</v>
      </c>
      <c r="E112" s="2">
        <f>VLOOKUP($B112,'Changes (pct point)'!$B:$AA,E$645,FALSE)/(VLOOKUP($B112,'Rates (%) SA2'!$B:$AA,E$645,FALSE)-(VLOOKUP($B112,'Changes (pct point)'!$B:$AA,E$645,FALSE)))</f>
        <v>-0.26710329670329669</v>
      </c>
      <c r="F112" s="2">
        <f>VLOOKUP($B112,'Changes (pct point)'!$B:$AA,F$645,FALSE)/(VLOOKUP($B112,'Rates (%) SA2'!$B:$AA,F$645,FALSE)-(VLOOKUP($B112,'Changes (pct point)'!$B:$AA,F$645,FALSE)))</f>
        <v>-0.19854700000000006</v>
      </c>
      <c r="G112" s="2">
        <f>VLOOKUP($B112,'Changes (pct point)'!$B:$AA,G$645,FALSE)/(VLOOKUP($B112,'Rates (%) SA2'!$B:$AA,G$645,FALSE)-(VLOOKUP($B112,'Changes (pct point)'!$B:$AA,G$645,FALSE)))</f>
        <v>1.0243812500000002</v>
      </c>
      <c r="H112" s="2">
        <f>VLOOKUP($B112,'Changes (pct point)'!$B:$AA,H$645,FALSE)/(VLOOKUP($B112,'Rates (%) SA2'!$B:$AA,H$645,FALSE)-(VLOOKUP($B112,'Changes (pct point)'!$B:$AA,H$645,FALSE)))</f>
        <v>-4.7169288389513085E-2</v>
      </c>
      <c r="I112" s="2">
        <f>VLOOKUP($B112,'Changes (pct point)'!$B:$AA,I$645,FALSE)/(VLOOKUP($B112,'Rates (%) SA2'!$B:$AA,I$645,FALSE)-(VLOOKUP($B112,'Changes (pct point)'!$B:$AA,I$645,FALSE)))</f>
        <v>3.2428571428571369E-2</v>
      </c>
      <c r="J112" s="2">
        <f>VLOOKUP($B112,'Changes (pct point)'!$B:$AA,J$645,FALSE)/(VLOOKUP($B112,'Rates (%) SA2'!$B:$AA,J$645,FALSE)-(VLOOKUP($B112,'Changes (pct point)'!$B:$AA,J$645,FALSE)))</f>
        <v>0.31890940170940157</v>
      </c>
      <c r="K112" s="2">
        <f>VLOOKUP($B112,'Changes (pct point)'!$B:$AA,K$645,FALSE)/(VLOOKUP($B112,'Rates (%) SA2'!$B:$AA,K$645,FALSE)-(VLOOKUP($B112,'Changes (pct point)'!$B:$AA,K$645,FALSE)))</f>
        <v>1.9469000000000003</v>
      </c>
      <c r="L112" s="2">
        <f>VLOOKUP($B112,'Changes (pct point)'!$B:$AA,L$645,FALSE)/(VLOOKUP($B112,'Rates (%) SA2'!$B:$AA,L$645,FALSE)-(VLOOKUP($B112,'Changes (pct point)'!$B:$AA,L$645,FALSE)))</f>
        <v>-0.37141420118343205</v>
      </c>
      <c r="M112" s="2">
        <f>VLOOKUP($B112,'Changes (pct point)'!$B:$AA,M$645,FALSE)/(VLOOKUP($B112,'Rates (%) SA2'!$B:$AA,M$645,FALSE)-(VLOOKUP($B112,'Changes (pct point)'!$B:$AA,M$645,FALSE)))</f>
        <v>0.22609787234042564</v>
      </c>
      <c r="N112" s="2">
        <f>VLOOKUP($B112,'Changes (pct point)'!$B:$AA,N$645,FALSE)/(VLOOKUP($B112,'Rates (%) SA2'!$B:$AA,N$645,FALSE)-(VLOOKUP($B112,'Changes (pct point)'!$B:$AA,N$645,FALSE)))</f>
        <v>-0.48656685082872925</v>
      </c>
      <c r="O112" s="2">
        <f>VLOOKUP($B112,'Changes (pct point)'!$B:$AA,O$645,FALSE)/(VLOOKUP($B112,'Rates (%) SA2'!$B:$AA,O$645,FALSE)-(VLOOKUP($B112,'Changes (pct point)'!$B:$AA,O$645,FALSE)))</f>
        <v>0.74708983050847433</v>
      </c>
      <c r="P112" s="2">
        <f>VLOOKUP($B112,'Changes (pct point)'!$B:$AA,P$645,FALSE)/(VLOOKUP($B112,'Rates (%) SA2'!$B:$AA,P$645,FALSE)-(VLOOKUP($B112,'Changes (pct point)'!$B:$AA,P$645,FALSE)))</f>
        <v>-0.4829316666666667</v>
      </c>
      <c r="Q112" s="2">
        <f>VLOOKUP($B112,'Changes (pct point)'!$B:$AA,Q$645,FALSE)/(VLOOKUP($B112,'Rates (%) SA2'!$B:$AA,Q$645,FALSE)-(VLOOKUP($B112,'Changes (pct point)'!$B:$AA,Q$645,FALSE)))</f>
        <v>3.1647524752475363E-2</v>
      </c>
      <c r="R112" s="2">
        <f>VLOOKUP($B112,'Changes (pct point)'!$B:$AA,R$645,FALSE)/(VLOOKUP($B112,'Rates (%) SA2'!$B:$AA,R$645,FALSE)-(VLOOKUP($B112,'Changes (pct point)'!$B:$AA,R$645,FALSE)))</f>
        <v>0.8843762376237625</v>
      </c>
      <c r="S112" s="2">
        <f>VLOOKUP($B112,'Changes (pct point)'!$B:$AA,S$645,FALSE)/(VLOOKUP($B112,'Rates (%) SA2'!$B:$AA,S$645,FALSE)-(VLOOKUP($B112,'Changes (pct point)'!$B:$AA,S$645,FALSE)))</f>
        <v>0.16405882352941187</v>
      </c>
      <c r="T112" s="2">
        <f>VLOOKUP($B112,'Changes (pct point)'!$B:$AA,T$645,FALSE)/(VLOOKUP($B112,'Rates (%) SA2'!$B:$AA,T$645,FALSE)-(VLOOKUP($B112,'Changes (pct point)'!$B:$AA,T$645,FALSE)))</f>
        <v>-0.23135922330097092</v>
      </c>
      <c r="U112" s="2">
        <f>VLOOKUP($B112,'Changes (pct point)'!$B:$AA,U$645,FALSE)/(VLOOKUP($B112,'Rates (%) SA2'!$B:$AA,U$645,FALSE)-(VLOOKUP($B112,'Changes (pct point)'!$B:$AA,U$645,FALSE)))</f>
        <v>0.2542118750000002</v>
      </c>
      <c r="V112" s="2">
        <f>VLOOKUP($B112,'Changes (pct point)'!$B:$AA,V$645,FALSE)/(VLOOKUP($B112,'Rates (%) SA2'!$B:$AA,V$645,FALSE)-(VLOOKUP($B112,'Changes (pct point)'!$B:$AA,V$645,FALSE)))</f>
        <v>-0.16203195876288662</v>
      </c>
      <c r="W112" s="2">
        <f>VLOOKUP($B112,'Changes (pct point)'!$B:$AA,W$645,FALSE)/(VLOOKUP($B112,'Rates (%) SA2'!$B:$AA,W$645,FALSE)-(VLOOKUP($B112,'Changes (pct point)'!$B:$AA,W$645,FALSE)))</f>
        <v>0.29136690647482016</v>
      </c>
      <c r="X112" s="2" t="e">
        <f>VLOOKUP($B112,'Changes (pct point)'!$B:$AA,X$645,FALSE)/(VLOOKUP($B112,'Rates (%) SA2'!$B:$AA,X$645,FALSE)-(VLOOKUP($B112,'Changes (pct point)'!$B:$AA,X$645,FALSE)))</f>
        <v>#DIV/0!</v>
      </c>
      <c r="Y112" s="2">
        <f>VLOOKUP($B112,'Changes (pct point)'!$B:$AA,Y$645,FALSE)/(VLOOKUP($B112,'Rates (%) SA2'!$B:$AA,Y$645,FALSE)-(VLOOKUP($B112,'Changes (pct point)'!$B:$AA,Y$645,FALSE)))</f>
        <v>0.20123626373626377</v>
      </c>
      <c r="Z112" s="2">
        <f>VLOOKUP($B112,'Changes (pct point)'!$B:$AA,Z$645,FALSE)/(VLOOKUP($B112,'Rates (%) SA2'!$B:$AA,Z$645,FALSE)-(VLOOKUP($B112,'Changes (pct point)'!$B:$AA,Z$645,FALSE)))</f>
        <v>1.0048543689320388</v>
      </c>
    </row>
    <row r="113" spans="1:26" x14ac:dyDescent="0.3">
      <c r="A113">
        <v>102021054</v>
      </c>
      <c r="B113" t="s">
        <v>127</v>
      </c>
      <c r="C113" s="2">
        <f>VLOOKUP($B113,'Changes (pct point)'!$B:$AA,C$645,FALSE)/(VLOOKUP($B113,'Rates (%) SA2'!$B:$AA,C$645,FALSE)-(VLOOKUP($B113,'Changes (pct point)'!$B:$AA,C$645,FALSE)))</f>
        <v>0.28250171821305853</v>
      </c>
      <c r="D113" s="2">
        <f>VLOOKUP($B113,'Changes (pct point)'!$B:$AA,D$645,FALSE)/(VLOOKUP($B113,'Rates (%) SA2'!$B:$AA,D$645,FALSE)-(VLOOKUP($B113,'Changes (pct point)'!$B:$AA,D$645,FALSE)))</f>
        <v>-0.10905701492537315</v>
      </c>
      <c r="E113" s="2">
        <f>VLOOKUP($B113,'Changes (pct point)'!$B:$AA,E$645,FALSE)/(VLOOKUP($B113,'Rates (%) SA2'!$B:$AA,E$645,FALSE)-(VLOOKUP($B113,'Changes (pct point)'!$B:$AA,E$645,FALSE)))</f>
        <v>-1.0642424242424342E-2</v>
      </c>
      <c r="F113" s="2">
        <f>VLOOKUP($B113,'Changes (pct point)'!$B:$AA,F$645,FALSE)/(VLOOKUP($B113,'Rates (%) SA2'!$B:$AA,F$645,FALSE)-(VLOOKUP($B113,'Changes (pct point)'!$B:$AA,F$645,FALSE)))</f>
        <v>0.34383001876172631</v>
      </c>
      <c r="G113" s="2">
        <f>VLOOKUP($B113,'Changes (pct point)'!$B:$AA,G$645,FALSE)/(VLOOKUP($B113,'Rates (%) SA2'!$B:$AA,G$645,FALSE)-(VLOOKUP($B113,'Changes (pct point)'!$B:$AA,G$645,FALSE)))</f>
        <v>0.89093807106598977</v>
      </c>
      <c r="H113" s="2">
        <f>VLOOKUP($B113,'Changes (pct point)'!$B:$AA,H$645,FALSE)/(VLOOKUP($B113,'Rates (%) SA2'!$B:$AA,H$645,FALSE)-(VLOOKUP($B113,'Changes (pct point)'!$B:$AA,H$645,FALSE)))</f>
        <v>0.29702371134020611</v>
      </c>
      <c r="I113" s="2">
        <f>VLOOKUP($B113,'Changes (pct point)'!$B:$AA,I$645,FALSE)/(VLOOKUP($B113,'Rates (%) SA2'!$B:$AA,I$645,FALSE)-(VLOOKUP($B113,'Changes (pct point)'!$B:$AA,I$645,FALSE)))</f>
        <v>0.57324761904761912</v>
      </c>
      <c r="J113" s="2">
        <f>VLOOKUP($B113,'Changes (pct point)'!$B:$AA,J$645,FALSE)/(VLOOKUP($B113,'Rates (%) SA2'!$B:$AA,J$645,FALSE)-(VLOOKUP($B113,'Changes (pct point)'!$B:$AA,J$645,FALSE)))</f>
        <v>0.59263247232472338</v>
      </c>
      <c r="K113" s="2">
        <f>VLOOKUP($B113,'Changes (pct point)'!$B:$AA,K$645,FALSE)/(VLOOKUP($B113,'Rates (%) SA2'!$B:$AA,K$645,FALSE)-(VLOOKUP($B113,'Changes (pct point)'!$B:$AA,K$645,FALSE)))</f>
        <v>1.781609195402299</v>
      </c>
      <c r="L113" s="2">
        <f>VLOOKUP($B113,'Changes (pct point)'!$B:$AA,L$645,FALSE)/(VLOOKUP($B113,'Rates (%) SA2'!$B:$AA,L$645,FALSE)-(VLOOKUP($B113,'Changes (pct point)'!$B:$AA,L$645,FALSE)))</f>
        <v>0.32568925373134333</v>
      </c>
      <c r="M113" s="2">
        <f>VLOOKUP($B113,'Changes (pct point)'!$B:$AA,M$645,FALSE)/(VLOOKUP($B113,'Rates (%) SA2'!$B:$AA,M$645,FALSE)-(VLOOKUP($B113,'Changes (pct point)'!$B:$AA,M$645,FALSE)))</f>
        <v>-9.5034961439588672E-2</v>
      </c>
      <c r="N113" s="2">
        <f>VLOOKUP($B113,'Changes (pct point)'!$B:$AA,N$645,FALSE)/(VLOOKUP($B113,'Rates (%) SA2'!$B:$AA,N$645,FALSE)-(VLOOKUP($B113,'Changes (pct point)'!$B:$AA,N$645,FALSE)))</f>
        <v>0.36220000000000002</v>
      </c>
      <c r="O113" s="2">
        <f>VLOOKUP($B113,'Changes (pct point)'!$B:$AA,O$645,FALSE)/(VLOOKUP($B113,'Rates (%) SA2'!$B:$AA,O$645,FALSE)-(VLOOKUP($B113,'Changes (pct point)'!$B:$AA,O$645,FALSE)))</f>
        <v>1.14974</v>
      </c>
      <c r="P113" s="2">
        <f>VLOOKUP($B113,'Changes (pct point)'!$B:$AA,P$645,FALSE)/(VLOOKUP($B113,'Rates (%) SA2'!$B:$AA,P$645,FALSE)-(VLOOKUP($B113,'Changes (pct point)'!$B:$AA,P$645,FALSE)))</f>
        <v>-0.1832444444444444</v>
      </c>
      <c r="Q113" s="2">
        <f>VLOOKUP($B113,'Changes (pct point)'!$B:$AA,Q$645,FALSE)/(VLOOKUP($B113,'Rates (%) SA2'!$B:$AA,Q$645,FALSE)-(VLOOKUP($B113,'Changes (pct point)'!$B:$AA,Q$645,FALSE)))</f>
        <v>0.35998196286472162</v>
      </c>
      <c r="R113" s="2">
        <f>VLOOKUP($B113,'Changes (pct point)'!$B:$AA,R$645,FALSE)/(VLOOKUP($B113,'Rates (%) SA2'!$B:$AA,R$645,FALSE)-(VLOOKUP($B113,'Changes (pct point)'!$B:$AA,R$645,FALSE)))</f>
        <v>1.0202000000000004</v>
      </c>
      <c r="S113" s="2">
        <f>VLOOKUP($B113,'Changes (pct point)'!$B:$AA,S$645,FALSE)/(VLOOKUP($B113,'Rates (%) SA2'!$B:$AA,S$645,FALSE)-(VLOOKUP($B113,'Changes (pct point)'!$B:$AA,S$645,FALSE)))</f>
        <v>0.87427121212121184</v>
      </c>
      <c r="T113" s="2">
        <f>VLOOKUP($B113,'Changes (pct point)'!$B:$AA,T$645,FALSE)/(VLOOKUP($B113,'Rates (%) SA2'!$B:$AA,T$645,FALSE)-(VLOOKUP($B113,'Changes (pct point)'!$B:$AA,T$645,FALSE)))</f>
        <v>0.22403809523809509</v>
      </c>
      <c r="U113" s="2">
        <f>VLOOKUP($B113,'Changes (pct point)'!$B:$AA,U$645,FALSE)/(VLOOKUP($B113,'Rates (%) SA2'!$B:$AA,U$645,FALSE)-(VLOOKUP($B113,'Changes (pct point)'!$B:$AA,U$645,FALSE)))</f>
        <v>0.25364343807763401</v>
      </c>
      <c r="V113" s="2">
        <f>VLOOKUP($B113,'Changes (pct point)'!$B:$AA,V$645,FALSE)/(VLOOKUP($B113,'Rates (%) SA2'!$B:$AA,V$645,FALSE)-(VLOOKUP($B113,'Changes (pct point)'!$B:$AA,V$645,FALSE)))</f>
        <v>-9.0029319371727728E-2</v>
      </c>
      <c r="W113" s="2">
        <f>VLOOKUP($B113,'Changes (pct point)'!$B:$AA,W$645,FALSE)/(VLOOKUP($B113,'Rates (%) SA2'!$B:$AA,W$645,FALSE)-(VLOOKUP($B113,'Changes (pct point)'!$B:$AA,W$645,FALSE)))</f>
        <v>0.44091580502215649</v>
      </c>
      <c r="X113" s="2">
        <f>VLOOKUP($B113,'Changes (pct point)'!$B:$AA,X$645,FALSE)/(VLOOKUP($B113,'Rates (%) SA2'!$B:$AA,X$645,FALSE)-(VLOOKUP($B113,'Changes (pct point)'!$B:$AA,X$645,FALSE)))</f>
        <v>-0.17714923706736138</v>
      </c>
      <c r="Y113" s="2">
        <f>VLOOKUP($B113,'Changes (pct point)'!$B:$AA,Y$645,FALSE)/(VLOOKUP($B113,'Rates (%) SA2'!$B:$AA,Y$645,FALSE)-(VLOOKUP($B113,'Changes (pct point)'!$B:$AA,Y$645,FALSE)))</f>
        <v>0</v>
      </c>
      <c r="Z113" s="2">
        <f>VLOOKUP($B113,'Changes (pct point)'!$B:$AA,Z$645,FALSE)/(VLOOKUP($B113,'Rates (%) SA2'!$B:$AA,Z$645,FALSE)-(VLOOKUP($B113,'Changes (pct point)'!$B:$AA,Z$645,FALSE)))</f>
        <v>0.4411360513055429</v>
      </c>
    </row>
    <row r="114" spans="1:26" x14ac:dyDescent="0.3">
      <c r="A114">
        <v>120031677</v>
      </c>
      <c r="B114" t="s">
        <v>519</v>
      </c>
      <c r="C114" s="2">
        <f>VLOOKUP($B114,'Changes (pct point)'!$B:$AA,C$645,FALSE)/(VLOOKUP($B114,'Rates (%) SA2'!$B:$AA,C$645,FALSE)-(VLOOKUP($B114,'Changes (pct point)'!$B:$AA,C$645,FALSE)))</f>
        <v>4.1949991620634543E-2</v>
      </c>
      <c r="D114" s="2">
        <f>VLOOKUP($B114,'Changes (pct point)'!$B:$AA,D$645,FALSE)/(VLOOKUP($B114,'Rates (%) SA2'!$B:$AA,D$645,FALSE)-(VLOOKUP($B114,'Changes (pct point)'!$B:$AA,D$645,FALSE)))</f>
        <v>-1.0041531337504826E-2</v>
      </c>
      <c r="E114" s="2">
        <f>VLOOKUP($B114,'Changes (pct point)'!$B:$AA,E$645,FALSE)/(VLOOKUP($B114,'Rates (%) SA2'!$B:$AA,E$645,FALSE)-(VLOOKUP($B114,'Changes (pct point)'!$B:$AA,E$645,FALSE)))</f>
        <v>-5.0782107049330394E-2</v>
      </c>
      <c r="F114" s="2">
        <f>VLOOKUP($B114,'Changes (pct point)'!$B:$AA,F$645,FALSE)/(VLOOKUP($B114,'Rates (%) SA2'!$B:$AA,F$645,FALSE)-(VLOOKUP($B114,'Changes (pct point)'!$B:$AA,F$645,FALSE)))</f>
        <v>4.1735847623229481E-2</v>
      </c>
      <c r="G114" s="2">
        <f>VLOOKUP($B114,'Changes (pct point)'!$B:$AA,G$645,FALSE)/(VLOOKUP($B114,'Rates (%) SA2'!$B:$AA,G$645,FALSE)-(VLOOKUP($B114,'Changes (pct point)'!$B:$AA,G$645,FALSE)))</f>
        <v>0.22734046111779083</v>
      </c>
      <c r="H114" s="2">
        <f>VLOOKUP($B114,'Changes (pct point)'!$B:$AA,H$645,FALSE)/(VLOOKUP($B114,'Rates (%) SA2'!$B:$AA,H$645,FALSE)-(VLOOKUP($B114,'Changes (pct point)'!$B:$AA,H$645,FALSE)))</f>
        <v>7.2712040140799836E-2</v>
      </c>
      <c r="I114" s="2">
        <f>VLOOKUP($B114,'Changes (pct point)'!$B:$AA,I$645,FALSE)/(VLOOKUP($B114,'Rates (%) SA2'!$B:$AA,I$645,FALSE)-(VLOOKUP($B114,'Changes (pct point)'!$B:$AA,I$645,FALSE)))</f>
        <v>4.1882641986025565E-2</v>
      </c>
      <c r="J114" s="2">
        <f>VLOOKUP($B114,'Changes (pct point)'!$B:$AA,J$645,FALSE)/(VLOOKUP($B114,'Rates (%) SA2'!$B:$AA,J$645,FALSE)-(VLOOKUP($B114,'Changes (pct point)'!$B:$AA,J$645,FALSE)))</f>
        <v>-2.0713045927593918E-2</v>
      </c>
      <c r="K114" s="2">
        <f>VLOOKUP($B114,'Changes (pct point)'!$B:$AA,K$645,FALSE)/(VLOOKUP($B114,'Rates (%) SA2'!$B:$AA,K$645,FALSE)-(VLOOKUP($B114,'Changes (pct point)'!$B:$AA,K$645,FALSE)))</f>
        <v>0.34163431088937246</v>
      </c>
      <c r="L114" s="2">
        <f>VLOOKUP($B114,'Changes (pct point)'!$B:$AA,L$645,FALSE)/(VLOOKUP($B114,'Rates (%) SA2'!$B:$AA,L$645,FALSE)-(VLOOKUP($B114,'Changes (pct point)'!$B:$AA,L$645,FALSE)))</f>
        <v>-3.3493576288378041E-2</v>
      </c>
      <c r="M114" s="2">
        <f>VLOOKUP($B114,'Changes (pct point)'!$B:$AA,M$645,FALSE)/(VLOOKUP($B114,'Rates (%) SA2'!$B:$AA,M$645,FALSE)-(VLOOKUP($B114,'Changes (pct point)'!$B:$AA,M$645,FALSE)))</f>
        <v>-0.44166867822726119</v>
      </c>
      <c r="N114" s="2">
        <f>VLOOKUP($B114,'Changes (pct point)'!$B:$AA,N$645,FALSE)/(VLOOKUP($B114,'Rates (%) SA2'!$B:$AA,N$645,FALSE)-(VLOOKUP($B114,'Changes (pct point)'!$B:$AA,N$645,FALSE)))</f>
        <v>-0.23511888573410011</v>
      </c>
      <c r="O114" s="2">
        <f>VLOOKUP($B114,'Changes (pct point)'!$B:$AA,O$645,FALSE)/(VLOOKUP($B114,'Rates (%) SA2'!$B:$AA,O$645,FALSE)-(VLOOKUP($B114,'Changes (pct point)'!$B:$AA,O$645,FALSE)))</f>
        <v>0.52799382443361376</v>
      </c>
      <c r="P114" s="2">
        <f>VLOOKUP($B114,'Changes (pct point)'!$B:$AA,P$645,FALSE)/(VLOOKUP($B114,'Rates (%) SA2'!$B:$AA,P$645,FALSE)-(VLOOKUP($B114,'Changes (pct point)'!$B:$AA,P$645,FALSE)))</f>
        <v>-0.35064431516644734</v>
      </c>
      <c r="Q114" s="2">
        <f>VLOOKUP($B114,'Changes (pct point)'!$B:$AA,Q$645,FALSE)/(VLOOKUP($B114,'Rates (%) SA2'!$B:$AA,Q$645,FALSE)-(VLOOKUP($B114,'Changes (pct point)'!$B:$AA,Q$645,FALSE)))</f>
        <v>6.1450862926053791E-2</v>
      </c>
      <c r="R114" s="2">
        <f>VLOOKUP($B114,'Changes (pct point)'!$B:$AA,R$645,FALSE)/(VLOOKUP($B114,'Rates (%) SA2'!$B:$AA,R$645,FALSE)-(VLOOKUP($B114,'Changes (pct point)'!$B:$AA,R$645,FALSE)))</f>
        <v>0.22194575751230092</v>
      </c>
      <c r="S114" s="2">
        <f>VLOOKUP($B114,'Changes (pct point)'!$B:$AA,S$645,FALSE)/(VLOOKUP($B114,'Rates (%) SA2'!$B:$AA,S$645,FALSE)-(VLOOKUP($B114,'Changes (pct point)'!$B:$AA,S$645,FALSE)))</f>
        <v>-9.8448937942393441E-2</v>
      </c>
      <c r="T114" s="2">
        <f>VLOOKUP($B114,'Changes (pct point)'!$B:$AA,T$645,FALSE)/(VLOOKUP($B114,'Rates (%) SA2'!$B:$AA,T$645,FALSE)-(VLOOKUP($B114,'Changes (pct point)'!$B:$AA,T$645,FALSE)))</f>
        <v>-2.4716925268867609E-2</v>
      </c>
      <c r="U114" s="2">
        <f>VLOOKUP($B114,'Changes (pct point)'!$B:$AA,U$645,FALSE)/(VLOOKUP($B114,'Rates (%) SA2'!$B:$AA,U$645,FALSE)-(VLOOKUP($B114,'Changes (pct point)'!$B:$AA,U$645,FALSE)))</f>
        <v>0.25290578605833358</v>
      </c>
      <c r="V114" s="2">
        <f>VLOOKUP($B114,'Changes (pct point)'!$B:$AA,V$645,FALSE)/(VLOOKUP($B114,'Rates (%) SA2'!$B:$AA,V$645,FALSE)-(VLOOKUP($B114,'Changes (pct point)'!$B:$AA,V$645,FALSE)))</f>
        <v>-0.29320895325596419</v>
      </c>
      <c r="W114" s="2">
        <f>VLOOKUP($B114,'Changes (pct point)'!$B:$AA,W$645,FALSE)/(VLOOKUP($B114,'Rates (%) SA2'!$B:$AA,W$645,FALSE)-(VLOOKUP($B114,'Changes (pct point)'!$B:$AA,W$645,FALSE)))</f>
        <v>0.10478128179043744</v>
      </c>
      <c r="X114" s="2">
        <f>VLOOKUP($B114,'Changes (pct point)'!$B:$AA,X$645,FALSE)/(VLOOKUP($B114,'Rates (%) SA2'!$B:$AA,X$645,FALSE)-(VLOOKUP($B114,'Changes (pct point)'!$B:$AA,X$645,FALSE)))</f>
        <v>-0.31264144843194308</v>
      </c>
      <c r="Y114" s="2">
        <f>VLOOKUP($B114,'Changes (pct point)'!$B:$AA,Y$645,FALSE)/(VLOOKUP($B114,'Rates (%) SA2'!$B:$AA,Y$645,FALSE)-(VLOOKUP($B114,'Changes (pct point)'!$B:$AA,Y$645,FALSE)))</f>
        <v>0.35700575815738966</v>
      </c>
      <c r="Z114" s="2">
        <f>VLOOKUP($B114,'Changes (pct point)'!$B:$AA,Z$645,FALSE)/(VLOOKUP($B114,'Rates (%) SA2'!$B:$AA,Z$645,FALSE)-(VLOOKUP($B114,'Changes (pct point)'!$B:$AA,Z$645,FALSE)))</f>
        <v>0.19291338582677164</v>
      </c>
    </row>
    <row r="115" spans="1:26" x14ac:dyDescent="0.3">
      <c r="A115">
        <v>102021047</v>
      </c>
      <c r="B115" t="s">
        <v>120</v>
      </c>
      <c r="C115" s="2">
        <f>VLOOKUP($B115,'Changes (pct point)'!$B:$AA,C$645,FALSE)/(VLOOKUP($B115,'Rates (%) SA2'!$B:$AA,C$645,FALSE)-(VLOOKUP($B115,'Changes (pct point)'!$B:$AA,C$645,FALSE)))</f>
        <v>0.22892857142857126</v>
      </c>
      <c r="D115" s="2">
        <f>VLOOKUP($B115,'Changes (pct point)'!$B:$AA,D$645,FALSE)/(VLOOKUP($B115,'Rates (%) SA2'!$B:$AA,D$645,FALSE)-(VLOOKUP($B115,'Changes (pct point)'!$B:$AA,D$645,FALSE)))</f>
        <v>1.6201213592232984E-2</v>
      </c>
      <c r="E115" s="2">
        <f>VLOOKUP($B115,'Changes (pct point)'!$B:$AA,E$645,FALSE)/(VLOOKUP($B115,'Rates (%) SA2'!$B:$AA,E$645,FALSE)-(VLOOKUP($B115,'Changes (pct point)'!$B:$AA,E$645,FALSE)))</f>
        <v>-9.898923076923076E-2</v>
      </c>
      <c r="F115" s="2">
        <f>VLOOKUP($B115,'Changes (pct point)'!$B:$AA,F$645,FALSE)/(VLOOKUP($B115,'Rates (%) SA2'!$B:$AA,F$645,FALSE)-(VLOOKUP($B115,'Changes (pct point)'!$B:$AA,F$645,FALSE)))</f>
        <v>0.24672981260647364</v>
      </c>
      <c r="G115" s="2">
        <f>VLOOKUP($B115,'Changes (pct point)'!$B:$AA,G$645,FALSE)/(VLOOKUP($B115,'Rates (%) SA2'!$B:$AA,G$645,FALSE)-(VLOOKUP($B115,'Changes (pct point)'!$B:$AA,G$645,FALSE)))</f>
        <v>0.93762012578616338</v>
      </c>
      <c r="H115" s="2">
        <f>VLOOKUP($B115,'Changes (pct point)'!$B:$AA,H$645,FALSE)/(VLOOKUP($B115,'Rates (%) SA2'!$B:$AA,H$645,FALSE)-(VLOOKUP($B115,'Changes (pct point)'!$B:$AA,H$645,FALSE)))</f>
        <v>0.31818959999999991</v>
      </c>
      <c r="I115" s="2">
        <f>VLOOKUP($B115,'Changes (pct point)'!$B:$AA,I$645,FALSE)/(VLOOKUP($B115,'Rates (%) SA2'!$B:$AA,I$645,FALSE)-(VLOOKUP($B115,'Changes (pct point)'!$B:$AA,I$645,FALSE)))</f>
        <v>0.34385189620758488</v>
      </c>
      <c r="J115" s="2">
        <f>VLOOKUP($B115,'Changes (pct point)'!$B:$AA,J$645,FALSE)/(VLOOKUP($B115,'Rates (%) SA2'!$B:$AA,J$645,FALSE)-(VLOOKUP($B115,'Changes (pct point)'!$B:$AA,J$645,FALSE)))</f>
        <v>0.17142228571428564</v>
      </c>
      <c r="K115" s="2">
        <f>VLOOKUP($B115,'Changes (pct point)'!$B:$AA,K$645,FALSE)/(VLOOKUP($B115,'Rates (%) SA2'!$B:$AA,K$645,FALSE)-(VLOOKUP($B115,'Changes (pct point)'!$B:$AA,K$645,FALSE)))</f>
        <v>1.8378229166666662</v>
      </c>
      <c r="L115" s="2">
        <f>VLOOKUP($B115,'Changes (pct point)'!$B:$AA,L$645,FALSE)/(VLOOKUP($B115,'Rates (%) SA2'!$B:$AA,L$645,FALSE)-(VLOOKUP($B115,'Changes (pct point)'!$B:$AA,L$645,FALSE)))</f>
        <v>0.35992929475587693</v>
      </c>
      <c r="M115" s="2">
        <f>VLOOKUP($B115,'Changes (pct point)'!$B:$AA,M$645,FALSE)/(VLOOKUP($B115,'Rates (%) SA2'!$B:$AA,M$645,FALSE)-(VLOOKUP($B115,'Changes (pct point)'!$B:$AA,M$645,FALSE)))</f>
        <v>-5.1147262247838686E-2</v>
      </c>
      <c r="N115" s="2">
        <f>VLOOKUP($B115,'Changes (pct point)'!$B:$AA,N$645,FALSE)/(VLOOKUP($B115,'Rates (%) SA2'!$B:$AA,N$645,FALSE)-(VLOOKUP($B115,'Changes (pct point)'!$B:$AA,N$645,FALSE)))</f>
        <v>0.34735478260869562</v>
      </c>
      <c r="O115" s="2">
        <f>VLOOKUP($B115,'Changes (pct point)'!$B:$AA,O$645,FALSE)/(VLOOKUP($B115,'Rates (%) SA2'!$B:$AA,O$645,FALSE)-(VLOOKUP($B115,'Changes (pct point)'!$B:$AA,O$645,FALSE)))</f>
        <v>0.51434782608695651</v>
      </c>
      <c r="P115" s="2">
        <f>VLOOKUP($B115,'Changes (pct point)'!$B:$AA,P$645,FALSE)/(VLOOKUP($B115,'Rates (%) SA2'!$B:$AA,P$645,FALSE)-(VLOOKUP($B115,'Changes (pct point)'!$B:$AA,P$645,FALSE)))</f>
        <v>-0.44774054054054052</v>
      </c>
      <c r="Q115" s="2">
        <f>VLOOKUP($B115,'Changes (pct point)'!$B:$AA,Q$645,FALSE)/(VLOOKUP($B115,'Rates (%) SA2'!$B:$AA,Q$645,FALSE)-(VLOOKUP($B115,'Changes (pct point)'!$B:$AA,Q$645,FALSE)))</f>
        <v>0.24817150684931508</v>
      </c>
      <c r="R115" s="2">
        <f>VLOOKUP($B115,'Changes (pct point)'!$B:$AA,R$645,FALSE)/(VLOOKUP($B115,'Rates (%) SA2'!$B:$AA,R$645,FALSE)-(VLOOKUP($B115,'Changes (pct point)'!$B:$AA,R$645,FALSE)))</f>
        <v>0.95457482993197285</v>
      </c>
      <c r="S115" s="2">
        <f>VLOOKUP($B115,'Changes (pct point)'!$B:$AA,S$645,FALSE)/(VLOOKUP($B115,'Rates (%) SA2'!$B:$AA,S$645,FALSE)-(VLOOKUP($B115,'Changes (pct point)'!$B:$AA,S$645,FALSE)))</f>
        <v>0.55577891891891895</v>
      </c>
      <c r="T115" s="2">
        <f>VLOOKUP($B115,'Changes (pct point)'!$B:$AA,T$645,FALSE)/(VLOOKUP($B115,'Rates (%) SA2'!$B:$AA,T$645,FALSE)-(VLOOKUP($B115,'Changes (pct point)'!$B:$AA,T$645,FALSE)))</f>
        <v>0.25418891352549883</v>
      </c>
      <c r="U115" s="2">
        <f>VLOOKUP($B115,'Changes (pct point)'!$B:$AA,U$645,FALSE)/(VLOOKUP($B115,'Rates (%) SA2'!$B:$AA,U$645,FALSE)-(VLOOKUP($B115,'Changes (pct point)'!$B:$AA,U$645,FALSE)))</f>
        <v>0.25248373101952282</v>
      </c>
      <c r="V115" s="2">
        <f>VLOOKUP($B115,'Changes (pct point)'!$B:$AA,V$645,FALSE)/(VLOOKUP($B115,'Rates (%) SA2'!$B:$AA,V$645,FALSE)-(VLOOKUP($B115,'Changes (pct point)'!$B:$AA,V$645,FALSE)))</f>
        <v>-0.13654678362573106</v>
      </c>
      <c r="W115" s="2">
        <f>VLOOKUP($B115,'Changes (pct point)'!$B:$AA,W$645,FALSE)/(VLOOKUP($B115,'Rates (%) SA2'!$B:$AA,W$645,FALSE)-(VLOOKUP($B115,'Changes (pct point)'!$B:$AA,W$645,FALSE)))</f>
        <v>0.34760705289672544</v>
      </c>
      <c r="X115" s="2">
        <f>VLOOKUP($B115,'Changes (pct point)'!$B:$AA,X$645,FALSE)/(VLOOKUP($B115,'Rates (%) SA2'!$B:$AA,X$645,FALSE)-(VLOOKUP($B115,'Changes (pct point)'!$B:$AA,X$645,FALSE)))</f>
        <v>-4.7619047619047616E-2</v>
      </c>
      <c r="Y115" s="2">
        <f>VLOOKUP($B115,'Changes (pct point)'!$B:$AA,Y$645,FALSE)/(VLOOKUP($B115,'Rates (%) SA2'!$B:$AA,Y$645,FALSE)-(VLOOKUP($B115,'Changes (pct point)'!$B:$AA,Y$645,FALSE)))</f>
        <v>1.6760000000000002</v>
      </c>
      <c r="Z115" s="2">
        <f>VLOOKUP($B115,'Changes (pct point)'!$B:$AA,Z$645,FALSE)/(VLOOKUP($B115,'Rates (%) SA2'!$B:$AA,Z$645,FALSE)-(VLOOKUP($B115,'Changes (pct point)'!$B:$AA,Z$645,FALSE)))</f>
        <v>0.48529411764705876</v>
      </c>
    </row>
    <row r="116" spans="1:26" x14ac:dyDescent="0.3">
      <c r="A116">
        <v>103021064</v>
      </c>
      <c r="B116" t="s">
        <v>138</v>
      </c>
      <c r="C116" s="2">
        <f>VLOOKUP($B116,'Changes (pct point)'!$B:$AA,C$645,FALSE)/(VLOOKUP($B116,'Rates (%) SA2'!$B:$AA,C$645,FALSE)-(VLOOKUP($B116,'Changes (pct point)'!$B:$AA,C$645,FALSE)))</f>
        <v>0.16539937075712532</v>
      </c>
      <c r="D116" s="2">
        <f>VLOOKUP($B116,'Changes (pct point)'!$B:$AA,D$645,FALSE)/(VLOOKUP($B116,'Rates (%) SA2'!$B:$AA,D$645,FALSE)-(VLOOKUP($B116,'Changes (pct point)'!$B:$AA,D$645,FALSE)))</f>
        <v>0.36547857142857149</v>
      </c>
      <c r="E116" s="2">
        <f>VLOOKUP($B116,'Changes (pct point)'!$B:$AA,E$645,FALSE)/(VLOOKUP($B116,'Rates (%) SA2'!$B:$AA,E$645,FALSE)-(VLOOKUP($B116,'Changes (pct point)'!$B:$AA,E$645,FALSE)))</f>
        <v>1.1703500000000002</v>
      </c>
      <c r="F116" s="2">
        <f>VLOOKUP($B116,'Changes (pct point)'!$B:$AA,F$645,FALSE)/(VLOOKUP($B116,'Rates (%) SA2'!$B:$AA,F$645,FALSE)-(VLOOKUP($B116,'Changes (pct point)'!$B:$AA,F$645,FALSE)))</f>
        <v>-2.036688102893882E-2</v>
      </c>
      <c r="G116" s="2">
        <f>VLOOKUP($B116,'Changes (pct point)'!$B:$AA,G$645,FALSE)/(VLOOKUP($B116,'Rates (%) SA2'!$B:$AA,G$645,FALSE)-(VLOOKUP($B116,'Changes (pct point)'!$B:$AA,G$645,FALSE)))</f>
        <v>0.20110082644628099</v>
      </c>
      <c r="H116" s="2">
        <f>VLOOKUP($B116,'Changes (pct point)'!$B:$AA,H$645,FALSE)/(VLOOKUP($B116,'Rates (%) SA2'!$B:$AA,H$645,FALSE)-(VLOOKUP($B116,'Changes (pct point)'!$B:$AA,H$645,FALSE)))</f>
        <v>0.4304009345794394</v>
      </c>
      <c r="I116" s="2">
        <f>VLOOKUP($B116,'Changes (pct point)'!$B:$AA,I$645,FALSE)/(VLOOKUP($B116,'Rates (%) SA2'!$B:$AA,I$645,FALSE)-(VLOOKUP($B116,'Changes (pct point)'!$B:$AA,I$645,FALSE)))</f>
        <v>-9.9652325581395279E-2</v>
      </c>
      <c r="J116" s="2">
        <f>VLOOKUP($B116,'Changes (pct point)'!$B:$AA,J$645,FALSE)/(VLOOKUP($B116,'Rates (%) SA2'!$B:$AA,J$645,FALSE)-(VLOOKUP($B116,'Changes (pct point)'!$B:$AA,J$645,FALSE)))</f>
        <v>-4.349103448275863E-2</v>
      </c>
      <c r="K116" s="2">
        <f>VLOOKUP($B116,'Changes (pct point)'!$B:$AA,K$645,FALSE)/(VLOOKUP($B116,'Rates (%) SA2'!$B:$AA,K$645,FALSE)-(VLOOKUP($B116,'Changes (pct point)'!$B:$AA,K$645,FALSE)))</f>
        <v>0.2064093023255815</v>
      </c>
      <c r="L116" s="2">
        <f>VLOOKUP($B116,'Changes (pct point)'!$B:$AA,L$645,FALSE)/(VLOOKUP($B116,'Rates (%) SA2'!$B:$AA,L$645,FALSE)-(VLOOKUP($B116,'Changes (pct point)'!$B:$AA,L$645,FALSE)))</f>
        <v>0.3449358288770053</v>
      </c>
      <c r="M116" s="2">
        <f>VLOOKUP($B116,'Changes (pct point)'!$B:$AA,M$645,FALSE)/(VLOOKUP($B116,'Rates (%) SA2'!$B:$AA,M$645,FALSE)-(VLOOKUP($B116,'Changes (pct point)'!$B:$AA,M$645,FALSE)))</f>
        <v>0.5794999999999999</v>
      </c>
      <c r="N116" s="2">
        <f>VLOOKUP($B116,'Changes (pct point)'!$B:$AA,N$645,FALSE)/(VLOOKUP($B116,'Rates (%) SA2'!$B:$AA,N$645,FALSE)-(VLOOKUP($B116,'Changes (pct point)'!$B:$AA,N$645,FALSE)))</f>
        <v>-0.29558235294117646</v>
      </c>
      <c r="O116" s="2">
        <f>VLOOKUP($B116,'Changes (pct point)'!$B:$AA,O$645,FALSE)/(VLOOKUP($B116,'Rates (%) SA2'!$B:$AA,O$645,FALSE)-(VLOOKUP($B116,'Changes (pct point)'!$B:$AA,O$645,FALSE)))</f>
        <v>0.89507619047619069</v>
      </c>
      <c r="P116" s="2">
        <f>VLOOKUP($B116,'Changes (pct point)'!$B:$AA,P$645,FALSE)/(VLOOKUP($B116,'Rates (%) SA2'!$B:$AA,P$645,FALSE)-(VLOOKUP($B116,'Changes (pct point)'!$B:$AA,P$645,FALSE)))</f>
        <v>7.9727777777777786E-2</v>
      </c>
      <c r="Q116" s="2">
        <f>VLOOKUP($B116,'Changes (pct point)'!$B:$AA,Q$645,FALSE)/(VLOOKUP($B116,'Rates (%) SA2'!$B:$AA,Q$645,FALSE)-(VLOOKUP($B116,'Changes (pct point)'!$B:$AA,Q$645,FALSE)))</f>
        <v>0.19440041666666671</v>
      </c>
      <c r="R116" s="2">
        <f>VLOOKUP($B116,'Changes (pct point)'!$B:$AA,R$645,FALSE)/(VLOOKUP($B116,'Rates (%) SA2'!$B:$AA,R$645,FALSE)-(VLOOKUP($B116,'Changes (pct point)'!$B:$AA,R$645,FALSE)))</f>
        <v>0.13620909090909089</v>
      </c>
      <c r="S116" s="2">
        <f>VLOOKUP($B116,'Changes (pct point)'!$B:$AA,S$645,FALSE)/(VLOOKUP($B116,'Rates (%) SA2'!$B:$AA,S$645,FALSE)-(VLOOKUP($B116,'Changes (pct point)'!$B:$AA,S$645,FALSE)))</f>
        <v>-9.3431034482758607E-2</v>
      </c>
      <c r="T116" s="2">
        <f>VLOOKUP($B116,'Changes (pct point)'!$B:$AA,T$645,FALSE)/(VLOOKUP($B116,'Rates (%) SA2'!$B:$AA,T$645,FALSE)-(VLOOKUP($B116,'Changes (pct point)'!$B:$AA,T$645,FALSE)))</f>
        <v>0.60219515151515124</v>
      </c>
      <c r="U116" s="2">
        <f>VLOOKUP($B116,'Changes (pct point)'!$B:$AA,U$645,FALSE)/(VLOOKUP($B116,'Rates (%) SA2'!$B:$AA,U$645,FALSE)-(VLOOKUP($B116,'Changes (pct point)'!$B:$AA,U$645,FALSE)))</f>
        <v>0.25180434782608691</v>
      </c>
      <c r="V116" s="2">
        <f>VLOOKUP($B116,'Changes (pct point)'!$B:$AA,V$645,FALSE)/(VLOOKUP($B116,'Rates (%) SA2'!$B:$AA,V$645,FALSE)-(VLOOKUP($B116,'Changes (pct point)'!$B:$AA,V$645,FALSE)))</f>
        <v>0.81564000000000014</v>
      </c>
      <c r="W116" s="2">
        <f>VLOOKUP($B116,'Changes (pct point)'!$B:$AA,W$645,FALSE)/(VLOOKUP($B116,'Rates (%) SA2'!$B:$AA,W$645,FALSE)-(VLOOKUP($B116,'Changes (pct point)'!$B:$AA,W$645,FALSE)))</f>
        <v>0.3245459871118922</v>
      </c>
      <c r="X116" s="2">
        <f>VLOOKUP($B116,'Changes (pct point)'!$B:$AA,X$645,FALSE)/(VLOOKUP($B116,'Rates (%) SA2'!$B:$AA,X$645,FALSE)-(VLOOKUP($B116,'Changes (pct point)'!$B:$AA,X$645,FALSE)))</f>
        <v>8.8217149907464515E-2</v>
      </c>
      <c r="Y116" s="2" t="e">
        <f>VLOOKUP($B116,'Changes (pct point)'!$B:$AA,Y$645,FALSE)/(VLOOKUP($B116,'Rates (%) SA2'!$B:$AA,Y$645,FALSE)-(VLOOKUP($B116,'Changes (pct point)'!$B:$AA,Y$645,FALSE)))</f>
        <v>#DIV/0!</v>
      </c>
      <c r="Z116" s="2">
        <f>VLOOKUP($B116,'Changes (pct point)'!$B:$AA,Z$645,FALSE)/(VLOOKUP($B116,'Rates (%) SA2'!$B:$AA,Z$645,FALSE)-(VLOOKUP($B116,'Changes (pct point)'!$B:$AA,Z$645,FALSE)))</f>
        <v>0.28811369509043927</v>
      </c>
    </row>
    <row r="117" spans="1:26" x14ac:dyDescent="0.3">
      <c r="A117">
        <v>124031460</v>
      </c>
      <c r="B117" t="s">
        <v>600</v>
      </c>
      <c r="C117" s="2">
        <f>VLOOKUP($B117,'Changes (pct point)'!$B:$AA,C$645,FALSE)/(VLOOKUP($B117,'Rates (%) SA2'!$B:$AA,C$645,FALSE)-(VLOOKUP($B117,'Changes (pct point)'!$B:$AA,C$645,FALSE)))</f>
        <v>0.17617584719654961</v>
      </c>
      <c r="D117" s="2">
        <f>VLOOKUP($B117,'Changes (pct point)'!$B:$AA,D$645,FALSE)/(VLOOKUP($B117,'Rates (%) SA2'!$B:$AA,D$645,FALSE)-(VLOOKUP($B117,'Changes (pct point)'!$B:$AA,D$645,FALSE)))</f>
        <v>-1.0700473933649356E-2</v>
      </c>
      <c r="E117" s="2">
        <f>VLOOKUP($B117,'Changes (pct point)'!$B:$AA,E$645,FALSE)/(VLOOKUP($B117,'Rates (%) SA2'!$B:$AA,E$645,FALSE)-(VLOOKUP($B117,'Changes (pct point)'!$B:$AA,E$645,FALSE)))</f>
        <v>4.2486666666666735E-2</v>
      </c>
      <c r="F117" s="2">
        <f>VLOOKUP($B117,'Changes (pct point)'!$B:$AA,F$645,FALSE)/(VLOOKUP($B117,'Rates (%) SA2'!$B:$AA,F$645,FALSE)-(VLOOKUP($B117,'Changes (pct point)'!$B:$AA,F$645,FALSE)))</f>
        <v>0.29967150760719219</v>
      </c>
      <c r="G117" s="2">
        <f>VLOOKUP($B117,'Changes (pct point)'!$B:$AA,G$645,FALSE)/(VLOOKUP($B117,'Rates (%) SA2'!$B:$AA,G$645,FALSE)-(VLOOKUP($B117,'Changes (pct point)'!$B:$AA,G$645,FALSE)))</f>
        <v>0.76819770114942543</v>
      </c>
      <c r="H117" s="2">
        <f>VLOOKUP($B117,'Changes (pct point)'!$B:$AA,H$645,FALSE)/(VLOOKUP($B117,'Rates (%) SA2'!$B:$AA,H$645,FALSE)-(VLOOKUP($B117,'Changes (pct point)'!$B:$AA,H$645,FALSE)))</f>
        <v>0.3432840855106889</v>
      </c>
      <c r="I117" s="2">
        <f>VLOOKUP($B117,'Changes (pct point)'!$B:$AA,I$645,FALSE)/(VLOOKUP($B117,'Rates (%) SA2'!$B:$AA,I$645,FALSE)-(VLOOKUP($B117,'Changes (pct point)'!$B:$AA,I$645,FALSE)))</f>
        <v>0.28182407732864662</v>
      </c>
      <c r="J117" s="2">
        <f>VLOOKUP($B117,'Changes (pct point)'!$B:$AA,J$645,FALSE)/(VLOOKUP($B117,'Rates (%) SA2'!$B:$AA,J$645,FALSE)-(VLOOKUP($B117,'Changes (pct point)'!$B:$AA,J$645,FALSE)))</f>
        <v>0.63643108108108104</v>
      </c>
      <c r="K117" s="2">
        <f>VLOOKUP($B117,'Changes (pct point)'!$B:$AA,K$645,FALSE)/(VLOOKUP($B117,'Rates (%) SA2'!$B:$AA,K$645,FALSE)-(VLOOKUP($B117,'Changes (pct point)'!$B:$AA,K$645,FALSE)))</f>
        <v>1.0106313253012049</v>
      </c>
      <c r="L117" s="2">
        <f>VLOOKUP($B117,'Changes (pct point)'!$B:$AA,L$645,FALSE)/(VLOOKUP($B117,'Rates (%) SA2'!$B:$AA,L$645,FALSE)-(VLOOKUP($B117,'Changes (pct point)'!$B:$AA,L$645,FALSE)))</f>
        <v>0.39413599585062253</v>
      </c>
      <c r="M117" s="2">
        <f>VLOOKUP($B117,'Changes (pct point)'!$B:$AA,M$645,FALSE)/(VLOOKUP($B117,'Rates (%) SA2'!$B:$AA,M$645,FALSE)-(VLOOKUP($B117,'Changes (pct point)'!$B:$AA,M$645,FALSE)))</f>
        <v>-0.10830745501285348</v>
      </c>
      <c r="N117" s="2">
        <f>VLOOKUP($B117,'Changes (pct point)'!$B:$AA,N$645,FALSE)/(VLOOKUP($B117,'Rates (%) SA2'!$B:$AA,N$645,FALSE)-(VLOOKUP($B117,'Changes (pct point)'!$B:$AA,N$645,FALSE)))</f>
        <v>0.19907306273062733</v>
      </c>
      <c r="O117" s="2">
        <f>VLOOKUP($B117,'Changes (pct point)'!$B:$AA,O$645,FALSE)/(VLOOKUP($B117,'Rates (%) SA2'!$B:$AA,O$645,FALSE)-(VLOOKUP($B117,'Changes (pct point)'!$B:$AA,O$645,FALSE)))</f>
        <v>0.28708888888888895</v>
      </c>
      <c r="P117" s="2">
        <f>VLOOKUP($B117,'Changes (pct point)'!$B:$AA,P$645,FALSE)/(VLOOKUP($B117,'Rates (%) SA2'!$B:$AA,P$645,FALSE)-(VLOOKUP($B117,'Changes (pct point)'!$B:$AA,P$645,FALSE)))</f>
        <v>-0.62390344827586208</v>
      </c>
      <c r="Q117" s="2">
        <f>VLOOKUP($B117,'Changes (pct point)'!$B:$AA,Q$645,FALSE)/(VLOOKUP($B117,'Rates (%) SA2'!$B:$AA,Q$645,FALSE)-(VLOOKUP($B117,'Changes (pct point)'!$B:$AA,Q$645,FALSE)))</f>
        <v>0.31012817258883241</v>
      </c>
      <c r="R117" s="2">
        <f>VLOOKUP($B117,'Changes (pct point)'!$B:$AA,R$645,FALSE)/(VLOOKUP($B117,'Rates (%) SA2'!$B:$AA,R$645,FALSE)-(VLOOKUP($B117,'Changes (pct point)'!$B:$AA,R$645,FALSE)))</f>
        <v>0.83779473684210515</v>
      </c>
      <c r="S117" s="2">
        <f>VLOOKUP($B117,'Changes (pct point)'!$B:$AA,S$645,FALSE)/(VLOOKUP($B117,'Rates (%) SA2'!$B:$AA,S$645,FALSE)-(VLOOKUP($B117,'Changes (pct point)'!$B:$AA,S$645,FALSE)))</f>
        <v>0.30244637681159414</v>
      </c>
      <c r="T117" s="2">
        <f>VLOOKUP($B117,'Changes (pct point)'!$B:$AA,T$645,FALSE)/(VLOOKUP($B117,'Rates (%) SA2'!$B:$AA,T$645,FALSE)-(VLOOKUP($B117,'Changes (pct point)'!$B:$AA,T$645,FALSE)))</f>
        <v>0.24817142857142849</v>
      </c>
      <c r="U117" s="2">
        <f>VLOOKUP($B117,'Changes (pct point)'!$B:$AA,U$645,FALSE)/(VLOOKUP($B117,'Rates (%) SA2'!$B:$AA,U$645,FALSE)-(VLOOKUP($B117,'Changes (pct point)'!$B:$AA,U$645,FALSE)))</f>
        <v>0.25098916797488235</v>
      </c>
      <c r="V117" s="2">
        <f>VLOOKUP($B117,'Changes (pct point)'!$B:$AA,V$645,FALSE)/(VLOOKUP($B117,'Rates (%) SA2'!$B:$AA,V$645,FALSE)-(VLOOKUP($B117,'Changes (pct point)'!$B:$AA,V$645,FALSE)))</f>
        <v>-0.78143432835820892</v>
      </c>
      <c r="W117" s="2">
        <f>VLOOKUP($B117,'Changes (pct point)'!$B:$AA,W$645,FALSE)/(VLOOKUP($B117,'Rates (%) SA2'!$B:$AA,W$645,FALSE)-(VLOOKUP($B117,'Changes (pct point)'!$B:$AA,W$645,FALSE)))</f>
        <v>0.17463235294117649</v>
      </c>
      <c r="X117" s="2">
        <f>VLOOKUP($B117,'Changes (pct point)'!$B:$AA,X$645,FALSE)/(VLOOKUP($B117,'Rates (%) SA2'!$B:$AA,X$645,FALSE)-(VLOOKUP($B117,'Changes (pct point)'!$B:$AA,X$645,FALSE)))</f>
        <v>0.27924528301886797</v>
      </c>
      <c r="Y117" s="2">
        <f>VLOOKUP($B117,'Changes (pct point)'!$B:$AA,Y$645,FALSE)/(VLOOKUP($B117,'Rates (%) SA2'!$B:$AA,Y$645,FALSE)-(VLOOKUP($B117,'Changes (pct point)'!$B:$AA,Y$645,FALSE)))</f>
        <v>0.36922015182884743</v>
      </c>
      <c r="Z117" s="2">
        <f>VLOOKUP($B117,'Changes (pct point)'!$B:$AA,Z$645,FALSE)/(VLOOKUP($B117,'Rates (%) SA2'!$B:$AA,Z$645,FALSE)-(VLOOKUP($B117,'Changes (pct point)'!$B:$AA,Z$645,FALSE)))</f>
        <v>0.36906211936662603</v>
      </c>
    </row>
    <row r="118" spans="1:26" x14ac:dyDescent="0.3">
      <c r="A118">
        <v>117021637</v>
      </c>
      <c r="B118" t="s">
        <v>424</v>
      </c>
      <c r="C118" s="2">
        <f>VLOOKUP($B118,'Changes (pct point)'!$B:$AA,C$645,FALSE)/(VLOOKUP($B118,'Rates (%) SA2'!$B:$AA,C$645,FALSE)-(VLOOKUP($B118,'Changes (pct point)'!$B:$AA,C$645,FALSE)))</f>
        <v>1.8797814274562546E-2</v>
      </c>
      <c r="D118" s="2">
        <f>VLOOKUP($B118,'Changes (pct point)'!$B:$AA,D$645,FALSE)/(VLOOKUP($B118,'Rates (%) SA2'!$B:$AA,D$645,FALSE)-(VLOOKUP($B118,'Changes (pct point)'!$B:$AA,D$645,FALSE)))</f>
        <v>-5.4066242929435931E-2</v>
      </c>
      <c r="E118" s="2">
        <f>VLOOKUP($B118,'Changes (pct point)'!$B:$AA,E$645,FALSE)/(VLOOKUP($B118,'Rates (%) SA2'!$B:$AA,E$645,FALSE)-(VLOOKUP($B118,'Changes (pct point)'!$B:$AA,E$645,FALSE)))</f>
        <v>-0.22130246756867636</v>
      </c>
      <c r="F118" s="2">
        <f>VLOOKUP($B118,'Changes (pct point)'!$B:$AA,F$645,FALSE)/(VLOOKUP($B118,'Rates (%) SA2'!$B:$AA,F$645,FALSE)-(VLOOKUP($B118,'Changes (pct point)'!$B:$AA,F$645,FALSE)))</f>
        <v>6.4247028923088825E-2</v>
      </c>
      <c r="G118" s="2">
        <f>VLOOKUP($B118,'Changes (pct point)'!$B:$AA,G$645,FALSE)/(VLOOKUP($B118,'Rates (%) SA2'!$B:$AA,G$645,FALSE)-(VLOOKUP($B118,'Changes (pct point)'!$B:$AA,G$645,FALSE)))</f>
        <v>0.24660344710788029</v>
      </c>
      <c r="H118" s="2">
        <f>VLOOKUP($B118,'Changes (pct point)'!$B:$AA,H$645,FALSE)/(VLOOKUP($B118,'Rates (%) SA2'!$B:$AA,H$645,FALSE)-(VLOOKUP($B118,'Changes (pct point)'!$B:$AA,H$645,FALSE)))</f>
        <v>6.2578085837969755E-2</v>
      </c>
      <c r="I118" s="2">
        <f>VLOOKUP($B118,'Changes (pct point)'!$B:$AA,I$645,FALSE)/(VLOOKUP($B118,'Rates (%) SA2'!$B:$AA,I$645,FALSE)-(VLOOKUP($B118,'Changes (pct point)'!$B:$AA,I$645,FALSE)))</f>
        <v>2.8737904051566548E-2</v>
      </c>
      <c r="J118" s="2">
        <f>VLOOKUP($B118,'Changes (pct point)'!$B:$AA,J$645,FALSE)/(VLOOKUP($B118,'Rates (%) SA2'!$B:$AA,J$645,FALSE)-(VLOOKUP($B118,'Changes (pct point)'!$B:$AA,J$645,FALSE)))</f>
        <v>0.14631500388213084</v>
      </c>
      <c r="K118" s="2">
        <f>VLOOKUP($B118,'Changes (pct point)'!$B:$AA,K$645,FALSE)/(VLOOKUP($B118,'Rates (%) SA2'!$B:$AA,K$645,FALSE)-(VLOOKUP($B118,'Changes (pct point)'!$B:$AA,K$645,FALSE)))</f>
        <v>0.27648766129687025</v>
      </c>
      <c r="L118" s="2">
        <f>VLOOKUP($B118,'Changes (pct point)'!$B:$AA,L$645,FALSE)/(VLOOKUP($B118,'Rates (%) SA2'!$B:$AA,L$645,FALSE)-(VLOOKUP($B118,'Changes (pct point)'!$B:$AA,L$645,FALSE)))</f>
        <v>-0.32402280082973078</v>
      </c>
      <c r="M118" s="2">
        <f>VLOOKUP($B118,'Changes (pct point)'!$B:$AA,M$645,FALSE)/(VLOOKUP($B118,'Rates (%) SA2'!$B:$AA,M$645,FALSE)-(VLOOKUP($B118,'Changes (pct point)'!$B:$AA,M$645,FALSE)))</f>
        <v>-0.15595842438366048</v>
      </c>
      <c r="N118" s="2">
        <f>VLOOKUP($B118,'Changes (pct point)'!$B:$AA,N$645,FALSE)/(VLOOKUP($B118,'Rates (%) SA2'!$B:$AA,N$645,FALSE)-(VLOOKUP($B118,'Changes (pct point)'!$B:$AA,N$645,FALSE)))</f>
        <v>-0.39874028429487074</v>
      </c>
      <c r="O118" s="2">
        <f>VLOOKUP($B118,'Changes (pct point)'!$B:$AA,O$645,FALSE)/(VLOOKUP($B118,'Rates (%) SA2'!$B:$AA,O$645,FALSE)-(VLOOKUP($B118,'Changes (pct point)'!$B:$AA,O$645,FALSE)))</f>
        <v>0.90248366690960413</v>
      </c>
      <c r="P118" s="2">
        <f>VLOOKUP($B118,'Changes (pct point)'!$B:$AA,P$645,FALSE)/(VLOOKUP($B118,'Rates (%) SA2'!$B:$AA,P$645,FALSE)-(VLOOKUP($B118,'Changes (pct point)'!$B:$AA,P$645,FALSE)))</f>
        <v>-0.26749961135146871</v>
      </c>
      <c r="Q118" s="2">
        <f>VLOOKUP($B118,'Changes (pct point)'!$B:$AA,Q$645,FALSE)/(VLOOKUP($B118,'Rates (%) SA2'!$B:$AA,Q$645,FALSE)-(VLOOKUP($B118,'Changes (pct point)'!$B:$AA,Q$645,FALSE)))</f>
        <v>-8.3504871571932048E-3</v>
      </c>
      <c r="R118" s="2">
        <f>VLOOKUP($B118,'Changes (pct point)'!$B:$AA,R$645,FALSE)/(VLOOKUP($B118,'Rates (%) SA2'!$B:$AA,R$645,FALSE)-(VLOOKUP($B118,'Changes (pct point)'!$B:$AA,R$645,FALSE)))</f>
        <v>0.25569229464629706</v>
      </c>
      <c r="S118" s="2">
        <f>VLOOKUP($B118,'Changes (pct point)'!$B:$AA,S$645,FALSE)/(VLOOKUP($B118,'Rates (%) SA2'!$B:$AA,S$645,FALSE)-(VLOOKUP($B118,'Changes (pct point)'!$B:$AA,S$645,FALSE)))</f>
        <v>-0.11223713627543112</v>
      </c>
      <c r="T118" s="2">
        <f>VLOOKUP($B118,'Changes (pct point)'!$B:$AA,T$645,FALSE)/(VLOOKUP($B118,'Rates (%) SA2'!$B:$AA,T$645,FALSE)-(VLOOKUP($B118,'Changes (pct point)'!$B:$AA,T$645,FALSE)))</f>
        <v>-0.32365604053961022</v>
      </c>
      <c r="U118" s="2">
        <f>VLOOKUP($B118,'Changes (pct point)'!$B:$AA,U$645,FALSE)/(VLOOKUP($B118,'Rates (%) SA2'!$B:$AA,U$645,FALSE)-(VLOOKUP($B118,'Changes (pct point)'!$B:$AA,U$645,FALSE)))</f>
        <v>0.25091307712999156</v>
      </c>
      <c r="V118" s="2">
        <f>VLOOKUP($B118,'Changes (pct point)'!$B:$AA,V$645,FALSE)/(VLOOKUP($B118,'Rates (%) SA2'!$B:$AA,V$645,FALSE)-(VLOOKUP($B118,'Changes (pct point)'!$B:$AA,V$645,FALSE)))</f>
        <v>0.10984219730219837</v>
      </c>
      <c r="W118" s="2">
        <f>VLOOKUP($B118,'Changes (pct point)'!$B:$AA,W$645,FALSE)/(VLOOKUP($B118,'Rates (%) SA2'!$B:$AA,W$645,FALSE)-(VLOOKUP($B118,'Changes (pct point)'!$B:$AA,W$645,FALSE)))</f>
        <v>0.10408163265306122</v>
      </c>
      <c r="X118" s="2">
        <f>VLOOKUP($B118,'Changes (pct point)'!$B:$AA,X$645,FALSE)/(VLOOKUP($B118,'Rates (%) SA2'!$B:$AA,X$645,FALSE)-(VLOOKUP($B118,'Changes (pct point)'!$B:$AA,X$645,FALSE)))</f>
        <v>5.3328804347826088E-2</v>
      </c>
      <c r="Y118" s="2">
        <f>VLOOKUP($B118,'Changes (pct point)'!$B:$AA,Y$645,FALSE)/(VLOOKUP($B118,'Rates (%) SA2'!$B:$AA,Y$645,FALSE)-(VLOOKUP($B118,'Changes (pct point)'!$B:$AA,Y$645,FALSE)))</f>
        <v>0.35099913119026926</v>
      </c>
      <c r="Z118" s="2">
        <f>VLOOKUP($B118,'Changes (pct point)'!$B:$AA,Z$645,FALSE)/(VLOOKUP($B118,'Rates (%) SA2'!$B:$AA,Z$645,FALSE)-(VLOOKUP($B118,'Changes (pct point)'!$B:$AA,Z$645,FALSE)))</f>
        <v>0.18325295922840859</v>
      </c>
    </row>
    <row r="119" spans="1:26" x14ac:dyDescent="0.3">
      <c r="A119">
        <v>119021574</v>
      </c>
      <c r="B119" t="s">
        <v>478</v>
      </c>
      <c r="C119" s="2">
        <f>VLOOKUP($B119,'Changes (pct point)'!$B:$AA,C$645,FALSE)/(VLOOKUP($B119,'Rates (%) SA2'!$B:$AA,C$645,FALSE)-(VLOOKUP($B119,'Changes (pct point)'!$B:$AA,C$645,FALSE)))</f>
        <v>-7.6458955223880673E-2</v>
      </c>
      <c r="D119" s="2">
        <f>VLOOKUP($B119,'Changes (pct point)'!$B:$AA,D$645,FALSE)/(VLOOKUP($B119,'Rates (%) SA2'!$B:$AA,D$645,FALSE)-(VLOOKUP($B119,'Changes (pct point)'!$B:$AA,D$645,FALSE)))</f>
        <v>3.1002252252252279E-2</v>
      </c>
      <c r="E119" s="2">
        <f>VLOOKUP($B119,'Changes (pct point)'!$B:$AA,E$645,FALSE)/(VLOOKUP($B119,'Rates (%) SA2'!$B:$AA,E$645,FALSE)-(VLOOKUP($B119,'Changes (pct point)'!$B:$AA,E$645,FALSE)))</f>
        <v>-0.27598731884057964</v>
      </c>
      <c r="F119" s="2">
        <f>VLOOKUP($B119,'Changes (pct point)'!$B:$AA,F$645,FALSE)/(VLOOKUP($B119,'Rates (%) SA2'!$B:$AA,F$645,FALSE)-(VLOOKUP($B119,'Changes (pct point)'!$B:$AA,F$645,FALSE)))</f>
        <v>-5.8379549393414262E-2</v>
      </c>
      <c r="G119" s="2">
        <f>VLOOKUP($B119,'Changes (pct point)'!$B:$AA,G$645,FALSE)/(VLOOKUP($B119,'Rates (%) SA2'!$B:$AA,G$645,FALSE)-(VLOOKUP($B119,'Changes (pct point)'!$B:$AA,G$645,FALSE)))</f>
        <v>-0.30657692307692302</v>
      </c>
      <c r="H119" s="2">
        <f>VLOOKUP($B119,'Changes (pct point)'!$B:$AA,H$645,FALSE)/(VLOOKUP($B119,'Rates (%) SA2'!$B:$AA,H$645,FALSE)-(VLOOKUP($B119,'Changes (pct point)'!$B:$AA,H$645,FALSE)))</f>
        <v>-0.16292570694087394</v>
      </c>
      <c r="I119" s="2">
        <f>VLOOKUP($B119,'Changes (pct point)'!$B:$AA,I$645,FALSE)/(VLOOKUP($B119,'Rates (%) SA2'!$B:$AA,I$645,FALSE)-(VLOOKUP($B119,'Changes (pct point)'!$B:$AA,I$645,FALSE)))</f>
        <v>-8.9358273381294956E-2</v>
      </c>
      <c r="J119" s="2">
        <f>VLOOKUP($B119,'Changes (pct point)'!$B:$AA,J$645,FALSE)/(VLOOKUP($B119,'Rates (%) SA2'!$B:$AA,J$645,FALSE)-(VLOOKUP($B119,'Changes (pct point)'!$B:$AA,J$645,FALSE)))</f>
        <v>0.2230339622641509</v>
      </c>
      <c r="K119" s="2">
        <f>VLOOKUP($B119,'Changes (pct point)'!$B:$AA,K$645,FALSE)/(VLOOKUP($B119,'Rates (%) SA2'!$B:$AA,K$645,FALSE)-(VLOOKUP($B119,'Changes (pct point)'!$B:$AA,K$645,FALSE)))</f>
        <v>-0.55637224489795922</v>
      </c>
      <c r="L119" s="2">
        <f>VLOOKUP($B119,'Changes (pct point)'!$B:$AA,L$645,FALSE)/(VLOOKUP($B119,'Rates (%) SA2'!$B:$AA,L$645,FALSE)-(VLOOKUP($B119,'Changes (pct point)'!$B:$AA,L$645,FALSE)))</f>
        <v>0.11917160493827163</v>
      </c>
      <c r="M119" s="2">
        <f>VLOOKUP($B119,'Changes (pct point)'!$B:$AA,M$645,FALSE)/(VLOOKUP($B119,'Rates (%) SA2'!$B:$AA,M$645,FALSE)-(VLOOKUP($B119,'Changes (pct point)'!$B:$AA,M$645,FALSE)))</f>
        <v>0.18423255813953476</v>
      </c>
      <c r="N119" s="2">
        <f>VLOOKUP($B119,'Changes (pct point)'!$B:$AA,N$645,FALSE)/(VLOOKUP($B119,'Rates (%) SA2'!$B:$AA,N$645,FALSE)-(VLOOKUP($B119,'Changes (pct point)'!$B:$AA,N$645,FALSE)))</f>
        <v>-4.121874999999893E-3</v>
      </c>
      <c r="O119" s="2">
        <f>VLOOKUP($B119,'Changes (pct point)'!$B:$AA,O$645,FALSE)/(VLOOKUP($B119,'Rates (%) SA2'!$B:$AA,O$645,FALSE)-(VLOOKUP($B119,'Changes (pct point)'!$B:$AA,O$645,FALSE)))</f>
        <v>0.48996774193548392</v>
      </c>
      <c r="P119" s="2">
        <f>VLOOKUP($B119,'Changes (pct point)'!$B:$AA,P$645,FALSE)/(VLOOKUP($B119,'Rates (%) SA2'!$B:$AA,P$645,FALSE)-(VLOOKUP($B119,'Changes (pct point)'!$B:$AA,P$645,FALSE)))</f>
        <v>-0.37833524229074894</v>
      </c>
      <c r="Q119" s="2">
        <f>VLOOKUP($B119,'Changes (pct point)'!$B:$AA,Q$645,FALSE)/(VLOOKUP($B119,'Rates (%) SA2'!$B:$AA,Q$645,FALSE)-(VLOOKUP($B119,'Changes (pct point)'!$B:$AA,Q$645,FALSE)))</f>
        <v>-0.166216704805492</v>
      </c>
      <c r="R119" s="2">
        <f>VLOOKUP($B119,'Changes (pct point)'!$B:$AA,R$645,FALSE)/(VLOOKUP($B119,'Rates (%) SA2'!$B:$AA,R$645,FALSE)-(VLOOKUP($B119,'Changes (pct point)'!$B:$AA,R$645,FALSE)))</f>
        <v>-0.29889638554216874</v>
      </c>
      <c r="S119" s="2">
        <f>VLOOKUP($B119,'Changes (pct point)'!$B:$AA,S$645,FALSE)/(VLOOKUP($B119,'Rates (%) SA2'!$B:$AA,S$645,FALSE)-(VLOOKUP($B119,'Changes (pct point)'!$B:$AA,S$645,FALSE)))</f>
        <v>-0.31502843137254888</v>
      </c>
      <c r="T119" s="2">
        <f>VLOOKUP($B119,'Changes (pct point)'!$B:$AA,T$645,FALSE)/(VLOOKUP($B119,'Rates (%) SA2'!$B:$AA,T$645,FALSE)-(VLOOKUP($B119,'Changes (pct point)'!$B:$AA,T$645,FALSE)))</f>
        <v>-0.40652138364779872</v>
      </c>
      <c r="U119" s="2">
        <f>VLOOKUP($B119,'Changes (pct point)'!$B:$AA,U$645,FALSE)/(VLOOKUP($B119,'Rates (%) SA2'!$B:$AA,U$645,FALSE)-(VLOOKUP($B119,'Changes (pct point)'!$B:$AA,U$645,FALSE)))</f>
        <v>0.25024854151084508</v>
      </c>
      <c r="V119" s="2">
        <f>VLOOKUP($B119,'Changes (pct point)'!$B:$AA,V$645,FALSE)/(VLOOKUP($B119,'Rates (%) SA2'!$B:$AA,V$645,FALSE)-(VLOOKUP($B119,'Changes (pct point)'!$B:$AA,V$645,FALSE)))</f>
        <v>-0.60643866666666668</v>
      </c>
      <c r="W119" s="2">
        <f>VLOOKUP($B119,'Changes (pct point)'!$B:$AA,W$645,FALSE)/(VLOOKUP($B119,'Rates (%) SA2'!$B:$AA,W$645,FALSE)-(VLOOKUP($B119,'Changes (pct point)'!$B:$AA,W$645,FALSE)))</f>
        <v>7.2085325487311516E-2</v>
      </c>
      <c r="X119" s="2" t="e">
        <f>VLOOKUP($B119,'Changes (pct point)'!$B:$AA,X$645,FALSE)/(VLOOKUP($B119,'Rates (%) SA2'!$B:$AA,X$645,FALSE)-(VLOOKUP($B119,'Changes (pct point)'!$B:$AA,X$645,FALSE)))</f>
        <v>#DIV/0!</v>
      </c>
      <c r="Y119" s="2">
        <f>VLOOKUP($B119,'Changes (pct point)'!$B:$AA,Y$645,FALSE)/(VLOOKUP($B119,'Rates (%) SA2'!$B:$AA,Y$645,FALSE)-(VLOOKUP($B119,'Changes (pct point)'!$B:$AA,Y$645,FALSE)))</f>
        <v>0.1317365269461078</v>
      </c>
      <c r="Z119" s="2">
        <f>VLOOKUP($B119,'Changes (pct point)'!$B:$AA,Z$645,FALSE)/(VLOOKUP($B119,'Rates (%) SA2'!$B:$AA,Z$645,FALSE)-(VLOOKUP($B119,'Changes (pct point)'!$B:$AA,Z$645,FALSE)))</f>
        <v>0.17252681764004765</v>
      </c>
    </row>
    <row r="120" spans="1:26" x14ac:dyDescent="0.3">
      <c r="A120">
        <v>127021510</v>
      </c>
      <c r="B120" t="s">
        <v>675</v>
      </c>
      <c r="C120" s="2">
        <f>VLOOKUP($B120,'Changes (pct point)'!$B:$AA,C$645,FALSE)/(VLOOKUP($B120,'Rates (%) SA2'!$B:$AA,C$645,FALSE)-(VLOOKUP($B120,'Changes (pct point)'!$B:$AA,C$645,FALSE)))</f>
        <v>0.18353619047619055</v>
      </c>
      <c r="D120" s="2">
        <f>VLOOKUP($B120,'Changes (pct point)'!$B:$AA,D$645,FALSE)/(VLOOKUP($B120,'Rates (%) SA2'!$B:$AA,D$645,FALSE)-(VLOOKUP($B120,'Changes (pct point)'!$B:$AA,D$645,FALSE)))</f>
        <v>2.8633258426966363E-2</v>
      </c>
      <c r="E120" s="2">
        <f>VLOOKUP($B120,'Changes (pct point)'!$B:$AA,E$645,FALSE)/(VLOOKUP($B120,'Rates (%) SA2'!$B:$AA,E$645,FALSE)-(VLOOKUP($B120,'Changes (pct point)'!$B:$AA,E$645,FALSE)))</f>
        <v>0.30949599999999999</v>
      </c>
      <c r="F120" s="2">
        <f>VLOOKUP($B120,'Changes (pct point)'!$B:$AA,F$645,FALSE)/(VLOOKUP($B120,'Rates (%) SA2'!$B:$AA,F$645,FALSE)-(VLOOKUP($B120,'Changes (pct point)'!$B:$AA,F$645,FALSE)))</f>
        <v>0.24305776699029133</v>
      </c>
      <c r="G120" s="2">
        <f>VLOOKUP($B120,'Changes (pct point)'!$B:$AA,G$645,FALSE)/(VLOOKUP($B120,'Rates (%) SA2'!$B:$AA,G$645,FALSE)-(VLOOKUP($B120,'Changes (pct point)'!$B:$AA,G$645,FALSE)))</f>
        <v>0.19948031496062982</v>
      </c>
      <c r="H120" s="2">
        <f>VLOOKUP($B120,'Changes (pct point)'!$B:$AA,H$645,FALSE)/(VLOOKUP($B120,'Rates (%) SA2'!$B:$AA,H$645,FALSE)-(VLOOKUP($B120,'Changes (pct point)'!$B:$AA,H$645,FALSE)))</f>
        <v>0.23924149184149193</v>
      </c>
      <c r="I120" s="2">
        <f>VLOOKUP($B120,'Changes (pct point)'!$B:$AA,I$645,FALSE)/(VLOOKUP($B120,'Rates (%) SA2'!$B:$AA,I$645,FALSE)-(VLOOKUP($B120,'Changes (pct point)'!$B:$AA,I$645,FALSE)))</f>
        <v>0.24086048879837074</v>
      </c>
      <c r="J120" s="2">
        <f>VLOOKUP($B120,'Changes (pct point)'!$B:$AA,J$645,FALSE)/(VLOOKUP($B120,'Rates (%) SA2'!$B:$AA,J$645,FALSE)-(VLOOKUP($B120,'Changes (pct point)'!$B:$AA,J$645,FALSE)))</f>
        <v>0.35594230769230761</v>
      </c>
      <c r="K120" s="2">
        <f>VLOOKUP($B120,'Changes (pct point)'!$B:$AA,K$645,FALSE)/(VLOOKUP($B120,'Rates (%) SA2'!$B:$AA,K$645,FALSE)-(VLOOKUP($B120,'Changes (pct point)'!$B:$AA,K$645,FALSE)))</f>
        <v>0.65449999999999986</v>
      </c>
      <c r="L120" s="2">
        <f>VLOOKUP($B120,'Changes (pct point)'!$B:$AA,L$645,FALSE)/(VLOOKUP($B120,'Rates (%) SA2'!$B:$AA,L$645,FALSE)-(VLOOKUP($B120,'Changes (pct point)'!$B:$AA,L$645,FALSE)))</f>
        <v>0.6133448153768335</v>
      </c>
      <c r="M120" s="2">
        <f>VLOOKUP($B120,'Changes (pct point)'!$B:$AA,M$645,FALSE)/(VLOOKUP($B120,'Rates (%) SA2'!$B:$AA,M$645,FALSE)-(VLOOKUP($B120,'Changes (pct point)'!$B:$AA,M$645,FALSE)))</f>
        <v>0.35465921787709515</v>
      </c>
      <c r="N120" s="2">
        <f>VLOOKUP($B120,'Changes (pct point)'!$B:$AA,N$645,FALSE)/(VLOOKUP($B120,'Rates (%) SA2'!$B:$AA,N$645,FALSE)-(VLOOKUP($B120,'Changes (pct point)'!$B:$AA,N$645,FALSE)))</f>
        <v>-0.13914678899082558</v>
      </c>
      <c r="O120" s="2">
        <f>VLOOKUP($B120,'Changes (pct point)'!$B:$AA,O$645,FALSE)/(VLOOKUP($B120,'Rates (%) SA2'!$B:$AA,O$645,FALSE)-(VLOOKUP($B120,'Changes (pct point)'!$B:$AA,O$645,FALSE)))</f>
        <v>0.61838031088082912</v>
      </c>
      <c r="P120" s="2">
        <f>VLOOKUP($B120,'Changes (pct point)'!$B:$AA,P$645,FALSE)/(VLOOKUP($B120,'Rates (%) SA2'!$B:$AA,P$645,FALSE)-(VLOOKUP($B120,'Changes (pct point)'!$B:$AA,P$645,FALSE)))</f>
        <v>-0.37569923664122135</v>
      </c>
      <c r="Q120" s="2">
        <f>VLOOKUP($B120,'Changes (pct point)'!$B:$AA,Q$645,FALSE)/(VLOOKUP($B120,'Rates (%) SA2'!$B:$AA,Q$645,FALSE)-(VLOOKUP($B120,'Changes (pct point)'!$B:$AA,Q$645,FALSE)))</f>
        <v>0.28023179487179489</v>
      </c>
      <c r="R120" s="2">
        <f>VLOOKUP($B120,'Changes (pct point)'!$B:$AA,R$645,FALSE)/(VLOOKUP($B120,'Rates (%) SA2'!$B:$AA,R$645,FALSE)-(VLOOKUP($B120,'Changes (pct point)'!$B:$AA,R$645,FALSE)))</f>
        <v>0.34457488372093004</v>
      </c>
      <c r="S120" s="2">
        <f>VLOOKUP($B120,'Changes (pct point)'!$B:$AA,S$645,FALSE)/(VLOOKUP($B120,'Rates (%) SA2'!$B:$AA,S$645,FALSE)-(VLOOKUP($B120,'Changes (pct point)'!$B:$AA,S$645,FALSE)))</f>
        <v>0.37766222222222234</v>
      </c>
      <c r="T120" s="2">
        <f>VLOOKUP($B120,'Changes (pct point)'!$B:$AA,T$645,FALSE)/(VLOOKUP($B120,'Rates (%) SA2'!$B:$AA,T$645,FALSE)-(VLOOKUP($B120,'Changes (pct point)'!$B:$AA,T$645,FALSE)))</f>
        <v>-9.3134095238095224E-2</v>
      </c>
      <c r="U120" s="2">
        <f>VLOOKUP($B120,'Changes (pct point)'!$B:$AA,U$645,FALSE)/(VLOOKUP($B120,'Rates (%) SA2'!$B:$AA,U$645,FALSE)-(VLOOKUP($B120,'Changes (pct point)'!$B:$AA,U$645,FALSE)))</f>
        <v>0.24817352342158869</v>
      </c>
      <c r="V120" s="2">
        <f>VLOOKUP($B120,'Changes (pct point)'!$B:$AA,V$645,FALSE)/(VLOOKUP($B120,'Rates (%) SA2'!$B:$AA,V$645,FALSE)-(VLOOKUP($B120,'Changes (pct point)'!$B:$AA,V$645,FALSE)))</f>
        <v>-2.1301052631579016E-2</v>
      </c>
      <c r="W120" s="2">
        <f>VLOOKUP($B120,'Changes (pct point)'!$B:$AA,W$645,FALSE)/(VLOOKUP($B120,'Rates (%) SA2'!$B:$AA,W$645,FALSE)-(VLOOKUP($B120,'Changes (pct point)'!$B:$AA,W$645,FALSE)))</f>
        <v>0.31504065040650409</v>
      </c>
      <c r="X120" s="2">
        <f>VLOOKUP($B120,'Changes (pct point)'!$B:$AA,X$645,FALSE)/(VLOOKUP($B120,'Rates (%) SA2'!$B:$AA,X$645,FALSE)-(VLOOKUP($B120,'Changes (pct point)'!$B:$AA,X$645,FALSE)))</f>
        <v>0.45400000000000001</v>
      </c>
      <c r="Y120" s="2">
        <f>VLOOKUP($B120,'Changes (pct point)'!$B:$AA,Y$645,FALSE)/(VLOOKUP($B120,'Rates (%) SA2'!$B:$AA,Y$645,FALSE)-(VLOOKUP($B120,'Changes (pct point)'!$B:$AA,Y$645,FALSE)))</f>
        <v>0.16456582633053224</v>
      </c>
      <c r="Z120" s="2">
        <f>VLOOKUP($B120,'Changes (pct point)'!$B:$AA,Z$645,FALSE)/(VLOOKUP($B120,'Rates (%) SA2'!$B:$AA,Z$645,FALSE)-(VLOOKUP($B120,'Changes (pct point)'!$B:$AA,Z$645,FALSE)))</f>
        <v>0.16311771795901966</v>
      </c>
    </row>
    <row r="121" spans="1:26" x14ac:dyDescent="0.3">
      <c r="A121">
        <v>118021569</v>
      </c>
      <c r="B121" t="s">
        <v>456</v>
      </c>
      <c r="C121" s="2">
        <f>VLOOKUP($B121,'Changes (pct point)'!$B:$AA,C$645,FALSE)/(VLOOKUP($B121,'Rates (%) SA2'!$B:$AA,C$645,FALSE)-(VLOOKUP($B121,'Changes (pct point)'!$B:$AA,C$645,FALSE)))</f>
        <v>-0.12677153614457837</v>
      </c>
      <c r="D121" s="2">
        <f>VLOOKUP($B121,'Changes (pct point)'!$B:$AA,D$645,FALSE)/(VLOOKUP($B121,'Rates (%) SA2'!$B:$AA,D$645,FALSE)-(VLOOKUP($B121,'Changes (pct point)'!$B:$AA,D$645,FALSE)))</f>
        <v>-0.34159695817490487</v>
      </c>
      <c r="E121" s="2">
        <f>VLOOKUP($B121,'Changes (pct point)'!$B:$AA,E$645,FALSE)/(VLOOKUP($B121,'Rates (%) SA2'!$B:$AA,E$645,FALSE)-(VLOOKUP($B121,'Changes (pct point)'!$B:$AA,E$645,FALSE)))</f>
        <v>-0.27836789473684215</v>
      </c>
      <c r="F121" s="2">
        <f>VLOOKUP($B121,'Changes (pct point)'!$B:$AA,F$645,FALSE)/(VLOOKUP($B121,'Rates (%) SA2'!$B:$AA,F$645,FALSE)-(VLOOKUP($B121,'Changes (pct point)'!$B:$AA,F$645,FALSE)))</f>
        <v>-5.1213043478260972E-2</v>
      </c>
      <c r="G121" s="2">
        <f>VLOOKUP($B121,'Changes (pct point)'!$B:$AA,G$645,FALSE)/(VLOOKUP($B121,'Rates (%) SA2'!$B:$AA,G$645,FALSE)-(VLOOKUP($B121,'Changes (pct point)'!$B:$AA,G$645,FALSE)))</f>
        <v>9.3525179856115109E-2</v>
      </c>
      <c r="H121" s="2">
        <f>VLOOKUP($B121,'Changes (pct point)'!$B:$AA,H$645,FALSE)/(VLOOKUP($B121,'Rates (%) SA2'!$B:$AA,H$645,FALSE)-(VLOOKUP($B121,'Changes (pct point)'!$B:$AA,H$645,FALSE)))</f>
        <v>-0.12692743190661485</v>
      </c>
      <c r="I121" s="2">
        <f>VLOOKUP($B121,'Changes (pct point)'!$B:$AA,I$645,FALSE)/(VLOOKUP($B121,'Rates (%) SA2'!$B:$AA,I$645,FALSE)-(VLOOKUP($B121,'Changes (pct point)'!$B:$AA,I$645,FALSE)))</f>
        <v>-3.009292196007252E-2</v>
      </c>
      <c r="J121" s="2">
        <f>VLOOKUP($B121,'Changes (pct point)'!$B:$AA,J$645,FALSE)/(VLOOKUP($B121,'Rates (%) SA2'!$B:$AA,J$645,FALSE)-(VLOOKUP($B121,'Changes (pct point)'!$B:$AA,J$645,FALSE)))</f>
        <v>0.21789230769230775</v>
      </c>
      <c r="K121" s="2">
        <f>VLOOKUP($B121,'Changes (pct point)'!$B:$AA,K$645,FALSE)/(VLOOKUP($B121,'Rates (%) SA2'!$B:$AA,K$645,FALSE)-(VLOOKUP($B121,'Changes (pct point)'!$B:$AA,K$645,FALSE)))</f>
        <v>-0.1913088803088803</v>
      </c>
      <c r="L121" s="2">
        <f>VLOOKUP($B121,'Changes (pct point)'!$B:$AA,L$645,FALSE)/(VLOOKUP($B121,'Rates (%) SA2'!$B:$AA,L$645,FALSE)-(VLOOKUP($B121,'Changes (pct point)'!$B:$AA,L$645,FALSE)))</f>
        <v>-0.60554770240700218</v>
      </c>
      <c r="M121" s="2">
        <f>VLOOKUP($B121,'Changes (pct point)'!$B:$AA,M$645,FALSE)/(VLOOKUP($B121,'Rates (%) SA2'!$B:$AA,M$645,FALSE)-(VLOOKUP($B121,'Changes (pct point)'!$B:$AA,M$645,FALSE)))</f>
        <v>-0.19334999999999994</v>
      </c>
      <c r="N121" s="2">
        <f>VLOOKUP($B121,'Changes (pct point)'!$B:$AA,N$645,FALSE)/(VLOOKUP($B121,'Rates (%) SA2'!$B:$AA,N$645,FALSE)-(VLOOKUP($B121,'Changes (pct point)'!$B:$AA,N$645,FALSE)))</f>
        <v>-0.59070833333333339</v>
      </c>
      <c r="O121" s="2">
        <f>VLOOKUP($B121,'Changes (pct point)'!$B:$AA,O$645,FALSE)/(VLOOKUP($B121,'Rates (%) SA2'!$B:$AA,O$645,FALSE)-(VLOOKUP($B121,'Changes (pct point)'!$B:$AA,O$645,FALSE)))</f>
        <v>0.26976024844720475</v>
      </c>
      <c r="P121" s="2">
        <f>VLOOKUP($B121,'Changes (pct point)'!$B:$AA,P$645,FALSE)/(VLOOKUP($B121,'Rates (%) SA2'!$B:$AA,P$645,FALSE)-(VLOOKUP($B121,'Changes (pct point)'!$B:$AA,P$645,FALSE)))</f>
        <v>-0.17424038461538466</v>
      </c>
      <c r="Q121" s="2">
        <f>VLOOKUP($B121,'Changes (pct point)'!$B:$AA,Q$645,FALSE)/(VLOOKUP($B121,'Rates (%) SA2'!$B:$AA,Q$645,FALSE)-(VLOOKUP($B121,'Changes (pct point)'!$B:$AA,Q$645,FALSE)))</f>
        <v>0.26266742857142861</v>
      </c>
      <c r="R121" s="2">
        <f>VLOOKUP($B121,'Changes (pct point)'!$B:$AA,R$645,FALSE)/(VLOOKUP($B121,'Rates (%) SA2'!$B:$AA,R$645,FALSE)-(VLOOKUP($B121,'Changes (pct point)'!$B:$AA,R$645,FALSE)))</f>
        <v>8.9794117647058844E-2</v>
      </c>
      <c r="S121" s="2">
        <f>VLOOKUP($B121,'Changes (pct point)'!$B:$AA,S$645,FALSE)/(VLOOKUP($B121,'Rates (%) SA2'!$B:$AA,S$645,FALSE)-(VLOOKUP($B121,'Changes (pct point)'!$B:$AA,S$645,FALSE)))</f>
        <v>-0.33680790960451973</v>
      </c>
      <c r="T121" s="2">
        <f>VLOOKUP($B121,'Changes (pct point)'!$B:$AA,T$645,FALSE)/(VLOOKUP($B121,'Rates (%) SA2'!$B:$AA,T$645,FALSE)-(VLOOKUP($B121,'Changes (pct point)'!$B:$AA,T$645,FALSE)))</f>
        <v>-0.51827627118644071</v>
      </c>
      <c r="U121" s="2">
        <f>VLOOKUP($B121,'Changes (pct point)'!$B:$AA,U$645,FALSE)/(VLOOKUP($B121,'Rates (%) SA2'!$B:$AA,U$645,FALSE)-(VLOOKUP($B121,'Changes (pct point)'!$B:$AA,U$645,FALSE)))</f>
        <v>0.24603058470764627</v>
      </c>
      <c r="V121" s="2">
        <f>VLOOKUP($B121,'Changes (pct point)'!$B:$AA,V$645,FALSE)/(VLOOKUP($B121,'Rates (%) SA2'!$B:$AA,V$645,FALSE)-(VLOOKUP($B121,'Changes (pct point)'!$B:$AA,V$645,FALSE)))</f>
        <v>-0.86097142857142861</v>
      </c>
      <c r="W121" s="2">
        <f>VLOOKUP($B121,'Changes (pct point)'!$B:$AA,W$645,FALSE)/(VLOOKUP($B121,'Rates (%) SA2'!$B:$AA,W$645,FALSE)-(VLOOKUP($B121,'Changes (pct point)'!$B:$AA,W$645,FALSE)))</f>
        <v>1.5841584158415842E-2</v>
      </c>
      <c r="X121" s="2">
        <f>VLOOKUP($B121,'Changes (pct point)'!$B:$AA,X$645,FALSE)/(VLOOKUP($B121,'Rates (%) SA2'!$B:$AA,X$645,FALSE)-(VLOOKUP($B121,'Changes (pct point)'!$B:$AA,X$645,FALSE)))</f>
        <v>0.84254723582925117</v>
      </c>
      <c r="Y121" s="2">
        <f>VLOOKUP($B121,'Changes (pct point)'!$B:$AA,Y$645,FALSE)/(VLOOKUP($B121,'Rates (%) SA2'!$B:$AA,Y$645,FALSE)-(VLOOKUP($B121,'Changes (pct point)'!$B:$AA,Y$645,FALSE)))</f>
        <v>-5.8855002675227402E-3</v>
      </c>
      <c r="Z121" s="2">
        <f>VLOOKUP($B121,'Changes (pct point)'!$B:$AA,Z$645,FALSE)/(VLOOKUP($B121,'Rates (%) SA2'!$B:$AA,Z$645,FALSE)-(VLOOKUP($B121,'Changes (pct point)'!$B:$AA,Z$645,FALSE)))</f>
        <v>0.81857923497267759</v>
      </c>
    </row>
    <row r="122" spans="1:26" x14ac:dyDescent="0.3">
      <c r="A122">
        <v>110031198</v>
      </c>
      <c r="B122" t="s">
        <v>277</v>
      </c>
      <c r="C122" s="2">
        <f>VLOOKUP($B122,'Changes (pct point)'!$B:$AA,C$645,FALSE)/(VLOOKUP($B122,'Rates (%) SA2'!$B:$AA,C$645,FALSE)-(VLOOKUP($B122,'Changes (pct point)'!$B:$AA,C$645,FALSE)))</f>
        <v>1.7006222230939547E-2</v>
      </c>
      <c r="D122" s="2">
        <f>VLOOKUP($B122,'Changes (pct point)'!$B:$AA,D$645,FALSE)/(VLOOKUP($B122,'Rates (%) SA2'!$B:$AA,D$645,FALSE)-(VLOOKUP($B122,'Changes (pct point)'!$B:$AA,D$645,FALSE)))</f>
        <v>-0.10482184873949579</v>
      </c>
      <c r="E122" s="2">
        <f>VLOOKUP($B122,'Changes (pct point)'!$B:$AA,E$645,FALSE)/(VLOOKUP($B122,'Rates (%) SA2'!$B:$AA,E$645,FALSE)-(VLOOKUP($B122,'Changes (pct point)'!$B:$AA,E$645,FALSE)))</f>
        <v>0.66911111111111088</v>
      </c>
      <c r="F122" s="2">
        <f>VLOOKUP($B122,'Changes (pct point)'!$B:$AA,F$645,FALSE)/(VLOOKUP($B122,'Rates (%) SA2'!$B:$AA,F$645,FALSE)-(VLOOKUP($B122,'Changes (pct point)'!$B:$AA,F$645,FALSE)))</f>
        <v>0.12527296137339056</v>
      </c>
      <c r="G122" s="2">
        <f>VLOOKUP($B122,'Changes (pct point)'!$B:$AA,G$645,FALSE)/(VLOOKUP($B122,'Rates (%) SA2'!$B:$AA,G$645,FALSE)-(VLOOKUP($B122,'Changes (pct point)'!$B:$AA,G$645,FALSE)))</f>
        <v>-0.20370769230769237</v>
      </c>
      <c r="H122" s="2">
        <f>VLOOKUP($B122,'Changes (pct point)'!$B:$AA,H$645,FALSE)/(VLOOKUP($B122,'Rates (%) SA2'!$B:$AA,H$645,FALSE)-(VLOOKUP($B122,'Changes (pct point)'!$B:$AA,H$645,FALSE)))</f>
        <v>0.30191096774193532</v>
      </c>
      <c r="I122" s="2">
        <f>VLOOKUP($B122,'Changes (pct point)'!$B:$AA,I$645,FALSE)/(VLOOKUP($B122,'Rates (%) SA2'!$B:$AA,I$645,FALSE)-(VLOOKUP($B122,'Changes (pct point)'!$B:$AA,I$645,FALSE)))</f>
        <v>-0.13117499999999996</v>
      </c>
      <c r="J122" s="2">
        <f>VLOOKUP($B122,'Changes (pct point)'!$B:$AA,J$645,FALSE)/(VLOOKUP($B122,'Rates (%) SA2'!$B:$AA,J$645,FALSE)-(VLOOKUP($B122,'Changes (pct point)'!$B:$AA,J$645,FALSE)))</f>
        <v>-5.9111111111111038E-2</v>
      </c>
      <c r="K122" s="2">
        <f>VLOOKUP($B122,'Changes (pct point)'!$B:$AA,K$645,FALSE)/(VLOOKUP($B122,'Rates (%) SA2'!$B:$AA,K$645,FALSE)-(VLOOKUP($B122,'Changes (pct point)'!$B:$AA,K$645,FALSE)))</f>
        <v>-0.22260000000000008</v>
      </c>
      <c r="L122" s="2">
        <f>VLOOKUP($B122,'Changes (pct point)'!$B:$AA,L$645,FALSE)/(VLOOKUP($B122,'Rates (%) SA2'!$B:$AA,L$645,FALSE)-(VLOOKUP($B122,'Changes (pct point)'!$B:$AA,L$645,FALSE)))</f>
        <v>0.57370640000000006</v>
      </c>
      <c r="M122" s="2">
        <f>VLOOKUP($B122,'Changes (pct point)'!$B:$AA,M$645,FALSE)/(VLOOKUP($B122,'Rates (%) SA2'!$B:$AA,M$645,FALSE)-(VLOOKUP($B122,'Changes (pct point)'!$B:$AA,M$645,FALSE)))</f>
        <v>-0.17670791366906471</v>
      </c>
      <c r="N122" s="2">
        <f>VLOOKUP($B122,'Changes (pct point)'!$B:$AA,N$645,FALSE)/(VLOOKUP($B122,'Rates (%) SA2'!$B:$AA,N$645,FALSE)-(VLOOKUP($B122,'Changes (pct point)'!$B:$AA,N$645,FALSE)))</f>
        <v>-0.63945205479452061</v>
      </c>
      <c r="O122" s="2">
        <f>VLOOKUP($B122,'Changes (pct point)'!$B:$AA,O$645,FALSE)/(VLOOKUP($B122,'Rates (%) SA2'!$B:$AA,O$645,FALSE)-(VLOOKUP($B122,'Changes (pct point)'!$B:$AA,O$645,FALSE)))</f>
        <v>0.46565161290322582</v>
      </c>
      <c r="P122" s="2">
        <f>VLOOKUP($B122,'Changes (pct point)'!$B:$AA,P$645,FALSE)/(VLOOKUP($B122,'Rates (%) SA2'!$B:$AA,P$645,FALSE)-(VLOOKUP($B122,'Changes (pct point)'!$B:$AA,P$645,FALSE)))</f>
        <v>-0.442</v>
      </c>
      <c r="Q122" s="2">
        <f>VLOOKUP($B122,'Changes (pct point)'!$B:$AA,Q$645,FALSE)/(VLOOKUP($B122,'Rates (%) SA2'!$B:$AA,Q$645,FALSE)-(VLOOKUP($B122,'Changes (pct point)'!$B:$AA,Q$645,FALSE)))</f>
        <v>0.4476500000000001</v>
      </c>
      <c r="R122" s="2">
        <f>VLOOKUP($B122,'Changes (pct point)'!$B:$AA,R$645,FALSE)/(VLOOKUP($B122,'Rates (%) SA2'!$B:$AA,R$645,FALSE)-(VLOOKUP($B122,'Changes (pct point)'!$B:$AA,R$645,FALSE)))</f>
        <v>-0.26461458333333332</v>
      </c>
      <c r="S122" s="2">
        <f>VLOOKUP($B122,'Changes (pct point)'!$B:$AA,S$645,FALSE)/(VLOOKUP($B122,'Rates (%) SA2'!$B:$AA,S$645,FALSE)-(VLOOKUP($B122,'Changes (pct point)'!$B:$AA,S$645,FALSE)))</f>
        <v>-0.1348535031847134</v>
      </c>
      <c r="T122" s="2">
        <f>VLOOKUP($B122,'Changes (pct point)'!$B:$AA,T$645,FALSE)/(VLOOKUP($B122,'Rates (%) SA2'!$B:$AA,T$645,FALSE)-(VLOOKUP($B122,'Changes (pct point)'!$B:$AA,T$645,FALSE)))</f>
        <v>0.23749999999999993</v>
      </c>
      <c r="U122" s="2">
        <f>VLOOKUP($B122,'Changes (pct point)'!$B:$AA,U$645,FALSE)/(VLOOKUP($B122,'Rates (%) SA2'!$B:$AA,U$645,FALSE)-(VLOOKUP($B122,'Changes (pct point)'!$B:$AA,U$645,FALSE)))</f>
        <v>0.23917608695652168</v>
      </c>
      <c r="V122" s="2">
        <f>VLOOKUP($B122,'Changes (pct point)'!$B:$AA,V$645,FALSE)/(VLOOKUP($B122,'Rates (%) SA2'!$B:$AA,V$645,FALSE)-(VLOOKUP($B122,'Changes (pct point)'!$B:$AA,V$645,FALSE)))</f>
        <v>0.44083142857142849</v>
      </c>
      <c r="W122" s="2">
        <f>VLOOKUP($B122,'Changes (pct point)'!$B:$AA,W$645,FALSE)/(VLOOKUP($B122,'Rates (%) SA2'!$B:$AA,W$645,FALSE)-(VLOOKUP($B122,'Changes (pct point)'!$B:$AA,W$645,FALSE)))</f>
        <v>0.16459627329192544</v>
      </c>
      <c r="X122" s="2">
        <f>VLOOKUP($B122,'Changes (pct point)'!$B:$AA,X$645,FALSE)/(VLOOKUP($B122,'Rates (%) SA2'!$B:$AA,X$645,FALSE)-(VLOOKUP($B122,'Changes (pct point)'!$B:$AA,X$645,FALSE)))</f>
        <v>-0.19132727805449751</v>
      </c>
      <c r="Y122" s="2" t="e">
        <f>VLOOKUP($B122,'Changes (pct point)'!$B:$AA,Y$645,FALSE)/(VLOOKUP($B122,'Rates (%) SA2'!$B:$AA,Y$645,FALSE)-(VLOOKUP($B122,'Changes (pct point)'!$B:$AA,Y$645,FALSE)))</f>
        <v>#DIV/0!</v>
      </c>
      <c r="Z122" s="2">
        <f>VLOOKUP($B122,'Changes (pct point)'!$B:$AA,Z$645,FALSE)/(VLOOKUP($B122,'Rates (%) SA2'!$B:$AA,Z$645,FALSE)-(VLOOKUP($B122,'Changes (pct point)'!$B:$AA,Z$645,FALSE)))</f>
        <v>-0.13456121343445288</v>
      </c>
    </row>
    <row r="123" spans="1:26" x14ac:dyDescent="0.3">
      <c r="A123">
        <v>117021327</v>
      </c>
      <c r="B123" t="s">
        <v>421</v>
      </c>
      <c r="C123" s="2">
        <f>VLOOKUP($B123,'Changes (pct point)'!$B:$AA,C$645,FALSE)/(VLOOKUP($B123,'Rates (%) SA2'!$B:$AA,C$645,FALSE)-(VLOOKUP($B123,'Changes (pct point)'!$B:$AA,C$645,FALSE)))</f>
        <v>-0.1251499999999999</v>
      </c>
      <c r="D123" s="2">
        <f>VLOOKUP($B123,'Changes (pct point)'!$B:$AA,D$645,FALSE)/(VLOOKUP($B123,'Rates (%) SA2'!$B:$AA,D$645,FALSE)-(VLOOKUP($B123,'Changes (pct point)'!$B:$AA,D$645,FALSE)))</f>
        <v>-0.48891428571428575</v>
      </c>
      <c r="E123" s="2">
        <f>VLOOKUP($B123,'Changes (pct point)'!$B:$AA,E$645,FALSE)/(VLOOKUP($B123,'Rates (%) SA2'!$B:$AA,E$645,FALSE)-(VLOOKUP($B123,'Changes (pct point)'!$B:$AA,E$645,FALSE)))</f>
        <v>3.4740740740740725E-2</v>
      </c>
      <c r="F123" s="2">
        <f>VLOOKUP($B123,'Changes (pct point)'!$B:$AA,F$645,FALSE)/(VLOOKUP($B123,'Rates (%) SA2'!$B:$AA,F$645,FALSE)-(VLOOKUP($B123,'Changes (pct point)'!$B:$AA,F$645,FALSE)))</f>
        <v>-0.11112633832976437</v>
      </c>
      <c r="G123" s="2">
        <f>VLOOKUP($B123,'Changes (pct point)'!$B:$AA,G$645,FALSE)/(VLOOKUP($B123,'Rates (%) SA2'!$B:$AA,G$645,FALSE)-(VLOOKUP($B123,'Changes (pct point)'!$B:$AA,G$645,FALSE)))</f>
        <v>4.5573611111111093E-2</v>
      </c>
      <c r="H123" s="2">
        <f>VLOOKUP($B123,'Changes (pct point)'!$B:$AA,H$645,FALSE)/(VLOOKUP($B123,'Rates (%) SA2'!$B:$AA,H$645,FALSE)-(VLOOKUP($B123,'Changes (pct point)'!$B:$AA,H$645,FALSE)))</f>
        <v>-5.6437014925373098E-2</v>
      </c>
      <c r="I123" s="2">
        <f>VLOOKUP($B123,'Changes (pct point)'!$B:$AA,I$645,FALSE)/(VLOOKUP($B123,'Rates (%) SA2'!$B:$AA,I$645,FALSE)-(VLOOKUP($B123,'Changes (pct point)'!$B:$AA,I$645,FALSE)))</f>
        <v>-3.4693534482758526E-2</v>
      </c>
      <c r="J123" s="2">
        <f>VLOOKUP($B123,'Changes (pct point)'!$B:$AA,J$645,FALSE)/(VLOOKUP($B123,'Rates (%) SA2'!$B:$AA,J$645,FALSE)-(VLOOKUP($B123,'Changes (pct point)'!$B:$AA,J$645,FALSE)))</f>
        <v>8.9407751937984489E-2</v>
      </c>
      <c r="K123" s="2">
        <f>VLOOKUP($B123,'Changes (pct point)'!$B:$AA,K$645,FALSE)/(VLOOKUP($B123,'Rates (%) SA2'!$B:$AA,K$645,FALSE)-(VLOOKUP($B123,'Changes (pct point)'!$B:$AA,K$645,FALSE)))</f>
        <v>-0.11649333333333331</v>
      </c>
      <c r="L123" s="2">
        <f>VLOOKUP($B123,'Changes (pct point)'!$B:$AA,L$645,FALSE)/(VLOOKUP($B123,'Rates (%) SA2'!$B:$AA,L$645,FALSE)-(VLOOKUP($B123,'Changes (pct point)'!$B:$AA,L$645,FALSE)))</f>
        <v>-0.62481344537815131</v>
      </c>
      <c r="M123" s="2">
        <f>VLOOKUP($B123,'Changes (pct point)'!$B:$AA,M$645,FALSE)/(VLOOKUP($B123,'Rates (%) SA2'!$B:$AA,M$645,FALSE)-(VLOOKUP($B123,'Changes (pct point)'!$B:$AA,M$645,FALSE)))</f>
        <v>-0.30525189189189195</v>
      </c>
      <c r="N123" s="2">
        <f>VLOOKUP($B123,'Changes (pct point)'!$B:$AA,N$645,FALSE)/(VLOOKUP($B123,'Rates (%) SA2'!$B:$AA,N$645,FALSE)-(VLOOKUP($B123,'Changes (pct point)'!$B:$AA,N$645,FALSE)))</f>
        <v>-0.54476630434782614</v>
      </c>
      <c r="O123" s="2">
        <f>VLOOKUP($B123,'Changes (pct point)'!$B:$AA,O$645,FALSE)/(VLOOKUP($B123,'Rates (%) SA2'!$B:$AA,O$645,FALSE)-(VLOOKUP($B123,'Changes (pct point)'!$B:$AA,O$645,FALSE)))</f>
        <v>0.82805333333333342</v>
      </c>
      <c r="P123" s="2">
        <f>VLOOKUP($B123,'Changes (pct point)'!$B:$AA,P$645,FALSE)/(VLOOKUP($B123,'Rates (%) SA2'!$B:$AA,P$645,FALSE)-(VLOOKUP($B123,'Changes (pct point)'!$B:$AA,P$645,FALSE)))</f>
        <v>-0.29363636363636364</v>
      </c>
      <c r="Q123" s="2">
        <f>VLOOKUP($B123,'Changes (pct point)'!$B:$AA,Q$645,FALSE)/(VLOOKUP($B123,'Rates (%) SA2'!$B:$AA,Q$645,FALSE)-(VLOOKUP($B123,'Changes (pct point)'!$B:$AA,Q$645,FALSE)))</f>
        <v>-3.6251973684210577E-2</v>
      </c>
      <c r="R123" s="2">
        <f>VLOOKUP($B123,'Changes (pct point)'!$B:$AA,R$645,FALSE)/(VLOOKUP($B123,'Rates (%) SA2'!$B:$AA,R$645,FALSE)-(VLOOKUP($B123,'Changes (pct point)'!$B:$AA,R$645,FALSE)))</f>
        <v>-2.9029441624365562E-2</v>
      </c>
      <c r="S123" s="2">
        <f>VLOOKUP($B123,'Changes (pct point)'!$B:$AA,S$645,FALSE)/(VLOOKUP($B123,'Rates (%) SA2'!$B:$AA,S$645,FALSE)-(VLOOKUP($B123,'Changes (pct point)'!$B:$AA,S$645,FALSE)))</f>
        <v>-0.40729234972677592</v>
      </c>
      <c r="T123" s="2">
        <f>VLOOKUP($B123,'Changes (pct point)'!$B:$AA,T$645,FALSE)/(VLOOKUP($B123,'Rates (%) SA2'!$B:$AA,T$645,FALSE)-(VLOOKUP($B123,'Changes (pct point)'!$B:$AA,T$645,FALSE)))</f>
        <v>-0.54766056034482757</v>
      </c>
      <c r="U123" s="2">
        <f>VLOOKUP($B123,'Changes (pct point)'!$B:$AA,U$645,FALSE)/(VLOOKUP($B123,'Rates (%) SA2'!$B:$AA,U$645,FALSE)-(VLOOKUP($B123,'Changes (pct point)'!$B:$AA,U$645,FALSE)))</f>
        <v>0.23792805755395696</v>
      </c>
      <c r="V123" s="2">
        <f>VLOOKUP($B123,'Changes (pct point)'!$B:$AA,V$645,FALSE)/(VLOOKUP($B123,'Rates (%) SA2'!$B:$AA,V$645,FALSE)-(VLOOKUP($B123,'Changes (pct point)'!$B:$AA,V$645,FALSE)))</f>
        <v>-0.19445654761904771</v>
      </c>
      <c r="W123" s="2">
        <f>VLOOKUP($B123,'Changes (pct point)'!$B:$AA,W$645,FALSE)/(VLOOKUP($B123,'Rates (%) SA2'!$B:$AA,W$645,FALSE)-(VLOOKUP($B123,'Changes (pct point)'!$B:$AA,W$645,FALSE)))</f>
        <v>0.28977272727272729</v>
      </c>
      <c r="X123" s="2">
        <f>VLOOKUP($B123,'Changes (pct point)'!$B:$AA,X$645,FALSE)/(VLOOKUP($B123,'Rates (%) SA2'!$B:$AA,X$645,FALSE)-(VLOOKUP($B123,'Changes (pct point)'!$B:$AA,X$645,FALSE)))</f>
        <v>0.39505247376311842</v>
      </c>
      <c r="Y123" s="2">
        <f>VLOOKUP($B123,'Changes (pct point)'!$B:$AA,Y$645,FALSE)/(VLOOKUP($B123,'Rates (%) SA2'!$B:$AA,Y$645,FALSE)-(VLOOKUP($B123,'Changes (pct point)'!$B:$AA,Y$645,FALSE)))</f>
        <v>0.83803863298662717</v>
      </c>
      <c r="Z123" s="2">
        <f>VLOOKUP($B123,'Changes (pct point)'!$B:$AA,Z$645,FALSE)/(VLOOKUP($B123,'Rates (%) SA2'!$B:$AA,Z$645,FALSE)-(VLOOKUP($B123,'Changes (pct point)'!$B:$AA,Z$645,FALSE)))</f>
        <v>0.24320652173913046</v>
      </c>
    </row>
    <row r="124" spans="1:26" x14ac:dyDescent="0.3">
      <c r="A124">
        <v>123021703</v>
      </c>
      <c r="B124" t="s">
        <v>582</v>
      </c>
      <c r="C124" s="2">
        <f>VLOOKUP($B124,'Changes (pct point)'!$B:$AA,C$645,FALSE)/(VLOOKUP($B124,'Rates (%) SA2'!$B:$AA,C$645,FALSE)-(VLOOKUP($B124,'Changes (pct point)'!$B:$AA,C$645,FALSE)))</f>
        <v>7.3582594766074136E-2</v>
      </c>
      <c r="D124" s="2">
        <f>VLOOKUP($B124,'Changes (pct point)'!$B:$AA,D$645,FALSE)/(VLOOKUP($B124,'Rates (%) SA2'!$B:$AA,D$645,FALSE)-(VLOOKUP($B124,'Changes (pct point)'!$B:$AA,D$645,FALSE)))</f>
        <v>-0.18722274428831714</v>
      </c>
      <c r="E124" s="2">
        <f>VLOOKUP($B124,'Changes (pct point)'!$B:$AA,E$645,FALSE)/(VLOOKUP($B124,'Rates (%) SA2'!$B:$AA,E$645,FALSE)-(VLOOKUP($B124,'Changes (pct point)'!$B:$AA,E$645,FALSE)))</f>
        <v>0.34896235117221669</v>
      </c>
      <c r="F124" s="2">
        <f>VLOOKUP($B124,'Changes (pct point)'!$B:$AA,F$645,FALSE)/(VLOOKUP($B124,'Rates (%) SA2'!$B:$AA,F$645,FALSE)-(VLOOKUP($B124,'Changes (pct point)'!$B:$AA,F$645,FALSE)))</f>
        <v>0.16106722676667401</v>
      </c>
      <c r="G124" s="2">
        <f>VLOOKUP($B124,'Changes (pct point)'!$B:$AA,G$645,FALSE)/(VLOOKUP($B124,'Rates (%) SA2'!$B:$AA,G$645,FALSE)-(VLOOKUP($B124,'Changes (pct point)'!$B:$AA,G$645,FALSE)))</f>
        <v>0.18307557244987982</v>
      </c>
      <c r="H124" s="2">
        <f>VLOOKUP($B124,'Changes (pct point)'!$B:$AA,H$645,FALSE)/(VLOOKUP($B124,'Rates (%) SA2'!$B:$AA,H$645,FALSE)-(VLOOKUP($B124,'Changes (pct point)'!$B:$AA,H$645,FALSE)))</f>
        <v>0.22020137369840931</v>
      </c>
      <c r="I124" s="2">
        <f>VLOOKUP($B124,'Changes (pct point)'!$B:$AA,I$645,FALSE)/(VLOOKUP($B124,'Rates (%) SA2'!$B:$AA,I$645,FALSE)-(VLOOKUP($B124,'Changes (pct point)'!$B:$AA,I$645,FALSE)))</f>
        <v>0.13662645750560756</v>
      </c>
      <c r="J124" s="2">
        <f>VLOOKUP($B124,'Changes (pct point)'!$B:$AA,J$645,FALSE)/(VLOOKUP($B124,'Rates (%) SA2'!$B:$AA,J$645,FALSE)-(VLOOKUP($B124,'Changes (pct point)'!$B:$AA,J$645,FALSE)))</f>
        <v>1.0024518573134567</v>
      </c>
      <c r="K124" s="2">
        <f>VLOOKUP($B124,'Changes (pct point)'!$B:$AA,K$645,FALSE)/(VLOOKUP($B124,'Rates (%) SA2'!$B:$AA,K$645,FALSE)-(VLOOKUP($B124,'Changes (pct point)'!$B:$AA,K$645,FALSE)))</f>
        <v>0.32656503094679967</v>
      </c>
      <c r="L124" s="2">
        <f>VLOOKUP($B124,'Changes (pct point)'!$B:$AA,L$645,FALSE)/(VLOOKUP($B124,'Rates (%) SA2'!$B:$AA,L$645,FALSE)-(VLOOKUP($B124,'Changes (pct point)'!$B:$AA,L$645,FALSE)))</f>
        <v>0.13953800230510013</v>
      </c>
      <c r="M124" s="2">
        <f>VLOOKUP($B124,'Changes (pct point)'!$B:$AA,M$645,FALSE)/(VLOOKUP($B124,'Rates (%) SA2'!$B:$AA,M$645,FALSE)-(VLOOKUP($B124,'Changes (pct point)'!$B:$AA,M$645,FALSE)))</f>
        <v>1.3003312987492037E-2</v>
      </c>
      <c r="N124" s="2">
        <f>VLOOKUP($B124,'Changes (pct point)'!$B:$AA,N$645,FALSE)/(VLOOKUP($B124,'Rates (%) SA2'!$B:$AA,N$645,FALSE)-(VLOOKUP($B124,'Changes (pct point)'!$B:$AA,N$645,FALSE)))</f>
        <v>0.31967147248521488</v>
      </c>
      <c r="O124" s="2">
        <f>VLOOKUP($B124,'Changes (pct point)'!$B:$AA,O$645,FALSE)/(VLOOKUP($B124,'Rates (%) SA2'!$B:$AA,O$645,FALSE)-(VLOOKUP($B124,'Changes (pct point)'!$B:$AA,O$645,FALSE)))</f>
        <v>0.5588672914763162</v>
      </c>
      <c r="P124" s="2">
        <f>VLOOKUP($B124,'Changes (pct point)'!$B:$AA,P$645,FALSE)/(VLOOKUP($B124,'Rates (%) SA2'!$B:$AA,P$645,FALSE)-(VLOOKUP($B124,'Changes (pct point)'!$B:$AA,P$645,FALSE)))</f>
        <v>-0.57105640969995652</v>
      </c>
      <c r="Q124" s="2">
        <f>VLOOKUP($B124,'Changes (pct point)'!$B:$AA,Q$645,FALSE)/(VLOOKUP($B124,'Rates (%) SA2'!$B:$AA,Q$645,FALSE)-(VLOOKUP($B124,'Changes (pct point)'!$B:$AA,Q$645,FALSE)))</f>
        <v>0.40740227714867511</v>
      </c>
      <c r="R124" s="2">
        <f>VLOOKUP($B124,'Changes (pct point)'!$B:$AA,R$645,FALSE)/(VLOOKUP($B124,'Rates (%) SA2'!$B:$AA,R$645,FALSE)-(VLOOKUP($B124,'Changes (pct point)'!$B:$AA,R$645,FALSE)))</f>
        <v>0.11354542630072006</v>
      </c>
      <c r="S124" s="2">
        <f>VLOOKUP($B124,'Changes (pct point)'!$B:$AA,S$645,FALSE)/(VLOOKUP($B124,'Rates (%) SA2'!$B:$AA,S$645,FALSE)-(VLOOKUP($B124,'Changes (pct point)'!$B:$AA,S$645,FALSE)))</f>
        <v>0.16712988127883502</v>
      </c>
      <c r="T124" s="2">
        <f>VLOOKUP($B124,'Changes (pct point)'!$B:$AA,T$645,FALSE)/(VLOOKUP($B124,'Rates (%) SA2'!$B:$AA,T$645,FALSE)-(VLOOKUP($B124,'Changes (pct point)'!$B:$AA,T$645,FALSE)))</f>
        <v>8.9035892438769706E-2</v>
      </c>
      <c r="U124" s="2">
        <f>VLOOKUP($B124,'Changes (pct point)'!$B:$AA,U$645,FALSE)/(VLOOKUP($B124,'Rates (%) SA2'!$B:$AA,U$645,FALSE)-(VLOOKUP($B124,'Changes (pct point)'!$B:$AA,U$645,FALSE)))</f>
        <v>0.23338458188790412</v>
      </c>
      <c r="V124" s="2" t="e">
        <f>VLOOKUP($B124,'Changes (pct point)'!$B:$AA,V$645,FALSE)/(VLOOKUP($B124,'Rates (%) SA2'!$B:$AA,V$645,FALSE)-(VLOOKUP($B124,'Changes (pct point)'!$B:$AA,V$645,FALSE)))</f>
        <v>#VALUE!</v>
      </c>
      <c r="W124" s="2">
        <f>VLOOKUP($B124,'Changes (pct point)'!$B:$AA,W$645,FALSE)/(VLOOKUP($B124,'Rates (%) SA2'!$B:$AA,W$645,FALSE)-(VLOOKUP($B124,'Changes (pct point)'!$B:$AA,W$645,FALSE)))</f>
        <v>-0.23440134907251264</v>
      </c>
      <c r="X124" s="2">
        <f>VLOOKUP($B124,'Changes (pct point)'!$B:$AA,X$645,FALSE)/(VLOOKUP($B124,'Rates (%) SA2'!$B:$AA,X$645,FALSE)-(VLOOKUP($B124,'Changes (pct point)'!$B:$AA,X$645,FALSE)))</f>
        <v>-0.35657142857142859</v>
      </c>
      <c r="Y124" s="2">
        <f>VLOOKUP($B124,'Changes (pct point)'!$B:$AA,Y$645,FALSE)/(VLOOKUP($B124,'Rates (%) SA2'!$B:$AA,Y$645,FALSE)-(VLOOKUP($B124,'Changes (pct point)'!$B:$AA,Y$645,FALSE)))</f>
        <v>-0.25473684210526315</v>
      </c>
      <c r="Z124" s="2">
        <f>VLOOKUP($B124,'Changes (pct point)'!$B:$AA,Z$645,FALSE)/(VLOOKUP($B124,'Rates (%) SA2'!$B:$AA,Z$645,FALSE)-(VLOOKUP($B124,'Changes (pct point)'!$B:$AA,Z$645,FALSE)))</f>
        <v>2.3915461624026694E-2</v>
      </c>
    </row>
    <row r="125" spans="1:26" x14ac:dyDescent="0.3">
      <c r="A125">
        <v>128011529</v>
      </c>
      <c r="B125" t="s">
        <v>696</v>
      </c>
      <c r="C125" s="2">
        <f>VLOOKUP($B125,'Changes (pct point)'!$B:$AA,C$645,FALSE)/(VLOOKUP($B125,'Rates (%) SA2'!$B:$AA,C$645,FALSE)-(VLOOKUP($B125,'Changes (pct point)'!$B:$AA,C$645,FALSE)))</f>
        <v>8.6916610169491551E-2</v>
      </c>
      <c r="D125" s="2">
        <f>VLOOKUP($B125,'Changes (pct point)'!$B:$AA,D$645,FALSE)/(VLOOKUP($B125,'Rates (%) SA2'!$B:$AA,D$645,FALSE)-(VLOOKUP($B125,'Changes (pct point)'!$B:$AA,D$645,FALSE)))</f>
        <v>-0.10272267441860458</v>
      </c>
      <c r="E125" s="2">
        <f>VLOOKUP($B125,'Changes (pct point)'!$B:$AA,E$645,FALSE)/(VLOOKUP($B125,'Rates (%) SA2'!$B:$AA,E$645,FALSE)-(VLOOKUP($B125,'Changes (pct point)'!$B:$AA,E$645,FALSE)))</f>
        <v>0.26207096774193556</v>
      </c>
      <c r="F125" s="2">
        <f>VLOOKUP($B125,'Changes (pct point)'!$B:$AA,F$645,FALSE)/(VLOOKUP($B125,'Rates (%) SA2'!$B:$AA,F$645,FALSE)-(VLOOKUP($B125,'Changes (pct point)'!$B:$AA,F$645,FALSE)))</f>
        <v>4.0302910958904134E-2</v>
      </c>
      <c r="G125" s="2">
        <f>VLOOKUP($B125,'Changes (pct point)'!$B:$AA,G$645,FALSE)/(VLOOKUP($B125,'Rates (%) SA2'!$B:$AA,G$645,FALSE)-(VLOOKUP($B125,'Changes (pct point)'!$B:$AA,G$645,FALSE)))</f>
        <v>0.5877471698113208</v>
      </c>
      <c r="H125" s="2">
        <f>VLOOKUP($B125,'Changes (pct point)'!$B:$AA,H$645,FALSE)/(VLOOKUP($B125,'Rates (%) SA2'!$B:$AA,H$645,FALSE)-(VLOOKUP($B125,'Changes (pct point)'!$B:$AA,H$645,FALSE)))</f>
        <v>0.15771008403361347</v>
      </c>
      <c r="I125" s="2">
        <f>VLOOKUP($B125,'Changes (pct point)'!$B:$AA,I$645,FALSE)/(VLOOKUP($B125,'Rates (%) SA2'!$B:$AA,I$645,FALSE)-(VLOOKUP($B125,'Changes (pct point)'!$B:$AA,I$645,FALSE)))</f>
        <v>0.18404676409185813</v>
      </c>
      <c r="J125" s="2">
        <f>VLOOKUP($B125,'Changes (pct point)'!$B:$AA,J$645,FALSE)/(VLOOKUP($B125,'Rates (%) SA2'!$B:$AA,J$645,FALSE)-(VLOOKUP($B125,'Changes (pct point)'!$B:$AA,J$645,FALSE)))</f>
        <v>0.24867445255474455</v>
      </c>
      <c r="K125" s="2">
        <f>VLOOKUP($B125,'Changes (pct point)'!$B:$AA,K$645,FALSE)/(VLOOKUP($B125,'Rates (%) SA2'!$B:$AA,K$645,FALSE)-(VLOOKUP($B125,'Changes (pct point)'!$B:$AA,K$645,FALSE)))</f>
        <v>0.81290756302521017</v>
      </c>
      <c r="L125" s="2">
        <f>VLOOKUP($B125,'Changes (pct point)'!$B:$AA,L$645,FALSE)/(VLOOKUP($B125,'Rates (%) SA2'!$B:$AA,L$645,FALSE)-(VLOOKUP($B125,'Changes (pct point)'!$B:$AA,L$645,FALSE)))</f>
        <v>-6.3119617224880381E-2</v>
      </c>
      <c r="M125" s="2">
        <f>VLOOKUP($B125,'Changes (pct point)'!$B:$AA,M$645,FALSE)/(VLOOKUP($B125,'Rates (%) SA2'!$B:$AA,M$645,FALSE)-(VLOOKUP($B125,'Changes (pct point)'!$B:$AA,M$645,FALSE)))</f>
        <v>-0.14324545454545454</v>
      </c>
      <c r="N125" s="2">
        <f>VLOOKUP($B125,'Changes (pct point)'!$B:$AA,N$645,FALSE)/(VLOOKUP($B125,'Rates (%) SA2'!$B:$AA,N$645,FALSE)-(VLOOKUP($B125,'Changes (pct point)'!$B:$AA,N$645,FALSE)))</f>
        <v>-0.35328028169014086</v>
      </c>
      <c r="O125" s="2">
        <f>VLOOKUP($B125,'Changes (pct point)'!$B:$AA,O$645,FALSE)/(VLOOKUP($B125,'Rates (%) SA2'!$B:$AA,O$645,FALSE)-(VLOOKUP($B125,'Changes (pct point)'!$B:$AA,O$645,FALSE)))</f>
        <v>0.46660347826086956</v>
      </c>
      <c r="P125" s="2">
        <f>VLOOKUP($B125,'Changes (pct point)'!$B:$AA,P$645,FALSE)/(VLOOKUP($B125,'Rates (%) SA2'!$B:$AA,P$645,FALSE)-(VLOOKUP($B125,'Changes (pct point)'!$B:$AA,P$645,FALSE)))</f>
        <v>0.1023</v>
      </c>
      <c r="Q125" s="2">
        <f>VLOOKUP($B125,'Changes (pct point)'!$B:$AA,Q$645,FALSE)/(VLOOKUP($B125,'Rates (%) SA2'!$B:$AA,Q$645,FALSE)-(VLOOKUP($B125,'Changes (pct point)'!$B:$AA,Q$645,FALSE)))</f>
        <v>0.34548860759493677</v>
      </c>
      <c r="R125" s="2">
        <f>VLOOKUP($B125,'Changes (pct point)'!$B:$AA,R$645,FALSE)/(VLOOKUP($B125,'Rates (%) SA2'!$B:$AA,R$645,FALSE)-(VLOOKUP($B125,'Changes (pct point)'!$B:$AA,R$645,FALSE)))</f>
        <v>0.51092086330935249</v>
      </c>
      <c r="S125" s="2">
        <f>VLOOKUP($B125,'Changes (pct point)'!$B:$AA,S$645,FALSE)/(VLOOKUP($B125,'Rates (%) SA2'!$B:$AA,S$645,FALSE)-(VLOOKUP($B125,'Changes (pct point)'!$B:$AA,S$645,FALSE)))</f>
        <v>0.47940223463687159</v>
      </c>
      <c r="T125" s="2">
        <f>VLOOKUP($B125,'Changes (pct point)'!$B:$AA,T$645,FALSE)/(VLOOKUP($B125,'Rates (%) SA2'!$B:$AA,T$645,FALSE)-(VLOOKUP($B125,'Changes (pct point)'!$B:$AA,T$645,FALSE)))</f>
        <v>-6.9135398230088518E-2</v>
      </c>
      <c r="U125" s="2">
        <f>VLOOKUP($B125,'Changes (pct point)'!$B:$AA,U$645,FALSE)/(VLOOKUP($B125,'Rates (%) SA2'!$B:$AA,U$645,FALSE)-(VLOOKUP($B125,'Changes (pct point)'!$B:$AA,U$645,FALSE)))</f>
        <v>0.23213392330383475</v>
      </c>
      <c r="V125" s="2">
        <f>VLOOKUP($B125,'Changes (pct point)'!$B:$AA,V$645,FALSE)/(VLOOKUP($B125,'Rates (%) SA2'!$B:$AA,V$645,FALSE)-(VLOOKUP($B125,'Changes (pct point)'!$B:$AA,V$645,FALSE)))</f>
        <v>-0.43737142857142858</v>
      </c>
      <c r="W125" s="2">
        <f>VLOOKUP($B125,'Changes (pct point)'!$B:$AA,W$645,FALSE)/(VLOOKUP($B125,'Rates (%) SA2'!$B:$AA,W$645,FALSE)-(VLOOKUP($B125,'Changes (pct point)'!$B:$AA,W$645,FALSE)))</f>
        <v>0.3052837573385519</v>
      </c>
      <c r="X125" s="2">
        <f>VLOOKUP($B125,'Changes (pct point)'!$B:$AA,X$645,FALSE)/(VLOOKUP($B125,'Rates (%) SA2'!$B:$AA,X$645,FALSE)-(VLOOKUP($B125,'Changes (pct point)'!$B:$AA,X$645,FALSE)))</f>
        <v>0.12241653418124009</v>
      </c>
      <c r="Y125" s="2">
        <f>VLOOKUP($B125,'Changes (pct point)'!$B:$AA,Y$645,FALSE)/(VLOOKUP($B125,'Rates (%) SA2'!$B:$AA,Y$645,FALSE)-(VLOOKUP($B125,'Changes (pct point)'!$B:$AA,Y$645,FALSE)))</f>
        <v>-0.18943298969072164</v>
      </c>
      <c r="Z125" s="2">
        <f>VLOOKUP($B125,'Changes (pct point)'!$B:$AA,Z$645,FALSE)/(VLOOKUP($B125,'Rates (%) SA2'!$B:$AA,Z$645,FALSE)-(VLOOKUP($B125,'Changes (pct point)'!$B:$AA,Z$645,FALSE)))</f>
        <v>0.29089128305582768</v>
      </c>
    </row>
    <row r="126" spans="1:26" x14ac:dyDescent="0.3">
      <c r="A126">
        <v>102021046</v>
      </c>
      <c r="B126" t="s">
        <v>119</v>
      </c>
      <c r="C126" s="2">
        <f>VLOOKUP($B126,'Changes (pct point)'!$B:$AA,C$645,FALSE)/(VLOOKUP($B126,'Rates (%) SA2'!$B:$AA,C$645,FALSE)-(VLOOKUP($B126,'Changes (pct point)'!$B:$AA,C$645,FALSE)))</f>
        <v>0.1999818518518518</v>
      </c>
      <c r="D126" s="2">
        <f>VLOOKUP($B126,'Changes (pct point)'!$B:$AA,D$645,FALSE)/(VLOOKUP($B126,'Rates (%) SA2'!$B:$AA,D$645,FALSE)-(VLOOKUP($B126,'Changes (pct point)'!$B:$AA,D$645,FALSE)))</f>
        <v>-0.17688993710691828</v>
      </c>
      <c r="E126" s="2">
        <f>VLOOKUP($B126,'Changes (pct point)'!$B:$AA,E$645,FALSE)/(VLOOKUP($B126,'Rates (%) SA2'!$B:$AA,E$645,FALSE)-(VLOOKUP($B126,'Changes (pct point)'!$B:$AA,E$645,FALSE)))</f>
        <v>0.14224845360824737</v>
      </c>
      <c r="F126" s="2">
        <f>VLOOKUP($B126,'Changes (pct point)'!$B:$AA,F$645,FALSE)/(VLOOKUP($B126,'Rates (%) SA2'!$B:$AA,F$645,FALSE)-(VLOOKUP($B126,'Changes (pct point)'!$B:$AA,F$645,FALSE)))</f>
        <v>0.28511006160164282</v>
      </c>
      <c r="G126" s="2">
        <f>VLOOKUP($B126,'Changes (pct point)'!$B:$AA,G$645,FALSE)/(VLOOKUP($B126,'Rates (%) SA2'!$B:$AA,G$645,FALSE)-(VLOOKUP($B126,'Changes (pct point)'!$B:$AA,G$645,FALSE)))</f>
        <v>0.64013876404494352</v>
      </c>
      <c r="H126" s="2">
        <f>VLOOKUP($B126,'Changes (pct point)'!$B:$AA,H$645,FALSE)/(VLOOKUP($B126,'Rates (%) SA2'!$B:$AA,H$645,FALSE)-(VLOOKUP($B126,'Changes (pct point)'!$B:$AA,H$645,FALSE)))</f>
        <v>0.31190519877675849</v>
      </c>
      <c r="I126" s="2">
        <f>VLOOKUP($B126,'Changes (pct point)'!$B:$AA,I$645,FALSE)/(VLOOKUP($B126,'Rates (%) SA2'!$B:$AA,I$645,FALSE)-(VLOOKUP($B126,'Changes (pct point)'!$B:$AA,I$645,FALSE)))</f>
        <v>0.39572482758620686</v>
      </c>
      <c r="J126" s="2">
        <f>VLOOKUP($B126,'Changes (pct point)'!$B:$AA,J$645,FALSE)/(VLOOKUP($B126,'Rates (%) SA2'!$B:$AA,J$645,FALSE)-(VLOOKUP($B126,'Changes (pct point)'!$B:$AA,J$645,FALSE)))</f>
        <v>0.23807199999999984</v>
      </c>
      <c r="K126" s="2">
        <f>VLOOKUP($B126,'Changes (pct point)'!$B:$AA,K$645,FALSE)/(VLOOKUP($B126,'Rates (%) SA2'!$B:$AA,K$645,FALSE)-(VLOOKUP($B126,'Changes (pct point)'!$B:$AA,K$645,FALSE)))</f>
        <v>1.7444519230769235</v>
      </c>
      <c r="L126" s="2">
        <f>VLOOKUP($B126,'Changes (pct point)'!$B:$AA,L$645,FALSE)/(VLOOKUP($B126,'Rates (%) SA2'!$B:$AA,L$645,FALSE)-(VLOOKUP($B126,'Changes (pct point)'!$B:$AA,L$645,FALSE)))</f>
        <v>0.26120733944954122</v>
      </c>
      <c r="M126" s="2">
        <f>VLOOKUP($B126,'Changes (pct point)'!$B:$AA,M$645,FALSE)/(VLOOKUP($B126,'Rates (%) SA2'!$B:$AA,M$645,FALSE)-(VLOOKUP($B126,'Changes (pct point)'!$B:$AA,M$645,FALSE)))</f>
        <v>-8.1574324324324321E-2</v>
      </c>
      <c r="N126" s="2">
        <f>VLOOKUP($B126,'Changes (pct point)'!$B:$AA,N$645,FALSE)/(VLOOKUP($B126,'Rates (%) SA2'!$B:$AA,N$645,FALSE)-(VLOOKUP($B126,'Changes (pct point)'!$B:$AA,N$645,FALSE)))</f>
        <v>1.1865977777777779</v>
      </c>
      <c r="O126" s="2">
        <f>VLOOKUP($B126,'Changes (pct point)'!$B:$AA,O$645,FALSE)/(VLOOKUP($B126,'Rates (%) SA2'!$B:$AA,O$645,FALSE)-(VLOOKUP($B126,'Changes (pct point)'!$B:$AA,O$645,FALSE)))</f>
        <v>0.90133894736842102</v>
      </c>
      <c r="P126" s="2">
        <f>VLOOKUP($B126,'Changes (pct point)'!$B:$AA,P$645,FALSE)/(VLOOKUP($B126,'Rates (%) SA2'!$B:$AA,P$645,FALSE)-(VLOOKUP($B126,'Changes (pct point)'!$B:$AA,P$645,FALSE)))</f>
        <v>-0.1983338709677418</v>
      </c>
      <c r="Q126" s="2">
        <f>VLOOKUP($B126,'Changes (pct point)'!$B:$AA,Q$645,FALSE)/(VLOOKUP($B126,'Rates (%) SA2'!$B:$AA,Q$645,FALSE)-(VLOOKUP($B126,'Changes (pct point)'!$B:$AA,Q$645,FALSE)))</f>
        <v>0.27003140243902435</v>
      </c>
      <c r="R126" s="2">
        <f>VLOOKUP($B126,'Changes (pct point)'!$B:$AA,R$645,FALSE)/(VLOOKUP($B126,'Rates (%) SA2'!$B:$AA,R$645,FALSE)-(VLOOKUP($B126,'Changes (pct point)'!$B:$AA,R$645,FALSE)))</f>
        <v>0.6495882352941178</v>
      </c>
      <c r="S126" s="2">
        <f>VLOOKUP($B126,'Changes (pct point)'!$B:$AA,S$645,FALSE)/(VLOOKUP($B126,'Rates (%) SA2'!$B:$AA,S$645,FALSE)-(VLOOKUP($B126,'Changes (pct point)'!$B:$AA,S$645,FALSE)))</f>
        <v>0.70759554140127401</v>
      </c>
      <c r="T126" s="2">
        <f>VLOOKUP($B126,'Changes (pct point)'!$B:$AA,T$645,FALSE)/(VLOOKUP($B126,'Rates (%) SA2'!$B:$AA,T$645,FALSE)-(VLOOKUP($B126,'Changes (pct point)'!$B:$AA,T$645,FALSE)))</f>
        <v>0.37669766666666671</v>
      </c>
      <c r="U126" s="2">
        <f>VLOOKUP($B126,'Changes (pct point)'!$B:$AA,U$645,FALSE)/(VLOOKUP($B126,'Rates (%) SA2'!$B:$AA,U$645,FALSE)-(VLOOKUP($B126,'Changes (pct point)'!$B:$AA,U$645,FALSE)))</f>
        <v>0.23192314410480341</v>
      </c>
      <c r="V126" s="2">
        <f>VLOOKUP($B126,'Changes (pct point)'!$B:$AA,V$645,FALSE)/(VLOOKUP($B126,'Rates (%) SA2'!$B:$AA,V$645,FALSE)-(VLOOKUP($B126,'Changes (pct point)'!$B:$AA,V$645,FALSE)))</f>
        <v>-0.94471755725190831</v>
      </c>
      <c r="W126" s="2">
        <f>VLOOKUP($B126,'Changes (pct point)'!$B:$AA,W$645,FALSE)/(VLOOKUP($B126,'Rates (%) SA2'!$B:$AA,W$645,FALSE)-(VLOOKUP($B126,'Changes (pct point)'!$B:$AA,W$645,FALSE)))</f>
        <v>0.37574850299401197</v>
      </c>
      <c r="X126" s="2">
        <f>VLOOKUP($B126,'Changes (pct point)'!$B:$AA,X$645,FALSE)/(VLOOKUP($B126,'Rates (%) SA2'!$B:$AA,X$645,FALSE)-(VLOOKUP($B126,'Changes (pct point)'!$B:$AA,X$645,FALSE)))</f>
        <v>1.6721044045676998E-2</v>
      </c>
      <c r="Y126" s="2" t="e">
        <f>VLOOKUP($B126,'Changes (pct point)'!$B:$AA,Y$645,FALSE)/(VLOOKUP($B126,'Rates (%) SA2'!$B:$AA,Y$645,FALSE)-(VLOOKUP($B126,'Changes (pct point)'!$B:$AA,Y$645,FALSE)))</f>
        <v>#DIV/0!</v>
      </c>
      <c r="Z126" s="2">
        <f>VLOOKUP($B126,'Changes (pct point)'!$B:$AA,Z$645,FALSE)/(VLOOKUP($B126,'Rates (%) SA2'!$B:$AA,Z$645,FALSE)-(VLOOKUP($B126,'Changes (pct point)'!$B:$AA,Z$645,FALSE)))</f>
        <v>0.1770186335403727</v>
      </c>
    </row>
    <row r="127" spans="1:26" x14ac:dyDescent="0.3">
      <c r="A127">
        <v>125041719</v>
      </c>
      <c r="B127" t="s">
        <v>648</v>
      </c>
      <c r="C127" s="2">
        <f>VLOOKUP($B127,'Changes (pct point)'!$B:$AA,C$645,FALSE)/(VLOOKUP($B127,'Rates (%) SA2'!$B:$AA,C$645,FALSE)-(VLOOKUP($B127,'Changes (pct point)'!$B:$AA,C$645,FALSE)))</f>
        <v>0.11290122756927055</v>
      </c>
      <c r="D127" s="2">
        <f>VLOOKUP($B127,'Changes (pct point)'!$B:$AA,D$645,FALSE)/(VLOOKUP($B127,'Rates (%) SA2'!$B:$AA,D$645,FALSE)-(VLOOKUP($B127,'Changes (pct point)'!$B:$AA,D$645,FALSE)))</f>
        <v>0.14594225342760914</v>
      </c>
      <c r="E127" s="2">
        <f>VLOOKUP($B127,'Changes (pct point)'!$B:$AA,E$645,FALSE)/(VLOOKUP($B127,'Rates (%) SA2'!$B:$AA,E$645,FALSE)-(VLOOKUP($B127,'Changes (pct point)'!$B:$AA,E$645,FALSE)))</f>
        <v>-0.40294603771990162</v>
      </c>
      <c r="F127" s="2">
        <f>VLOOKUP($B127,'Changes (pct point)'!$B:$AA,F$645,FALSE)/(VLOOKUP($B127,'Rates (%) SA2'!$B:$AA,F$645,FALSE)-(VLOOKUP($B127,'Changes (pct point)'!$B:$AA,F$645,FALSE)))</f>
        <v>0.14873653230708755</v>
      </c>
      <c r="G127" s="2">
        <f>VLOOKUP($B127,'Changes (pct point)'!$B:$AA,G$645,FALSE)/(VLOOKUP($B127,'Rates (%) SA2'!$B:$AA,G$645,FALSE)-(VLOOKUP($B127,'Changes (pct point)'!$B:$AA,G$645,FALSE)))</f>
        <v>0.3658947625906559</v>
      </c>
      <c r="H127" s="2">
        <f>VLOOKUP($B127,'Changes (pct point)'!$B:$AA,H$645,FALSE)/(VLOOKUP($B127,'Rates (%) SA2'!$B:$AA,H$645,FALSE)-(VLOOKUP($B127,'Changes (pct point)'!$B:$AA,H$645,FALSE)))</f>
        <v>0.16686208985699935</v>
      </c>
      <c r="I127" s="2">
        <f>VLOOKUP($B127,'Changes (pct point)'!$B:$AA,I$645,FALSE)/(VLOOKUP($B127,'Rates (%) SA2'!$B:$AA,I$645,FALSE)-(VLOOKUP($B127,'Changes (pct point)'!$B:$AA,I$645,FALSE)))</f>
        <v>4.2851835389705203E-2</v>
      </c>
      <c r="J127" s="2">
        <f>VLOOKUP($B127,'Changes (pct point)'!$B:$AA,J$645,FALSE)/(VLOOKUP($B127,'Rates (%) SA2'!$B:$AA,J$645,FALSE)-(VLOOKUP($B127,'Changes (pct point)'!$B:$AA,J$645,FALSE)))</f>
        <v>0.35860755515110254</v>
      </c>
      <c r="K127" s="2">
        <f>VLOOKUP($B127,'Changes (pct point)'!$B:$AA,K$645,FALSE)/(VLOOKUP($B127,'Rates (%) SA2'!$B:$AA,K$645,FALSE)-(VLOOKUP($B127,'Changes (pct point)'!$B:$AA,K$645,FALSE)))</f>
        <v>0.11017709744359333</v>
      </c>
      <c r="L127" s="2">
        <f>VLOOKUP($B127,'Changes (pct point)'!$B:$AA,L$645,FALSE)/(VLOOKUP($B127,'Rates (%) SA2'!$B:$AA,L$645,FALSE)-(VLOOKUP($B127,'Changes (pct point)'!$B:$AA,L$645,FALSE)))</f>
        <v>3.1804880367813635E-3</v>
      </c>
      <c r="M127" s="2">
        <f>VLOOKUP($B127,'Changes (pct point)'!$B:$AA,M$645,FALSE)/(VLOOKUP($B127,'Rates (%) SA2'!$B:$AA,M$645,FALSE)-(VLOOKUP($B127,'Changes (pct point)'!$B:$AA,M$645,FALSE)))</f>
        <v>-0.16005914269120017</v>
      </c>
      <c r="N127" s="2">
        <f>VLOOKUP($B127,'Changes (pct point)'!$B:$AA,N$645,FALSE)/(VLOOKUP($B127,'Rates (%) SA2'!$B:$AA,N$645,FALSE)-(VLOOKUP($B127,'Changes (pct point)'!$B:$AA,N$645,FALSE)))</f>
        <v>-0.149615353192948</v>
      </c>
      <c r="O127" s="2">
        <f>VLOOKUP($B127,'Changes (pct point)'!$B:$AA,O$645,FALSE)/(VLOOKUP($B127,'Rates (%) SA2'!$B:$AA,O$645,FALSE)-(VLOOKUP($B127,'Changes (pct point)'!$B:$AA,O$645,FALSE)))</f>
        <v>0.58268533495194952</v>
      </c>
      <c r="P127" s="2">
        <f>VLOOKUP($B127,'Changes (pct point)'!$B:$AA,P$645,FALSE)/(VLOOKUP($B127,'Rates (%) SA2'!$B:$AA,P$645,FALSE)-(VLOOKUP($B127,'Changes (pct point)'!$B:$AA,P$645,FALSE)))</f>
        <v>-0.53536239914124084</v>
      </c>
      <c r="Q127" s="2">
        <f>VLOOKUP($B127,'Changes (pct point)'!$B:$AA,Q$645,FALSE)/(VLOOKUP($B127,'Rates (%) SA2'!$B:$AA,Q$645,FALSE)-(VLOOKUP($B127,'Changes (pct point)'!$B:$AA,Q$645,FALSE)))</f>
        <v>-6.4316068032637926E-3</v>
      </c>
      <c r="R127" s="2">
        <f>VLOOKUP($B127,'Changes (pct point)'!$B:$AA,R$645,FALSE)/(VLOOKUP($B127,'Rates (%) SA2'!$B:$AA,R$645,FALSE)-(VLOOKUP($B127,'Changes (pct point)'!$B:$AA,R$645,FALSE)))</f>
        <v>0.35729541057434627</v>
      </c>
      <c r="S127" s="2">
        <f>VLOOKUP($B127,'Changes (pct point)'!$B:$AA,S$645,FALSE)/(VLOOKUP($B127,'Rates (%) SA2'!$B:$AA,S$645,FALSE)-(VLOOKUP($B127,'Changes (pct point)'!$B:$AA,S$645,FALSE)))</f>
        <v>-0.36614625825266406</v>
      </c>
      <c r="T127" s="2">
        <f>VLOOKUP($B127,'Changes (pct point)'!$B:$AA,T$645,FALSE)/(VLOOKUP($B127,'Rates (%) SA2'!$B:$AA,T$645,FALSE)-(VLOOKUP($B127,'Changes (pct point)'!$B:$AA,T$645,FALSE)))</f>
        <v>-0.28655055121254197</v>
      </c>
      <c r="U127" s="2">
        <f>VLOOKUP($B127,'Changes (pct point)'!$B:$AA,U$645,FALSE)/(VLOOKUP($B127,'Rates (%) SA2'!$B:$AA,U$645,FALSE)-(VLOOKUP($B127,'Changes (pct point)'!$B:$AA,U$645,FALSE)))</f>
        <v>0.23101265622389591</v>
      </c>
      <c r="V127" s="2">
        <f>VLOOKUP($B127,'Changes (pct point)'!$B:$AA,V$645,FALSE)/(VLOOKUP($B127,'Rates (%) SA2'!$B:$AA,V$645,FALSE)-(VLOOKUP($B127,'Changes (pct point)'!$B:$AA,V$645,FALSE)))</f>
        <v>0.72886789778493466</v>
      </c>
      <c r="W127" s="2">
        <f>VLOOKUP($B127,'Changes (pct point)'!$B:$AA,W$645,FALSE)/(VLOOKUP($B127,'Rates (%) SA2'!$B:$AA,W$645,FALSE)-(VLOOKUP($B127,'Changes (pct point)'!$B:$AA,W$645,FALSE)))</f>
        <v>-2.7649769585253451E-2</v>
      </c>
      <c r="X127" s="2">
        <f>VLOOKUP($B127,'Changes (pct point)'!$B:$AA,X$645,FALSE)/(VLOOKUP($B127,'Rates (%) SA2'!$B:$AA,X$645,FALSE)-(VLOOKUP($B127,'Changes (pct point)'!$B:$AA,X$645,FALSE)))</f>
        <v>0</v>
      </c>
      <c r="Y127" s="2">
        <f>VLOOKUP($B127,'Changes (pct point)'!$B:$AA,Y$645,FALSE)/(VLOOKUP($B127,'Rates (%) SA2'!$B:$AA,Y$645,FALSE)-(VLOOKUP($B127,'Changes (pct point)'!$B:$AA,Y$645,FALSE)))</f>
        <v>1.9966015293118092E-2</v>
      </c>
      <c r="Z127" s="2">
        <f>VLOOKUP($B127,'Changes (pct point)'!$B:$AA,Z$645,FALSE)/(VLOOKUP($B127,'Rates (%) SA2'!$B:$AA,Z$645,FALSE)-(VLOOKUP($B127,'Changes (pct point)'!$B:$AA,Z$645,FALSE)))</f>
        <v>0.35869966752862953</v>
      </c>
    </row>
    <row r="128" spans="1:26" x14ac:dyDescent="0.3">
      <c r="A128">
        <v>124041466</v>
      </c>
      <c r="B128" t="s">
        <v>608</v>
      </c>
      <c r="C128" s="2">
        <f>VLOOKUP($B128,'Changes (pct point)'!$B:$AA,C$645,FALSE)/(VLOOKUP($B128,'Rates (%) SA2'!$B:$AA,C$645,FALSE)-(VLOOKUP($B128,'Changes (pct point)'!$B:$AA,C$645,FALSE)))</f>
        <v>0.21678811659192826</v>
      </c>
      <c r="D128" s="2">
        <f>VLOOKUP($B128,'Changes (pct point)'!$B:$AA,D$645,FALSE)/(VLOOKUP($B128,'Rates (%) SA2'!$B:$AA,D$645,FALSE)-(VLOOKUP($B128,'Changes (pct point)'!$B:$AA,D$645,FALSE)))</f>
        <v>-9.0342091152815024E-2</v>
      </c>
      <c r="E128" s="2">
        <f>VLOOKUP($B128,'Changes (pct point)'!$B:$AA,E$645,FALSE)/(VLOOKUP($B128,'Rates (%) SA2'!$B:$AA,E$645,FALSE)-(VLOOKUP($B128,'Changes (pct point)'!$B:$AA,E$645,FALSE)))</f>
        <v>-0.13213071895424838</v>
      </c>
      <c r="F128" s="2">
        <f>VLOOKUP($B128,'Changes (pct point)'!$B:$AA,F$645,FALSE)/(VLOOKUP($B128,'Rates (%) SA2'!$B:$AA,F$645,FALSE)-(VLOOKUP($B128,'Changes (pct point)'!$B:$AA,F$645,FALSE)))</f>
        <v>0.37957698961937703</v>
      </c>
      <c r="G128" s="2">
        <f>VLOOKUP($B128,'Changes (pct point)'!$B:$AA,G$645,FALSE)/(VLOOKUP($B128,'Rates (%) SA2'!$B:$AA,G$645,FALSE)-(VLOOKUP($B128,'Changes (pct point)'!$B:$AA,G$645,FALSE)))</f>
        <v>0.49787136752136735</v>
      </c>
      <c r="H128" s="2">
        <f>VLOOKUP($B128,'Changes (pct point)'!$B:$AA,H$645,FALSE)/(VLOOKUP($B128,'Rates (%) SA2'!$B:$AA,H$645,FALSE)-(VLOOKUP($B128,'Changes (pct point)'!$B:$AA,H$645,FALSE)))</f>
        <v>0.25992403628117905</v>
      </c>
      <c r="I128" s="2">
        <f>VLOOKUP($B128,'Changes (pct point)'!$B:$AA,I$645,FALSE)/(VLOOKUP($B128,'Rates (%) SA2'!$B:$AA,I$645,FALSE)-(VLOOKUP($B128,'Changes (pct point)'!$B:$AA,I$645,FALSE)))</f>
        <v>0.40120362595419851</v>
      </c>
      <c r="J128" s="2">
        <f>VLOOKUP($B128,'Changes (pct point)'!$B:$AA,J$645,FALSE)/(VLOOKUP($B128,'Rates (%) SA2'!$B:$AA,J$645,FALSE)-(VLOOKUP($B128,'Changes (pct point)'!$B:$AA,J$645,FALSE)))</f>
        <v>0.28996302816901415</v>
      </c>
      <c r="K128" s="2">
        <f>VLOOKUP($B128,'Changes (pct point)'!$B:$AA,K$645,FALSE)/(VLOOKUP($B128,'Rates (%) SA2'!$B:$AA,K$645,FALSE)-(VLOOKUP($B128,'Changes (pct point)'!$B:$AA,K$645,FALSE)))</f>
        <v>1.8316129032258068</v>
      </c>
      <c r="L128" s="2">
        <f>VLOOKUP($B128,'Changes (pct point)'!$B:$AA,L$645,FALSE)/(VLOOKUP($B128,'Rates (%) SA2'!$B:$AA,L$645,FALSE)-(VLOOKUP($B128,'Changes (pct point)'!$B:$AA,L$645,FALSE)))</f>
        <v>0.34223019693654266</v>
      </c>
      <c r="M128" s="2">
        <f>VLOOKUP($B128,'Changes (pct point)'!$B:$AA,M$645,FALSE)/(VLOOKUP($B128,'Rates (%) SA2'!$B:$AA,M$645,FALSE)-(VLOOKUP($B128,'Changes (pct point)'!$B:$AA,M$645,FALSE)))</f>
        <v>-0.12021479713603808</v>
      </c>
      <c r="N128" s="2">
        <f>VLOOKUP($B128,'Changes (pct point)'!$B:$AA,N$645,FALSE)/(VLOOKUP($B128,'Rates (%) SA2'!$B:$AA,N$645,FALSE)-(VLOOKUP($B128,'Changes (pct point)'!$B:$AA,N$645,FALSE)))</f>
        <v>0.37916581196581178</v>
      </c>
      <c r="O128" s="2">
        <f>VLOOKUP($B128,'Changes (pct point)'!$B:$AA,O$645,FALSE)/(VLOOKUP($B128,'Rates (%) SA2'!$B:$AA,O$645,FALSE)-(VLOOKUP($B128,'Changes (pct point)'!$B:$AA,O$645,FALSE)))</f>
        <v>0.92107563025210093</v>
      </c>
      <c r="P128" s="2">
        <f>VLOOKUP($B128,'Changes (pct point)'!$B:$AA,P$645,FALSE)/(VLOOKUP($B128,'Rates (%) SA2'!$B:$AA,P$645,FALSE)-(VLOOKUP($B128,'Changes (pct point)'!$B:$AA,P$645,FALSE)))</f>
        <v>-0.1856303278688525</v>
      </c>
      <c r="Q128" s="2">
        <f>VLOOKUP($B128,'Changes (pct point)'!$B:$AA,Q$645,FALSE)/(VLOOKUP($B128,'Rates (%) SA2'!$B:$AA,Q$645,FALSE)-(VLOOKUP($B128,'Changes (pct point)'!$B:$AA,Q$645,FALSE)))</f>
        <v>0.18152531969309477</v>
      </c>
      <c r="R128" s="2">
        <f>VLOOKUP($B128,'Changes (pct point)'!$B:$AA,R$645,FALSE)/(VLOOKUP($B128,'Rates (%) SA2'!$B:$AA,R$645,FALSE)-(VLOOKUP($B128,'Changes (pct point)'!$B:$AA,R$645,FALSE)))</f>
        <v>0.48857281105990774</v>
      </c>
      <c r="S128" s="2">
        <f>VLOOKUP($B128,'Changes (pct point)'!$B:$AA,S$645,FALSE)/(VLOOKUP($B128,'Rates (%) SA2'!$B:$AA,S$645,FALSE)-(VLOOKUP($B128,'Changes (pct point)'!$B:$AA,S$645,FALSE)))</f>
        <v>1.0688105263157894</v>
      </c>
      <c r="T128" s="2">
        <f>VLOOKUP($B128,'Changes (pct point)'!$B:$AA,T$645,FALSE)/(VLOOKUP($B128,'Rates (%) SA2'!$B:$AA,T$645,FALSE)-(VLOOKUP($B128,'Changes (pct point)'!$B:$AA,T$645,FALSE)))</f>
        <v>0.23359373134328365</v>
      </c>
      <c r="U128" s="2">
        <f>VLOOKUP($B128,'Changes (pct point)'!$B:$AA,U$645,FALSE)/(VLOOKUP($B128,'Rates (%) SA2'!$B:$AA,U$645,FALSE)-(VLOOKUP($B128,'Changes (pct point)'!$B:$AA,U$645,FALSE)))</f>
        <v>0.23069702970297035</v>
      </c>
      <c r="V128" s="2">
        <f>VLOOKUP($B128,'Changes (pct point)'!$B:$AA,V$645,FALSE)/(VLOOKUP($B128,'Rates (%) SA2'!$B:$AA,V$645,FALSE)-(VLOOKUP($B128,'Changes (pct point)'!$B:$AA,V$645,FALSE)))</f>
        <v>4.1948347107438048E-2</v>
      </c>
      <c r="W128" s="2">
        <f>VLOOKUP($B128,'Changes (pct point)'!$B:$AA,W$645,FALSE)/(VLOOKUP($B128,'Rates (%) SA2'!$B:$AA,W$645,FALSE)-(VLOOKUP($B128,'Changes (pct point)'!$B:$AA,W$645,FALSE)))</f>
        <v>0.34323770491803279</v>
      </c>
      <c r="X128" s="2">
        <f>VLOOKUP($B128,'Changes (pct point)'!$B:$AA,X$645,FALSE)/(VLOOKUP($B128,'Rates (%) SA2'!$B:$AA,X$645,FALSE)-(VLOOKUP($B128,'Changes (pct point)'!$B:$AA,X$645,FALSE)))</f>
        <v>-7.4270557029177717E-2</v>
      </c>
      <c r="Y128" s="2">
        <f>VLOOKUP($B128,'Changes (pct point)'!$B:$AA,Y$645,FALSE)/(VLOOKUP($B128,'Rates (%) SA2'!$B:$AA,Y$645,FALSE)-(VLOOKUP($B128,'Changes (pct point)'!$B:$AA,Y$645,FALSE)))</f>
        <v>3.0490196078431389</v>
      </c>
      <c r="Z128" s="2">
        <f>VLOOKUP($B128,'Changes (pct point)'!$B:$AA,Z$645,FALSE)/(VLOOKUP($B128,'Rates (%) SA2'!$B:$AA,Z$645,FALSE)-(VLOOKUP($B128,'Changes (pct point)'!$B:$AA,Z$645,FALSE)))</f>
        <v>-4.1877588587206631E-2</v>
      </c>
    </row>
    <row r="129" spans="1:26" x14ac:dyDescent="0.3">
      <c r="A129">
        <v>124031707</v>
      </c>
      <c r="B129" t="s">
        <v>606</v>
      </c>
      <c r="C129" s="2">
        <f>VLOOKUP($B129,'Changes (pct point)'!$B:$AA,C$645,FALSE)/(VLOOKUP($B129,'Rates (%) SA2'!$B:$AA,C$645,FALSE)-(VLOOKUP($B129,'Changes (pct point)'!$B:$AA,C$645,FALSE)))</f>
        <v>0.19545511353810854</v>
      </c>
      <c r="D129" s="2">
        <f>VLOOKUP($B129,'Changes (pct point)'!$B:$AA,D$645,FALSE)/(VLOOKUP($B129,'Rates (%) SA2'!$B:$AA,D$645,FALSE)-(VLOOKUP($B129,'Changes (pct point)'!$B:$AA,D$645,FALSE)))</f>
        <v>6.1867628110895183E-2</v>
      </c>
      <c r="E129" s="2">
        <f>VLOOKUP($B129,'Changes (pct point)'!$B:$AA,E$645,FALSE)/(VLOOKUP($B129,'Rates (%) SA2'!$B:$AA,E$645,FALSE)-(VLOOKUP($B129,'Changes (pct point)'!$B:$AA,E$645,FALSE)))</f>
        <v>8.8141616143235782E-4</v>
      </c>
      <c r="F129" s="2">
        <f>VLOOKUP($B129,'Changes (pct point)'!$B:$AA,F$645,FALSE)/(VLOOKUP($B129,'Rates (%) SA2'!$B:$AA,F$645,FALSE)-(VLOOKUP($B129,'Changes (pct point)'!$B:$AA,F$645,FALSE)))</f>
        <v>0.36970314302923574</v>
      </c>
      <c r="G129" s="2">
        <f>VLOOKUP($B129,'Changes (pct point)'!$B:$AA,G$645,FALSE)/(VLOOKUP($B129,'Rates (%) SA2'!$B:$AA,G$645,FALSE)-(VLOOKUP($B129,'Changes (pct point)'!$B:$AA,G$645,FALSE)))</f>
        <v>0.25181439240939685</v>
      </c>
      <c r="H129" s="2">
        <f>VLOOKUP($B129,'Changes (pct point)'!$B:$AA,H$645,FALSE)/(VLOOKUP($B129,'Rates (%) SA2'!$B:$AA,H$645,FALSE)-(VLOOKUP($B129,'Changes (pct point)'!$B:$AA,H$645,FALSE)))</f>
        <v>0.22988289821721333</v>
      </c>
      <c r="I129" s="2">
        <f>VLOOKUP($B129,'Changes (pct point)'!$B:$AA,I$645,FALSE)/(VLOOKUP($B129,'Rates (%) SA2'!$B:$AA,I$645,FALSE)-(VLOOKUP($B129,'Changes (pct point)'!$B:$AA,I$645,FALSE)))</f>
        <v>0.33759317816915912</v>
      </c>
      <c r="J129" s="2">
        <f>VLOOKUP($B129,'Changes (pct point)'!$B:$AA,J$645,FALSE)/(VLOOKUP($B129,'Rates (%) SA2'!$B:$AA,J$645,FALSE)-(VLOOKUP($B129,'Changes (pct point)'!$B:$AA,J$645,FALSE)))</f>
        <v>0.12043226482224569</v>
      </c>
      <c r="K129" s="2">
        <f>VLOOKUP($B129,'Changes (pct point)'!$B:$AA,K$645,FALSE)/(VLOOKUP($B129,'Rates (%) SA2'!$B:$AA,K$645,FALSE)-(VLOOKUP($B129,'Changes (pct point)'!$B:$AA,K$645,FALSE)))</f>
        <v>1.2075615898609409</v>
      </c>
      <c r="L129" s="2">
        <f>VLOOKUP($B129,'Changes (pct point)'!$B:$AA,L$645,FALSE)/(VLOOKUP($B129,'Rates (%) SA2'!$B:$AA,L$645,FALSE)-(VLOOKUP($B129,'Changes (pct point)'!$B:$AA,L$645,FALSE)))</f>
        <v>0.56078079003840231</v>
      </c>
      <c r="M129" s="2">
        <f>VLOOKUP($B129,'Changes (pct point)'!$B:$AA,M$645,FALSE)/(VLOOKUP($B129,'Rates (%) SA2'!$B:$AA,M$645,FALSE)-(VLOOKUP($B129,'Changes (pct point)'!$B:$AA,M$645,FALSE)))</f>
        <v>-2.3153849591081153E-2</v>
      </c>
      <c r="N129" s="2">
        <f>VLOOKUP($B129,'Changes (pct point)'!$B:$AA,N$645,FALSE)/(VLOOKUP($B129,'Rates (%) SA2'!$B:$AA,N$645,FALSE)-(VLOOKUP($B129,'Changes (pct point)'!$B:$AA,N$645,FALSE)))</f>
        <v>4.9868878336589657E-2</v>
      </c>
      <c r="O129" s="2">
        <f>VLOOKUP($B129,'Changes (pct point)'!$B:$AA,O$645,FALSE)/(VLOOKUP($B129,'Rates (%) SA2'!$B:$AA,O$645,FALSE)-(VLOOKUP($B129,'Changes (pct point)'!$B:$AA,O$645,FALSE)))</f>
        <v>0.34242312671095332</v>
      </c>
      <c r="P129" s="2">
        <f>VLOOKUP($B129,'Changes (pct point)'!$B:$AA,P$645,FALSE)/(VLOOKUP($B129,'Rates (%) SA2'!$B:$AA,P$645,FALSE)-(VLOOKUP($B129,'Changes (pct point)'!$B:$AA,P$645,FALSE)))</f>
        <v>-0.60663742189182424</v>
      </c>
      <c r="Q129" s="2">
        <f>VLOOKUP($B129,'Changes (pct point)'!$B:$AA,Q$645,FALSE)/(VLOOKUP($B129,'Rates (%) SA2'!$B:$AA,Q$645,FALSE)-(VLOOKUP($B129,'Changes (pct point)'!$B:$AA,Q$645,FALSE)))</f>
        <v>0.3759587187499166</v>
      </c>
      <c r="R129" s="2">
        <f>VLOOKUP($B129,'Changes (pct point)'!$B:$AA,R$645,FALSE)/(VLOOKUP($B129,'Rates (%) SA2'!$B:$AA,R$645,FALSE)-(VLOOKUP($B129,'Changes (pct point)'!$B:$AA,R$645,FALSE)))</f>
        <v>0.36425517028089344</v>
      </c>
      <c r="S129" s="2">
        <f>VLOOKUP($B129,'Changes (pct point)'!$B:$AA,S$645,FALSE)/(VLOOKUP($B129,'Rates (%) SA2'!$B:$AA,S$645,FALSE)-(VLOOKUP($B129,'Changes (pct point)'!$B:$AA,S$645,FALSE)))</f>
        <v>0.54191785107733947</v>
      </c>
      <c r="T129" s="2">
        <f>VLOOKUP($B129,'Changes (pct point)'!$B:$AA,T$645,FALSE)/(VLOOKUP($B129,'Rates (%) SA2'!$B:$AA,T$645,FALSE)-(VLOOKUP($B129,'Changes (pct point)'!$B:$AA,T$645,FALSE)))</f>
        <v>0.3935215347509452</v>
      </c>
      <c r="U129" s="2">
        <f>VLOOKUP($B129,'Changes (pct point)'!$B:$AA,U$645,FALSE)/(VLOOKUP($B129,'Rates (%) SA2'!$B:$AA,U$645,FALSE)-(VLOOKUP($B129,'Changes (pct point)'!$B:$AA,U$645,FALSE)))</f>
        <v>0.22816721032338422</v>
      </c>
      <c r="V129" s="2">
        <f>VLOOKUP($B129,'Changes (pct point)'!$B:$AA,V$645,FALSE)/(VLOOKUP($B129,'Rates (%) SA2'!$B:$AA,V$645,FALSE)-(VLOOKUP($B129,'Changes (pct point)'!$B:$AA,V$645,FALSE)))</f>
        <v>0.14581633376121733</v>
      </c>
      <c r="W129" s="2">
        <f>VLOOKUP($B129,'Changes (pct point)'!$B:$AA,W$645,FALSE)/(VLOOKUP($B129,'Rates (%) SA2'!$B:$AA,W$645,FALSE)-(VLOOKUP($B129,'Changes (pct point)'!$B:$AA,W$645,FALSE)))</f>
        <v>0.34210526315789469</v>
      </c>
      <c r="X129" s="2">
        <f>VLOOKUP($B129,'Changes (pct point)'!$B:$AA,X$645,FALSE)/(VLOOKUP($B129,'Rates (%) SA2'!$B:$AA,X$645,FALSE)-(VLOOKUP($B129,'Changes (pct point)'!$B:$AA,X$645,FALSE)))</f>
        <v>0.37199582027168232</v>
      </c>
      <c r="Y129" s="2">
        <f>VLOOKUP($B129,'Changes (pct point)'!$B:$AA,Y$645,FALSE)/(VLOOKUP($B129,'Rates (%) SA2'!$B:$AA,Y$645,FALSE)-(VLOOKUP($B129,'Changes (pct point)'!$B:$AA,Y$645,FALSE)))</f>
        <v>-0.27147401908801699</v>
      </c>
      <c r="Z129" s="2">
        <f>VLOOKUP($B129,'Changes (pct point)'!$B:$AA,Z$645,FALSE)/(VLOOKUP($B129,'Rates (%) SA2'!$B:$AA,Z$645,FALSE)-(VLOOKUP($B129,'Changes (pct point)'!$B:$AA,Z$645,FALSE)))</f>
        <v>0.32674354750137286</v>
      </c>
    </row>
    <row r="130" spans="1:26" x14ac:dyDescent="0.3">
      <c r="A130">
        <v>105031099</v>
      </c>
      <c r="B130" t="s">
        <v>173</v>
      </c>
      <c r="C130" s="2">
        <f>VLOOKUP($B130,'Changes (pct point)'!$B:$AA,C$645,FALSE)/(VLOOKUP($B130,'Rates (%) SA2'!$B:$AA,C$645,FALSE)-(VLOOKUP($B130,'Changes (pct point)'!$B:$AA,C$645,FALSE)))</f>
        <v>5.1476300173389639E-2</v>
      </c>
      <c r="D130" s="2">
        <f>VLOOKUP($B130,'Changes (pct point)'!$B:$AA,D$645,FALSE)/(VLOOKUP($B130,'Rates (%) SA2'!$B:$AA,D$645,FALSE)-(VLOOKUP($B130,'Changes (pct point)'!$B:$AA,D$645,FALSE)))</f>
        <v>1.3956284153005491E-2</v>
      </c>
      <c r="E130" s="2">
        <f>VLOOKUP($B130,'Changes (pct point)'!$B:$AA,E$645,FALSE)/(VLOOKUP($B130,'Rates (%) SA2'!$B:$AA,E$645,FALSE)-(VLOOKUP($B130,'Changes (pct point)'!$B:$AA,E$645,FALSE)))</f>
        <v>0.53451058823529407</v>
      </c>
      <c r="F130" s="2">
        <f>VLOOKUP($B130,'Changes (pct point)'!$B:$AA,F$645,FALSE)/(VLOOKUP($B130,'Rates (%) SA2'!$B:$AA,F$645,FALSE)-(VLOOKUP($B130,'Changes (pct point)'!$B:$AA,F$645,FALSE)))</f>
        <v>1.6157996146435306E-2</v>
      </c>
      <c r="G130" s="2">
        <f>VLOOKUP($B130,'Changes (pct point)'!$B:$AA,G$645,FALSE)/(VLOOKUP($B130,'Rates (%) SA2'!$B:$AA,G$645,FALSE)-(VLOOKUP($B130,'Changes (pct point)'!$B:$AA,G$645,FALSE)))</f>
        <v>4.2594818652849815E-2</v>
      </c>
      <c r="H130" s="2">
        <f>VLOOKUP($B130,'Changes (pct point)'!$B:$AA,H$645,FALSE)/(VLOOKUP($B130,'Rates (%) SA2'!$B:$AA,H$645,FALSE)-(VLOOKUP($B130,'Changes (pct point)'!$B:$AA,H$645,FALSE)))</f>
        <v>0.34485540166204975</v>
      </c>
      <c r="I130" s="2">
        <f>VLOOKUP($B130,'Changes (pct point)'!$B:$AA,I$645,FALSE)/(VLOOKUP($B130,'Rates (%) SA2'!$B:$AA,I$645,FALSE)-(VLOOKUP($B130,'Changes (pct point)'!$B:$AA,I$645,FALSE)))</f>
        <v>-0.1554160550458715</v>
      </c>
      <c r="J130" s="2">
        <f>VLOOKUP($B130,'Changes (pct point)'!$B:$AA,J$645,FALSE)/(VLOOKUP($B130,'Rates (%) SA2'!$B:$AA,J$645,FALSE)-(VLOOKUP($B130,'Changes (pct point)'!$B:$AA,J$645,FALSE)))</f>
        <v>-4.9349565217391367E-2</v>
      </c>
      <c r="K130" s="2">
        <f>VLOOKUP($B130,'Changes (pct point)'!$B:$AA,K$645,FALSE)/(VLOOKUP($B130,'Rates (%) SA2'!$B:$AA,K$645,FALSE)-(VLOOKUP($B130,'Changes (pct point)'!$B:$AA,K$645,FALSE)))</f>
        <v>0.11533333333333334</v>
      </c>
      <c r="L130" s="2">
        <f>VLOOKUP($B130,'Changes (pct point)'!$B:$AA,L$645,FALSE)/(VLOOKUP($B130,'Rates (%) SA2'!$B:$AA,L$645,FALSE)-(VLOOKUP($B130,'Changes (pct point)'!$B:$AA,L$645,FALSE)))</f>
        <v>0.52085142857142852</v>
      </c>
      <c r="M130" s="2">
        <f>VLOOKUP($B130,'Changes (pct point)'!$B:$AA,M$645,FALSE)/(VLOOKUP($B130,'Rates (%) SA2'!$B:$AA,M$645,FALSE)-(VLOOKUP($B130,'Changes (pct point)'!$B:$AA,M$645,FALSE)))</f>
        <v>-0.29692784810126582</v>
      </c>
      <c r="N130" s="2">
        <f>VLOOKUP($B130,'Changes (pct point)'!$B:$AA,N$645,FALSE)/(VLOOKUP($B130,'Rates (%) SA2'!$B:$AA,N$645,FALSE)-(VLOOKUP($B130,'Changes (pct point)'!$B:$AA,N$645,FALSE)))</f>
        <v>0.72480000000000022</v>
      </c>
      <c r="O130" s="2">
        <f>VLOOKUP($B130,'Changes (pct point)'!$B:$AA,O$645,FALSE)/(VLOOKUP($B130,'Rates (%) SA2'!$B:$AA,O$645,FALSE)-(VLOOKUP($B130,'Changes (pct point)'!$B:$AA,O$645,FALSE)))</f>
        <v>0.31027272727272709</v>
      </c>
      <c r="P130" s="2">
        <f>VLOOKUP($B130,'Changes (pct point)'!$B:$AA,P$645,FALSE)/(VLOOKUP($B130,'Rates (%) SA2'!$B:$AA,P$645,FALSE)-(VLOOKUP($B130,'Changes (pct point)'!$B:$AA,P$645,FALSE)))</f>
        <v>-0.15321269841269844</v>
      </c>
      <c r="Q130" s="2">
        <f>VLOOKUP($B130,'Changes (pct point)'!$B:$AA,Q$645,FALSE)/(VLOOKUP($B130,'Rates (%) SA2'!$B:$AA,Q$645,FALSE)-(VLOOKUP($B130,'Changes (pct point)'!$B:$AA,Q$645,FALSE)))</f>
        <v>0.17749510489510489</v>
      </c>
      <c r="R130" s="2">
        <f>VLOOKUP($B130,'Changes (pct point)'!$B:$AA,R$645,FALSE)/(VLOOKUP($B130,'Rates (%) SA2'!$B:$AA,R$645,FALSE)-(VLOOKUP($B130,'Changes (pct point)'!$B:$AA,R$645,FALSE)))</f>
        <v>-2.1310769230769223E-2</v>
      </c>
      <c r="S130" s="2">
        <f>VLOOKUP($B130,'Changes (pct point)'!$B:$AA,S$645,FALSE)/(VLOOKUP($B130,'Rates (%) SA2'!$B:$AA,S$645,FALSE)-(VLOOKUP($B130,'Changes (pct point)'!$B:$AA,S$645,FALSE)))</f>
        <v>-0.28857533512064343</v>
      </c>
      <c r="T130" s="2">
        <f>VLOOKUP($B130,'Changes (pct point)'!$B:$AA,T$645,FALSE)/(VLOOKUP($B130,'Rates (%) SA2'!$B:$AA,T$645,FALSE)-(VLOOKUP($B130,'Changes (pct point)'!$B:$AA,T$645,FALSE)))</f>
        <v>0.5613563981042653</v>
      </c>
      <c r="U130" s="2">
        <f>VLOOKUP($B130,'Changes (pct point)'!$B:$AA,U$645,FALSE)/(VLOOKUP($B130,'Rates (%) SA2'!$B:$AA,U$645,FALSE)-(VLOOKUP($B130,'Changes (pct point)'!$B:$AA,U$645,FALSE)))</f>
        <v>0.2247578947368421</v>
      </c>
      <c r="V130" s="2">
        <f>VLOOKUP($B130,'Changes (pct point)'!$B:$AA,V$645,FALSE)/(VLOOKUP($B130,'Rates (%) SA2'!$B:$AA,V$645,FALSE)-(VLOOKUP($B130,'Changes (pct point)'!$B:$AA,V$645,FALSE)))</f>
        <v>0.33043076923076931</v>
      </c>
      <c r="W130" s="2">
        <f>VLOOKUP($B130,'Changes (pct point)'!$B:$AA,W$645,FALSE)/(VLOOKUP($B130,'Rates (%) SA2'!$B:$AA,W$645,FALSE)-(VLOOKUP($B130,'Changes (pct point)'!$B:$AA,W$645,FALSE)))</f>
        <v>0.29775011967448539</v>
      </c>
      <c r="X130" s="2">
        <f>VLOOKUP($B130,'Changes (pct point)'!$B:$AA,X$645,FALSE)/(VLOOKUP($B130,'Rates (%) SA2'!$B:$AA,X$645,FALSE)-(VLOOKUP($B130,'Changes (pct point)'!$B:$AA,X$645,FALSE)))</f>
        <v>-5.7080131723380903E-2</v>
      </c>
      <c r="Y130" s="2" t="e">
        <f>VLOOKUP($B130,'Changes (pct point)'!$B:$AA,Y$645,FALSE)/(VLOOKUP($B130,'Rates (%) SA2'!$B:$AA,Y$645,FALSE)-(VLOOKUP($B130,'Changes (pct point)'!$B:$AA,Y$645,FALSE)))</f>
        <v>#DIV/0!</v>
      </c>
      <c r="Z130" s="2">
        <f>VLOOKUP($B130,'Changes (pct point)'!$B:$AA,Z$645,FALSE)/(VLOOKUP($B130,'Rates (%) SA2'!$B:$AA,Z$645,FALSE)-(VLOOKUP($B130,'Changes (pct point)'!$B:$AA,Z$645,FALSE)))</f>
        <v>0.52464788732394374</v>
      </c>
    </row>
    <row r="131" spans="1:26" x14ac:dyDescent="0.3">
      <c r="A131">
        <v>127011505</v>
      </c>
      <c r="B131" t="s">
        <v>663</v>
      </c>
      <c r="C131" s="2">
        <f>VLOOKUP($B131,'Changes (pct point)'!$B:$AA,C$645,FALSE)/(VLOOKUP($B131,'Rates (%) SA2'!$B:$AA,C$645,FALSE)-(VLOOKUP($B131,'Changes (pct point)'!$B:$AA,C$645,FALSE)))</f>
        <v>0.1897635869565216</v>
      </c>
      <c r="D131" s="2">
        <f>VLOOKUP($B131,'Changes (pct point)'!$B:$AA,D$645,FALSE)/(VLOOKUP($B131,'Rates (%) SA2'!$B:$AA,D$645,FALSE)-(VLOOKUP($B131,'Changes (pct point)'!$B:$AA,D$645,FALSE)))</f>
        <v>-0.18378560411311057</v>
      </c>
      <c r="E131" s="2">
        <f>VLOOKUP($B131,'Changes (pct point)'!$B:$AA,E$645,FALSE)/(VLOOKUP($B131,'Rates (%) SA2'!$B:$AA,E$645,FALSE)-(VLOOKUP($B131,'Changes (pct point)'!$B:$AA,E$645,FALSE)))</f>
        <v>0.21926973684210535</v>
      </c>
      <c r="F131" s="2">
        <f>VLOOKUP($B131,'Changes (pct point)'!$B:$AA,F$645,FALSE)/(VLOOKUP($B131,'Rates (%) SA2'!$B:$AA,F$645,FALSE)-(VLOOKUP($B131,'Changes (pct point)'!$B:$AA,F$645,FALSE)))</f>
        <v>0.2690205231388329</v>
      </c>
      <c r="G131" s="2">
        <f>VLOOKUP($B131,'Changes (pct point)'!$B:$AA,G$645,FALSE)/(VLOOKUP($B131,'Rates (%) SA2'!$B:$AA,G$645,FALSE)-(VLOOKUP($B131,'Changes (pct point)'!$B:$AA,G$645,FALSE)))</f>
        <v>1.0482686567164181</v>
      </c>
      <c r="H131" s="2">
        <f>VLOOKUP($B131,'Changes (pct point)'!$B:$AA,H$645,FALSE)/(VLOOKUP($B131,'Rates (%) SA2'!$B:$AA,H$645,FALSE)-(VLOOKUP($B131,'Changes (pct point)'!$B:$AA,H$645,FALSE)))</f>
        <v>0.32447514970059893</v>
      </c>
      <c r="I131" s="2">
        <f>VLOOKUP($B131,'Changes (pct point)'!$B:$AA,I$645,FALSE)/(VLOOKUP($B131,'Rates (%) SA2'!$B:$AA,I$645,FALSE)-(VLOOKUP($B131,'Changes (pct point)'!$B:$AA,I$645,FALSE)))</f>
        <v>0.36904973821989551</v>
      </c>
      <c r="J131" s="2">
        <f>VLOOKUP($B131,'Changes (pct point)'!$B:$AA,J$645,FALSE)/(VLOOKUP($B131,'Rates (%) SA2'!$B:$AA,J$645,FALSE)-(VLOOKUP($B131,'Changes (pct point)'!$B:$AA,J$645,FALSE)))</f>
        <v>0.54106521739130431</v>
      </c>
      <c r="K131" s="2">
        <f>VLOOKUP($B131,'Changes (pct point)'!$B:$AA,K$645,FALSE)/(VLOOKUP($B131,'Rates (%) SA2'!$B:$AA,K$645,FALSE)-(VLOOKUP($B131,'Changes (pct point)'!$B:$AA,K$645,FALSE)))</f>
        <v>1.1020150943396227</v>
      </c>
      <c r="L131" s="2">
        <f>VLOOKUP($B131,'Changes (pct point)'!$B:$AA,L$645,FALSE)/(VLOOKUP($B131,'Rates (%) SA2'!$B:$AA,L$645,FALSE)-(VLOOKUP($B131,'Changes (pct point)'!$B:$AA,L$645,FALSE)))</f>
        <v>0.24927152777777772</v>
      </c>
      <c r="M131" s="2">
        <f>VLOOKUP($B131,'Changes (pct point)'!$B:$AA,M$645,FALSE)/(VLOOKUP($B131,'Rates (%) SA2'!$B:$AA,M$645,FALSE)-(VLOOKUP($B131,'Changes (pct point)'!$B:$AA,M$645,FALSE)))</f>
        <v>0.39699276315789461</v>
      </c>
      <c r="N131" s="2">
        <f>VLOOKUP($B131,'Changes (pct point)'!$B:$AA,N$645,FALSE)/(VLOOKUP($B131,'Rates (%) SA2'!$B:$AA,N$645,FALSE)-(VLOOKUP($B131,'Changes (pct point)'!$B:$AA,N$645,FALSE)))</f>
        <v>-0.16376510416666668</v>
      </c>
      <c r="O131" s="2">
        <f>VLOOKUP($B131,'Changes (pct point)'!$B:$AA,O$645,FALSE)/(VLOOKUP($B131,'Rates (%) SA2'!$B:$AA,O$645,FALSE)-(VLOOKUP($B131,'Changes (pct point)'!$B:$AA,O$645,FALSE)))</f>
        <v>0.68782666666666648</v>
      </c>
      <c r="P131" s="2">
        <f>VLOOKUP($B131,'Changes (pct point)'!$B:$AA,P$645,FALSE)/(VLOOKUP($B131,'Rates (%) SA2'!$B:$AA,P$645,FALSE)-(VLOOKUP($B131,'Changes (pct point)'!$B:$AA,P$645,FALSE)))</f>
        <v>-0.23830000000000004</v>
      </c>
      <c r="Q131" s="2">
        <f>VLOOKUP($B131,'Changes (pct point)'!$B:$AA,Q$645,FALSE)/(VLOOKUP($B131,'Rates (%) SA2'!$B:$AA,Q$645,FALSE)-(VLOOKUP($B131,'Changes (pct point)'!$B:$AA,Q$645,FALSE)))</f>
        <v>0.45483113772455069</v>
      </c>
      <c r="R131" s="2">
        <f>VLOOKUP($B131,'Changes (pct point)'!$B:$AA,R$645,FALSE)/(VLOOKUP($B131,'Rates (%) SA2'!$B:$AA,R$645,FALSE)-(VLOOKUP($B131,'Changes (pct point)'!$B:$AA,R$645,FALSE)))</f>
        <v>1.6150739130434784</v>
      </c>
      <c r="S131" s="2">
        <f>VLOOKUP($B131,'Changes (pct point)'!$B:$AA,S$645,FALSE)/(VLOOKUP($B131,'Rates (%) SA2'!$B:$AA,S$645,FALSE)-(VLOOKUP($B131,'Changes (pct point)'!$B:$AA,S$645,FALSE)))</f>
        <v>0.65885038167938936</v>
      </c>
      <c r="T131" s="2">
        <f>VLOOKUP($B131,'Changes (pct point)'!$B:$AA,T$645,FALSE)/(VLOOKUP($B131,'Rates (%) SA2'!$B:$AA,T$645,FALSE)-(VLOOKUP($B131,'Changes (pct point)'!$B:$AA,T$645,FALSE)))</f>
        <v>-0.1811376237623763</v>
      </c>
      <c r="U131" s="2">
        <f>VLOOKUP($B131,'Changes (pct point)'!$B:$AA,U$645,FALSE)/(VLOOKUP($B131,'Rates (%) SA2'!$B:$AA,U$645,FALSE)-(VLOOKUP($B131,'Changes (pct point)'!$B:$AA,U$645,FALSE)))</f>
        <v>0.22462099447513814</v>
      </c>
      <c r="V131" s="2" t="e">
        <f>VLOOKUP($B131,'Changes (pct point)'!$B:$AA,V$645,FALSE)/(VLOOKUP($B131,'Rates (%) SA2'!$B:$AA,V$645,FALSE)-(VLOOKUP($B131,'Changes (pct point)'!$B:$AA,V$645,FALSE)))</f>
        <v>#VALUE!</v>
      </c>
      <c r="W131" s="2">
        <f>VLOOKUP($B131,'Changes (pct point)'!$B:$AA,W$645,FALSE)/(VLOOKUP($B131,'Rates (%) SA2'!$B:$AA,W$645,FALSE)-(VLOOKUP($B131,'Changes (pct point)'!$B:$AA,W$645,FALSE)))</f>
        <v>-2.9472241261137764E-2</v>
      </c>
      <c r="X131" s="2">
        <f>VLOOKUP($B131,'Changes (pct point)'!$B:$AA,X$645,FALSE)/(VLOOKUP($B131,'Rates (%) SA2'!$B:$AA,X$645,FALSE)-(VLOOKUP($B131,'Changes (pct point)'!$B:$AA,X$645,FALSE)))</f>
        <v>-0.40743871513102287</v>
      </c>
      <c r="Y131" s="2">
        <f>VLOOKUP($B131,'Changes (pct point)'!$B:$AA,Y$645,FALSE)/(VLOOKUP($B131,'Rates (%) SA2'!$B:$AA,Y$645,FALSE)-(VLOOKUP($B131,'Changes (pct point)'!$B:$AA,Y$645,FALSE)))</f>
        <v>0.14463640016070714</v>
      </c>
      <c r="Z131" s="2">
        <f>VLOOKUP($B131,'Changes (pct point)'!$B:$AA,Z$645,FALSE)/(VLOOKUP($B131,'Rates (%) SA2'!$B:$AA,Z$645,FALSE)-(VLOOKUP($B131,'Changes (pct point)'!$B:$AA,Z$645,FALSE)))</f>
        <v>0.39104059729351381</v>
      </c>
    </row>
    <row r="132" spans="1:26" x14ac:dyDescent="0.3">
      <c r="A132">
        <v>119041669</v>
      </c>
      <c r="B132" t="s">
        <v>500</v>
      </c>
      <c r="C132" s="2">
        <f>VLOOKUP($B132,'Changes (pct point)'!$B:$AA,C$645,FALSE)/(VLOOKUP($B132,'Rates (%) SA2'!$B:$AA,C$645,FALSE)-(VLOOKUP($B132,'Changes (pct point)'!$B:$AA,C$645,FALSE)))</f>
        <v>-2.3140789555758063E-2</v>
      </c>
      <c r="D132" s="2">
        <f>VLOOKUP($B132,'Changes (pct point)'!$B:$AA,D$645,FALSE)/(VLOOKUP($B132,'Rates (%) SA2'!$B:$AA,D$645,FALSE)-(VLOOKUP($B132,'Changes (pct point)'!$B:$AA,D$645,FALSE)))</f>
        <v>-0.15754352729952734</v>
      </c>
      <c r="E132" s="2">
        <f>VLOOKUP($B132,'Changes (pct point)'!$B:$AA,E$645,FALSE)/(VLOOKUP($B132,'Rates (%) SA2'!$B:$AA,E$645,FALSE)-(VLOOKUP($B132,'Changes (pct point)'!$B:$AA,E$645,FALSE)))</f>
        <v>-4.2960512839081776E-2</v>
      </c>
      <c r="F132" s="2">
        <f>VLOOKUP($B132,'Changes (pct point)'!$B:$AA,F$645,FALSE)/(VLOOKUP($B132,'Rates (%) SA2'!$B:$AA,F$645,FALSE)-(VLOOKUP($B132,'Changes (pct point)'!$B:$AA,F$645,FALSE)))</f>
        <v>8.8130824594755738E-3</v>
      </c>
      <c r="G132" s="2">
        <f>VLOOKUP($B132,'Changes (pct point)'!$B:$AA,G$645,FALSE)/(VLOOKUP($B132,'Rates (%) SA2'!$B:$AA,G$645,FALSE)-(VLOOKUP($B132,'Changes (pct point)'!$B:$AA,G$645,FALSE)))</f>
        <v>0.16274842377226714</v>
      </c>
      <c r="H132" s="2">
        <f>VLOOKUP($B132,'Changes (pct point)'!$B:$AA,H$645,FALSE)/(VLOOKUP($B132,'Rates (%) SA2'!$B:$AA,H$645,FALSE)-(VLOOKUP($B132,'Changes (pct point)'!$B:$AA,H$645,FALSE)))</f>
        <v>9.3144244013383774E-3</v>
      </c>
      <c r="I132" s="2">
        <f>VLOOKUP($B132,'Changes (pct point)'!$B:$AA,I$645,FALSE)/(VLOOKUP($B132,'Rates (%) SA2'!$B:$AA,I$645,FALSE)-(VLOOKUP($B132,'Changes (pct point)'!$B:$AA,I$645,FALSE)))</f>
        <v>3.2047908807631663E-2</v>
      </c>
      <c r="J132" s="2">
        <f>VLOOKUP($B132,'Changes (pct point)'!$B:$AA,J$645,FALSE)/(VLOOKUP($B132,'Rates (%) SA2'!$B:$AA,J$645,FALSE)-(VLOOKUP($B132,'Changes (pct point)'!$B:$AA,J$645,FALSE)))</f>
        <v>0.31448862992489268</v>
      </c>
      <c r="K132" s="2">
        <f>VLOOKUP($B132,'Changes (pct point)'!$B:$AA,K$645,FALSE)/(VLOOKUP($B132,'Rates (%) SA2'!$B:$AA,K$645,FALSE)-(VLOOKUP($B132,'Changes (pct point)'!$B:$AA,K$645,FALSE)))</f>
        <v>0.38381819109783194</v>
      </c>
      <c r="L132" s="2">
        <f>VLOOKUP($B132,'Changes (pct point)'!$B:$AA,L$645,FALSE)/(VLOOKUP($B132,'Rates (%) SA2'!$B:$AA,L$645,FALSE)-(VLOOKUP($B132,'Changes (pct point)'!$B:$AA,L$645,FALSE)))</f>
        <v>4.1054785070602895E-2</v>
      </c>
      <c r="M132" s="2">
        <f>VLOOKUP($B132,'Changes (pct point)'!$B:$AA,M$645,FALSE)/(VLOOKUP($B132,'Rates (%) SA2'!$B:$AA,M$645,FALSE)-(VLOOKUP($B132,'Changes (pct point)'!$B:$AA,M$645,FALSE)))</f>
        <v>-9.3872438227299126E-2</v>
      </c>
      <c r="N132" s="2">
        <f>VLOOKUP($B132,'Changes (pct point)'!$B:$AA,N$645,FALSE)/(VLOOKUP($B132,'Rates (%) SA2'!$B:$AA,N$645,FALSE)-(VLOOKUP($B132,'Changes (pct point)'!$B:$AA,N$645,FALSE)))</f>
        <v>-0.27666715780551804</v>
      </c>
      <c r="O132" s="2">
        <f>VLOOKUP($B132,'Changes (pct point)'!$B:$AA,O$645,FALSE)/(VLOOKUP($B132,'Rates (%) SA2'!$B:$AA,O$645,FALSE)-(VLOOKUP($B132,'Changes (pct point)'!$B:$AA,O$645,FALSE)))</f>
        <v>0.52444511739132993</v>
      </c>
      <c r="P132" s="2">
        <f>VLOOKUP($B132,'Changes (pct point)'!$B:$AA,P$645,FALSE)/(VLOOKUP($B132,'Rates (%) SA2'!$B:$AA,P$645,FALSE)-(VLOOKUP($B132,'Changes (pct point)'!$B:$AA,P$645,FALSE)))</f>
        <v>-0.37827462734012057</v>
      </c>
      <c r="Q132" s="2">
        <f>VLOOKUP($B132,'Changes (pct point)'!$B:$AA,Q$645,FALSE)/(VLOOKUP($B132,'Rates (%) SA2'!$B:$AA,Q$645,FALSE)-(VLOOKUP($B132,'Changes (pct point)'!$B:$AA,Q$645,FALSE)))</f>
        <v>-1.3342880331907983E-2</v>
      </c>
      <c r="R132" s="2">
        <f>VLOOKUP($B132,'Changes (pct point)'!$B:$AA,R$645,FALSE)/(VLOOKUP($B132,'Rates (%) SA2'!$B:$AA,R$645,FALSE)-(VLOOKUP($B132,'Changes (pct point)'!$B:$AA,R$645,FALSE)))</f>
        <v>0.21616869810558115</v>
      </c>
      <c r="S132" s="2">
        <f>VLOOKUP($B132,'Changes (pct point)'!$B:$AA,S$645,FALSE)/(VLOOKUP($B132,'Rates (%) SA2'!$B:$AA,S$645,FALSE)-(VLOOKUP($B132,'Changes (pct point)'!$B:$AA,S$645,FALSE)))</f>
        <v>0.12010511427338114</v>
      </c>
      <c r="T132" s="2">
        <f>VLOOKUP($B132,'Changes (pct point)'!$B:$AA,T$645,FALSE)/(VLOOKUP($B132,'Rates (%) SA2'!$B:$AA,T$645,FALSE)-(VLOOKUP($B132,'Changes (pct point)'!$B:$AA,T$645,FALSE)))</f>
        <v>-4.6416978795603747E-2</v>
      </c>
      <c r="U132" s="2">
        <f>VLOOKUP($B132,'Changes (pct point)'!$B:$AA,U$645,FALSE)/(VLOOKUP($B132,'Rates (%) SA2'!$B:$AA,U$645,FALSE)-(VLOOKUP($B132,'Changes (pct point)'!$B:$AA,U$645,FALSE)))</f>
        <v>0.22411562311661115</v>
      </c>
      <c r="V132" s="2" t="e">
        <f>VLOOKUP($B132,'Changes (pct point)'!$B:$AA,V$645,FALSE)/(VLOOKUP($B132,'Rates (%) SA2'!$B:$AA,V$645,FALSE)-(VLOOKUP($B132,'Changes (pct point)'!$B:$AA,V$645,FALSE)))</f>
        <v>#VALUE!</v>
      </c>
      <c r="W132" s="2">
        <f>VLOOKUP($B132,'Changes (pct point)'!$B:$AA,W$645,FALSE)/(VLOOKUP($B132,'Rates (%) SA2'!$B:$AA,W$645,FALSE)-(VLOOKUP($B132,'Changes (pct point)'!$B:$AA,W$645,FALSE)))</f>
        <v>0.1813229571984436</v>
      </c>
      <c r="X132" s="2">
        <f>VLOOKUP($B132,'Changes (pct point)'!$B:$AA,X$645,FALSE)/(VLOOKUP($B132,'Rates (%) SA2'!$B:$AA,X$645,FALSE)-(VLOOKUP($B132,'Changes (pct point)'!$B:$AA,X$645,FALSE)))</f>
        <v>0.29432013769363169</v>
      </c>
      <c r="Y132" s="2">
        <f>VLOOKUP($B132,'Changes (pct point)'!$B:$AA,Y$645,FALSE)/(VLOOKUP($B132,'Rates (%) SA2'!$B:$AA,Y$645,FALSE)-(VLOOKUP($B132,'Changes (pct point)'!$B:$AA,Y$645,FALSE)))</f>
        <v>0.30579216354344119</v>
      </c>
      <c r="Z132" s="2">
        <f>VLOOKUP($B132,'Changes (pct point)'!$B:$AA,Z$645,FALSE)/(VLOOKUP($B132,'Rates (%) SA2'!$B:$AA,Z$645,FALSE)-(VLOOKUP($B132,'Changes (pct point)'!$B:$AA,Z$645,FALSE)))</f>
        <v>0.20623376623376624</v>
      </c>
    </row>
    <row r="133" spans="1:26" x14ac:dyDescent="0.3">
      <c r="A133">
        <v>102021051</v>
      </c>
      <c r="B133" t="s">
        <v>124</v>
      </c>
      <c r="C133" s="2">
        <f>VLOOKUP($B133,'Changes (pct point)'!$B:$AA,C$645,FALSE)/(VLOOKUP($B133,'Rates (%) SA2'!$B:$AA,C$645,FALSE)-(VLOOKUP($B133,'Changes (pct point)'!$B:$AA,C$645,FALSE)))</f>
        <v>-7.883246753246749E-2</v>
      </c>
      <c r="D133" s="2">
        <f>VLOOKUP($B133,'Changes (pct point)'!$B:$AA,D$645,FALSE)/(VLOOKUP($B133,'Rates (%) SA2'!$B:$AA,D$645,FALSE)-(VLOOKUP($B133,'Changes (pct point)'!$B:$AA,D$645,FALSE)))</f>
        <v>-0.19690990990990997</v>
      </c>
      <c r="E133" s="2">
        <f>VLOOKUP($B133,'Changes (pct point)'!$B:$AA,E$645,FALSE)/(VLOOKUP($B133,'Rates (%) SA2'!$B:$AA,E$645,FALSE)-(VLOOKUP($B133,'Changes (pct point)'!$B:$AA,E$645,FALSE)))</f>
        <v>-0.46532962962962959</v>
      </c>
      <c r="F133" s="2">
        <f>VLOOKUP($B133,'Changes (pct point)'!$B:$AA,F$645,FALSE)/(VLOOKUP($B133,'Rates (%) SA2'!$B:$AA,F$645,FALSE)-(VLOOKUP($B133,'Changes (pct point)'!$B:$AA,F$645,FALSE)))</f>
        <v>-4.9761290322580684E-2</v>
      </c>
      <c r="G133" s="2">
        <f>VLOOKUP($B133,'Changes (pct point)'!$B:$AA,G$645,FALSE)/(VLOOKUP($B133,'Rates (%) SA2'!$B:$AA,G$645,FALSE)-(VLOOKUP($B133,'Changes (pct point)'!$B:$AA,G$645,FALSE)))</f>
        <v>0.75977575757575766</v>
      </c>
      <c r="H133" s="2">
        <f>VLOOKUP($B133,'Changes (pct point)'!$B:$AA,H$645,FALSE)/(VLOOKUP($B133,'Rates (%) SA2'!$B:$AA,H$645,FALSE)-(VLOOKUP($B133,'Changes (pct point)'!$B:$AA,H$645,FALSE)))</f>
        <v>-8.2322429906542122E-2</v>
      </c>
      <c r="I133" s="2">
        <f>VLOOKUP($B133,'Changes (pct point)'!$B:$AA,I$645,FALSE)/(VLOOKUP($B133,'Rates (%) SA2'!$B:$AA,I$645,FALSE)-(VLOOKUP($B133,'Changes (pct point)'!$B:$AA,I$645,FALSE)))</f>
        <v>4.2733734939758988E-2</v>
      </c>
      <c r="J133" s="2">
        <f>VLOOKUP($B133,'Changes (pct point)'!$B:$AA,J$645,FALSE)/(VLOOKUP($B133,'Rates (%) SA2'!$B:$AA,J$645,FALSE)-(VLOOKUP($B133,'Changes (pct point)'!$B:$AA,J$645,FALSE)))</f>
        <v>0.18157600000000004</v>
      </c>
      <c r="K133" s="2">
        <f>VLOOKUP($B133,'Changes (pct point)'!$B:$AA,K$645,FALSE)/(VLOOKUP($B133,'Rates (%) SA2'!$B:$AA,K$645,FALSE)-(VLOOKUP($B133,'Changes (pct point)'!$B:$AA,K$645,FALSE)))</f>
        <v>0.64388148148148128</v>
      </c>
      <c r="L133" s="2">
        <f>VLOOKUP($B133,'Changes (pct point)'!$B:$AA,L$645,FALSE)/(VLOOKUP($B133,'Rates (%) SA2'!$B:$AA,L$645,FALSE)-(VLOOKUP($B133,'Changes (pct point)'!$B:$AA,L$645,FALSE)))</f>
        <v>-0.10465263157894744</v>
      </c>
      <c r="M133" s="2">
        <f>VLOOKUP($B133,'Changes (pct point)'!$B:$AA,M$645,FALSE)/(VLOOKUP($B133,'Rates (%) SA2'!$B:$AA,M$645,FALSE)-(VLOOKUP($B133,'Changes (pct point)'!$B:$AA,M$645,FALSE)))</f>
        <v>-0.20602405063291138</v>
      </c>
      <c r="N133" s="2">
        <f>VLOOKUP($B133,'Changes (pct point)'!$B:$AA,N$645,FALSE)/(VLOOKUP($B133,'Rates (%) SA2'!$B:$AA,N$645,FALSE)-(VLOOKUP($B133,'Changes (pct point)'!$B:$AA,N$645,FALSE)))</f>
        <v>-6.8647619047619082E-2</v>
      </c>
      <c r="O133" s="2">
        <f>VLOOKUP($B133,'Changes (pct point)'!$B:$AA,O$645,FALSE)/(VLOOKUP($B133,'Rates (%) SA2'!$B:$AA,O$645,FALSE)-(VLOOKUP($B133,'Changes (pct point)'!$B:$AA,O$645,FALSE)))</f>
        <v>0.20435277777777786</v>
      </c>
      <c r="P133" s="2">
        <f>VLOOKUP($B133,'Changes (pct point)'!$B:$AA,P$645,FALSE)/(VLOOKUP($B133,'Rates (%) SA2'!$B:$AA,P$645,FALSE)-(VLOOKUP($B133,'Changes (pct point)'!$B:$AA,P$645,FALSE)))</f>
        <v>-0.55343750000000003</v>
      </c>
      <c r="Q133" s="2">
        <f>VLOOKUP($B133,'Changes (pct point)'!$B:$AA,Q$645,FALSE)/(VLOOKUP($B133,'Rates (%) SA2'!$B:$AA,Q$645,FALSE)-(VLOOKUP($B133,'Changes (pct point)'!$B:$AA,Q$645,FALSE)))</f>
        <v>-4.74962962962963E-2</v>
      </c>
      <c r="R133" s="2">
        <f>VLOOKUP($B133,'Changes (pct point)'!$B:$AA,R$645,FALSE)/(VLOOKUP($B133,'Rates (%) SA2'!$B:$AA,R$645,FALSE)-(VLOOKUP($B133,'Changes (pct point)'!$B:$AA,R$645,FALSE)))</f>
        <v>0.70344827586206893</v>
      </c>
      <c r="S133" s="2">
        <f>VLOOKUP($B133,'Changes (pct point)'!$B:$AA,S$645,FALSE)/(VLOOKUP($B133,'Rates (%) SA2'!$B:$AA,S$645,FALSE)-(VLOOKUP($B133,'Changes (pct point)'!$B:$AA,S$645,FALSE)))</f>
        <v>0.20673913043478268</v>
      </c>
      <c r="T133" s="2">
        <f>VLOOKUP($B133,'Changes (pct point)'!$B:$AA,T$645,FALSE)/(VLOOKUP($B133,'Rates (%) SA2'!$B:$AA,T$645,FALSE)-(VLOOKUP($B133,'Changes (pct point)'!$B:$AA,T$645,FALSE)))</f>
        <v>-0.27709830508474581</v>
      </c>
      <c r="U133" s="2">
        <f>VLOOKUP($B133,'Changes (pct point)'!$B:$AA,U$645,FALSE)/(VLOOKUP($B133,'Rates (%) SA2'!$B:$AA,U$645,FALSE)-(VLOOKUP($B133,'Changes (pct point)'!$B:$AA,U$645,FALSE)))</f>
        <v>0.22404838709677435</v>
      </c>
      <c r="V133" s="2">
        <f>VLOOKUP($B133,'Changes (pct point)'!$B:$AA,V$645,FALSE)/(VLOOKUP($B133,'Rates (%) SA2'!$B:$AA,V$645,FALSE)-(VLOOKUP($B133,'Changes (pct point)'!$B:$AA,V$645,FALSE)))</f>
        <v>-0.49316923076923075</v>
      </c>
      <c r="W133" s="2">
        <f>VLOOKUP($B133,'Changes (pct point)'!$B:$AA,W$645,FALSE)/(VLOOKUP($B133,'Rates (%) SA2'!$B:$AA,W$645,FALSE)-(VLOOKUP($B133,'Changes (pct point)'!$B:$AA,W$645,FALSE)))</f>
        <v>0.3579710144927537</v>
      </c>
      <c r="X133" s="2">
        <f>VLOOKUP($B133,'Changes (pct point)'!$B:$AA,X$645,FALSE)/(VLOOKUP($B133,'Rates (%) SA2'!$B:$AA,X$645,FALSE)-(VLOOKUP($B133,'Changes (pct point)'!$B:$AA,X$645,FALSE)))</f>
        <v>-0.54824797843665762</v>
      </c>
      <c r="Y133" s="2" t="e">
        <f>VLOOKUP($B133,'Changes (pct point)'!$B:$AA,Y$645,FALSE)/(VLOOKUP($B133,'Rates (%) SA2'!$B:$AA,Y$645,FALSE)-(VLOOKUP($B133,'Changes (pct point)'!$B:$AA,Y$645,FALSE)))</f>
        <v>#DIV/0!</v>
      </c>
      <c r="Z133" s="2">
        <f>VLOOKUP($B133,'Changes (pct point)'!$B:$AA,Z$645,FALSE)/(VLOOKUP($B133,'Rates (%) SA2'!$B:$AA,Z$645,FALSE)-(VLOOKUP($B133,'Changes (pct point)'!$B:$AA,Z$645,FALSE)))</f>
        <v>0.16565164433617538</v>
      </c>
    </row>
    <row r="134" spans="1:26" x14ac:dyDescent="0.3">
      <c r="A134">
        <v>127031733</v>
      </c>
      <c r="B134" t="s">
        <v>695</v>
      </c>
      <c r="C134" s="2">
        <f>VLOOKUP($B134,'Changes (pct point)'!$B:$AA,C$645,FALSE)/(VLOOKUP($B134,'Rates (%) SA2'!$B:$AA,C$645,FALSE)-(VLOOKUP($B134,'Changes (pct point)'!$B:$AA,C$645,FALSE)))</f>
        <v>0.17214519387991226</v>
      </c>
      <c r="D134" s="2">
        <f>VLOOKUP($B134,'Changes (pct point)'!$B:$AA,D$645,FALSE)/(VLOOKUP($B134,'Rates (%) SA2'!$B:$AA,D$645,FALSE)-(VLOOKUP($B134,'Changes (pct point)'!$B:$AA,D$645,FALSE)))</f>
        <v>0.23203455673717871</v>
      </c>
      <c r="E134" s="2">
        <f>VLOOKUP($B134,'Changes (pct point)'!$B:$AA,E$645,FALSE)/(VLOOKUP($B134,'Rates (%) SA2'!$B:$AA,E$645,FALSE)-(VLOOKUP($B134,'Changes (pct point)'!$B:$AA,E$645,FALSE)))</f>
        <v>0.11048739255655743</v>
      </c>
      <c r="F134" s="2">
        <f>VLOOKUP($B134,'Changes (pct point)'!$B:$AA,F$645,FALSE)/(VLOOKUP($B134,'Rates (%) SA2'!$B:$AA,F$645,FALSE)-(VLOOKUP($B134,'Changes (pct point)'!$B:$AA,F$645,FALSE)))</f>
        <v>0.25985040411537269</v>
      </c>
      <c r="G134" s="2">
        <f>VLOOKUP($B134,'Changes (pct point)'!$B:$AA,G$645,FALSE)/(VLOOKUP($B134,'Rates (%) SA2'!$B:$AA,G$645,FALSE)-(VLOOKUP($B134,'Changes (pct point)'!$B:$AA,G$645,FALSE)))</f>
        <v>-0.23324415096636034</v>
      </c>
      <c r="H134" s="2">
        <f>VLOOKUP($B134,'Changes (pct point)'!$B:$AA,H$645,FALSE)/(VLOOKUP($B134,'Rates (%) SA2'!$B:$AA,H$645,FALSE)-(VLOOKUP($B134,'Changes (pct point)'!$B:$AA,H$645,FALSE)))</f>
        <v>0.14272283567935592</v>
      </c>
      <c r="I134" s="2">
        <f>VLOOKUP($B134,'Changes (pct point)'!$B:$AA,I$645,FALSE)/(VLOOKUP($B134,'Rates (%) SA2'!$B:$AA,I$645,FALSE)-(VLOOKUP($B134,'Changes (pct point)'!$B:$AA,I$645,FALSE)))</f>
        <v>0.18186733828751767</v>
      </c>
      <c r="J134" s="2">
        <f>VLOOKUP($B134,'Changes (pct point)'!$B:$AA,J$645,FALSE)/(VLOOKUP($B134,'Rates (%) SA2'!$B:$AA,J$645,FALSE)-(VLOOKUP($B134,'Changes (pct point)'!$B:$AA,J$645,FALSE)))</f>
        <v>8.9503574685062121E-2</v>
      </c>
      <c r="K134" s="2">
        <f>VLOOKUP($B134,'Changes (pct point)'!$B:$AA,K$645,FALSE)/(VLOOKUP($B134,'Rates (%) SA2'!$B:$AA,K$645,FALSE)-(VLOOKUP($B134,'Changes (pct point)'!$B:$AA,K$645,FALSE)))</f>
        <v>0.82541822418796518</v>
      </c>
      <c r="L134" s="2">
        <f>VLOOKUP($B134,'Changes (pct point)'!$B:$AA,L$645,FALSE)/(VLOOKUP($B134,'Rates (%) SA2'!$B:$AA,L$645,FALSE)-(VLOOKUP($B134,'Changes (pct point)'!$B:$AA,L$645,FALSE)))</f>
        <v>0.39225131446351053</v>
      </c>
      <c r="M134" s="2">
        <f>VLOOKUP($B134,'Changes (pct point)'!$B:$AA,M$645,FALSE)/(VLOOKUP($B134,'Rates (%) SA2'!$B:$AA,M$645,FALSE)-(VLOOKUP($B134,'Changes (pct point)'!$B:$AA,M$645,FALSE)))</f>
        <v>0.39812408020894841</v>
      </c>
      <c r="N134" s="2">
        <f>VLOOKUP($B134,'Changes (pct point)'!$B:$AA,N$645,FALSE)/(VLOOKUP($B134,'Rates (%) SA2'!$B:$AA,N$645,FALSE)-(VLOOKUP($B134,'Changes (pct point)'!$B:$AA,N$645,FALSE)))</f>
        <v>-0.13837559059698157</v>
      </c>
      <c r="O134" s="2">
        <f>VLOOKUP($B134,'Changes (pct point)'!$B:$AA,O$645,FALSE)/(VLOOKUP($B134,'Rates (%) SA2'!$B:$AA,O$645,FALSE)-(VLOOKUP($B134,'Changes (pct point)'!$B:$AA,O$645,FALSE)))</f>
        <v>3.9633533488047684E-2</v>
      </c>
      <c r="P134" s="2">
        <f>VLOOKUP($B134,'Changes (pct point)'!$B:$AA,P$645,FALSE)/(VLOOKUP($B134,'Rates (%) SA2'!$B:$AA,P$645,FALSE)-(VLOOKUP($B134,'Changes (pct point)'!$B:$AA,P$645,FALSE)))</f>
        <v>2.7941187054387431E-2</v>
      </c>
      <c r="Q134" s="2">
        <f>VLOOKUP($B134,'Changes (pct point)'!$B:$AA,Q$645,FALSE)/(VLOOKUP($B134,'Rates (%) SA2'!$B:$AA,Q$645,FALSE)-(VLOOKUP($B134,'Changes (pct point)'!$B:$AA,Q$645,FALSE)))</f>
        <v>0.2634767264152329</v>
      </c>
      <c r="R134" s="2">
        <f>VLOOKUP($B134,'Changes (pct point)'!$B:$AA,R$645,FALSE)/(VLOOKUP($B134,'Rates (%) SA2'!$B:$AA,R$645,FALSE)-(VLOOKUP($B134,'Changes (pct point)'!$B:$AA,R$645,FALSE)))</f>
        <v>4.0863214974222753E-2</v>
      </c>
      <c r="S134" s="2">
        <f>VLOOKUP($B134,'Changes (pct point)'!$B:$AA,S$645,FALSE)/(VLOOKUP($B134,'Rates (%) SA2'!$B:$AA,S$645,FALSE)-(VLOOKUP($B134,'Changes (pct point)'!$B:$AA,S$645,FALSE)))</f>
        <v>-0.14498014491649891</v>
      </c>
      <c r="T134" s="2">
        <f>VLOOKUP($B134,'Changes (pct point)'!$B:$AA,T$645,FALSE)/(VLOOKUP($B134,'Rates (%) SA2'!$B:$AA,T$645,FALSE)-(VLOOKUP($B134,'Changes (pct point)'!$B:$AA,T$645,FALSE)))</f>
        <v>0.17014207355077218</v>
      </c>
      <c r="U134" s="2">
        <f>VLOOKUP($B134,'Changes (pct point)'!$B:$AA,U$645,FALSE)/(VLOOKUP($B134,'Rates (%) SA2'!$B:$AA,U$645,FALSE)-(VLOOKUP($B134,'Changes (pct point)'!$B:$AA,U$645,FALSE)))</f>
        <v>0.2230400938675135</v>
      </c>
      <c r="V134" s="2">
        <f>VLOOKUP($B134,'Changes (pct point)'!$B:$AA,V$645,FALSE)/(VLOOKUP($B134,'Rates (%) SA2'!$B:$AA,V$645,FALSE)-(VLOOKUP($B134,'Changes (pct point)'!$B:$AA,V$645,FALSE)))</f>
        <v>2.476190540687107</v>
      </c>
      <c r="W134" s="2">
        <f>VLOOKUP($B134,'Changes (pct point)'!$B:$AA,W$645,FALSE)/(VLOOKUP($B134,'Rates (%) SA2'!$B:$AA,W$645,FALSE)-(VLOOKUP($B134,'Changes (pct point)'!$B:$AA,W$645,FALSE)))</f>
        <v>0.20332355816226783</v>
      </c>
      <c r="X134" s="2">
        <f>VLOOKUP($B134,'Changes (pct point)'!$B:$AA,X$645,FALSE)/(VLOOKUP($B134,'Rates (%) SA2'!$B:$AA,X$645,FALSE)-(VLOOKUP($B134,'Changes (pct point)'!$B:$AA,X$645,FALSE)))</f>
        <v>0.20939445387662703</v>
      </c>
      <c r="Y134" s="2">
        <f>VLOOKUP($B134,'Changes (pct point)'!$B:$AA,Y$645,FALSE)/(VLOOKUP($B134,'Rates (%) SA2'!$B:$AA,Y$645,FALSE)-(VLOOKUP($B134,'Changes (pct point)'!$B:$AA,Y$645,FALSE)))</f>
        <v>7.778969957081544E-2</v>
      </c>
      <c r="Z134" s="2">
        <f>VLOOKUP($B134,'Changes (pct point)'!$B:$AA,Z$645,FALSE)/(VLOOKUP($B134,'Rates (%) SA2'!$B:$AA,Z$645,FALSE)-(VLOOKUP($B134,'Changes (pct point)'!$B:$AA,Z$645,FALSE)))</f>
        <v>1.3452914798206277E-2</v>
      </c>
    </row>
    <row r="135" spans="1:26" x14ac:dyDescent="0.3">
      <c r="A135">
        <v>125011585</v>
      </c>
      <c r="B135" t="s">
        <v>619</v>
      </c>
      <c r="C135" s="2">
        <f>VLOOKUP($B135,'Changes (pct point)'!$B:$AA,C$645,FALSE)/(VLOOKUP($B135,'Rates (%) SA2'!$B:$AA,C$645,FALSE)-(VLOOKUP($B135,'Changes (pct point)'!$B:$AA,C$645,FALSE)))</f>
        <v>-9.5908633814102584E-2</v>
      </c>
      <c r="D135" s="2">
        <f>VLOOKUP($B135,'Changes (pct point)'!$B:$AA,D$645,FALSE)/(VLOOKUP($B135,'Rates (%) SA2'!$B:$AA,D$645,FALSE)-(VLOOKUP($B135,'Changes (pct point)'!$B:$AA,D$645,FALSE)))</f>
        <v>-5.9930801687763706E-2</v>
      </c>
      <c r="E135" s="2">
        <f>VLOOKUP($B135,'Changes (pct point)'!$B:$AA,E$645,FALSE)/(VLOOKUP($B135,'Rates (%) SA2'!$B:$AA,E$645,FALSE)-(VLOOKUP($B135,'Changes (pct point)'!$B:$AA,E$645,FALSE)))</f>
        <v>-0.20538000000000006</v>
      </c>
      <c r="F135" s="2">
        <f>VLOOKUP($B135,'Changes (pct point)'!$B:$AA,F$645,FALSE)/(VLOOKUP($B135,'Rates (%) SA2'!$B:$AA,F$645,FALSE)-(VLOOKUP($B135,'Changes (pct point)'!$B:$AA,F$645,FALSE)))</f>
        <v>-6.7447311827956949E-2</v>
      </c>
      <c r="G135" s="2">
        <f>VLOOKUP($B135,'Changes (pct point)'!$B:$AA,G$645,FALSE)/(VLOOKUP($B135,'Rates (%) SA2'!$B:$AA,G$645,FALSE)-(VLOOKUP($B135,'Changes (pct point)'!$B:$AA,G$645,FALSE)))</f>
        <v>-0.21849014084507049</v>
      </c>
      <c r="H135" s="2">
        <f>VLOOKUP($B135,'Changes (pct point)'!$B:$AA,H$645,FALSE)/(VLOOKUP($B135,'Rates (%) SA2'!$B:$AA,H$645,FALSE)-(VLOOKUP($B135,'Changes (pct point)'!$B:$AA,H$645,FALSE)))</f>
        <v>-8.5073986486486564E-2</v>
      </c>
      <c r="I135" s="2">
        <f>VLOOKUP($B135,'Changes (pct point)'!$B:$AA,I$645,FALSE)/(VLOOKUP($B135,'Rates (%) SA2'!$B:$AA,I$645,FALSE)-(VLOOKUP($B135,'Changes (pct point)'!$B:$AA,I$645,FALSE)))</f>
        <v>-0.1456662790697674</v>
      </c>
      <c r="J135" s="2">
        <f>VLOOKUP($B135,'Changes (pct point)'!$B:$AA,J$645,FALSE)/(VLOOKUP($B135,'Rates (%) SA2'!$B:$AA,J$645,FALSE)-(VLOOKUP($B135,'Changes (pct point)'!$B:$AA,J$645,FALSE)))</f>
        <v>7.1548872180451167E-2</v>
      </c>
      <c r="K135" s="2">
        <f>VLOOKUP($B135,'Changes (pct point)'!$B:$AA,K$645,FALSE)/(VLOOKUP($B135,'Rates (%) SA2'!$B:$AA,K$645,FALSE)-(VLOOKUP($B135,'Changes (pct point)'!$B:$AA,K$645,FALSE)))</f>
        <v>-0.11184233576642333</v>
      </c>
      <c r="L135" s="2">
        <f>VLOOKUP($B135,'Changes (pct point)'!$B:$AA,L$645,FALSE)/(VLOOKUP($B135,'Rates (%) SA2'!$B:$AA,L$645,FALSE)-(VLOOKUP($B135,'Changes (pct point)'!$B:$AA,L$645,FALSE)))</f>
        <v>0.14401015228426395</v>
      </c>
      <c r="M135" s="2">
        <f>VLOOKUP($B135,'Changes (pct point)'!$B:$AA,M$645,FALSE)/(VLOOKUP($B135,'Rates (%) SA2'!$B:$AA,M$645,FALSE)-(VLOOKUP($B135,'Changes (pct point)'!$B:$AA,M$645,FALSE)))</f>
        <v>0.26358921161825732</v>
      </c>
      <c r="N135" s="2">
        <f>VLOOKUP($B135,'Changes (pct point)'!$B:$AA,N$645,FALSE)/(VLOOKUP($B135,'Rates (%) SA2'!$B:$AA,N$645,FALSE)-(VLOOKUP($B135,'Changes (pct point)'!$B:$AA,N$645,FALSE)))</f>
        <v>-8.9492537313432791E-2</v>
      </c>
      <c r="O135" s="2">
        <f>VLOOKUP($B135,'Changes (pct point)'!$B:$AA,O$645,FALSE)/(VLOOKUP($B135,'Rates (%) SA2'!$B:$AA,O$645,FALSE)-(VLOOKUP($B135,'Changes (pct point)'!$B:$AA,O$645,FALSE)))</f>
        <v>0.45295882352941169</v>
      </c>
      <c r="P135" s="2">
        <f>VLOOKUP($B135,'Changes (pct point)'!$B:$AA,P$645,FALSE)/(VLOOKUP($B135,'Rates (%) SA2'!$B:$AA,P$645,FALSE)-(VLOOKUP($B135,'Changes (pct point)'!$B:$AA,P$645,FALSE)))</f>
        <v>-0.40624485294117646</v>
      </c>
      <c r="Q135" s="2">
        <f>VLOOKUP($B135,'Changes (pct point)'!$B:$AA,Q$645,FALSE)/(VLOOKUP($B135,'Rates (%) SA2'!$B:$AA,Q$645,FALSE)-(VLOOKUP($B135,'Changes (pct point)'!$B:$AA,Q$645,FALSE)))</f>
        <v>-4.4510622154779904E-2</v>
      </c>
      <c r="R135" s="2">
        <f>VLOOKUP($B135,'Changes (pct point)'!$B:$AA,R$645,FALSE)/(VLOOKUP($B135,'Rates (%) SA2'!$B:$AA,R$645,FALSE)-(VLOOKUP($B135,'Changes (pct point)'!$B:$AA,R$645,FALSE)))</f>
        <v>-0.20713333333333336</v>
      </c>
      <c r="S135" s="2">
        <f>VLOOKUP($B135,'Changes (pct point)'!$B:$AA,S$645,FALSE)/(VLOOKUP($B135,'Rates (%) SA2'!$B:$AA,S$645,FALSE)-(VLOOKUP($B135,'Changes (pct point)'!$B:$AA,S$645,FALSE)))</f>
        <v>8.3992233009708719E-2</v>
      </c>
      <c r="T135" s="2">
        <f>VLOOKUP($B135,'Changes (pct point)'!$B:$AA,T$645,FALSE)/(VLOOKUP($B135,'Rates (%) SA2'!$B:$AA,T$645,FALSE)-(VLOOKUP($B135,'Changes (pct point)'!$B:$AA,T$645,FALSE)))</f>
        <v>-0.47941733067729081</v>
      </c>
      <c r="U135" s="2">
        <f>VLOOKUP($B135,'Changes (pct point)'!$B:$AA,U$645,FALSE)/(VLOOKUP($B135,'Rates (%) SA2'!$B:$AA,U$645,FALSE)-(VLOOKUP($B135,'Changes (pct point)'!$B:$AA,U$645,FALSE)))</f>
        <v>0.21939797979797979</v>
      </c>
      <c r="V135" s="2">
        <f>VLOOKUP($B135,'Changes (pct point)'!$B:$AA,V$645,FALSE)/(VLOOKUP($B135,'Rates (%) SA2'!$B:$AA,V$645,FALSE)-(VLOOKUP($B135,'Changes (pct point)'!$B:$AA,V$645,FALSE)))</f>
        <v>0.21238157099697882</v>
      </c>
      <c r="W135" s="2">
        <f>VLOOKUP($B135,'Changes (pct point)'!$B:$AA,W$645,FALSE)/(VLOOKUP($B135,'Rates (%) SA2'!$B:$AA,W$645,FALSE)-(VLOOKUP($B135,'Changes (pct point)'!$B:$AA,W$645,FALSE)))</f>
        <v>2.3552502453385672E-2</v>
      </c>
      <c r="X135" s="2" t="e">
        <f>VLOOKUP($B135,'Changes (pct point)'!$B:$AA,X$645,FALSE)/(VLOOKUP($B135,'Rates (%) SA2'!$B:$AA,X$645,FALSE)-(VLOOKUP($B135,'Changes (pct point)'!$B:$AA,X$645,FALSE)))</f>
        <v>#DIV/0!</v>
      </c>
      <c r="Y135" s="2">
        <f>VLOOKUP($B135,'Changes (pct point)'!$B:$AA,Y$645,FALSE)/(VLOOKUP($B135,'Rates (%) SA2'!$B:$AA,Y$645,FALSE)-(VLOOKUP($B135,'Changes (pct point)'!$B:$AA,Y$645,FALSE)))</f>
        <v>-1.8950437317784258E-2</v>
      </c>
      <c r="Z135" s="2">
        <f>VLOOKUP($B135,'Changes (pct point)'!$B:$AA,Z$645,FALSE)/(VLOOKUP($B135,'Rates (%) SA2'!$B:$AA,Z$645,FALSE)-(VLOOKUP($B135,'Changes (pct point)'!$B:$AA,Z$645,FALSE)))</f>
        <v>-3.2463592233009708E-2</v>
      </c>
    </row>
    <row r="136" spans="1:26" x14ac:dyDescent="0.3">
      <c r="A136">
        <v>123011701</v>
      </c>
      <c r="B136" t="s">
        <v>573</v>
      </c>
      <c r="C136" s="2">
        <f>VLOOKUP($B136,'Changes (pct point)'!$B:$AA,C$645,FALSE)/(VLOOKUP($B136,'Rates (%) SA2'!$B:$AA,C$645,FALSE)-(VLOOKUP($B136,'Changes (pct point)'!$B:$AA,C$645,FALSE)))</f>
        <v>0.31255152412915799</v>
      </c>
      <c r="D136" s="2">
        <f>VLOOKUP($B136,'Changes (pct point)'!$B:$AA,D$645,FALSE)/(VLOOKUP($B136,'Rates (%) SA2'!$B:$AA,D$645,FALSE)-(VLOOKUP($B136,'Changes (pct point)'!$B:$AA,D$645,FALSE)))</f>
        <v>0.16468262542915704</v>
      </c>
      <c r="E136" s="2">
        <f>VLOOKUP($B136,'Changes (pct point)'!$B:$AA,E$645,FALSE)/(VLOOKUP($B136,'Rates (%) SA2'!$B:$AA,E$645,FALSE)-(VLOOKUP($B136,'Changes (pct point)'!$B:$AA,E$645,FALSE)))</f>
        <v>0.28683751949612346</v>
      </c>
      <c r="F136" s="2">
        <f>VLOOKUP($B136,'Changes (pct point)'!$B:$AA,F$645,FALSE)/(VLOOKUP($B136,'Rates (%) SA2'!$B:$AA,F$645,FALSE)-(VLOOKUP($B136,'Changes (pct point)'!$B:$AA,F$645,FALSE)))</f>
        <v>0.46967677344117403</v>
      </c>
      <c r="G136" s="2">
        <f>VLOOKUP($B136,'Changes (pct point)'!$B:$AA,G$645,FALSE)/(VLOOKUP($B136,'Rates (%) SA2'!$B:$AA,G$645,FALSE)-(VLOOKUP($B136,'Changes (pct point)'!$B:$AA,G$645,FALSE)))</f>
        <v>0.41150341703543314</v>
      </c>
      <c r="H136" s="2">
        <f>VLOOKUP($B136,'Changes (pct point)'!$B:$AA,H$645,FALSE)/(VLOOKUP($B136,'Rates (%) SA2'!$B:$AA,H$645,FALSE)-(VLOOKUP($B136,'Changes (pct point)'!$B:$AA,H$645,FALSE)))</f>
        <v>0.43396276504539855</v>
      </c>
      <c r="I136" s="2">
        <f>VLOOKUP($B136,'Changes (pct point)'!$B:$AA,I$645,FALSE)/(VLOOKUP($B136,'Rates (%) SA2'!$B:$AA,I$645,FALSE)-(VLOOKUP($B136,'Changes (pct point)'!$B:$AA,I$645,FALSE)))</f>
        <v>0.43144777911765414</v>
      </c>
      <c r="J136" s="2">
        <f>VLOOKUP($B136,'Changes (pct point)'!$B:$AA,J$645,FALSE)/(VLOOKUP($B136,'Rates (%) SA2'!$B:$AA,J$645,FALSE)-(VLOOKUP($B136,'Changes (pct point)'!$B:$AA,J$645,FALSE)))</f>
        <v>0.30315030820442668</v>
      </c>
      <c r="K136" s="2">
        <f>VLOOKUP($B136,'Changes (pct point)'!$B:$AA,K$645,FALSE)/(VLOOKUP($B136,'Rates (%) SA2'!$B:$AA,K$645,FALSE)-(VLOOKUP($B136,'Changes (pct point)'!$B:$AA,K$645,FALSE)))</f>
        <v>1.0037533819353557</v>
      </c>
      <c r="L136" s="2">
        <f>VLOOKUP($B136,'Changes (pct point)'!$B:$AA,L$645,FALSE)/(VLOOKUP($B136,'Rates (%) SA2'!$B:$AA,L$645,FALSE)-(VLOOKUP($B136,'Changes (pct point)'!$B:$AA,L$645,FALSE)))</f>
        <v>0.59849250565839729</v>
      </c>
      <c r="M136" s="2">
        <f>VLOOKUP($B136,'Changes (pct point)'!$B:$AA,M$645,FALSE)/(VLOOKUP($B136,'Rates (%) SA2'!$B:$AA,M$645,FALSE)-(VLOOKUP($B136,'Changes (pct point)'!$B:$AA,M$645,FALSE)))</f>
        <v>-1.1413724445114674E-2</v>
      </c>
      <c r="N136" s="2">
        <f>VLOOKUP($B136,'Changes (pct point)'!$B:$AA,N$645,FALSE)/(VLOOKUP($B136,'Rates (%) SA2'!$B:$AA,N$645,FALSE)-(VLOOKUP($B136,'Changes (pct point)'!$B:$AA,N$645,FALSE)))</f>
        <v>0.27587565305167128</v>
      </c>
      <c r="O136" s="2">
        <f>VLOOKUP($B136,'Changes (pct point)'!$B:$AA,O$645,FALSE)/(VLOOKUP($B136,'Rates (%) SA2'!$B:$AA,O$645,FALSE)-(VLOOKUP($B136,'Changes (pct point)'!$B:$AA,O$645,FALSE)))</f>
        <v>0.37579247405716171</v>
      </c>
      <c r="P136" s="2">
        <f>VLOOKUP($B136,'Changes (pct point)'!$B:$AA,P$645,FALSE)/(VLOOKUP($B136,'Rates (%) SA2'!$B:$AA,P$645,FALSE)-(VLOOKUP($B136,'Changes (pct point)'!$B:$AA,P$645,FALSE)))</f>
        <v>-0.51093334397665935</v>
      </c>
      <c r="Q136" s="2">
        <f>VLOOKUP($B136,'Changes (pct point)'!$B:$AA,Q$645,FALSE)/(VLOOKUP($B136,'Rates (%) SA2'!$B:$AA,Q$645,FALSE)-(VLOOKUP($B136,'Changes (pct point)'!$B:$AA,Q$645,FALSE)))</f>
        <v>0.50398768006838601</v>
      </c>
      <c r="R136" s="2">
        <f>VLOOKUP($B136,'Changes (pct point)'!$B:$AA,R$645,FALSE)/(VLOOKUP($B136,'Rates (%) SA2'!$B:$AA,R$645,FALSE)-(VLOOKUP($B136,'Changes (pct point)'!$B:$AA,R$645,FALSE)))</f>
        <v>0.62808944122436217</v>
      </c>
      <c r="S136" s="2">
        <f>VLOOKUP($B136,'Changes (pct point)'!$B:$AA,S$645,FALSE)/(VLOOKUP($B136,'Rates (%) SA2'!$B:$AA,S$645,FALSE)-(VLOOKUP($B136,'Changes (pct point)'!$B:$AA,S$645,FALSE)))</f>
        <v>0.6868629824703536</v>
      </c>
      <c r="T136" s="2">
        <f>VLOOKUP($B136,'Changes (pct point)'!$B:$AA,T$645,FALSE)/(VLOOKUP($B136,'Rates (%) SA2'!$B:$AA,T$645,FALSE)-(VLOOKUP($B136,'Changes (pct point)'!$B:$AA,T$645,FALSE)))</f>
        <v>0.44758851814134615</v>
      </c>
      <c r="U136" s="2">
        <f>VLOOKUP($B136,'Changes (pct point)'!$B:$AA,U$645,FALSE)/(VLOOKUP($B136,'Rates (%) SA2'!$B:$AA,U$645,FALSE)-(VLOOKUP($B136,'Changes (pct point)'!$B:$AA,U$645,FALSE)))</f>
        <v>0.21873466168242631</v>
      </c>
      <c r="V136" s="2">
        <f>VLOOKUP($B136,'Changes (pct point)'!$B:$AA,V$645,FALSE)/(VLOOKUP($B136,'Rates (%) SA2'!$B:$AA,V$645,FALSE)-(VLOOKUP($B136,'Changes (pct point)'!$B:$AA,V$645,FALSE)))</f>
        <v>0.4595370819547126</v>
      </c>
      <c r="W136" s="2">
        <f>VLOOKUP($B136,'Changes (pct point)'!$B:$AA,W$645,FALSE)/(VLOOKUP($B136,'Rates (%) SA2'!$B:$AA,W$645,FALSE)-(VLOOKUP($B136,'Changes (pct point)'!$B:$AA,W$645,FALSE)))</f>
        <v>0.39748201438848924</v>
      </c>
      <c r="X136" s="2">
        <f>VLOOKUP($B136,'Changes (pct point)'!$B:$AA,X$645,FALSE)/(VLOOKUP($B136,'Rates (%) SA2'!$B:$AA,X$645,FALSE)-(VLOOKUP($B136,'Changes (pct point)'!$B:$AA,X$645,FALSE)))</f>
        <v>5.9040590405904064E-2</v>
      </c>
      <c r="Y136" s="2">
        <f>VLOOKUP($B136,'Changes (pct point)'!$B:$AA,Y$645,FALSE)/(VLOOKUP($B136,'Rates (%) SA2'!$B:$AA,Y$645,FALSE)-(VLOOKUP($B136,'Changes (pct point)'!$B:$AA,Y$645,FALSE)))</f>
        <v>0.66666666666666685</v>
      </c>
      <c r="Z136" s="2">
        <f>VLOOKUP($B136,'Changes (pct point)'!$B:$AA,Z$645,FALSE)/(VLOOKUP($B136,'Rates (%) SA2'!$B:$AA,Z$645,FALSE)-(VLOOKUP($B136,'Changes (pct point)'!$B:$AA,Z$645,FALSE)))</f>
        <v>0.14945424013434089</v>
      </c>
    </row>
    <row r="137" spans="1:26" x14ac:dyDescent="0.3">
      <c r="A137">
        <v>124051470</v>
      </c>
      <c r="B137" t="s">
        <v>612</v>
      </c>
      <c r="C137" s="2">
        <f>VLOOKUP($B137,'Changes (pct point)'!$B:$AA,C$645,FALSE)/(VLOOKUP($B137,'Rates (%) SA2'!$B:$AA,C$645,FALSE)-(VLOOKUP($B137,'Changes (pct point)'!$B:$AA,C$645,FALSE)))</f>
        <v>0.34451779206859606</v>
      </c>
      <c r="D137" s="2">
        <f>VLOOKUP($B137,'Changes (pct point)'!$B:$AA,D$645,FALSE)/(VLOOKUP($B137,'Rates (%) SA2'!$B:$AA,D$645,FALSE)-(VLOOKUP($B137,'Changes (pct point)'!$B:$AA,D$645,FALSE)))</f>
        <v>9.3181001472754182E-2</v>
      </c>
      <c r="E137" s="2">
        <f>VLOOKUP($B137,'Changes (pct point)'!$B:$AA,E$645,FALSE)/(VLOOKUP($B137,'Rates (%) SA2'!$B:$AA,E$645,FALSE)-(VLOOKUP($B137,'Changes (pct point)'!$B:$AA,E$645,FALSE)))</f>
        <v>0.16013066666666673</v>
      </c>
      <c r="F137" s="2">
        <f>VLOOKUP($B137,'Changes (pct point)'!$B:$AA,F$645,FALSE)/(VLOOKUP($B137,'Rates (%) SA2'!$B:$AA,F$645,FALSE)-(VLOOKUP($B137,'Changes (pct point)'!$B:$AA,F$645,FALSE)))</f>
        <v>0.53359276236429432</v>
      </c>
      <c r="G137" s="2">
        <f>VLOOKUP($B137,'Changes (pct point)'!$B:$AA,G$645,FALSE)/(VLOOKUP($B137,'Rates (%) SA2'!$B:$AA,G$645,FALSE)-(VLOOKUP($B137,'Changes (pct point)'!$B:$AA,G$645,FALSE)))</f>
        <v>0.58932121212121225</v>
      </c>
      <c r="H137" s="2">
        <f>VLOOKUP($B137,'Changes (pct point)'!$B:$AA,H$645,FALSE)/(VLOOKUP($B137,'Rates (%) SA2'!$B:$AA,H$645,FALSE)-(VLOOKUP($B137,'Changes (pct point)'!$B:$AA,H$645,FALSE)))</f>
        <v>0.40237593984962416</v>
      </c>
      <c r="I137" s="2">
        <f>VLOOKUP($B137,'Changes (pct point)'!$B:$AA,I$645,FALSE)/(VLOOKUP($B137,'Rates (%) SA2'!$B:$AA,I$645,FALSE)-(VLOOKUP($B137,'Changes (pct point)'!$B:$AA,I$645,FALSE)))</f>
        <v>0.54293730886850156</v>
      </c>
      <c r="J137" s="2">
        <f>VLOOKUP($B137,'Changes (pct point)'!$B:$AA,J$645,FALSE)/(VLOOKUP($B137,'Rates (%) SA2'!$B:$AA,J$645,FALSE)-(VLOOKUP($B137,'Changes (pct point)'!$B:$AA,J$645,FALSE)))</f>
        <v>0.1985428571428571</v>
      </c>
      <c r="K137" s="2">
        <f>VLOOKUP($B137,'Changes (pct point)'!$B:$AA,K$645,FALSE)/(VLOOKUP($B137,'Rates (%) SA2'!$B:$AA,K$645,FALSE)-(VLOOKUP($B137,'Changes (pct point)'!$B:$AA,K$645,FALSE)))</f>
        <v>1.0630396551724135</v>
      </c>
      <c r="L137" s="2">
        <f>VLOOKUP($B137,'Changes (pct point)'!$B:$AA,L$645,FALSE)/(VLOOKUP($B137,'Rates (%) SA2'!$B:$AA,L$645,FALSE)-(VLOOKUP($B137,'Changes (pct point)'!$B:$AA,L$645,FALSE)))</f>
        <v>0.63577252047315747</v>
      </c>
      <c r="M137" s="2">
        <f>VLOOKUP($B137,'Changes (pct point)'!$B:$AA,M$645,FALSE)/(VLOOKUP($B137,'Rates (%) SA2'!$B:$AA,M$645,FALSE)-(VLOOKUP($B137,'Changes (pct point)'!$B:$AA,M$645,FALSE)))</f>
        <v>0.25440092807424602</v>
      </c>
      <c r="N137" s="2">
        <f>VLOOKUP($B137,'Changes (pct point)'!$B:$AA,N$645,FALSE)/(VLOOKUP($B137,'Rates (%) SA2'!$B:$AA,N$645,FALSE)-(VLOOKUP($B137,'Changes (pct point)'!$B:$AA,N$645,FALSE)))</f>
        <v>0.20495749999999996</v>
      </c>
      <c r="O137" s="2">
        <f>VLOOKUP($B137,'Changes (pct point)'!$B:$AA,O$645,FALSE)/(VLOOKUP($B137,'Rates (%) SA2'!$B:$AA,O$645,FALSE)-(VLOOKUP($B137,'Changes (pct point)'!$B:$AA,O$645,FALSE)))</f>
        <v>0.64188266666666671</v>
      </c>
      <c r="P137" s="2">
        <f>VLOOKUP($B137,'Changes (pct point)'!$B:$AA,P$645,FALSE)/(VLOOKUP($B137,'Rates (%) SA2'!$B:$AA,P$645,FALSE)-(VLOOKUP($B137,'Changes (pct point)'!$B:$AA,P$645,FALSE)))</f>
        <v>-0.26654411764705876</v>
      </c>
      <c r="Q137" s="2">
        <f>VLOOKUP($B137,'Changes (pct point)'!$B:$AA,Q$645,FALSE)/(VLOOKUP($B137,'Rates (%) SA2'!$B:$AA,Q$645,FALSE)-(VLOOKUP($B137,'Changes (pct point)'!$B:$AA,Q$645,FALSE)))</f>
        <v>0.47570949720670386</v>
      </c>
      <c r="R137" s="2">
        <f>VLOOKUP($B137,'Changes (pct point)'!$B:$AA,R$645,FALSE)/(VLOOKUP($B137,'Rates (%) SA2'!$B:$AA,R$645,FALSE)-(VLOOKUP($B137,'Changes (pct point)'!$B:$AA,R$645,FALSE)))</f>
        <v>0.63215086206896554</v>
      </c>
      <c r="S137" s="2">
        <f>VLOOKUP($B137,'Changes (pct point)'!$B:$AA,S$645,FALSE)/(VLOOKUP($B137,'Rates (%) SA2'!$B:$AA,S$645,FALSE)-(VLOOKUP($B137,'Changes (pct point)'!$B:$AA,S$645,FALSE)))</f>
        <v>0.46083873873873871</v>
      </c>
      <c r="T137" s="2">
        <f>VLOOKUP($B137,'Changes (pct point)'!$B:$AA,T$645,FALSE)/(VLOOKUP($B137,'Rates (%) SA2'!$B:$AA,T$645,FALSE)-(VLOOKUP($B137,'Changes (pct point)'!$B:$AA,T$645,FALSE)))</f>
        <v>0.4078467080745341</v>
      </c>
      <c r="U137" s="2">
        <f>VLOOKUP($B137,'Changes (pct point)'!$B:$AA,U$645,FALSE)/(VLOOKUP($B137,'Rates (%) SA2'!$B:$AA,U$645,FALSE)-(VLOOKUP($B137,'Changes (pct point)'!$B:$AA,U$645,FALSE)))</f>
        <v>0.21745649867374009</v>
      </c>
      <c r="V137" s="2">
        <f>VLOOKUP($B137,'Changes (pct point)'!$B:$AA,V$645,FALSE)/(VLOOKUP($B137,'Rates (%) SA2'!$B:$AA,V$645,FALSE)-(VLOOKUP($B137,'Changes (pct point)'!$B:$AA,V$645,FALSE)))</f>
        <v>-0.27558961038961038</v>
      </c>
      <c r="W137" s="2">
        <f>VLOOKUP($B137,'Changes (pct point)'!$B:$AA,W$645,FALSE)/(VLOOKUP($B137,'Rates (%) SA2'!$B:$AA,W$645,FALSE)-(VLOOKUP($B137,'Changes (pct point)'!$B:$AA,W$645,FALSE)))</f>
        <v>0.40547263681592033</v>
      </c>
      <c r="X137" s="2">
        <f>VLOOKUP($B137,'Changes (pct point)'!$B:$AA,X$645,FALSE)/(VLOOKUP($B137,'Rates (%) SA2'!$B:$AA,X$645,FALSE)-(VLOOKUP($B137,'Changes (pct point)'!$B:$AA,X$645,FALSE)))</f>
        <v>0.45418848167539277</v>
      </c>
      <c r="Y137" s="2">
        <f>VLOOKUP($B137,'Changes (pct point)'!$B:$AA,Y$645,FALSE)/(VLOOKUP($B137,'Rates (%) SA2'!$B:$AA,Y$645,FALSE)-(VLOOKUP($B137,'Changes (pct point)'!$B:$AA,Y$645,FALSE)))</f>
        <v>0.18922528940338379</v>
      </c>
      <c r="Z137" s="2">
        <f>VLOOKUP($B137,'Changes (pct point)'!$B:$AA,Z$645,FALSE)/(VLOOKUP($B137,'Rates (%) SA2'!$B:$AA,Z$645,FALSE)-(VLOOKUP($B137,'Changes (pct point)'!$B:$AA,Z$645,FALSE)))</f>
        <v>0.35876840696117801</v>
      </c>
    </row>
    <row r="138" spans="1:26" x14ac:dyDescent="0.3">
      <c r="A138">
        <v>127031601</v>
      </c>
      <c r="B138" t="s">
        <v>691</v>
      </c>
      <c r="C138" s="2">
        <f>VLOOKUP($B138,'Changes (pct point)'!$B:$AA,C$645,FALSE)/(VLOOKUP($B138,'Rates (%) SA2'!$B:$AA,C$645,FALSE)-(VLOOKUP($B138,'Changes (pct point)'!$B:$AA,C$645,FALSE)))</f>
        <v>8.4001905795638057E-2</v>
      </c>
      <c r="D138" s="2">
        <f>VLOOKUP($B138,'Changes (pct point)'!$B:$AA,D$645,FALSE)/(VLOOKUP($B138,'Rates (%) SA2'!$B:$AA,D$645,FALSE)-(VLOOKUP($B138,'Changes (pct point)'!$B:$AA,D$645,FALSE)))</f>
        <v>-2.8837151702786352E-2</v>
      </c>
      <c r="E138" s="2">
        <f>VLOOKUP($B138,'Changes (pct point)'!$B:$AA,E$645,FALSE)/(VLOOKUP($B138,'Rates (%) SA2'!$B:$AA,E$645,FALSE)-(VLOOKUP($B138,'Changes (pct point)'!$B:$AA,E$645,FALSE)))</f>
        <v>-0.18034722222222216</v>
      </c>
      <c r="F138" s="2">
        <f>VLOOKUP($B138,'Changes (pct point)'!$B:$AA,F$645,FALSE)/(VLOOKUP($B138,'Rates (%) SA2'!$B:$AA,F$645,FALSE)-(VLOOKUP($B138,'Changes (pct point)'!$B:$AA,F$645,FALSE)))</f>
        <v>0.13985838509316759</v>
      </c>
      <c r="G138" s="2">
        <f>VLOOKUP($B138,'Changes (pct point)'!$B:$AA,G$645,FALSE)/(VLOOKUP($B138,'Rates (%) SA2'!$B:$AA,G$645,FALSE)-(VLOOKUP($B138,'Changes (pct point)'!$B:$AA,G$645,FALSE)))</f>
        <v>0.34377952755905516</v>
      </c>
      <c r="H138" s="2">
        <f>VLOOKUP($B138,'Changes (pct point)'!$B:$AA,H$645,FALSE)/(VLOOKUP($B138,'Rates (%) SA2'!$B:$AA,H$645,FALSE)-(VLOOKUP($B138,'Changes (pct point)'!$B:$AA,H$645,FALSE)))</f>
        <v>0.16766650602409641</v>
      </c>
      <c r="I138" s="2">
        <f>VLOOKUP($B138,'Changes (pct point)'!$B:$AA,I$645,FALSE)/(VLOOKUP($B138,'Rates (%) SA2'!$B:$AA,I$645,FALSE)-(VLOOKUP($B138,'Changes (pct point)'!$B:$AA,I$645,FALSE)))</f>
        <v>8.2012600000000116E-2</v>
      </c>
      <c r="J138" s="2">
        <f>VLOOKUP($B138,'Changes (pct point)'!$B:$AA,J$645,FALSE)/(VLOOKUP($B138,'Rates (%) SA2'!$B:$AA,J$645,FALSE)-(VLOOKUP($B138,'Changes (pct point)'!$B:$AA,J$645,FALSE)))</f>
        <v>0.33412742616033753</v>
      </c>
      <c r="K138" s="2">
        <f>VLOOKUP($B138,'Changes (pct point)'!$B:$AA,K$645,FALSE)/(VLOOKUP($B138,'Rates (%) SA2'!$B:$AA,K$645,FALSE)-(VLOOKUP($B138,'Changes (pct point)'!$B:$AA,K$645,FALSE)))</f>
        <v>0.1051470588235294</v>
      </c>
      <c r="L138" s="2">
        <f>VLOOKUP($B138,'Changes (pct point)'!$B:$AA,L$645,FALSE)/(VLOOKUP($B138,'Rates (%) SA2'!$B:$AA,L$645,FALSE)-(VLOOKUP($B138,'Changes (pct point)'!$B:$AA,L$645,FALSE)))</f>
        <v>0.20842024866785083</v>
      </c>
      <c r="M138" s="2">
        <f>VLOOKUP($B138,'Changes (pct point)'!$B:$AA,M$645,FALSE)/(VLOOKUP($B138,'Rates (%) SA2'!$B:$AA,M$645,FALSE)-(VLOOKUP($B138,'Changes (pct point)'!$B:$AA,M$645,FALSE)))</f>
        <v>-0.14624812030075182</v>
      </c>
      <c r="N138" s="2">
        <f>VLOOKUP($B138,'Changes (pct point)'!$B:$AA,N$645,FALSE)/(VLOOKUP($B138,'Rates (%) SA2'!$B:$AA,N$645,FALSE)-(VLOOKUP($B138,'Changes (pct point)'!$B:$AA,N$645,FALSE)))</f>
        <v>8.6955696202531629E-2</v>
      </c>
      <c r="O138" s="2">
        <f>VLOOKUP($B138,'Changes (pct point)'!$B:$AA,O$645,FALSE)/(VLOOKUP($B138,'Rates (%) SA2'!$B:$AA,O$645,FALSE)-(VLOOKUP($B138,'Changes (pct point)'!$B:$AA,O$645,FALSE)))</f>
        <v>0.80044166666666672</v>
      </c>
      <c r="P138" s="2">
        <f>VLOOKUP($B138,'Changes (pct point)'!$B:$AA,P$645,FALSE)/(VLOOKUP($B138,'Rates (%) SA2'!$B:$AA,P$645,FALSE)-(VLOOKUP($B138,'Changes (pct point)'!$B:$AA,P$645,FALSE)))</f>
        <v>-0.23860437956204383</v>
      </c>
      <c r="Q138" s="2">
        <f>VLOOKUP($B138,'Changes (pct point)'!$B:$AA,Q$645,FALSE)/(VLOOKUP($B138,'Rates (%) SA2'!$B:$AA,Q$645,FALSE)-(VLOOKUP($B138,'Changes (pct point)'!$B:$AA,Q$645,FALSE)))</f>
        <v>9.4021739130434726E-2</v>
      </c>
      <c r="R138" s="2">
        <f>VLOOKUP($B138,'Changes (pct point)'!$B:$AA,R$645,FALSE)/(VLOOKUP($B138,'Rates (%) SA2'!$B:$AA,R$645,FALSE)-(VLOOKUP($B138,'Changes (pct point)'!$B:$AA,R$645,FALSE)))</f>
        <v>0.33933333333333326</v>
      </c>
      <c r="S138" s="2">
        <f>VLOOKUP($B138,'Changes (pct point)'!$B:$AA,S$645,FALSE)/(VLOOKUP($B138,'Rates (%) SA2'!$B:$AA,S$645,FALSE)-(VLOOKUP($B138,'Changes (pct point)'!$B:$AA,S$645,FALSE)))</f>
        <v>-4.0983950617283986E-2</v>
      </c>
      <c r="T138" s="2">
        <f>VLOOKUP($B138,'Changes (pct point)'!$B:$AA,T$645,FALSE)/(VLOOKUP($B138,'Rates (%) SA2'!$B:$AA,T$645,FALSE)-(VLOOKUP($B138,'Changes (pct point)'!$B:$AA,T$645,FALSE)))</f>
        <v>-0.39863779527559057</v>
      </c>
      <c r="U138" s="2">
        <f>VLOOKUP($B138,'Changes (pct point)'!$B:$AA,U$645,FALSE)/(VLOOKUP($B138,'Rates (%) SA2'!$B:$AA,U$645,FALSE)-(VLOOKUP($B138,'Changes (pct point)'!$B:$AA,U$645,FALSE)))</f>
        <v>0.21608884462151398</v>
      </c>
      <c r="V138" s="2">
        <f>VLOOKUP($B138,'Changes (pct point)'!$B:$AA,V$645,FALSE)/(VLOOKUP($B138,'Rates (%) SA2'!$B:$AA,V$645,FALSE)-(VLOOKUP($B138,'Changes (pct point)'!$B:$AA,V$645,FALSE)))</f>
        <v>0.25827345844504018</v>
      </c>
      <c r="W138" s="2">
        <f>VLOOKUP($B138,'Changes (pct point)'!$B:$AA,W$645,FALSE)/(VLOOKUP($B138,'Rates (%) SA2'!$B:$AA,W$645,FALSE)-(VLOOKUP($B138,'Changes (pct point)'!$B:$AA,W$645,FALSE)))</f>
        <v>1.4580801944106924E-2</v>
      </c>
      <c r="X138" s="2">
        <f>VLOOKUP($B138,'Changes (pct point)'!$B:$AA,X$645,FALSE)/(VLOOKUP($B138,'Rates (%) SA2'!$B:$AA,X$645,FALSE)-(VLOOKUP($B138,'Changes (pct point)'!$B:$AA,X$645,FALSE)))</f>
        <v>-0.22651579846285227</v>
      </c>
      <c r="Y138" s="2">
        <f>VLOOKUP($B138,'Changes (pct point)'!$B:$AA,Y$645,FALSE)/(VLOOKUP($B138,'Rates (%) SA2'!$B:$AA,Y$645,FALSE)-(VLOOKUP($B138,'Changes (pct point)'!$B:$AA,Y$645,FALSE)))</f>
        <v>-7.2146354032465859E-3</v>
      </c>
      <c r="Z138" s="2">
        <f>VLOOKUP($B138,'Changes (pct point)'!$B:$AA,Z$645,FALSE)/(VLOOKUP($B138,'Rates (%) SA2'!$B:$AA,Z$645,FALSE)-(VLOOKUP($B138,'Changes (pct point)'!$B:$AA,Z$645,FALSE)))</f>
        <v>6.1535019019914976E-2</v>
      </c>
    </row>
    <row r="139" spans="1:26" x14ac:dyDescent="0.3">
      <c r="A139">
        <v>127011727</v>
      </c>
      <c r="B139" t="s">
        <v>671</v>
      </c>
      <c r="C139" s="2">
        <f>VLOOKUP($B139,'Changes (pct point)'!$B:$AA,C$645,FALSE)/(VLOOKUP($B139,'Rates (%) SA2'!$B:$AA,C$645,FALSE)-(VLOOKUP($B139,'Changes (pct point)'!$B:$AA,C$645,FALSE)))</f>
        <v>0.32154438562630161</v>
      </c>
      <c r="D139" s="2">
        <f>VLOOKUP($B139,'Changes (pct point)'!$B:$AA,D$645,FALSE)/(VLOOKUP($B139,'Rates (%) SA2'!$B:$AA,D$645,FALSE)-(VLOOKUP($B139,'Changes (pct point)'!$B:$AA,D$645,FALSE)))</f>
        <v>6.3322344345607212E-2</v>
      </c>
      <c r="E139" s="2">
        <f>VLOOKUP($B139,'Changes (pct point)'!$B:$AA,E$645,FALSE)/(VLOOKUP($B139,'Rates (%) SA2'!$B:$AA,E$645,FALSE)-(VLOOKUP($B139,'Changes (pct point)'!$B:$AA,E$645,FALSE)))</f>
        <v>0.45601580569894751</v>
      </c>
      <c r="F139" s="2">
        <f>VLOOKUP($B139,'Changes (pct point)'!$B:$AA,F$645,FALSE)/(VLOOKUP($B139,'Rates (%) SA2'!$B:$AA,F$645,FALSE)-(VLOOKUP($B139,'Changes (pct point)'!$B:$AA,F$645,FALSE)))</f>
        <v>0.36933140472200271</v>
      </c>
      <c r="G139" s="2">
        <f>VLOOKUP($B139,'Changes (pct point)'!$B:$AA,G$645,FALSE)/(VLOOKUP($B139,'Rates (%) SA2'!$B:$AA,G$645,FALSE)-(VLOOKUP($B139,'Changes (pct point)'!$B:$AA,G$645,FALSE)))</f>
        <v>1.1548159151504913</v>
      </c>
      <c r="H139" s="2">
        <f>VLOOKUP($B139,'Changes (pct point)'!$B:$AA,H$645,FALSE)/(VLOOKUP($B139,'Rates (%) SA2'!$B:$AA,H$645,FALSE)-(VLOOKUP($B139,'Changes (pct point)'!$B:$AA,H$645,FALSE)))</f>
        <v>0.40407761519917357</v>
      </c>
      <c r="I139" s="2">
        <f>VLOOKUP($B139,'Changes (pct point)'!$B:$AA,I$645,FALSE)/(VLOOKUP($B139,'Rates (%) SA2'!$B:$AA,I$645,FALSE)-(VLOOKUP($B139,'Changes (pct point)'!$B:$AA,I$645,FALSE)))</f>
        <v>0.46625993511260461</v>
      </c>
      <c r="J139" s="2">
        <f>VLOOKUP($B139,'Changes (pct point)'!$B:$AA,J$645,FALSE)/(VLOOKUP($B139,'Rates (%) SA2'!$B:$AA,J$645,FALSE)-(VLOOKUP($B139,'Changes (pct point)'!$B:$AA,J$645,FALSE)))</f>
        <v>0.36372505614403428</v>
      </c>
      <c r="K139" s="2">
        <f>VLOOKUP($B139,'Changes (pct point)'!$B:$AA,K$645,FALSE)/(VLOOKUP($B139,'Rates (%) SA2'!$B:$AA,K$645,FALSE)-(VLOOKUP($B139,'Changes (pct point)'!$B:$AA,K$645,FALSE)))</f>
        <v>0.96650002849054162</v>
      </c>
      <c r="L139" s="2">
        <f>VLOOKUP($B139,'Changes (pct point)'!$B:$AA,L$645,FALSE)/(VLOOKUP($B139,'Rates (%) SA2'!$B:$AA,L$645,FALSE)-(VLOOKUP($B139,'Changes (pct point)'!$B:$AA,L$645,FALSE)))</f>
        <v>0.34646359096817242</v>
      </c>
      <c r="M139" s="2">
        <f>VLOOKUP($B139,'Changes (pct point)'!$B:$AA,M$645,FALSE)/(VLOOKUP($B139,'Rates (%) SA2'!$B:$AA,M$645,FALSE)-(VLOOKUP($B139,'Changes (pct point)'!$B:$AA,M$645,FALSE)))</f>
        <v>0.40018474836932666</v>
      </c>
      <c r="N139" s="2">
        <f>VLOOKUP($B139,'Changes (pct point)'!$B:$AA,N$645,FALSE)/(VLOOKUP($B139,'Rates (%) SA2'!$B:$AA,N$645,FALSE)-(VLOOKUP($B139,'Changes (pct point)'!$B:$AA,N$645,FALSE)))</f>
        <v>6.2016428129532918E-2</v>
      </c>
      <c r="O139" s="2">
        <f>VLOOKUP($B139,'Changes (pct point)'!$B:$AA,O$645,FALSE)/(VLOOKUP($B139,'Rates (%) SA2'!$B:$AA,O$645,FALSE)-(VLOOKUP($B139,'Changes (pct point)'!$B:$AA,O$645,FALSE)))</f>
        <v>0.52817884004157722</v>
      </c>
      <c r="P139" s="2">
        <f>VLOOKUP($B139,'Changes (pct point)'!$B:$AA,P$645,FALSE)/(VLOOKUP($B139,'Rates (%) SA2'!$B:$AA,P$645,FALSE)-(VLOOKUP($B139,'Changes (pct point)'!$B:$AA,P$645,FALSE)))</f>
        <v>-0.62394751659525505</v>
      </c>
      <c r="Q139" s="2">
        <f>VLOOKUP($B139,'Changes (pct point)'!$B:$AA,Q$645,FALSE)/(VLOOKUP($B139,'Rates (%) SA2'!$B:$AA,Q$645,FALSE)-(VLOOKUP($B139,'Changes (pct point)'!$B:$AA,Q$645,FALSE)))</f>
        <v>0.7869512156785341</v>
      </c>
      <c r="R139" s="2">
        <f>VLOOKUP($B139,'Changes (pct point)'!$B:$AA,R$645,FALSE)/(VLOOKUP($B139,'Rates (%) SA2'!$B:$AA,R$645,FALSE)-(VLOOKUP($B139,'Changes (pct point)'!$B:$AA,R$645,FALSE)))</f>
        <v>1.9847271009776568</v>
      </c>
      <c r="S139" s="2">
        <f>VLOOKUP($B139,'Changes (pct point)'!$B:$AA,S$645,FALSE)/(VLOOKUP($B139,'Rates (%) SA2'!$B:$AA,S$645,FALSE)-(VLOOKUP($B139,'Changes (pct point)'!$B:$AA,S$645,FALSE)))</f>
        <v>0.57328344944980014</v>
      </c>
      <c r="T139" s="2">
        <f>VLOOKUP($B139,'Changes (pct point)'!$B:$AA,T$645,FALSE)/(VLOOKUP($B139,'Rates (%) SA2'!$B:$AA,T$645,FALSE)-(VLOOKUP($B139,'Changes (pct point)'!$B:$AA,T$645,FALSE)))</f>
        <v>0.30163856046640714</v>
      </c>
      <c r="U139" s="2">
        <f>VLOOKUP($B139,'Changes (pct point)'!$B:$AA,U$645,FALSE)/(VLOOKUP($B139,'Rates (%) SA2'!$B:$AA,U$645,FALSE)-(VLOOKUP($B139,'Changes (pct point)'!$B:$AA,U$645,FALSE)))</f>
        <v>0.21603183133947471</v>
      </c>
      <c r="V139" s="2" t="e">
        <f>VLOOKUP($B139,'Changes (pct point)'!$B:$AA,V$645,FALSE)/(VLOOKUP($B139,'Rates (%) SA2'!$B:$AA,V$645,FALSE)-(VLOOKUP($B139,'Changes (pct point)'!$B:$AA,V$645,FALSE)))</f>
        <v>#VALUE!</v>
      </c>
      <c r="W139" s="2">
        <f>VLOOKUP($B139,'Changes (pct point)'!$B:$AA,W$645,FALSE)/(VLOOKUP($B139,'Rates (%) SA2'!$B:$AA,W$645,FALSE)-(VLOOKUP($B139,'Changes (pct point)'!$B:$AA,W$645,FALSE)))</f>
        <v>5.8192955589586523E-2</v>
      </c>
      <c r="X139" s="2">
        <f>VLOOKUP($B139,'Changes (pct point)'!$B:$AA,X$645,FALSE)/(VLOOKUP($B139,'Rates (%) SA2'!$B:$AA,X$645,FALSE)-(VLOOKUP($B139,'Changes (pct point)'!$B:$AA,X$645,FALSE)))</f>
        <v>-6.9841269841269829E-2</v>
      </c>
      <c r="Y139" s="2">
        <f>VLOOKUP($B139,'Changes (pct point)'!$B:$AA,Y$645,FALSE)/(VLOOKUP($B139,'Rates (%) SA2'!$B:$AA,Y$645,FALSE)-(VLOOKUP($B139,'Changes (pct point)'!$B:$AA,Y$645,FALSE)))</f>
        <v>-8.576233183856502E-2</v>
      </c>
      <c r="Z139" s="2">
        <f>VLOOKUP($B139,'Changes (pct point)'!$B:$AA,Z$645,FALSE)/(VLOOKUP($B139,'Rates (%) SA2'!$B:$AA,Z$645,FALSE)-(VLOOKUP($B139,'Changes (pct point)'!$B:$AA,Z$645,FALSE)))</f>
        <v>0.16638513513513514</v>
      </c>
    </row>
    <row r="140" spans="1:26" x14ac:dyDescent="0.3">
      <c r="A140">
        <v>124031462</v>
      </c>
      <c r="B140" t="s">
        <v>602</v>
      </c>
      <c r="C140" s="2">
        <f>VLOOKUP($B140,'Changes (pct point)'!$B:$AA,C$645,FALSE)/(VLOOKUP($B140,'Rates (%) SA2'!$B:$AA,C$645,FALSE)-(VLOOKUP($B140,'Changes (pct point)'!$B:$AA,C$645,FALSE)))</f>
        <v>0.18882474437627814</v>
      </c>
      <c r="D140" s="2">
        <f>VLOOKUP($B140,'Changes (pct point)'!$B:$AA,D$645,FALSE)/(VLOOKUP($B140,'Rates (%) SA2'!$B:$AA,D$645,FALSE)-(VLOOKUP($B140,'Changes (pct point)'!$B:$AA,D$645,FALSE)))</f>
        <v>-2.6649555273189282E-2</v>
      </c>
      <c r="E140" s="2">
        <f>VLOOKUP($B140,'Changes (pct point)'!$B:$AA,E$645,FALSE)/(VLOOKUP($B140,'Rates (%) SA2'!$B:$AA,E$645,FALSE)-(VLOOKUP($B140,'Changes (pct point)'!$B:$AA,E$645,FALSE)))</f>
        <v>0.19260671140939606</v>
      </c>
      <c r="F140" s="2">
        <f>VLOOKUP($B140,'Changes (pct point)'!$B:$AA,F$645,FALSE)/(VLOOKUP($B140,'Rates (%) SA2'!$B:$AA,F$645,FALSE)-(VLOOKUP($B140,'Changes (pct point)'!$B:$AA,F$645,FALSE)))</f>
        <v>0.26414337137840199</v>
      </c>
      <c r="G140" s="2">
        <f>VLOOKUP($B140,'Changes (pct point)'!$B:$AA,G$645,FALSE)/(VLOOKUP($B140,'Rates (%) SA2'!$B:$AA,G$645,FALSE)-(VLOOKUP($B140,'Changes (pct point)'!$B:$AA,G$645,FALSE)))</f>
        <v>0.5477727272727273</v>
      </c>
      <c r="H140" s="2">
        <f>VLOOKUP($B140,'Changes (pct point)'!$B:$AA,H$645,FALSE)/(VLOOKUP($B140,'Rates (%) SA2'!$B:$AA,H$645,FALSE)-(VLOOKUP($B140,'Changes (pct point)'!$B:$AA,H$645,FALSE)))</f>
        <v>0.32438126721763094</v>
      </c>
      <c r="I140" s="2">
        <f>VLOOKUP($B140,'Changes (pct point)'!$B:$AA,I$645,FALSE)/(VLOOKUP($B140,'Rates (%) SA2'!$B:$AA,I$645,FALSE)-(VLOOKUP($B140,'Changes (pct point)'!$B:$AA,I$645,FALSE)))</f>
        <v>0.25961697099892572</v>
      </c>
      <c r="J140" s="2">
        <f>VLOOKUP($B140,'Changes (pct point)'!$B:$AA,J$645,FALSE)/(VLOOKUP($B140,'Rates (%) SA2'!$B:$AA,J$645,FALSE)-(VLOOKUP($B140,'Changes (pct point)'!$B:$AA,J$645,FALSE)))</f>
        <v>0.26822857142857148</v>
      </c>
      <c r="K140" s="2">
        <f>VLOOKUP($B140,'Changes (pct point)'!$B:$AA,K$645,FALSE)/(VLOOKUP($B140,'Rates (%) SA2'!$B:$AA,K$645,FALSE)-(VLOOKUP($B140,'Changes (pct point)'!$B:$AA,K$645,FALSE)))</f>
        <v>0.87914999999999976</v>
      </c>
      <c r="L140" s="2">
        <f>VLOOKUP($B140,'Changes (pct point)'!$B:$AA,L$645,FALSE)/(VLOOKUP($B140,'Rates (%) SA2'!$B:$AA,L$645,FALSE)-(VLOOKUP($B140,'Changes (pct point)'!$B:$AA,L$645,FALSE)))</f>
        <v>0.35215462184873947</v>
      </c>
      <c r="M140" s="2">
        <f>VLOOKUP($B140,'Changes (pct point)'!$B:$AA,M$645,FALSE)/(VLOOKUP($B140,'Rates (%) SA2'!$B:$AA,M$645,FALSE)-(VLOOKUP($B140,'Changes (pct point)'!$B:$AA,M$645,FALSE)))</f>
        <v>-8.399350000000004E-2</v>
      </c>
      <c r="N140" s="2">
        <f>VLOOKUP($B140,'Changes (pct point)'!$B:$AA,N$645,FALSE)/(VLOOKUP($B140,'Rates (%) SA2'!$B:$AA,N$645,FALSE)-(VLOOKUP($B140,'Changes (pct point)'!$B:$AA,N$645,FALSE)))</f>
        <v>0.32661594202898547</v>
      </c>
      <c r="O140" s="2">
        <f>VLOOKUP($B140,'Changes (pct point)'!$B:$AA,O$645,FALSE)/(VLOOKUP($B140,'Rates (%) SA2'!$B:$AA,O$645,FALSE)-(VLOOKUP($B140,'Changes (pct point)'!$B:$AA,O$645,FALSE)))</f>
        <v>1.4909619047619052</v>
      </c>
      <c r="P140" s="2">
        <f>VLOOKUP($B140,'Changes (pct point)'!$B:$AA,P$645,FALSE)/(VLOOKUP($B140,'Rates (%) SA2'!$B:$AA,P$645,FALSE)-(VLOOKUP($B140,'Changes (pct point)'!$B:$AA,P$645,FALSE)))</f>
        <v>-0.23992072072072082</v>
      </c>
      <c r="Q140" s="2">
        <f>VLOOKUP($B140,'Changes (pct point)'!$B:$AA,Q$645,FALSE)/(VLOOKUP($B140,'Rates (%) SA2'!$B:$AA,Q$645,FALSE)-(VLOOKUP($B140,'Changes (pct point)'!$B:$AA,Q$645,FALSE)))</f>
        <v>8.0704317386230948E-2</v>
      </c>
      <c r="R140" s="2">
        <f>VLOOKUP($B140,'Changes (pct point)'!$B:$AA,R$645,FALSE)/(VLOOKUP($B140,'Rates (%) SA2'!$B:$AA,R$645,FALSE)-(VLOOKUP($B140,'Changes (pct point)'!$B:$AA,R$645,FALSE)))</f>
        <v>0.53868333333333329</v>
      </c>
      <c r="S140" s="2">
        <f>VLOOKUP($B140,'Changes (pct point)'!$B:$AA,S$645,FALSE)/(VLOOKUP($B140,'Rates (%) SA2'!$B:$AA,S$645,FALSE)-(VLOOKUP($B140,'Changes (pct point)'!$B:$AA,S$645,FALSE)))</f>
        <v>0.38590364963503637</v>
      </c>
      <c r="T140" s="2">
        <f>VLOOKUP($B140,'Changes (pct point)'!$B:$AA,T$645,FALSE)/(VLOOKUP($B140,'Rates (%) SA2'!$B:$AA,T$645,FALSE)-(VLOOKUP($B140,'Changes (pct point)'!$B:$AA,T$645,FALSE)))</f>
        <v>0.22279902755267433</v>
      </c>
      <c r="U140" s="2">
        <f>VLOOKUP($B140,'Changes (pct point)'!$B:$AA,U$645,FALSE)/(VLOOKUP($B140,'Rates (%) SA2'!$B:$AA,U$645,FALSE)-(VLOOKUP($B140,'Changes (pct point)'!$B:$AA,U$645,FALSE)))</f>
        <v>0.21565831012070569</v>
      </c>
      <c r="V140" s="2">
        <f>VLOOKUP($B140,'Changes (pct point)'!$B:$AA,V$645,FALSE)/(VLOOKUP($B140,'Rates (%) SA2'!$B:$AA,V$645,FALSE)-(VLOOKUP($B140,'Changes (pct point)'!$B:$AA,V$645,FALSE)))</f>
        <v>0.2754791519434629</v>
      </c>
      <c r="W140" s="2">
        <f>VLOOKUP($B140,'Changes (pct point)'!$B:$AA,W$645,FALSE)/(VLOOKUP($B140,'Rates (%) SA2'!$B:$AA,W$645,FALSE)-(VLOOKUP($B140,'Changes (pct point)'!$B:$AA,W$645,FALSE)))</f>
        <v>0.1780199818346957</v>
      </c>
      <c r="X140" s="2">
        <f>VLOOKUP($B140,'Changes (pct point)'!$B:$AA,X$645,FALSE)/(VLOOKUP($B140,'Rates (%) SA2'!$B:$AA,X$645,FALSE)-(VLOOKUP($B140,'Changes (pct point)'!$B:$AA,X$645,FALSE)))</f>
        <v>0.24300441826215022</v>
      </c>
      <c r="Y140" s="2">
        <f>VLOOKUP($B140,'Changes (pct point)'!$B:$AA,Y$645,FALSE)/(VLOOKUP($B140,'Rates (%) SA2'!$B:$AA,Y$645,FALSE)-(VLOOKUP($B140,'Changes (pct point)'!$B:$AA,Y$645,FALSE)))</f>
        <v>-7.7457795431976187E-2</v>
      </c>
      <c r="Z140" s="2">
        <f>VLOOKUP($B140,'Changes (pct point)'!$B:$AA,Z$645,FALSE)/(VLOOKUP($B140,'Rates (%) SA2'!$B:$AA,Z$645,FALSE)-(VLOOKUP($B140,'Changes (pct point)'!$B:$AA,Z$645,FALSE)))</f>
        <v>0.25918944392082943</v>
      </c>
    </row>
    <row r="141" spans="1:26" x14ac:dyDescent="0.3">
      <c r="A141">
        <v>123011433</v>
      </c>
      <c r="B141" t="s">
        <v>569</v>
      </c>
      <c r="C141" s="2">
        <f>VLOOKUP($B141,'Changes (pct point)'!$B:$AA,C$645,FALSE)/(VLOOKUP($B141,'Rates (%) SA2'!$B:$AA,C$645,FALSE)-(VLOOKUP($B141,'Changes (pct point)'!$B:$AA,C$645,FALSE)))</f>
        <v>0.36684100119189517</v>
      </c>
      <c r="D141" s="2">
        <f>VLOOKUP($B141,'Changes (pct point)'!$B:$AA,D$645,FALSE)/(VLOOKUP($B141,'Rates (%) SA2'!$B:$AA,D$645,FALSE)-(VLOOKUP($B141,'Changes (pct point)'!$B:$AA,D$645,FALSE)))</f>
        <v>-2.3043824701195276E-2</v>
      </c>
      <c r="E141" s="2">
        <f>VLOOKUP($B141,'Changes (pct point)'!$B:$AA,E$645,FALSE)/(VLOOKUP($B141,'Rates (%) SA2'!$B:$AA,E$645,FALSE)-(VLOOKUP($B141,'Changes (pct point)'!$B:$AA,E$645,FALSE)))</f>
        <v>7.5200000000000017E-2</v>
      </c>
      <c r="F141" s="2">
        <f>VLOOKUP($B141,'Changes (pct point)'!$B:$AA,F$645,FALSE)/(VLOOKUP($B141,'Rates (%) SA2'!$B:$AA,F$645,FALSE)-(VLOOKUP($B141,'Changes (pct point)'!$B:$AA,F$645,FALSE)))</f>
        <v>0.5283545706371191</v>
      </c>
      <c r="G141" s="2">
        <f>VLOOKUP($B141,'Changes (pct point)'!$B:$AA,G$645,FALSE)/(VLOOKUP($B141,'Rates (%) SA2'!$B:$AA,G$645,FALSE)-(VLOOKUP($B141,'Changes (pct point)'!$B:$AA,G$645,FALSE)))</f>
        <v>0.7456560509554141</v>
      </c>
      <c r="H141" s="2">
        <f>VLOOKUP($B141,'Changes (pct point)'!$B:$AA,H$645,FALSE)/(VLOOKUP($B141,'Rates (%) SA2'!$B:$AA,H$645,FALSE)-(VLOOKUP($B141,'Changes (pct point)'!$B:$AA,H$645,FALSE)))</f>
        <v>0.51766431226765808</v>
      </c>
      <c r="I141" s="2">
        <f>VLOOKUP($B141,'Changes (pct point)'!$B:$AA,I$645,FALSE)/(VLOOKUP($B141,'Rates (%) SA2'!$B:$AA,I$645,FALSE)-(VLOOKUP($B141,'Changes (pct point)'!$B:$AA,I$645,FALSE)))</f>
        <v>0.54243124999999981</v>
      </c>
      <c r="J141" s="2">
        <f>VLOOKUP($B141,'Changes (pct point)'!$B:$AA,J$645,FALSE)/(VLOOKUP($B141,'Rates (%) SA2'!$B:$AA,J$645,FALSE)-(VLOOKUP($B141,'Changes (pct point)'!$B:$AA,J$645,FALSE)))</f>
        <v>0.56288043478260885</v>
      </c>
      <c r="K141" s="2">
        <f>VLOOKUP($B141,'Changes (pct point)'!$B:$AA,K$645,FALSE)/(VLOOKUP($B141,'Rates (%) SA2'!$B:$AA,K$645,FALSE)-(VLOOKUP($B141,'Changes (pct point)'!$B:$AA,K$645,FALSE)))</f>
        <v>2.3616709677419356</v>
      </c>
      <c r="L141" s="2">
        <f>VLOOKUP($B141,'Changes (pct point)'!$B:$AA,L$645,FALSE)/(VLOOKUP($B141,'Rates (%) SA2'!$B:$AA,L$645,FALSE)-(VLOOKUP($B141,'Changes (pct point)'!$B:$AA,L$645,FALSE)))</f>
        <v>0.28259310344827598</v>
      </c>
      <c r="M141" s="2">
        <f>VLOOKUP($B141,'Changes (pct point)'!$B:$AA,M$645,FALSE)/(VLOOKUP($B141,'Rates (%) SA2'!$B:$AA,M$645,FALSE)-(VLOOKUP($B141,'Changes (pct point)'!$B:$AA,M$645,FALSE)))</f>
        <v>7.9974025974024997E-3</v>
      </c>
      <c r="N141" s="2">
        <f>VLOOKUP($B141,'Changes (pct point)'!$B:$AA,N$645,FALSE)/(VLOOKUP($B141,'Rates (%) SA2'!$B:$AA,N$645,FALSE)-(VLOOKUP($B141,'Changes (pct point)'!$B:$AA,N$645,FALSE)))</f>
        <v>0.13353602941176468</v>
      </c>
      <c r="O141" s="2">
        <f>VLOOKUP($B141,'Changes (pct point)'!$B:$AA,O$645,FALSE)/(VLOOKUP($B141,'Rates (%) SA2'!$B:$AA,O$645,FALSE)-(VLOOKUP($B141,'Changes (pct point)'!$B:$AA,O$645,FALSE)))</f>
        <v>0.86007792207792211</v>
      </c>
      <c r="P141" s="2">
        <f>VLOOKUP($B141,'Changes (pct point)'!$B:$AA,P$645,FALSE)/(VLOOKUP($B141,'Rates (%) SA2'!$B:$AA,P$645,FALSE)-(VLOOKUP($B141,'Changes (pct point)'!$B:$AA,P$645,FALSE)))</f>
        <v>-3.9435294117647061E-2</v>
      </c>
      <c r="Q141" s="2">
        <f>VLOOKUP($B141,'Changes (pct point)'!$B:$AA,Q$645,FALSE)/(VLOOKUP($B141,'Rates (%) SA2'!$B:$AA,Q$645,FALSE)-(VLOOKUP($B141,'Changes (pct point)'!$B:$AA,Q$645,FALSE)))</f>
        <v>0.47959999999999992</v>
      </c>
      <c r="R141" s="2">
        <f>VLOOKUP($B141,'Changes (pct point)'!$B:$AA,R$645,FALSE)/(VLOOKUP($B141,'Rates (%) SA2'!$B:$AA,R$645,FALSE)-(VLOOKUP($B141,'Changes (pct point)'!$B:$AA,R$645,FALSE)))</f>
        <v>0.72678911564625859</v>
      </c>
      <c r="S141" s="2">
        <f>VLOOKUP($B141,'Changes (pct point)'!$B:$AA,S$645,FALSE)/(VLOOKUP($B141,'Rates (%) SA2'!$B:$AA,S$645,FALSE)-(VLOOKUP($B141,'Changes (pct point)'!$B:$AA,S$645,FALSE)))</f>
        <v>1.4786580645161289</v>
      </c>
      <c r="T141" s="2">
        <f>VLOOKUP($B141,'Changes (pct point)'!$B:$AA,T$645,FALSE)/(VLOOKUP($B141,'Rates (%) SA2'!$B:$AA,T$645,FALSE)-(VLOOKUP($B141,'Changes (pct point)'!$B:$AA,T$645,FALSE)))</f>
        <v>0.28473433242506802</v>
      </c>
      <c r="U141" s="2">
        <f>VLOOKUP($B141,'Changes (pct point)'!$B:$AA,U$645,FALSE)/(VLOOKUP($B141,'Rates (%) SA2'!$B:$AA,U$645,FALSE)-(VLOOKUP($B141,'Changes (pct point)'!$B:$AA,U$645,FALSE)))</f>
        <v>0.21482924901185768</v>
      </c>
      <c r="V141" s="2">
        <f>VLOOKUP($B141,'Changes (pct point)'!$B:$AA,V$645,FALSE)/(VLOOKUP($B141,'Rates (%) SA2'!$B:$AA,V$645,FALSE)-(VLOOKUP($B141,'Changes (pct point)'!$B:$AA,V$645,FALSE)))</f>
        <v>0.3656155339805825</v>
      </c>
      <c r="W141" s="2">
        <f>VLOOKUP($B141,'Changes (pct point)'!$B:$AA,W$645,FALSE)/(VLOOKUP($B141,'Rates (%) SA2'!$B:$AA,W$645,FALSE)-(VLOOKUP($B141,'Changes (pct point)'!$B:$AA,W$645,FALSE)))</f>
        <v>0.58784893267651894</v>
      </c>
      <c r="X141" s="2">
        <f>VLOOKUP($B141,'Changes (pct point)'!$B:$AA,X$645,FALSE)/(VLOOKUP($B141,'Rates (%) SA2'!$B:$AA,X$645,FALSE)-(VLOOKUP($B141,'Changes (pct point)'!$B:$AA,X$645,FALSE)))</f>
        <v>-0.18928901200369347</v>
      </c>
      <c r="Y141" s="2">
        <f>VLOOKUP($B141,'Changes (pct point)'!$B:$AA,Y$645,FALSE)/(VLOOKUP($B141,'Rates (%) SA2'!$B:$AA,Y$645,FALSE)-(VLOOKUP($B141,'Changes (pct point)'!$B:$AA,Y$645,FALSE)))</f>
        <v>0.12311827956989246</v>
      </c>
      <c r="Z141" s="2">
        <f>VLOOKUP($B141,'Changes (pct point)'!$B:$AA,Z$645,FALSE)/(VLOOKUP($B141,'Rates (%) SA2'!$B:$AA,Z$645,FALSE)-(VLOOKUP($B141,'Changes (pct point)'!$B:$AA,Z$645,FALSE)))</f>
        <v>1.0492505353319059</v>
      </c>
    </row>
    <row r="142" spans="1:26" x14ac:dyDescent="0.3">
      <c r="A142">
        <v>120031393</v>
      </c>
      <c r="B142" t="s">
        <v>513</v>
      </c>
      <c r="C142" s="2">
        <f>VLOOKUP($B142,'Changes (pct point)'!$B:$AA,C$645,FALSE)/(VLOOKUP($B142,'Rates (%) SA2'!$B:$AA,C$645,FALSE)-(VLOOKUP($B142,'Changes (pct point)'!$B:$AA,C$645,FALSE)))</f>
        <v>8.8019475277497441E-2</v>
      </c>
      <c r="D142" s="2">
        <f>VLOOKUP($B142,'Changes (pct point)'!$B:$AA,D$645,FALSE)/(VLOOKUP($B142,'Rates (%) SA2'!$B:$AA,D$645,FALSE)-(VLOOKUP($B142,'Changes (pct point)'!$B:$AA,D$645,FALSE)))</f>
        <v>-2.0591304347826099E-2</v>
      </c>
      <c r="E142" s="2">
        <f>VLOOKUP($B142,'Changes (pct point)'!$B:$AA,E$645,FALSE)/(VLOOKUP($B142,'Rates (%) SA2'!$B:$AA,E$645,FALSE)-(VLOOKUP($B142,'Changes (pct point)'!$B:$AA,E$645,FALSE)))</f>
        <v>9.6033802816901451E-2</v>
      </c>
      <c r="F142" s="2">
        <f>VLOOKUP($B142,'Changes (pct point)'!$B:$AA,F$645,FALSE)/(VLOOKUP($B142,'Rates (%) SA2'!$B:$AA,F$645,FALSE)-(VLOOKUP($B142,'Changes (pct point)'!$B:$AA,F$645,FALSE)))</f>
        <v>0.11943296258847334</v>
      </c>
      <c r="G142" s="2">
        <f>VLOOKUP($B142,'Changes (pct point)'!$B:$AA,G$645,FALSE)/(VLOOKUP($B142,'Rates (%) SA2'!$B:$AA,G$645,FALSE)-(VLOOKUP($B142,'Changes (pct point)'!$B:$AA,G$645,FALSE)))</f>
        <v>0.13583364485981306</v>
      </c>
      <c r="H142" s="2">
        <f>VLOOKUP($B142,'Changes (pct point)'!$B:$AA,H$645,FALSE)/(VLOOKUP($B142,'Rates (%) SA2'!$B:$AA,H$645,FALSE)-(VLOOKUP($B142,'Changes (pct point)'!$B:$AA,H$645,FALSE)))</f>
        <v>0.13977175463623398</v>
      </c>
      <c r="I142" s="2">
        <f>VLOOKUP($B142,'Changes (pct point)'!$B:$AA,I$645,FALSE)/(VLOOKUP($B142,'Rates (%) SA2'!$B:$AA,I$645,FALSE)-(VLOOKUP($B142,'Changes (pct point)'!$B:$AA,I$645,FALSE)))</f>
        <v>0.10659598540145976</v>
      </c>
      <c r="J142" s="2">
        <f>VLOOKUP($B142,'Changes (pct point)'!$B:$AA,J$645,FALSE)/(VLOOKUP($B142,'Rates (%) SA2'!$B:$AA,J$645,FALSE)-(VLOOKUP($B142,'Changes (pct point)'!$B:$AA,J$645,FALSE)))</f>
        <v>0.37394390243902437</v>
      </c>
      <c r="K142" s="2">
        <f>VLOOKUP($B142,'Changes (pct point)'!$B:$AA,K$645,FALSE)/(VLOOKUP($B142,'Rates (%) SA2'!$B:$AA,K$645,FALSE)-(VLOOKUP($B142,'Changes (pct point)'!$B:$AA,K$645,FALSE)))</f>
        <v>0.35659999999999986</v>
      </c>
      <c r="L142" s="2">
        <f>VLOOKUP($B142,'Changes (pct point)'!$B:$AA,L$645,FALSE)/(VLOOKUP($B142,'Rates (%) SA2'!$B:$AA,L$645,FALSE)-(VLOOKUP($B142,'Changes (pct point)'!$B:$AA,L$645,FALSE)))</f>
        <v>6.6409411764705842E-2</v>
      </c>
      <c r="M142" s="2">
        <f>VLOOKUP($B142,'Changes (pct point)'!$B:$AA,M$645,FALSE)/(VLOOKUP($B142,'Rates (%) SA2'!$B:$AA,M$645,FALSE)-(VLOOKUP($B142,'Changes (pct point)'!$B:$AA,M$645,FALSE)))</f>
        <v>-0.19018666666666659</v>
      </c>
      <c r="N142" s="2">
        <f>VLOOKUP($B142,'Changes (pct point)'!$B:$AA,N$645,FALSE)/(VLOOKUP($B142,'Rates (%) SA2'!$B:$AA,N$645,FALSE)-(VLOOKUP($B142,'Changes (pct point)'!$B:$AA,N$645,FALSE)))</f>
        <v>-0.35251088235294115</v>
      </c>
      <c r="O142" s="2">
        <f>VLOOKUP($B142,'Changes (pct point)'!$B:$AA,O$645,FALSE)/(VLOOKUP($B142,'Rates (%) SA2'!$B:$AA,O$645,FALSE)-(VLOOKUP($B142,'Changes (pct point)'!$B:$AA,O$645,FALSE)))</f>
        <v>0.93050785340314135</v>
      </c>
      <c r="P142" s="2">
        <f>VLOOKUP($B142,'Changes (pct point)'!$B:$AA,P$645,FALSE)/(VLOOKUP($B142,'Rates (%) SA2'!$B:$AA,P$645,FALSE)-(VLOOKUP($B142,'Changes (pct point)'!$B:$AA,P$645,FALSE)))</f>
        <v>-0.25533333333333336</v>
      </c>
      <c r="Q142" s="2">
        <f>VLOOKUP($B142,'Changes (pct point)'!$B:$AA,Q$645,FALSE)/(VLOOKUP($B142,'Rates (%) SA2'!$B:$AA,Q$645,FALSE)-(VLOOKUP($B142,'Changes (pct point)'!$B:$AA,Q$645,FALSE)))</f>
        <v>0.1270955326460482</v>
      </c>
      <c r="R142" s="2">
        <f>VLOOKUP($B142,'Changes (pct point)'!$B:$AA,R$645,FALSE)/(VLOOKUP($B142,'Rates (%) SA2'!$B:$AA,R$645,FALSE)-(VLOOKUP($B142,'Changes (pct point)'!$B:$AA,R$645,FALSE)))</f>
        <v>0.11650915492957749</v>
      </c>
      <c r="S142" s="2">
        <f>VLOOKUP($B142,'Changes (pct point)'!$B:$AA,S$645,FALSE)/(VLOOKUP($B142,'Rates (%) SA2'!$B:$AA,S$645,FALSE)-(VLOOKUP($B142,'Changes (pct point)'!$B:$AA,S$645,FALSE)))</f>
        <v>0.27235245283018872</v>
      </c>
      <c r="T142" s="2">
        <f>VLOOKUP($B142,'Changes (pct point)'!$B:$AA,T$645,FALSE)/(VLOOKUP($B142,'Rates (%) SA2'!$B:$AA,T$645,FALSE)-(VLOOKUP($B142,'Changes (pct point)'!$B:$AA,T$645,FALSE)))</f>
        <v>-0.11644596541786739</v>
      </c>
      <c r="U142" s="2">
        <f>VLOOKUP($B142,'Changes (pct point)'!$B:$AA,U$645,FALSE)/(VLOOKUP($B142,'Rates (%) SA2'!$B:$AA,U$645,FALSE)-(VLOOKUP($B142,'Changes (pct point)'!$B:$AA,U$645,FALSE)))</f>
        <v>0.21340712250712246</v>
      </c>
      <c r="V142" s="2">
        <f>VLOOKUP($B142,'Changes (pct point)'!$B:$AA,V$645,FALSE)/(VLOOKUP($B142,'Rates (%) SA2'!$B:$AA,V$645,FALSE)-(VLOOKUP($B142,'Changes (pct point)'!$B:$AA,V$645,FALSE)))</f>
        <v>0.29475900383141757</v>
      </c>
      <c r="W142" s="2">
        <f>VLOOKUP($B142,'Changes (pct point)'!$B:$AA,W$645,FALSE)/(VLOOKUP($B142,'Rates (%) SA2'!$B:$AA,W$645,FALSE)-(VLOOKUP($B142,'Changes (pct point)'!$B:$AA,W$645,FALSE)))</f>
        <v>0.27952755905511811</v>
      </c>
      <c r="X142" s="2">
        <f>VLOOKUP($B142,'Changes (pct point)'!$B:$AA,X$645,FALSE)/(VLOOKUP($B142,'Rates (%) SA2'!$B:$AA,X$645,FALSE)-(VLOOKUP($B142,'Changes (pct point)'!$B:$AA,X$645,FALSE)))</f>
        <v>1.0769750168804859</v>
      </c>
      <c r="Y142" s="2">
        <f>VLOOKUP($B142,'Changes (pct point)'!$B:$AA,Y$645,FALSE)/(VLOOKUP($B142,'Rates (%) SA2'!$B:$AA,Y$645,FALSE)-(VLOOKUP($B142,'Changes (pct point)'!$B:$AA,Y$645,FALSE)))</f>
        <v>0.36628919860627179</v>
      </c>
      <c r="Z142" s="2">
        <f>VLOOKUP($B142,'Changes (pct point)'!$B:$AA,Z$645,FALSE)/(VLOOKUP($B142,'Rates (%) SA2'!$B:$AA,Z$645,FALSE)-(VLOOKUP($B142,'Changes (pct point)'!$B:$AA,Z$645,FALSE)))</f>
        <v>0.73534635879218468</v>
      </c>
    </row>
    <row r="143" spans="1:26" x14ac:dyDescent="0.3">
      <c r="A143">
        <v>119011657</v>
      </c>
      <c r="B143" t="s">
        <v>472</v>
      </c>
      <c r="C143" s="2">
        <f>VLOOKUP($B143,'Changes (pct point)'!$B:$AA,C$645,FALSE)/(VLOOKUP($B143,'Rates (%) SA2'!$B:$AA,C$645,FALSE)-(VLOOKUP($B143,'Changes (pct point)'!$B:$AA,C$645,FALSE)))</f>
        <v>0.40207456346320691</v>
      </c>
      <c r="D143" s="2">
        <f>VLOOKUP($B143,'Changes (pct point)'!$B:$AA,D$645,FALSE)/(VLOOKUP($B143,'Rates (%) SA2'!$B:$AA,D$645,FALSE)-(VLOOKUP($B143,'Changes (pct point)'!$B:$AA,D$645,FALSE)))</f>
        <v>0.31530338118241219</v>
      </c>
      <c r="E143" s="2">
        <f>VLOOKUP($B143,'Changes (pct point)'!$B:$AA,E$645,FALSE)/(VLOOKUP($B143,'Rates (%) SA2'!$B:$AA,E$645,FALSE)-(VLOOKUP($B143,'Changes (pct point)'!$B:$AA,E$645,FALSE)))</f>
        <v>0.37797109232089404</v>
      </c>
      <c r="F143" s="2">
        <f>VLOOKUP($B143,'Changes (pct point)'!$B:$AA,F$645,FALSE)/(VLOOKUP($B143,'Rates (%) SA2'!$B:$AA,F$645,FALSE)-(VLOOKUP($B143,'Changes (pct point)'!$B:$AA,F$645,FALSE)))</f>
        <v>0.38171466750637778</v>
      </c>
      <c r="G143" s="2">
        <f>VLOOKUP($B143,'Changes (pct point)'!$B:$AA,G$645,FALSE)/(VLOOKUP($B143,'Rates (%) SA2'!$B:$AA,G$645,FALSE)-(VLOOKUP($B143,'Changes (pct point)'!$B:$AA,G$645,FALSE)))</f>
        <v>0.68730906368872535</v>
      </c>
      <c r="H143" s="2">
        <f>VLOOKUP($B143,'Changes (pct point)'!$B:$AA,H$645,FALSE)/(VLOOKUP($B143,'Rates (%) SA2'!$B:$AA,H$645,FALSE)-(VLOOKUP($B143,'Changes (pct point)'!$B:$AA,H$645,FALSE)))</f>
        <v>0.58899270333418552</v>
      </c>
      <c r="I143" s="2">
        <f>VLOOKUP($B143,'Changes (pct point)'!$B:$AA,I$645,FALSE)/(VLOOKUP($B143,'Rates (%) SA2'!$B:$AA,I$645,FALSE)-(VLOOKUP($B143,'Changes (pct point)'!$B:$AA,I$645,FALSE)))</f>
        <v>0.31879191412880453</v>
      </c>
      <c r="J143" s="2">
        <f>VLOOKUP($B143,'Changes (pct point)'!$B:$AA,J$645,FALSE)/(VLOOKUP($B143,'Rates (%) SA2'!$B:$AA,J$645,FALSE)-(VLOOKUP($B143,'Changes (pct point)'!$B:$AA,J$645,FALSE)))</f>
        <v>0.567766293473837</v>
      </c>
      <c r="K143" s="2">
        <f>VLOOKUP($B143,'Changes (pct point)'!$B:$AA,K$645,FALSE)/(VLOOKUP($B143,'Rates (%) SA2'!$B:$AA,K$645,FALSE)-(VLOOKUP($B143,'Changes (pct point)'!$B:$AA,K$645,FALSE)))</f>
        <v>1.1667803081018762</v>
      </c>
      <c r="L143" s="2">
        <f>VLOOKUP($B143,'Changes (pct point)'!$B:$AA,L$645,FALSE)/(VLOOKUP($B143,'Rates (%) SA2'!$B:$AA,L$645,FALSE)-(VLOOKUP($B143,'Changes (pct point)'!$B:$AA,L$645,FALSE)))</f>
        <v>0.64302261779817971</v>
      </c>
      <c r="M143" s="2">
        <f>VLOOKUP($B143,'Changes (pct point)'!$B:$AA,M$645,FALSE)/(VLOOKUP($B143,'Rates (%) SA2'!$B:$AA,M$645,FALSE)-(VLOOKUP($B143,'Changes (pct point)'!$B:$AA,M$645,FALSE)))</f>
        <v>2.0830317959677257E-3</v>
      </c>
      <c r="N143" s="2">
        <f>VLOOKUP($B143,'Changes (pct point)'!$B:$AA,N$645,FALSE)/(VLOOKUP($B143,'Rates (%) SA2'!$B:$AA,N$645,FALSE)-(VLOOKUP($B143,'Changes (pct point)'!$B:$AA,N$645,FALSE)))</f>
        <v>1.9245427071776323E-2</v>
      </c>
      <c r="O143" s="2">
        <f>VLOOKUP($B143,'Changes (pct point)'!$B:$AA,O$645,FALSE)/(VLOOKUP($B143,'Rates (%) SA2'!$B:$AA,O$645,FALSE)-(VLOOKUP($B143,'Changes (pct point)'!$B:$AA,O$645,FALSE)))</f>
        <v>1.1589967417712885</v>
      </c>
      <c r="P143" s="2">
        <f>VLOOKUP($B143,'Changes (pct point)'!$B:$AA,P$645,FALSE)/(VLOOKUP($B143,'Rates (%) SA2'!$B:$AA,P$645,FALSE)-(VLOOKUP($B143,'Changes (pct point)'!$B:$AA,P$645,FALSE)))</f>
        <v>-0.36913700497450125</v>
      </c>
      <c r="Q143" s="2">
        <f>VLOOKUP($B143,'Changes (pct point)'!$B:$AA,Q$645,FALSE)/(VLOOKUP($B143,'Rates (%) SA2'!$B:$AA,Q$645,FALSE)-(VLOOKUP($B143,'Changes (pct point)'!$B:$AA,Q$645,FALSE)))</f>
        <v>0.38792085117283875</v>
      </c>
      <c r="R143" s="2">
        <f>VLOOKUP($B143,'Changes (pct point)'!$B:$AA,R$645,FALSE)/(VLOOKUP($B143,'Rates (%) SA2'!$B:$AA,R$645,FALSE)-(VLOOKUP($B143,'Changes (pct point)'!$B:$AA,R$645,FALSE)))</f>
        <v>0.75352482082678285</v>
      </c>
      <c r="S143" s="2">
        <f>VLOOKUP($B143,'Changes (pct point)'!$B:$AA,S$645,FALSE)/(VLOOKUP($B143,'Rates (%) SA2'!$B:$AA,S$645,FALSE)-(VLOOKUP($B143,'Changes (pct point)'!$B:$AA,S$645,FALSE)))</f>
        <v>1.0714430062567453</v>
      </c>
      <c r="T143" s="2">
        <f>VLOOKUP($B143,'Changes (pct point)'!$B:$AA,T$645,FALSE)/(VLOOKUP($B143,'Rates (%) SA2'!$B:$AA,T$645,FALSE)-(VLOOKUP($B143,'Changes (pct point)'!$B:$AA,T$645,FALSE)))</f>
        <v>0.21788486477576835</v>
      </c>
      <c r="U143" s="2">
        <f>VLOOKUP($B143,'Changes (pct point)'!$B:$AA,U$645,FALSE)/(VLOOKUP($B143,'Rates (%) SA2'!$B:$AA,U$645,FALSE)-(VLOOKUP($B143,'Changes (pct point)'!$B:$AA,U$645,FALSE)))</f>
        <v>0.21225868486637489</v>
      </c>
      <c r="V143" s="2">
        <f>VLOOKUP($B143,'Changes (pct point)'!$B:$AA,V$645,FALSE)/(VLOOKUP($B143,'Rates (%) SA2'!$B:$AA,V$645,FALSE)-(VLOOKUP($B143,'Changes (pct point)'!$B:$AA,V$645,FALSE)))</f>
        <v>0.62160297615725246</v>
      </c>
      <c r="W143" s="2">
        <f>VLOOKUP($B143,'Changes (pct point)'!$B:$AA,W$645,FALSE)/(VLOOKUP($B143,'Rates (%) SA2'!$B:$AA,W$645,FALSE)-(VLOOKUP($B143,'Changes (pct point)'!$B:$AA,W$645,FALSE)))</f>
        <v>0.41875681570338058</v>
      </c>
      <c r="X143" s="2">
        <f>VLOOKUP($B143,'Changes (pct point)'!$B:$AA,X$645,FALSE)/(VLOOKUP($B143,'Rates (%) SA2'!$B:$AA,X$645,FALSE)-(VLOOKUP($B143,'Changes (pct point)'!$B:$AA,X$645,FALSE)))</f>
        <v>0.75631174533479695</v>
      </c>
      <c r="Y143" s="2">
        <f>VLOOKUP($B143,'Changes (pct point)'!$B:$AA,Y$645,FALSE)/(VLOOKUP($B143,'Rates (%) SA2'!$B:$AA,Y$645,FALSE)-(VLOOKUP($B143,'Changes (pct point)'!$B:$AA,Y$645,FALSE)))</f>
        <v>0.20789930555555555</v>
      </c>
      <c r="Z143" s="2">
        <f>VLOOKUP($B143,'Changes (pct point)'!$B:$AA,Z$645,FALSE)/(VLOOKUP($B143,'Rates (%) SA2'!$B:$AA,Z$645,FALSE)-(VLOOKUP($B143,'Changes (pct point)'!$B:$AA,Z$645,FALSE)))</f>
        <v>0.23959646910466584</v>
      </c>
    </row>
    <row r="144" spans="1:26" x14ac:dyDescent="0.3">
      <c r="A144">
        <v>119041382</v>
      </c>
      <c r="B144" t="s">
        <v>498</v>
      </c>
      <c r="C144" s="2">
        <f>VLOOKUP($B144,'Changes (pct point)'!$B:$AA,C$645,FALSE)/(VLOOKUP($B144,'Rates (%) SA2'!$B:$AA,C$645,FALSE)-(VLOOKUP($B144,'Changes (pct point)'!$B:$AA,C$645,FALSE)))</f>
        <v>0.16047707948243994</v>
      </c>
      <c r="D144" s="2">
        <f>VLOOKUP($B144,'Changes (pct point)'!$B:$AA,D$645,FALSE)/(VLOOKUP($B144,'Rates (%) SA2'!$B:$AA,D$645,FALSE)-(VLOOKUP($B144,'Changes (pct point)'!$B:$AA,D$645,FALSE)))</f>
        <v>7.1725322997416033E-2</v>
      </c>
      <c r="E144" s="2">
        <f>VLOOKUP($B144,'Changes (pct point)'!$B:$AA,E$645,FALSE)/(VLOOKUP($B144,'Rates (%) SA2'!$B:$AA,E$645,FALSE)-(VLOOKUP($B144,'Changes (pct point)'!$B:$AA,E$645,FALSE)))</f>
        <v>-0.21959459459459457</v>
      </c>
      <c r="F144" s="2">
        <f>VLOOKUP($B144,'Changes (pct point)'!$B:$AA,F$645,FALSE)/(VLOOKUP($B144,'Rates (%) SA2'!$B:$AA,F$645,FALSE)-(VLOOKUP($B144,'Changes (pct point)'!$B:$AA,F$645,FALSE)))</f>
        <v>0.17536213592233016</v>
      </c>
      <c r="G144" s="2">
        <f>VLOOKUP($B144,'Changes (pct point)'!$B:$AA,G$645,FALSE)/(VLOOKUP($B144,'Rates (%) SA2'!$B:$AA,G$645,FALSE)-(VLOOKUP($B144,'Changes (pct point)'!$B:$AA,G$645,FALSE)))</f>
        <v>0.45216363636363649</v>
      </c>
      <c r="H144" s="2">
        <f>VLOOKUP($B144,'Changes (pct point)'!$B:$AA,H$645,FALSE)/(VLOOKUP($B144,'Rates (%) SA2'!$B:$AA,H$645,FALSE)-(VLOOKUP($B144,'Changes (pct point)'!$B:$AA,H$645,FALSE)))</f>
        <v>0.13000329067641667</v>
      </c>
      <c r="I144" s="2">
        <f>VLOOKUP($B144,'Changes (pct point)'!$B:$AA,I$645,FALSE)/(VLOOKUP($B144,'Rates (%) SA2'!$B:$AA,I$645,FALSE)-(VLOOKUP($B144,'Changes (pct point)'!$B:$AA,I$645,FALSE)))</f>
        <v>0.24162162554426692</v>
      </c>
      <c r="J144" s="2">
        <f>VLOOKUP($B144,'Changes (pct point)'!$B:$AA,J$645,FALSE)/(VLOOKUP($B144,'Rates (%) SA2'!$B:$AA,J$645,FALSE)-(VLOOKUP($B144,'Changes (pct point)'!$B:$AA,J$645,FALSE)))</f>
        <v>0.45003283582089543</v>
      </c>
      <c r="K144" s="2">
        <f>VLOOKUP($B144,'Changes (pct point)'!$B:$AA,K$645,FALSE)/(VLOOKUP($B144,'Rates (%) SA2'!$B:$AA,K$645,FALSE)-(VLOOKUP($B144,'Changes (pct point)'!$B:$AA,K$645,FALSE)))</f>
        <v>0.67661595092024551</v>
      </c>
      <c r="L144" s="2">
        <f>VLOOKUP($B144,'Changes (pct point)'!$B:$AA,L$645,FALSE)/(VLOOKUP($B144,'Rates (%) SA2'!$B:$AA,L$645,FALSE)-(VLOOKUP($B144,'Changes (pct point)'!$B:$AA,L$645,FALSE)))</f>
        <v>3.8977900552486275E-2</v>
      </c>
      <c r="M144" s="2">
        <f>VLOOKUP($B144,'Changes (pct point)'!$B:$AA,M$645,FALSE)/(VLOOKUP($B144,'Rates (%) SA2'!$B:$AA,M$645,FALSE)-(VLOOKUP($B144,'Changes (pct point)'!$B:$AA,M$645,FALSE)))</f>
        <v>-0.10779375000000005</v>
      </c>
      <c r="N144" s="2">
        <f>VLOOKUP($B144,'Changes (pct point)'!$B:$AA,N$645,FALSE)/(VLOOKUP($B144,'Rates (%) SA2'!$B:$AA,N$645,FALSE)-(VLOOKUP($B144,'Changes (pct point)'!$B:$AA,N$645,FALSE)))</f>
        <v>-0.28119247648902823</v>
      </c>
      <c r="O144" s="2">
        <f>VLOOKUP($B144,'Changes (pct point)'!$B:$AA,O$645,FALSE)/(VLOOKUP($B144,'Rates (%) SA2'!$B:$AA,O$645,FALSE)-(VLOOKUP($B144,'Changes (pct point)'!$B:$AA,O$645,FALSE)))</f>
        <v>0.34981208053691271</v>
      </c>
      <c r="P144" s="2">
        <f>VLOOKUP($B144,'Changes (pct point)'!$B:$AA,P$645,FALSE)/(VLOOKUP($B144,'Rates (%) SA2'!$B:$AA,P$645,FALSE)-(VLOOKUP($B144,'Changes (pct point)'!$B:$AA,P$645,FALSE)))</f>
        <v>-0.16610093457943925</v>
      </c>
      <c r="Q144" s="2">
        <f>VLOOKUP($B144,'Changes (pct point)'!$B:$AA,Q$645,FALSE)/(VLOOKUP($B144,'Rates (%) SA2'!$B:$AA,Q$645,FALSE)-(VLOOKUP($B144,'Changes (pct point)'!$B:$AA,Q$645,FALSE)))</f>
        <v>0.29807729357798168</v>
      </c>
      <c r="R144" s="2">
        <f>VLOOKUP($B144,'Changes (pct point)'!$B:$AA,R$645,FALSE)/(VLOOKUP($B144,'Rates (%) SA2'!$B:$AA,R$645,FALSE)-(VLOOKUP($B144,'Changes (pct point)'!$B:$AA,R$645,FALSE)))</f>
        <v>0.46527366071428583</v>
      </c>
      <c r="S144" s="2">
        <f>VLOOKUP($B144,'Changes (pct point)'!$B:$AA,S$645,FALSE)/(VLOOKUP($B144,'Rates (%) SA2'!$B:$AA,S$645,FALSE)-(VLOOKUP($B144,'Changes (pct point)'!$B:$AA,S$645,FALSE)))</f>
        <v>0.41521213389121342</v>
      </c>
      <c r="T144" s="2">
        <f>VLOOKUP($B144,'Changes (pct point)'!$B:$AA,T$645,FALSE)/(VLOOKUP($B144,'Rates (%) SA2'!$B:$AA,T$645,FALSE)-(VLOOKUP($B144,'Changes (pct point)'!$B:$AA,T$645,FALSE)))</f>
        <v>8.0651553930530112E-2</v>
      </c>
      <c r="U144" s="2">
        <f>VLOOKUP($B144,'Changes (pct point)'!$B:$AA,U$645,FALSE)/(VLOOKUP($B144,'Rates (%) SA2'!$B:$AA,U$645,FALSE)-(VLOOKUP($B144,'Changes (pct point)'!$B:$AA,U$645,FALSE)))</f>
        <v>0.21092875536480693</v>
      </c>
      <c r="V144" s="2">
        <f>VLOOKUP($B144,'Changes (pct point)'!$B:$AA,V$645,FALSE)/(VLOOKUP($B144,'Rates (%) SA2'!$B:$AA,V$645,FALSE)-(VLOOKUP($B144,'Changes (pct point)'!$B:$AA,V$645,FALSE)))</f>
        <v>-8.0783464566929059E-2</v>
      </c>
      <c r="W144" s="2">
        <f>VLOOKUP($B144,'Changes (pct point)'!$B:$AA,W$645,FALSE)/(VLOOKUP($B144,'Rates (%) SA2'!$B:$AA,W$645,FALSE)-(VLOOKUP($B144,'Changes (pct point)'!$B:$AA,W$645,FALSE)))</f>
        <v>0.47636363636363638</v>
      </c>
      <c r="X144" s="2">
        <f>VLOOKUP($B144,'Changes (pct point)'!$B:$AA,X$645,FALSE)/(VLOOKUP($B144,'Rates (%) SA2'!$B:$AA,X$645,FALSE)-(VLOOKUP($B144,'Changes (pct point)'!$B:$AA,X$645,FALSE)))</f>
        <v>1.2709832134292562</v>
      </c>
      <c r="Y144" s="2">
        <f>VLOOKUP($B144,'Changes (pct point)'!$B:$AA,Y$645,FALSE)/(VLOOKUP($B144,'Rates (%) SA2'!$B:$AA,Y$645,FALSE)-(VLOOKUP($B144,'Changes (pct point)'!$B:$AA,Y$645,FALSE)))</f>
        <v>0.77866339668914764</v>
      </c>
      <c r="Z144" s="2">
        <f>VLOOKUP($B144,'Changes (pct point)'!$B:$AA,Z$645,FALSE)/(VLOOKUP($B144,'Rates (%) SA2'!$B:$AA,Z$645,FALSE)-(VLOOKUP($B144,'Changes (pct point)'!$B:$AA,Z$645,FALSE)))</f>
        <v>0.42528735632183906</v>
      </c>
    </row>
    <row r="145" spans="1:26" x14ac:dyDescent="0.3">
      <c r="A145">
        <v>123021444</v>
      </c>
      <c r="B145" t="s">
        <v>581</v>
      </c>
      <c r="C145" s="2">
        <f>VLOOKUP($B145,'Changes (pct point)'!$B:$AA,C$645,FALSE)/(VLOOKUP($B145,'Rates (%) SA2'!$B:$AA,C$645,FALSE)-(VLOOKUP($B145,'Changes (pct point)'!$B:$AA,C$645,FALSE)))</f>
        <v>0.15617969686288338</v>
      </c>
      <c r="D145" s="2">
        <f>VLOOKUP($B145,'Changes (pct point)'!$B:$AA,D$645,FALSE)/(VLOOKUP($B145,'Rates (%) SA2'!$B:$AA,D$645,FALSE)-(VLOOKUP($B145,'Changes (pct point)'!$B:$AA,D$645,FALSE)))</f>
        <v>-8.2580258302583115E-2</v>
      </c>
      <c r="E145" s="2">
        <f>VLOOKUP($B145,'Changes (pct point)'!$B:$AA,E$645,FALSE)/(VLOOKUP($B145,'Rates (%) SA2'!$B:$AA,E$645,FALSE)-(VLOOKUP($B145,'Changes (pct point)'!$B:$AA,E$645,FALSE)))</f>
        <v>-2.9735543766578242E-2</v>
      </c>
      <c r="F145" s="2">
        <f>VLOOKUP($B145,'Changes (pct point)'!$B:$AA,F$645,FALSE)/(VLOOKUP($B145,'Rates (%) SA2'!$B:$AA,F$645,FALSE)-(VLOOKUP($B145,'Changes (pct point)'!$B:$AA,F$645,FALSE)))</f>
        <v>0.33295933054393317</v>
      </c>
      <c r="G145" s="2">
        <f>VLOOKUP($B145,'Changes (pct point)'!$B:$AA,G$645,FALSE)/(VLOOKUP($B145,'Rates (%) SA2'!$B:$AA,G$645,FALSE)-(VLOOKUP($B145,'Changes (pct point)'!$B:$AA,G$645,FALSE)))</f>
        <v>0.78250000000000008</v>
      </c>
      <c r="H145" s="2">
        <f>VLOOKUP($B145,'Changes (pct point)'!$B:$AA,H$645,FALSE)/(VLOOKUP($B145,'Rates (%) SA2'!$B:$AA,H$645,FALSE)-(VLOOKUP($B145,'Changes (pct point)'!$B:$AA,H$645,FALSE)))</f>
        <v>0.308863916083916</v>
      </c>
      <c r="I145" s="2">
        <f>VLOOKUP($B145,'Changes (pct point)'!$B:$AA,I$645,FALSE)/(VLOOKUP($B145,'Rates (%) SA2'!$B:$AA,I$645,FALSE)-(VLOOKUP($B145,'Changes (pct point)'!$B:$AA,I$645,FALSE)))</f>
        <v>0.31082738669238191</v>
      </c>
      <c r="J145" s="2">
        <f>VLOOKUP($B145,'Changes (pct point)'!$B:$AA,J$645,FALSE)/(VLOOKUP($B145,'Rates (%) SA2'!$B:$AA,J$645,FALSE)-(VLOOKUP($B145,'Changes (pct point)'!$B:$AA,J$645,FALSE)))</f>
        <v>0.45801744186046506</v>
      </c>
      <c r="K145" s="2">
        <f>VLOOKUP($B145,'Changes (pct point)'!$B:$AA,K$645,FALSE)/(VLOOKUP($B145,'Rates (%) SA2'!$B:$AA,K$645,FALSE)-(VLOOKUP($B145,'Changes (pct point)'!$B:$AA,K$645,FALSE)))</f>
        <v>0.58044606060606063</v>
      </c>
      <c r="L145" s="2">
        <f>VLOOKUP($B145,'Changes (pct point)'!$B:$AA,L$645,FALSE)/(VLOOKUP($B145,'Rates (%) SA2'!$B:$AA,L$645,FALSE)-(VLOOKUP($B145,'Changes (pct point)'!$B:$AA,L$645,FALSE)))</f>
        <v>0.45093170028818452</v>
      </c>
      <c r="M145" s="2">
        <f>VLOOKUP($B145,'Changes (pct point)'!$B:$AA,M$645,FALSE)/(VLOOKUP($B145,'Rates (%) SA2'!$B:$AA,M$645,FALSE)-(VLOOKUP($B145,'Changes (pct point)'!$B:$AA,M$645,FALSE)))</f>
        <v>-0.12115938144329895</v>
      </c>
      <c r="N145" s="2">
        <f>VLOOKUP($B145,'Changes (pct point)'!$B:$AA,N$645,FALSE)/(VLOOKUP($B145,'Rates (%) SA2'!$B:$AA,N$645,FALSE)-(VLOOKUP($B145,'Changes (pct point)'!$B:$AA,N$645,FALSE)))</f>
        <v>0.18701262135922331</v>
      </c>
      <c r="O145" s="2">
        <f>VLOOKUP($B145,'Changes (pct point)'!$B:$AA,O$645,FALSE)/(VLOOKUP($B145,'Rates (%) SA2'!$B:$AA,O$645,FALSE)-(VLOOKUP($B145,'Changes (pct point)'!$B:$AA,O$645,FALSE)))</f>
        <v>1.05572</v>
      </c>
      <c r="P145" s="2">
        <f>VLOOKUP($B145,'Changes (pct point)'!$B:$AA,P$645,FALSE)/(VLOOKUP($B145,'Rates (%) SA2'!$B:$AA,P$645,FALSE)-(VLOOKUP($B145,'Changes (pct point)'!$B:$AA,P$645,FALSE)))</f>
        <v>-5.2552000000001481E-3</v>
      </c>
      <c r="Q145" s="2">
        <f>VLOOKUP($B145,'Changes (pct point)'!$B:$AA,Q$645,FALSE)/(VLOOKUP($B145,'Rates (%) SA2'!$B:$AA,Q$645,FALSE)-(VLOOKUP($B145,'Changes (pct point)'!$B:$AA,Q$645,FALSE)))</f>
        <v>0.10415819672131151</v>
      </c>
      <c r="R145" s="2">
        <f>VLOOKUP($B145,'Changes (pct point)'!$B:$AA,R$645,FALSE)/(VLOOKUP($B145,'Rates (%) SA2'!$B:$AA,R$645,FALSE)-(VLOOKUP($B145,'Changes (pct point)'!$B:$AA,R$645,FALSE)))</f>
        <v>0.84982974683544299</v>
      </c>
      <c r="S145" s="2">
        <f>VLOOKUP($B145,'Changes (pct point)'!$B:$AA,S$645,FALSE)/(VLOOKUP($B145,'Rates (%) SA2'!$B:$AA,S$645,FALSE)-(VLOOKUP($B145,'Changes (pct point)'!$B:$AA,S$645,FALSE)))</f>
        <v>0.37003225806451612</v>
      </c>
      <c r="T145" s="2">
        <f>VLOOKUP($B145,'Changes (pct point)'!$B:$AA,T$645,FALSE)/(VLOOKUP($B145,'Rates (%) SA2'!$B:$AA,T$645,FALSE)-(VLOOKUP($B145,'Changes (pct point)'!$B:$AA,T$645,FALSE)))</f>
        <v>0.26151137884872816</v>
      </c>
      <c r="U145" s="2">
        <f>VLOOKUP($B145,'Changes (pct point)'!$B:$AA,U$645,FALSE)/(VLOOKUP($B145,'Rates (%) SA2'!$B:$AA,U$645,FALSE)-(VLOOKUP($B145,'Changes (pct point)'!$B:$AA,U$645,FALSE)))</f>
        <v>0.21062390350877197</v>
      </c>
      <c r="V145" s="2">
        <f>VLOOKUP($B145,'Changes (pct point)'!$B:$AA,V$645,FALSE)/(VLOOKUP($B145,'Rates (%) SA2'!$B:$AA,V$645,FALSE)-(VLOOKUP($B145,'Changes (pct point)'!$B:$AA,V$645,FALSE)))</f>
        <v>9.542278481012656E-2</v>
      </c>
      <c r="W145" s="2">
        <f>VLOOKUP($B145,'Changes (pct point)'!$B:$AA,W$645,FALSE)/(VLOOKUP($B145,'Rates (%) SA2'!$B:$AA,W$645,FALSE)-(VLOOKUP($B145,'Changes (pct point)'!$B:$AA,W$645,FALSE)))</f>
        <v>0.2034965034965035</v>
      </c>
      <c r="X145" s="2">
        <f>VLOOKUP($B145,'Changes (pct point)'!$B:$AA,X$645,FALSE)/(VLOOKUP($B145,'Rates (%) SA2'!$B:$AA,X$645,FALSE)-(VLOOKUP($B145,'Changes (pct point)'!$B:$AA,X$645,FALSE)))</f>
        <v>5.2343482723229556E-2</v>
      </c>
      <c r="Y145" s="2">
        <f>VLOOKUP($B145,'Changes (pct point)'!$B:$AA,Y$645,FALSE)/(VLOOKUP($B145,'Rates (%) SA2'!$B:$AA,Y$645,FALSE)-(VLOOKUP($B145,'Changes (pct point)'!$B:$AA,Y$645,FALSE)))</f>
        <v>0.24414715719063543</v>
      </c>
      <c r="Z145" s="2">
        <f>VLOOKUP($B145,'Changes (pct point)'!$B:$AA,Z$645,FALSE)/(VLOOKUP($B145,'Rates (%) SA2'!$B:$AA,Z$645,FALSE)-(VLOOKUP($B145,'Changes (pct point)'!$B:$AA,Z$645,FALSE)))</f>
        <v>0.32962245885769603</v>
      </c>
    </row>
    <row r="146" spans="1:26" x14ac:dyDescent="0.3">
      <c r="A146">
        <v>127011729</v>
      </c>
      <c r="B146" t="s">
        <v>673</v>
      </c>
      <c r="C146" s="2">
        <f>VLOOKUP($B146,'Changes (pct point)'!$B:$AA,C$645,FALSE)/(VLOOKUP($B146,'Rates (%) SA2'!$B:$AA,C$645,FALSE)-(VLOOKUP($B146,'Changes (pct point)'!$B:$AA,C$645,FALSE)))</f>
        <v>0.47587109438343367</v>
      </c>
      <c r="D146" s="2">
        <f>VLOOKUP($B146,'Changes (pct point)'!$B:$AA,D$645,FALSE)/(VLOOKUP($B146,'Rates (%) SA2'!$B:$AA,D$645,FALSE)-(VLOOKUP($B146,'Changes (pct point)'!$B:$AA,D$645,FALSE)))</f>
        <v>0.17951095609278636</v>
      </c>
      <c r="E146" s="2">
        <f>VLOOKUP($B146,'Changes (pct point)'!$B:$AA,E$645,FALSE)/(VLOOKUP($B146,'Rates (%) SA2'!$B:$AA,E$645,FALSE)-(VLOOKUP($B146,'Changes (pct point)'!$B:$AA,E$645,FALSE)))</f>
        <v>7.0787135297826029E-2</v>
      </c>
      <c r="F146" s="2">
        <f>VLOOKUP($B146,'Changes (pct point)'!$B:$AA,F$645,FALSE)/(VLOOKUP($B146,'Rates (%) SA2'!$B:$AA,F$645,FALSE)-(VLOOKUP($B146,'Changes (pct point)'!$B:$AA,F$645,FALSE)))</f>
        <v>0.63480251267399679</v>
      </c>
      <c r="G146" s="2">
        <f>VLOOKUP($B146,'Changes (pct point)'!$B:$AA,G$645,FALSE)/(VLOOKUP($B146,'Rates (%) SA2'!$B:$AA,G$645,FALSE)-(VLOOKUP($B146,'Changes (pct point)'!$B:$AA,G$645,FALSE)))</f>
        <v>1.3560561237491482</v>
      </c>
      <c r="H146" s="2">
        <f>VLOOKUP($B146,'Changes (pct point)'!$B:$AA,H$645,FALSE)/(VLOOKUP($B146,'Rates (%) SA2'!$B:$AA,H$645,FALSE)-(VLOOKUP($B146,'Changes (pct point)'!$B:$AA,H$645,FALSE)))</f>
        <v>0.51946461019291013</v>
      </c>
      <c r="I146" s="2">
        <f>VLOOKUP($B146,'Changes (pct point)'!$B:$AA,I$645,FALSE)/(VLOOKUP($B146,'Rates (%) SA2'!$B:$AA,I$645,FALSE)-(VLOOKUP($B146,'Changes (pct point)'!$B:$AA,I$645,FALSE)))</f>
        <v>0.66554669024905955</v>
      </c>
      <c r="J146" s="2">
        <f>VLOOKUP($B146,'Changes (pct point)'!$B:$AA,J$645,FALSE)/(VLOOKUP($B146,'Rates (%) SA2'!$B:$AA,J$645,FALSE)-(VLOOKUP($B146,'Changes (pct point)'!$B:$AA,J$645,FALSE)))</f>
        <v>0.80690000000000006</v>
      </c>
      <c r="K146" s="2">
        <f>VLOOKUP($B146,'Changes (pct point)'!$B:$AA,K$645,FALSE)/(VLOOKUP($B146,'Rates (%) SA2'!$B:$AA,K$645,FALSE)-(VLOOKUP($B146,'Changes (pct point)'!$B:$AA,K$645,FALSE)))</f>
        <v>2.0200768660458053</v>
      </c>
      <c r="L146" s="2">
        <f>VLOOKUP($B146,'Changes (pct point)'!$B:$AA,L$645,FALSE)/(VLOOKUP($B146,'Rates (%) SA2'!$B:$AA,L$645,FALSE)-(VLOOKUP($B146,'Changes (pct point)'!$B:$AA,L$645,FALSE)))</f>
        <v>0.53986814077301792</v>
      </c>
      <c r="M146" s="2">
        <f>VLOOKUP($B146,'Changes (pct point)'!$B:$AA,M$645,FALSE)/(VLOOKUP($B146,'Rates (%) SA2'!$B:$AA,M$645,FALSE)-(VLOOKUP($B146,'Changes (pct point)'!$B:$AA,M$645,FALSE)))</f>
        <v>0.42218676884495726</v>
      </c>
      <c r="N146" s="2">
        <f>VLOOKUP($B146,'Changes (pct point)'!$B:$AA,N$645,FALSE)/(VLOOKUP($B146,'Rates (%) SA2'!$B:$AA,N$645,FALSE)-(VLOOKUP($B146,'Changes (pct point)'!$B:$AA,N$645,FALSE)))</f>
        <v>0.20507728215829482</v>
      </c>
      <c r="O146" s="2">
        <f>VLOOKUP($B146,'Changes (pct point)'!$B:$AA,O$645,FALSE)/(VLOOKUP($B146,'Rates (%) SA2'!$B:$AA,O$645,FALSE)-(VLOOKUP($B146,'Changes (pct point)'!$B:$AA,O$645,FALSE)))</f>
        <v>0.50444380531136168</v>
      </c>
      <c r="P146" s="2">
        <f>VLOOKUP($B146,'Changes (pct point)'!$B:$AA,P$645,FALSE)/(VLOOKUP($B146,'Rates (%) SA2'!$B:$AA,P$645,FALSE)-(VLOOKUP($B146,'Changes (pct point)'!$B:$AA,P$645,FALSE)))</f>
        <v>-0.60110820305498436</v>
      </c>
      <c r="Q146" s="2">
        <f>VLOOKUP($B146,'Changes (pct point)'!$B:$AA,Q$645,FALSE)/(VLOOKUP($B146,'Rates (%) SA2'!$B:$AA,Q$645,FALSE)-(VLOOKUP($B146,'Changes (pct point)'!$B:$AA,Q$645,FALSE)))</f>
        <v>0.80755163853924206</v>
      </c>
      <c r="R146" s="2">
        <f>VLOOKUP($B146,'Changes (pct point)'!$B:$AA,R$645,FALSE)/(VLOOKUP($B146,'Rates (%) SA2'!$B:$AA,R$645,FALSE)-(VLOOKUP($B146,'Changes (pct point)'!$B:$AA,R$645,FALSE)))</f>
        <v>1.8407271323941321</v>
      </c>
      <c r="S146" s="2">
        <f>VLOOKUP($B146,'Changes (pct point)'!$B:$AA,S$645,FALSE)/(VLOOKUP($B146,'Rates (%) SA2'!$B:$AA,S$645,FALSE)-(VLOOKUP($B146,'Changes (pct point)'!$B:$AA,S$645,FALSE)))</f>
        <v>0.31642085632507438</v>
      </c>
      <c r="T146" s="2">
        <f>VLOOKUP($B146,'Changes (pct point)'!$B:$AA,T$645,FALSE)/(VLOOKUP($B146,'Rates (%) SA2'!$B:$AA,T$645,FALSE)-(VLOOKUP($B146,'Changes (pct point)'!$B:$AA,T$645,FALSE)))</f>
        <v>0.37588529264387993</v>
      </c>
      <c r="U146" s="2">
        <f>VLOOKUP($B146,'Changes (pct point)'!$B:$AA,U$645,FALSE)/(VLOOKUP($B146,'Rates (%) SA2'!$B:$AA,U$645,FALSE)-(VLOOKUP($B146,'Changes (pct point)'!$B:$AA,U$645,FALSE)))</f>
        <v>0.21032762648092404</v>
      </c>
      <c r="V146" s="2" t="e">
        <f>VLOOKUP($B146,'Changes (pct point)'!$B:$AA,V$645,FALSE)/(VLOOKUP($B146,'Rates (%) SA2'!$B:$AA,V$645,FALSE)-(VLOOKUP($B146,'Changes (pct point)'!$B:$AA,V$645,FALSE)))</f>
        <v>#VALUE!</v>
      </c>
      <c r="W146" s="2">
        <f>VLOOKUP($B146,'Changes (pct point)'!$B:$AA,W$645,FALSE)/(VLOOKUP($B146,'Rates (%) SA2'!$B:$AA,W$645,FALSE)-(VLOOKUP($B146,'Changes (pct point)'!$B:$AA,W$645,FALSE)))</f>
        <v>0.25880551301684529</v>
      </c>
      <c r="X146" s="2">
        <f>VLOOKUP($B146,'Changes (pct point)'!$B:$AA,X$645,FALSE)/(VLOOKUP($B146,'Rates (%) SA2'!$B:$AA,X$645,FALSE)-(VLOOKUP($B146,'Changes (pct point)'!$B:$AA,X$645,FALSE)))</f>
        <v>0.45238095238095233</v>
      </c>
      <c r="Y146" s="2">
        <f>VLOOKUP($B146,'Changes (pct point)'!$B:$AA,Y$645,FALSE)/(VLOOKUP($B146,'Rates (%) SA2'!$B:$AA,Y$645,FALSE)-(VLOOKUP($B146,'Changes (pct point)'!$B:$AA,Y$645,FALSE)))</f>
        <v>-0.21692825112107625</v>
      </c>
      <c r="Z146" s="2">
        <f>VLOOKUP($B146,'Changes (pct point)'!$B:$AA,Z$645,FALSE)/(VLOOKUP($B146,'Rates (%) SA2'!$B:$AA,Z$645,FALSE)-(VLOOKUP($B146,'Changes (pct point)'!$B:$AA,Z$645,FALSE)))</f>
        <v>0.21621621621621623</v>
      </c>
    </row>
    <row r="147" spans="1:26" x14ac:dyDescent="0.3">
      <c r="A147">
        <v>116011304</v>
      </c>
      <c r="B147" t="s">
        <v>392</v>
      </c>
      <c r="C147" s="2">
        <f>VLOOKUP($B147,'Changes (pct point)'!$B:$AA,C$645,FALSE)/(VLOOKUP($B147,'Rates (%) SA2'!$B:$AA,C$645,FALSE)-(VLOOKUP($B147,'Changes (pct point)'!$B:$AA,C$645,FALSE)))</f>
        <v>0.26257446363985093</v>
      </c>
      <c r="D147" s="2">
        <f>VLOOKUP($B147,'Changes (pct point)'!$B:$AA,D$645,FALSE)/(VLOOKUP($B147,'Rates (%) SA2'!$B:$AA,D$645,FALSE)-(VLOOKUP($B147,'Changes (pct point)'!$B:$AA,D$645,FALSE)))</f>
        <v>4.2357575757575726E-2</v>
      </c>
      <c r="E147" s="2">
        <f>VLOOKUP($B147,'Changes (pct point)'!$B:$AA,E$645,FALSE)/(VLOOKUP($B147,'Rates (%) SA2'!$B:$AA,E$645,FALSE)-(VLOOKUP($B147,'Changes (pct point)'!$B:$AA,E$645,FALSE)))</f>
        <v>0.14225850340136045</v>
      </c>
      <c r="F147" s="2">
        <f>VLOOKUP($B147,'Changes (pct point)'!$B:$AA,F$645,FALSE)/(VLOOKUP($B147,'Rates (%) SA2'!$B:$AA,F$645,FALSE)-(VLOOKUP($B147,'Changes (pct point)'!$B:$AA,F$645,FALSE)))</f>
        <v>0.35958341277407063</v>
      </c>
      <c r="G147" s="2">
        <f>VLOOKUP($B147,'Changes (pct point)'!$B:$AA,G$645,FALSE)/(VLOOKUP($B147,'Rates (%) SA2'!$B:$AA,G$645,FALSE)-(VLOOKUP($B147,'Changes (pct point)'!$B:$AA,G$645,FALSE)))</f>
        <v>0.56101224489795909</v>
      </c>
      <c r="H147" s="2">
        <f>VLOOKUP($B147,'Changes (pct point)'!$B:$AA,H$645,FALSE)/(VLOOKUP($B147,'Rates (%) SA2'!$B:$AA,H$645,FALSE)-(VLOOKUP($B147,'Changes (pct point)'!$B:$AA,H$645,FALSE)))</f>
        <v>0.38696501416430606</v>
      </c>
      <c r="I147" s="2">
        <f>VLOOKUP($B147,'Changes (pct point)'!$B:$AA,I$645,FALSE)/(VLOOKUP($B147,'Rates (%) SA2'!$B:$AA,I$645,FALSE)-(VLOOKUP($B147,'Changes (pct point)'!$B:$AA,I$645,FALSE)))</f>
        <v>0.32052131519274385</v>
      </c>
      <c r="J147" s="2">
        <f>VLOOKUP($B147,'Changes (pct point)'!$B:$AA,J$645,FALSE)/(VLOOKUP($B147,'Rates (%) SA2'!$B:$AA,J$645,FALSE)-(VLOOKUP($B147,'Changes (pct point)'!$B:$AA,J$645,FALSE)))</f>
        <v>0.51597530864197527</v>
      </c>
      <c r="K147" s="2">
        <f>VLOOKUP($B147,'Changes (pct point)'!$B:$AA,K$645,FALSE)/(VLOOKUP($B147,'Rates (%) SA2'!$B:$AA,K$645,FALSE)-(VLOOKUP($B147,'Changes (pct point)'!$B:$AA,K$645,FALSE)))</f>
        <v>1.3371636363636363</v>
      </c>
      <c r="L147" s="2">
        <f>VLOOKUP($B147,'Changes (pct point)'!$B:$AA,L$645,FALSE)/(VLOOKUP($B147,'Rates (%) SA2'!$B:$AA,L$645,FALSE)-(VLOOKUP($B147,'Changes (pct point)'!$B:$AA,L$645,FALSE)))</f>
        <v>0.48606107678729055</v>
      </c>
      <c r="M147" s="2">
        <f>VLOOKUP($B147,'Changes (pct point)'!$B:$AA,M$645,FALSE)/(VLOOKUP($B147,'Rates (%) SA2'!$B:$AA,M$645,FALSE)-(VLOOKUP($B147,'Changes (pct point)'!$B:$AA,M$645,FALSE)))</f>
        <v>1.0222150882825045E-2</v>
      </c>
      <c r="N147" s="2">
        <f>VLOOKUP($B147,'Changes (pct point)'!$B:$AA,N$645,FALSE)/(VLOOKUP($B147,'Rates (%) SA2'!$B:$AA,N$645,FALSE)-(VLOOKUP($B147,'Changes (pct point)'!$B:$AA,N$645,FALSE)))</f>
        <v>0.11804796747967468</v>
      </c>
      <c r="O147" s="2">
        <f>VLOOKUP($B147,'Changes (pct point)'!$B:$AA,O$645,FALSE)/(VLOOKUP($B147,'Rates (%) SA2'!$B:$AA,O$645,FALSE)-(VLOOKUP($B147,'Changes (pct point)'!$B:$AA,O$645,FALSE)))</f>
        <v>1.2092718954248365</v>
      </c>
      <c r="P147" s="2">
        <f>VLOOKUP($B147,'Changes (pct point)'!$B:$AA,P$645,FALSE)/(VLOOKUP($B147,'Rates (%) SA2'!$B:$AA,P$645,FALSE)-(VLOOKUP($B147,'Changes (pct point)'!$B:$AA,P$645,FALSE)))</f>
        <v>-0.16106031746031754</v>
      </c>
      <c r="Q147" s="2">
        <f>VLOOKUP($B147,'Changes (pct point)'!$B:$AA,Q$645,FALSE)/(VLOOKUP($B147,'Rates (%) SA2'!$B:$AA,Q$645,FALSE)-(VLOOKUP($B147,'Changes (pct point)'!$B:$AA,Q$645,FALSE)))</f>
        <v>0.18870356687898082</v>
      </c>
      <c r="R147" s="2">
        <f>VLOOKUP($B147,'Changes (pct point)'!$B:$AA,R$645,FALSE)/(VLOOKUP($B147,'Rates (%) SA2'!$B:$AA,R$645,FALSE)-(VLOOKUP($B147,'Changes (pct point)'!$B:$AA,R$645,FALSE)))</f>
        <v>0.6527166666666665</v>
      </c>
      <c r="S147" s="2">
        <f>VLOOKUP($B147,'Changes (pct point)'!$B:$AA,S$645,FALSE)/(VLOOKUP($B147,'Rates (%) SA2'!$B:$AA,S$645,FALSE)-(VLOOKUP($B147,'Changes (pct point)'!$B:$AA,S$645,FALSE)))</f>
        <v>1.0326977272727271</v>
      </c>
      <c r="T147" s="2">
        <f>VLOOKUP($B147,'Changes (pct point)'!$B:$AA,T$645,FALSE)/(VLOOKUP($B147,'Rates (%) SA2'!$B:$AA,T$645,FALSE)-(VLOOKUP($B147,'Changes (pct point)'!$B:$AA,T$645,FALSE)))</f>
        <v>6.2490658499234367E-2</v>
      </c>
      <c r="U147" s="2">
        <f>VLOOKUP($B147,'Changes (pct point)'!$B:$AA,U$645,FALSE)/(VLOOKUP($B147,'Rates (%) SA2'!$B:$AA,U$645,FALSE)-(VLOOKUP($B147,'Changes (pct point)'!$B:$AA,U$645,FALSE)))</f>
        <v>0.2102927120669057</v>
      </c>
      <c r="V147" s="2">
        <f>VLOOKUP($B147,'Changes (pct point)'!$B:$AA,V$645,FALSE)/(VLOOKUP($B147,'Rates (%) SA2'!$B:$AA,V$645,FALSE)-(VLOOKUP($B147,'Changes (pct point)'!$B:$AA,V$645,FALSE)))</f>
        <v>0.33756923076923068</v>
      </c>
      <c r="W147" s="2">
        <f>VLOOKUP($B147,'Changes (pct point)'!$B:$AA,W$645,FALSE)/(VLOOKUP($B147,'Rates (%) SA2'!$B:$AA,W$645,FALSE)-(VLOOKUP($B147,'Changes (pct point)'!$B:$AA,W$645,FALSE)))</f>
        <v>0.10168251645940014</v>
      </c>
      <c r="X147" s="2">
        <f>VLOOKUP($B147,'Changes (pct point)'!$B:$AA,X$645,FALSE)/(VLOOKUP($B147,'Rates (%) SA2'!$B:$AA,X$645,FALSE)-(VLOOKUP($B147,'Changes (pct point)'!$B:$AA,X$645,FALSE)))</f>
        <v>0.15479760119940031</v>
      </c>
      <c r="Y147" s="2">
        <f>VLOOKUP($B147,'Changes (pct point)'!$B:$AA,Y$645,FALSE)/(VLOOKUP($B147,'Rates (%) SA2'!$B:$AA,Y$645,FALSE)-(VLOOKUP($B147,'Changes (pct point)'!$B:$AA,Y$645,FALSE)))</f>
        <v>6.821829855537722E-3</v>
      </c>
      <c r="Z147" s="2">
        <f>VLOOKUP($B147,'Changes (pct point)'!$B:$AA,Z$645,FALSE)/(VLOOKUP($B147,'Rates (%) SA2'!$B:$AA,Z$645,FALSE)-(VLOOKUP($B147,'Changes (pct point)'!$B:$AA,Z$645,FALSE)))</f>
        <v>0.29285714285714287</v>
      </c>
    </row>
    <row r="148" spans="1:26" x14ac:dyDescent="0.3">
      <c r="A148">
        <v>116011306</v>
      </c>
      <c r="B148" t="s">
        <v>393</v>
      </c>
      <c r="C148" s="2">
        <f>VLOOKUP($B148,'Changes (pct point)'!$B:$AA,C$645,FALSE)/(VLOOKUP($B148,'Rates (%) SA2'!$B:$AA,C$645,FALSE)-(VLOOKUP($B148,'Changes (pct point)'!$B:$AA,C$645,FALSE)))</f>
        <v>0.23767136228748226</v>
      </c>
      <c r="D148" s="2">
        <f>VLOOKUP($B148,'Changes (pct point)'!$B:$AA,D$645,FALSE)/(VLOOKUP($B148,'Rates (%) SA2'!$B:$AA,D$645,FALSE)-(VLOOKUP($B148,'Changes (pct point)'!$B:$AA,D$645,FALSE)))</f>
        <v>0.17290743902439026</v>
      </c>
      <c r="E148" s="2">
        <f>VLOOKUP($B148,'Changes (pct point)'!$B:$AA,E$645,FALSE)/(VLOOKUP($B148,'Rates (%) SA2'!$B:$AA,E$645,FALSE)-(VLOOKUP($B148,'Changes (pct point)'!$B:$AA,E$645,FALSE)))</f>
        <v>0.10333365384615381</v>
      </c>
      <c r="F148" s="2">
        <f>VLOOKUP($B148,'Changes (pct point)'!$B:$AA,F$645,FALSE)/(VLOOKUP($B148,'Rates (%) SA2'!$B:$AA,F$645,FALSE)-(VLOOKUP($B148,'Changes (pct point)'!$B:$AA,F$645,FALSE)))</f>
        <v>0.28210096510764654</v>
      </c>
      <c r="G148" s="2">
        <f>VLOOKUP($B148,'Changes (pct point)'!$B:$AA,G$645,FALSE)/(VLOOKUP($B148,'Rates (%) SA2'!$B:$AA,G$645,FALSE)-(VLOOKUP($B148,'Changes (pct point)'!$B:$AA,G$645,FALSE)))</f>
        <v>0.3209496062992126</v>
      </c>
      <c r="H148" s="2">
        <f>VLOOKUP($B148,'Changes (pct point)'!$B:$AA,H$645,FALSE)/(VLOOKUP($B148,'Rates (%) SA2'!$B:$AA,H$645,FALSE)-(VLOOKUP($B148,'Changes (pct point)'!$B:$AA,H$645,FALSE)))</f>
        <v>0.35537800687285215</v>
      </c>
      <c r="I148" s="2">
        <f>VLOOKUP($B148,'Changes (pct point)'!$B:$AA,I$645,FALSE)/(VLOOKUP($B148,'Rates (%) SA2'!$B:$AA,I$645,FALSE)-(VLOOKUP($B148,'Changes (pct point)'!$B:$AA,I$645,FALSE)))</f>
        <v>0.17799825174825168</v>
      </c>
      <c r="J148" s="2">
        <f>VLOOKUP($B148,'Changes (pct point)'!$B:$AA,J$645,FALSE)/(VLOOKUP($B148,'Rates (%) SA2'!$B:$AA,J$645,FALSE)-(VLOOKUP($B148,'Changes (pct point)'!$B:$AA,J$645,FALSE)))</f>
        <v>0.40632295081967207</v>
      </c>
      <c r="K148" s="2">
        <f>VLOOKUP($B148,'Changes (pct point)'!$B:$AA,K$645,FALSE)/(VLOOKUP($B148,'Rates (%) SA2'!$B:$AA,K$645,FALSE)-(VLOOKUP($B148,'Changes (pct point)'!$B:$AA,K$645,FALSE)))</f>
        <v>1.5420137931034481</v>
      </c>
      <c r="L148" s="2">
        <f>VLOOKUP($B148,'Changes (pct point)'!$B:$AA,L$645,FALSE)/(VLOOKUP($B148,'Rates (%) SA2'!$B:$AA,L$645,FALSE)-(VLOOKUP($B148,'Changes (pct point)'!$B:$AA,L$645,FALSE)))</f>
        <v>0.62213280318091446</v>
      </c>
      <c r="M148" s="2">
        <f>VLOOKUP($B148,'Changes (pct point)'!$B:$AA,M$645,FALSE)/(VLOOKUP($B148,'Rates (%) SA2'!$B:$AA,M$645,FALSE)-(VLOOKUP($B148,'Changes (pct point)'!$B:$AA,M$645,FALSE)))</f>
        <v>-8.397402597402636E-3</v>
      </c>
      <c r="N148" s="2">
        <f>VLOOKUP($B148,'Changes (pct point)'!$B:$AA,N$645,FALSE)/(VLOOKUP($B148,'Rates (%) SA2'!$B:$AA,N$645,FALSE)-(VLOOKUP($B148,'Changes (pct point)'!$B:$AA,N$645,FALSE)))</f>
        <v>-0.21975600000000001</v>
      </c>
      <c r="O148" s="2">
        <f>VLOOKUP($B148,'Changes (pct point)'!$B:$AA,O$645,FALSE)/(VLOOKUP($B148,'Rates (%) SA2'!$B:$AA,O$645,FALSE)-(VLOOKUP($B148,'Changes (pct point)'!$B:$AA,O$645,FALSE)))</f>
        <v>0.9647692307692306</v>
      </c>
      <c r="P148" s="2">
        <f>VLOOKUP($B148,'Changes (pct point)'!$B:$AA,P$645,FALSE)/(VLOOKUP($B148,'Rates (%) SA2'!$B:$AA,P$645,FALSE)-(VLOOKUP($B148,'Changes (pct point)'!$B:$AA,P$645,FALSE)))</f>
        <v>-0.22169811320754712</v>
      </c>
      <c r="Q148" s="2">
        <f>VLOOKUP($B148,'Changes (pct point)'!$B:$AA,Q$645,FALSE)/(VLOOKUP($B148,'Rates (%) SA2'!$B:$AA,Q$645,FALSE)-(VLOOKUP($B148,'Changes (pct point)'!$B:$AA,Q$645,FALSE)))</f>
        <v>0.30150405539070235</v>
      </c>
      <c r="R148" s="2">
        <f>VLOOKUP($B148,'Changes (pct point)'!$B:$AA,R$645,FALSE)/(VLOOKUP($B148,'Rates (%) SA2'!$B:$AA,R$645,FALSE)-(VLOOKUP($B148,'Changes (pct point)'!$B:$AA,R$645,FALSE)))</f>
        <v>0.36110933333333334</v>
      </c>
      <c r="S148" s="2">
        <f>VLOOKUP($B148,'Changes (pct point)'!$B:$AA,S$645,FALSE)/(VLOOKUP($B148,'Rates (%) SA2'!$B:$AA,S$645,FALSE)-(VLOOKUP($B148,'Changes (pct point)'!$B:$AA,S$645,FALSE)))</f>
        <v>0.85285581395348842</v>
      </c>
      <c r="T148" s="2">
        <f>VLOOKUP($B148,'Changes (pct point)'!$B:$AA,T$645,FALSE)/(VLOOKUP($B148,'Rates (%) SA2'!$B:$AA,T$645,FALSE)-(VLOOKUP($B148,'Changes (pct point)'!$B:$AA,T$645,FALSE)))</f>
        <v>-5.6686871794871849E-2</v>
      </c>
      <c r="U148" s="2">
        <f>VLOOKUP($B148,'Changes (pct point)'!$B:$AA,U$645,FALSE)/(VLOOKUP($B148,'Rates (%) SA2'!$B:$AA,U$645,FALSE)-(VLOOKUP($B148,'Changes (pct point)'!$B:$AA,U$645,FALSE)))</f>
        <v>0.20968076923076914</v>
      </c>
      <c r="V148" s="2">
        <f>VLOOKUP($B148,'Changes (pct point)'!$B:$AA,V$645,FALSE)/(VLOOKUP($B148,'Rates (%) SA2'!$B:$AA,V$645,FALSE)-(VLOOKUP($B148,'Changes (pct point)'!$B:$AA,V$645,FALSE)))</f>
        <v>0.38702820512820507</v>
      </c>
      <c r="W148" s="2">
        <f>VLOOKUP($B148,'Changes (pct point)'!$B:$AA,W$645,FALSE)/(VLOOKUP($B148,'Rates (%) SA2'!$B:$AA,W$645,FALSE)-(VLOOKUP($B148,'Changes (pct point)'!$B:$AA,W$645,FALSE)))</f>
        <v>0.16874480465502906</v>
      </c>
      <c r="X148" s="2">
        <f>VLOOKUP($B148,'Changes (pct point)'!$B:$AA,X$645,FALSE)/(VLOOKUP($B148,'Rates (%) SA2'!$B:$AA,X$645,FALSE)-(VLOOKUP($B148,'Changes (pct point)'!$B:$AA,X$645,FALSE)))</f>
        <v>6.8390804597701152E-2</v>
      </c>
      <c r="Y148" s="2">
        <f>VLOOKUP($B148,'Changes (pct point)'!$B:$AA,Y$645,FALSE)/(VLOOKUP($B148,'Rates (%) SA2'!$B:$AA,Y$645,FALSE)-(VLOOKUP($B148,'Changes (pct point)'!$B:$AA,Y$645,FALSE)))</f>
        <v>7.9885877318116971E-2</v>
      </c>
      <c r="Z148" s="2">
        <f>VLOOKUP($B148,'Changes (pct point)'!$B:$AA,Z$645,FALSE)/(VLOOKUP($B148,'Rates (%) SA2'!$B:$AA,Z$645,FALSE)-(VLOOKUP($B148,'Changes (pct point)'!$B:$AA,Z$645,FALSE)))</f>
        <v>6.5225357273726636E-2</v>
      </c>
    </row>
    <row r="149" spans="1:26" x14ac:dyDescent="0.3">
      <c r="A149">
        <v>125031714</v>
      </c>
      <c r="B149" t="s">
        <v>636</v>
      </c>
      <c r="C149" s="2">
        <f>VLOOKUP($B149,'Changes (pct point)'!$B:$AA,C$645,FALSE)/(VLOOKUP($B149,'Rates (%) SA2'!$B:$AA,C$645,FALSE)-(VLOOKUP($B149,'Changes (pct point)'!$B:$AA,C$645,FALSE)))</f>
        <v>0.1493916458275989</v>
      </c>
      <c r="D149" s="2">
        <f>VLOOKUP($B149,'Changes (pct point)'!$B:$AA,D$645,FALSE)/(VLOOKUP($B149,'Rates (%) SA2'!$B:$AA,D$645,FALSE)-(VLOOKUP($B149,'Changes (pct point)'!$B:$AA,D$645,FALSE)))</f>
        <v>6.7925721229390073E-3</v>
      </c>
      <c r="E149" s="2">
        <f>VLOOKUP($B149,'Changes (pct point)'!$B:$AA,E$645,FALSE)/(VLOOKUP($B149,'Rates (%) SA2'!$B:$AA,E$645,FALSE)-(VLOOKUP($B149,'Changes (pct point)'!$B:$AA,E$645,FALSE)))</f>
        <v>0.12558310438452805</v>
      </c>
      <c r="F149" s="2">
        <f>VLOOKUP($B149,'Changes (pct point)'!$B:$AA,F$645,FALSE)/(VLOOKUP($B149,'Rates (%) SA2'!$B:$AA,F$645,FALSE)-(VLOOKUP($B149,'Changes (pct point)'!$B:$AA,F$645,FALSE)))</f>
        <v>0.20959490434930914</v>
      </c>
      <c r="G149" s="2">
        <f>VLOOKUP($B149,'Changes (pct point)'!$B:$AA,G$645,FALSE)/(VLOOKUP($B149,'Rates (%) SA2'!$B:$AA,G$645,FALSE)-(VLOOKUP($B149,'Changes (pct point)'!$B:$AA,G$645,FALSE)))</f>
        <v>0.29748636208570606</v>
      </c>
      <c r="H149" s="2">
        <f>VLOOKUP($B149,'Changes (pct point)'!$B:$AA,H$645,FALSE)/(VLOOKUP($B149,'Rates (%) SA2'!$B:$AA,H$645,FALSE)-(VLOOKUP($B149,'Changes (pct point)'!$B:$AA,H$645,FALSE)))</f>
        <v>0.28954172665086886</v>
      </c>
      <c r="I149" s="2">
        <f>VLOOKUP($B149,'Changes (pct point)'!$B:$AA,I$645,FALSE)/(VLOOKUP($B149,'Rates (%) SA2'!$B:$AA,I$645,FALSE)-(VLOOKUP($B149,'Changes (pct point)'!$B:$AA,I$645,FALSE)))</f>
        <v>0.13335958337281592</v>
      </c>
      <c r="J149" s="2">
        <f>VLOOKUP($B149,'Changes (pct point)'!$B:$AA,J$645,FALSE)/(VLOOKUP($B149,'Rates (%) SA2'!$B:$AA,J$645,FALSE)-(VLOOKUP($B149,'Changes (pct point)'!$B:$AA,J$645,FALSE)))</f>
        <v>0.58569429551435359</v>
      </c>
      <c r="K149" s="2">
        <f>VLOOKUP($B149,'Changes (pct point)'!$B:$AA,K$645,FALSE)/(VLOOKUP($B149,'Rates (%) SA2'!$B:$AA,K$645,FALSE)-(VLOOKUP($B149,'Changes (pct point)'!$B:$AA,K$645,FALSE)))</f>
        <v>0.26247427357142916</v>
      </c>
      <c r="L149" s="2">
        <f>VLOOKUP($B149,'Changes (pct point)'!$B:$AA,L$645,FALSE)/(VLOOKUP($B149,'Rates (%) SA2'!$B:$AA,L$645,FALSE)-(VLOOKUP($B149,'Changes (pct point)'!$B:$AA,L$645,FALSE)))</f>
        <v>0.38852959545715776</v>
      </c>
      <c r="M149" s="2">
        <f>VLOOKUP($B149,'Changes (pct point)'!$B:$AA,M$645,FALSE)/(VLOOKUP($B149,'Rates (%) SA2'!$B:$AA,M$645,FALSE)-(VLOOKUP($B149,'Changes (pct point)'!$B:$AA,M$645,FALSE)))</f>
        <v>-5.6928314705676303E-2</v>
      </c>
      <c r="N149" s="2">
        <f>VLOOKUP($B149,'Changes (pct point)'!$B:$AA,N$645,FALSE)/(VLOOKUP($B149,'Rates (%) SA2'!$B:$AA,N$645,FALSE)-(VLOOKUP($B149,'Changes (pct point)'!$B:$AA,N$645,FALSE)))</f>
        <v>-4.1074486159396129E-2</v>
      </c>
      <c r="O149" s="2">
        <f>VLOOKUP($B149,'Changes (pct point)'!$B:$AA,O$645,FALSE)/(VLOOKUP($B149,'Rates (%) SA2'!$B:$AA,O$645,FALSE)-(VLOOKUP($B149,'Changes (pct point)'!$B:$AA,O$645,FALSE)))</f>
        <v>0.75085504752752552</v>
      </c>
      <c r="P149" s="2">
        <f>VLOOKUP($B149,'Changes (pct point)'!$B:$AA,P$645,FALSE)/(VLOOKUP($B149,'Rates (%) SA2'!$B:$AA,P$645,FALSE)-(VLOOKUP($B149,'Changes (pct point)'!$B:$AA,P$645,FALSE)))</f>
        <v>-0.29759531295050273</v>
      </c>
      <c r="Q149" s="2">
        <f>VLOOKUP($B149,'Changes (pct point)'!$B:$AA,Q$645,FALSE)/(VLOOKUP($B149,'Rates (%) SA2'!$B:$AA,Q$645,FALSE)-(VLOOKUP($B149,'Changes (pct point)'!$B:$AA,Q$645,FALSE)))</f>
        <v>0.14132348842119369</v>
      </c>
      <c r="R149" s="2">
        <f>VLOOKUP($B149,'Changes (pct point)'!$B:$AA,R$645,FALSE)/(VLOOKUP($B149,'Rates (%) SA2'!$B:$AA,R$645,FALSE)-(VLOOKUP($B149,'Changes (pct point)'!$B:$AA,R$645,FALSE)))</f>
        <v>0.4389509306282019</v>
      </c>
      <c r="S149" s="2">
        <f>VLOOKUP($B149,'Changes (pct point)'!$B:$AA,S$645,FALSE)/(VLOOKUP($B149,'Rates (%) SA2'!$B:$AA,S$645,FALSE)-(VLOOKUP($B149,'Changes (pct point)'!$B:$AA,S$645,FALSE)))</f>
        <v>0.19825608597466157</v>
      </c>
      <c r="T149" s="2">
        <f>VLOOKUP($B149,'Changes (pct point)'!$B:$AA,T$645,FALSE)/(VLOOKUP($B149,'Rates (%) SA2'!$B:$AA,T$645,FALSE)-(VLOOKUP($B149,'Changes (pct point)'!$B:$AA,T$645,FALSE)))</f>
        <v>-0.12892228674330899</v>
      </c>
      <c r="U149" s="2">
        <f>VLOOKUP($B149,'Changes (pct point)'!$B:$AA,U$645,FALSE)/(VLOOKUP($B149,'Rates (%) SA2'!$B:$AA,U$645,FALSE)-(VLOOKUP($B149,'Changes (pct point)'!$B:$AA,U$645,FALSE)))</f>
        <v>0.20958202757370764</v>
      </c>
      <c r="V149" s="2">
        <f>VLOOKUP($B149,'Changes (pct point)'!$B:$AA,V$645,FALSE)/(VLOOKUP($B149,'Rates (%) SA2'!$B:$AA,V$645,FALSE)-(VLOOKUP($B149,'Changes (pct point)'!$B:$AA,V$645,FALSE)))</f>
        <v>0.28549308919855948</v>
      </c>
      <c r="W149" s="2">
        <f>VLOOKUP($B149,'Changes (pct point)'!$B:$AA,W$645,FALSE)/(VLOOKUP($B149,'Rates (%) SA2'!$B:$AA,W$645,FALSE)-(VLOOKUP($B149,'Changes (pct point)'!$B:$AA,W$645,FALSE)))</f>
        <v>0.14278046162104135</v>
      </c>
      <c r="X149" s="2">
        <f>VLOOKUP($B149,'Changes (pct point)'!$B:$AA,X$645,FALSE)/(VLOOKUP($B149,'Rates (%) SA2'!$B:$AA,X$645,FALSE)-(VLOOKUP($B149,'Changes (pct point)'!$B:$AA,X$645,FALSE)))</f>
        <v>-0.1032241289651586</v>
      </c>
      <c r="Y149" s="2">
        <f>VLOOKUP($B149,'Changes (pct point)'!$B:$AA,Y$645,FALSE)/(VLOOKUP($B149,'Rates (%) SA2'!$B:$AA,Y$645,FALSE)-(VLOOKUP($B149,'Changes (pct point)'!$B:$AA,Y$645,FALSE)))</f>
        <v>0.109697933227345</v>
      </c>
      <c r="Z149" s="2">
        <f>VLOOKUP($B149,'Changes (pct point)'!$B:$AA,Z$645,FALSE)/(VLOOKUP($B149,'Rates (%) SA2'!$B:$AA,Z$645,FALSE)-(VLOOKUP($B149,'Changes (pct point)'!$B:$AA,Z$645,FALSE)))</f>
        <v>0.11815014254038646</v>
      </c>
    </row>
    <row r="150" spans="1:26" x14ac:dyDescent="0.3">
      <c r="A150">
        <v>125031479</v>
      </c>
      <c r="B150" t="s">
        <v>628</v>
      </c>
      <c r="C150" s="2">
        <f>VLOOKUP($B150,'Changes (pct point)'!$B:$AA,C$645,FALSE)/(VLOOKUP($B150,'Rates (%) SA2'!$B:$AA,C$645,FALSE)-(VLOOKUP($B150,'Changes (pct point)'!$B:$AA,C$645,FALSE)))</f>
        <v>0.19567683867002067</v>
      </c>
      <c r="D150" s="2">
        <f>VLOOKUP($B150,'Changes (pct point)'!$B:$AA,D$645,FALSE)/(VLOOKUP($B150,'Rates (%) SA2'!$B:$AA,D$645,FALSE)-(VLOOKUP($B150,'Changes (pct point)'!$B:$AA,D$645,FALSE)))</f>
        <v>2.9425510204081601E-2</v>
      </c>
      <c r="E150" s="2">
        <f>VLOOKUP($B150,'Changes (pct point)'!$B:$AA,E$645,FALSE)/(VLOOKUP($B150,'Rates (%) SA2'!$B:$AA,E$645,FALSE)-(VLOOKUP($B150,'Changes (pct point)'!$B:$AA,E$645,FALSE)))</f>
        <v>0.1508168316831684</v>
      </c>
      <c r="F150" s="2">
        <f>VLOOKUP($B150,'Changes (pct point)'!$B:$AA,F$645,FALSE)/(VLOOKUP($B150,'Rates (%) SA2'!$B:$AA,F$645,FALSE)-(VLOOKUP($B150,'Changes (pct point)'!$B:$AA,F$645,FALSE)))</f>
        <v>0.29321666666666668</v>
      </c>
      <c r="G150" s="2">
        <f>VLOOKUP($B150,'Changes (pct point)'!$B:$AA,G$645,FALSE)/(VLOOKUP($B150,'Rates (%) SA2'!$B:$AA,G$645,FALSE)-(VLOOKUP($B150,'Changes (pct point)'!$B:$AA,G$645,FALSE)))</f>
        <v>0.2027223300970874</v>
      </c>
      <c r="H150" s="2">
        <f>VLOOKUP($B150,'Changes (pct point)'!$B:$AA,H$645,FALSE)/(VLOOKUP($B150,'Rates (%) SA2'!$B:$AA,H$645,FALSE)-(VLOOKUP($B150,'Changes (pct point)'!$B:$AA,H$645,FALSE)))</f>
        <v>0.31951594746716711</v>
      </c>
      <c r="I150" s="2">
        <f>VLOOKUP($B150,'Changes (pct point)'!$B:$AA,I$645,FALSE)/(VLOOKUP($B150,'Rates (%) SA2'!$B:$AA,I$645,FALSE)-(VLOOKUP($B150,'Changes (pct point)'!$B:$AA,I$645,FALSE)))</f>
        <v>0.19432144992526168</v>
      </c>
      <c r="J150" s="2">
        <f>VLOOKUP($B150,'Changes (pct point)'!$B:$AA,J$645,FALSE)/(VLOOKUP($B150,'Rates (%) SA2'!$B:$AA,J$645,FALSE)-(VLOOKUP($B150,'Changes (pct point)'!$B:$AA,J$645,FALSE)))</f>
        <v>0.46399836065573763</v>
      </c>
      <c r="K150" s="2">
        <f>VLOOKUP($B150,'Changes (pct point)'!$B:$AA,K$645,FALSE)/(VLOOKUP($B150,'Rates (%) SA2'!$B:$AA,K$645,FALSE)-(VLOOKUP($B150,'Changes (pct point)'!$B:$AA,K$645,FALSE)))</f>
        <v>0.79039999999999999</v>
      </c>
      <c r="L150" s="2">
        <f>VLOOKUP($B150,'Changes (pct point)'!$B:$AA,L$645,FALSE)/(VLOOKUP($B150,'Rates (%) SA2'!$B:$AA,L$645,FALSE)-(VLOOKUP($B150,'Changes (pct point)'!$B:$AA,L$645,FALSE)))</f>
        <v>0.41917557784561721</v>
      </c>
      <c r="M150" s="2">
        <f>VLOOKUP($B150,'Changes (pct point)'!$B:$AA,M$645,FALSE)/(VLOOKUP($B150,'Rates (%) SA2'!$B:$AA,M$645,FALSE)-(VLOOKUP($B150,'Changes (pct point)'!$B:$AA,M$645,FALSE)))</f>
        <v>0.1360974175035867</v>
      </c>
      <c r="N150" s="2">
        <f>VLOOKUP($B150,'Changes (pct point)'!$B:$AA,N$645,FALSE)/(VLOOKUP($B150,'Rates (%) SA2'!$B:$AA,N$645,FALSE)-(VLOOKUP($B150,'Changes (pct point)'!$B:$AA,N$645,FALSE)))</f>
        <v>2.3434579439252291E-2</v>
      </c>
      <c r="O150" s="2">
        <f>VLOOKUP($B150,'Changes (pct point)'!$B:$AA,O$645,FALSE)/(VLOOKUP($B150,'Rates (%) SA2'!$B:$AA,O$645,FALSE)-(VLOOKUP($B150,'Changes (pct point)'!$B:$AA,O$645,FALSE)))</f>
        <v>0.35898347826086946</v>
      </c>
      <c r="P150" s="2">
        <f>VLOOKUP($B150,'Changes (pct point)'!$B:$AA,P$645,FALSE)/(VLOOKUP($B150,'Rates (%) SA2'!$B:$AA,P$645,FALSE)-(VLOOKUP($B150,'Changes (pct point)'!$B:$AA,P$645,FALSE)))</f>
        <v>-0.19253333333333331</v>
      </c>
      <c r="Q150" s="2">
        <f>VLOOKUP($B150,'Changes (pct point)'!$B:$AA,Q$645,FALSE)/(VLOOKUP($B150,'Rates (%) SA2'!$B:$AA,Q$645,FALSE)-(VLOOKUP($B150,'Changes (pct point)'!$B:$AA,Q$645,FALSE)))</f>
        <v>0.22950780894617118</v>
      </c>
      <c r="R150" s="2">
        <f>VLOOKUP($B150,'Changes (pct point)'!$B:$AA,R$645,FALSE)/(VLOOKUP($B150,'Rates (%) SA2'!$B:$AA,R$645,FALSE)-(VLOOKUP($B150,'Changes (pct point)'!$B:$AA,R$645,FALSE)))</f>
        <v>0.30015678571428561</v>
      </c>
      <c r="S150" s="2">
        <f>VLOOKUP($B150,'Changes (pct point)'!$B:$AA,S$645,FALSE)/(VLOOKUP($B150,'Rates (%) SA2'!$B:$AA,S$645,FALSE)-(VLOOKUP($B150,'Changes (pct point)'!$B:$AA,S$645,FALSE)))</f>
        <v>0.20369861111111112</v>
      </c>
      <c r="T150" s="2">
        <f>VLOOKUP($B150,'Changes (pct point)'!$B:$AA,T$645,FALSE)/(VLOOKUP($B150,'Rates (%) SA2'!$B:$AA,T$645,FALSE)-(VLOOKUP($B150,'Changes (pct point)'!$B:$AA,T$645,FALSE)))</f>
        <v>-5.9234096692112E-2</v>
      </c>
      <c r="U150" s="2">
        <f>VLOOKUP($B150,'Changes (pct point)'!$B:$AA,U$645,FALSE)/(VLOOKUP($B150,'Rates (%) SA2'!$B:$AA,U$645,FALSE)-(VLOOKUP($B150,'Changes (pct point)'!$B:$AA,U$645,FALSE)))</f>
        <v>0.20927379949452407</v>
      </c>
      <c r="V150" s="2">
        <f>VLOOKUP($B150,'Changes (pct point)'!$B:$AA,V$645,FALSE)/(VLOOKUP($B150,'Rates (%) SA2'!$B:$AA,V$645,FALSE)-(VLOOKUP($B150,'Changes (pct point)'!$B:$AA,V$645,FALSE)))</f>
        <v>0.51808457831325305</v>
      </c>
      <c r="W150" s="2">
        <f>VLOOKUP($B150,'Changes (pct point)'!$B:$AA,W$645,FALSE)/(VLOOKUP($B150,'Rates (%) SA2'!$B:$AA,W$645,FALSE)-(VLOOKUP($B150,'Changes (pct point)'!$B:$AA,W$645,FALSE)))</f>
        <v>9.2230992937266318E-2</v>
      </c>
      <c r="X150" s="2">
        <f>VLOOKUP($B150,'Changes (pct point)'!$B:$AA,X$645,FALSE)/(VLOOKUP($B150,'Rates (%) SA2'!$B:$AA,X$645,FALSE)-(VLOOKUP($B150,'Changes (pct point)'!$B:$AA,X$645,FALSE)))</f>
        <v>0.39346405228758163</v>
      </c>
      <c r="Y150" s="2">
        <f>VLOOKUP($B150,'Changes (pct point)'!$B:$AA,Y$645,FALSE)/(VLOOKUP($B150,'Rates (%) SA2'!$B:$AA,Y$645,FALSE)-(VLOOKUP($B150,'Changes (pct point)'!$B:$AA,Y$645,FALSE)))</f>
        <v>2.0130071229482814E-2</v>
      </c>
      <c r="Z150" s="2">
        <f>VLOOKUP($B150,'Changes (pct point)'!$B:$AA,Z$645,FALSE)/(VLOOKUP($B150,'Rates (%) SA2'!$B:$AA,Z$645,FALSE)-(VLOOKUP($B150,'Changes (pct point)'!$B:$AA,Z$645,FALSE)))</f>
        <v>0.27358194923221563</v>
      </c>
    </row>
    <row r="151" spans="1:26" x14ac:dyDescent="0.3">
      <c r="A151">
        <v>124041467</v>
      </c>
      <c r="B151" t="s">
        <v>609</v>
      </c>
      <c r="C151" s="2">
        <f>VLOOKUP($B151,'Changes (pct point)'!$B:$AA,C$645,FALSE)/(VLOOKUP($B151,'Rates (%) SA2'!$B:$AA,C$645,FALSE)-(VLOOKUP($B151,'Changes (pct point)'!$B:$AA,C$645,FALSE)))</f>
        <v>0.28358000000000005</v>
      </c>
      <c r="D151" s="2">
        <f>VLOOKUP($B151,'Changes (pct point)'!$B:$AA,D$645,FALSE)/(VLOOKUP($B151,'Rates (%) SA2'!$B:$AA,D$645,FALSE)-(VLOOKUP($B151,'Changes (pct point)'!$B:$AA,D$645,FALSE)))</f>
        <v>0.11363054607508526</v>
      </c>
      <c r="E151" s="2">
        <f>VLOOKUP($B151,'Changes (pct point)'!$B:$AA,E$645,FALSE)/(VLOOKUP($B151,'Rates (%) SA2'!$B:$AA,E$645,FALSE)-(VLOOKUP($B151,'Changes (pct point)'!$B:$AA,E$645,FALSE)))</f>
        <v>0.13720891089108919</v>
      </c>
      <c r="F151" s="2">
        <f>VLOOKUP($B151,'Changes (pct point)'!$B:$AA,F$645,FALSE)/(VLOOKUP($B151,'Rates (%) SA2'!$B:$AA,F$645,FALSE)-(VLOOKUP($B151,'Changes (pct point)'!$B:$AA,F$645,FALSE)))</f>
        <v>0.38677925925925938</v>
      </c>
      <c r="G151" s="2">
        <f>VLOOKUP($B151,'Changes (pct point)'!$B:$AA,G$645,FALSE)/(VLOOKUP($B151,'Rates (%) SA2'!$B:$AA,G$645,FALSE)-(VLOOKUP($B151,'Changes (pct point)'!$B:$AA,G$645,FALSE)))</f>
        <v>0.49273372093023249</v>
      </c>
      <c r="H151" s="2">
        <f>VLOOKUP($B151,'Changes (pct point)'!$B:$AA,H$645,FALSE)/(VLOOKUP($B151,'Rates (%) SA2'!$B:$AA,H$645,FALSE)-(VLOOKUP($B151,'Changes (pct point)'!$B:$AA,H$645,FALSE)))</f>
        <v>0.27362957486136763</v>
      </c>
      <c r="I151" s="2">
        <f>VLOOKUP($B151,'Changes (pct point)'!$B:$AA,I$645,FALSE)/(VLOOKUP($B151,'Rates (%) SA2'!$B:$AA,I$645,FALSE)-(VLOOKUP($B151,'Changes (pct point)'!$B:$AA,I$645,FALSE)))</f>
        <v>0.45779642301710738</v>
      </c>
      <c r="J151" s="2">
        <f>VLOOKUP($B151,'Changes (pct point)'!$B:$AA,J$645,FALSE)/(VLOOKUP($B151,'Rates (%) SA2'!$B:$AA,J$645,FALSE)-(VLOOKUP($B151,'Changes (pct point)'!$B:$AA,J$645,FALSE)))</f>
        <v>0.20784192439862537</v>
      </c>
      <c r="K151" s="2">
        <f>VLOOKUP($B151,'Changes (pct point)'!$B:$AA,K$645,FALSE)/(VLOOKUP($B151,'Rates (%) SA2'!$B:$AA,K$645,FALSE)-(VLOOKUP($B151,'Changes (pct point)'!$B:$AA,K$645,FALSE)))</f>
        <v>1.0484979591836734</v>
      </c>
      <c r="L151" s="2">
        <f>VLOOKUP($B151,'Changes (pct point)'!$B:$AA,L$645,FALSE)/(VLOOKUP($B151,'Rates (%) SA2'!$B:$AA,L$645,FALSE)-(VLOOKUP($B151,'Changes (pct point)'!$B:$AA,L$645,FALSE)))</f>
        <v>0.68074796992481201</v>
      </c>
      <c r="M151" s="2">
        <f>VLOOKUP($B151,'Changes (pct point)'!$B:$AA,M$645,FALSE)/(VLOOKUP($B151,'Rates (%) SA2'!$B:$AA,M$645,FALSE)-(VLOOKUP($B151,'Changes (pct point)'!$B:$AA,M$645,FALSE)))</f>
        <v>2.6653201970443411E-2</v>
      </c>
      <c r="N151" s="2">
        <f>VLOOKUP($B151,'Changes (pct point)'!$B:$AA,N$645,FALSE)/(VLOOKUP($B151,'Rates (%) SA2'!$B:$AA,N$645,FALSE)-(VLOOKUP($B151,'Changes (pct point)'!$B:$AA,N$645,FALSE)))</f>
        <v>0.180754748603352</v>
      </c>
      <c r="O151" s="2">
        <f>VLOOKUP($B151,'Changes (pct point)'!$B:$AA,O$645,FALSE)/(VLOOKUP($B151,'Rates (%) SA2'!$B:$AA,O$645,FALSE)-(VLOOKUP($B151,'Changes (pct point)'!$B:$AA,O$645,FALSE)))</f>
        <v>0.90388307692307701</v>
      </c>
      <c r="P151" s="2">
        <f>VLOOKUP($B151,'Changes (pct point)'!$B:$AA,P$645,FALSE)/(VLOOKUP($B151,'Rates (%) SA2'!$B:$AA,P$645,FALSE)-(VLOOKUP($B151,'Changes (pct point)'!$B:$AA,P$645,FALSE)))</f>
        <v>-0.21685147058823534</v>
      </c>
      <c r="Q151" s="2">
        <f>VLOOKUP($B151,'Changes (pct point)'!$B:$AA,Q$645,FALSE)/(VLOOKUP($B151,'Rates (%) SA2'!$B:$AA,Q$645,FALSE)-(VLOOKUP($B151,'Changes (pct point)'!$B:$AA,Q$645,FALSE)))</f>
        <v>0.3090689536878215</v>
      </c>
      <c r="R151" s="2">
        <f>VLOOKUP($B151,'Changes (pct point)'!$B:$AA,R$645,FALSE)/(VLOOKUP($B151,'Rates (%) SA2'!$B:$AA,R$645,FALSE)-(VLOOKUP($B151,'Changes (pct point)'!$B:$AA,R$645,FALSE)))</f>
        <v>0.52138974358974377</v>
      </c>
      <c r="S151" s="2">
        <f>VLOOKUP($B151,'Changes (pct point)'!$B:$AA,S$645,FALSE)/(VLOOKUP($B151,'Rates (%) SA2'!$B:$AA,S$645,FALSE)-(VLOOKUP($B151,'Changes (pct point)'!$B:$AA,S$645,FALSE)))</f>
        <v>1.2128261904761906</v>
      </c>
      <c r="T151" s="2">
        <f>VLOOKUP($B151,'Changes (pct point)'!$B:$AA,T$645,FALSE)/(VLOOKUP($B151,'Rates (%) SA2'!$B:$AA,T$645,FALSE)-(VLOOKUP($B151,'Changes (pct point)'!$B:$AA,T$645,FALSE)))</f>
        <v>0.40392551724137932</v>
      </c>
      <c r="U151" s="2">
        <f>VLOOKUP($B151,'Changes (pct point)'!$B:$AA,U$645,FALSE)/(VLOOKUP($B151,'Rates (%) SA2'!$B:$AA,U$645,FALSE)-(VLOOKUP($B151,'Changes (pct point)'!$B:$AA,U$645,FALSE)))</f>
        <v>0.20896732223903175</v>
      </c>
      <c r="V151" s="2">
        <f>VLOOKUP($B151,'Changes (pct point)'!$B:$AA,V$645,FALSE)/(VLOOKUP($B151,'Rates (%) SA2'!$B:$AA,V$645,FALSE)-(VLOOKUP($B151,'Changes (pct point)'!$B:$AA,V$645,FALSE)))</f>
        <v>0.29739852670349914</v>
      </c>
      <c r="W151" s="2">
        <f>VLOOKUP($B151,'Changes (pct point)'!$B:$AA,W$645,FALSE)/(VLOOKUP($B151,'Rates (%) SA2'!$B:$AA,W$645,FALSE)-(VLOOKUP($B151,'Changes (pct point)'!$B:$AA,W$645,FALSE)))</f>
        <v>0.31658291457286436</v>
      </c>
      <c r="X151" s="2">
        <f>VLOOKUP($B151,'Changes (pct point)'!$B:$AA,X$645,FALSE)/(VLOOKUP($B151,'Rates (%) SA2'!$B:$AA,X$645,FALSE)-(VLOOKUP($B151,'Changes (pct point)'!$B:$AA,X$645,FALSE)))</f>
        <v>0.17729083665338646</v>
      </c>
      <c r="Y151" s="2">
        <f>VLOOKUP($B151,'Changes (pct point)'!$B:$AA,Y$645,FALSE)/(VLOOKUP($B151,'Rates (%) SA2'!$B:$AA,Y$645,FALSE)-(VLOOKUP($B151,'Changes (pct point)'!$B:$AA,Y$645,FALSE)))</f>
        <v>-0.28458333333333335</v>
      </c>
      <c r="Z151" s="2">
        <f>VLOOKUP($B151,'Changes (pct point)'!$B:$AA,Z$645,FALSE)/(VLOOKUP($B151,'Rates (%) SA2'!$B:$AA,Z$645,FALSE)-(VLOOKUP($B151,'Changes (pct point)'!$B:$AA,Z$645,FALSE)))</f>
        <v>0.12565445026178013</v>
      </c>
    </row>
    <row r="152" spans="1:26" x14ac:dyDescent="0.3">
      <c r="A152">
        <v>120031681</v>
      </c>
      <c r="B152" t="s">
        <v>523</v>
      </c>
      <c r="C152" s="2">
        <f>VLOOKUP($B152,'Changes (pct point)'!$B:$AA,C$645,FALSE)/(VLOOKUP($B152,'Rates (%) SA2'!$B:$AA,C$645,FALSE)-(VLOOKUP($B152,'Changes (pct point)'!$B:$AA,C$645,FALSE)))</f>
        <v>-0.21174318661928238</v>
      </c>
      <c r="D152" s="2">
        <f>VLOOKUP($B152,'Changes (pct point)'!$B:$AA,D$645,FALSE)/(VLOOKUP($B152,'Rates (%) SA2'!$B:$AA,D$645,FALSE)-(VLOOKUP($B152,'Changes (pct point)'!$B:$AA,D$645,FALSE)))</f>
        <v>-0.14896182514216183</v>
      </c>
      <c r="E152" s="2">
        <f>VLOOKUP($B152,'Changes (pct point)'!$B:$AA,E$645,FALSE)/(VLOOKUP($B152,'Rates (%) SA2'!$B:$AA,E$645,FALSE)-(VLOOKUP($B152,'Changes (pct point)'!$B:$AA,E$645,FALSE)))</f>
        <v>-0.51643493759367887</v>
      </c>
      <c r="F152" s="2">
        <f>VLOOKUP($B152,'Changes (pct point)'!$B:$AA,F$645,FALSE)/(VLOOKUP($B152,'Rates (%) SA2'!$B:$AA,F$645,FALSE)-(VLOOKUP($B152,'Changes (pct point)'!$B:$AA,F$645,FALSE)))</f>
        <v>-0.17399927540022891</v>
      </c>
      <c r="G152" s="2">
        <f>VLOOKUP($B152,'Changes (pct point)'!$B:$AA,G$645,FALSE)/(VLOOKUP($B152,'Rates (%) SA2'!$B:$AA,G$645,FALSE)-(VLOOKUP($B152,'Changes (pct point)'!$B:$AA,G$645,FALSE)))</f>
        <v>4.1371429993824496E-2</v>
      </c>
      <c r="H152" s="2">
        <f>VLOOKUP($B152,'Changes (pct point)'!$B:$AA,H$645,FALSE)/(VLOOKUP($B152,'Rates (%) SA2'!$B:$AA,H$645,FALSE)-(VLOOKUP($B152,'Changes (pct point)'!$B:$AA,H$645,FALSE)))</f>
        <v>-0.28289852359965406</v>
      </c>
      <c r="I152" s="2">
        <f>VLOOKUP($B152,'Changes (pct point)'!$B:$AA,I$645,FALSE)/(VLOOKUP($B152,'Rates (%) SA2'!$B:$AA,I$645,FALSE)-(VLOOKUP($B152,'Changes (pct point)'!$B:$AA,I$645,FALSE)))</f>
        <v>-0.19995998219785882</v>
      </c>
      <c r="J152" s="2">
        <f>VLOOKUP($B152,'Changes (pct point)'!$B:$AA,J$645,FALSE)/(VLOOKUP($B152,'Rates (%) SA2'!$B:$AA,J$645,FALSE)-(VLOOKUP($B152,'Changes (pct point)'!$B:$AA,J$645,FALSE)))</f>
        <v>9.229568887593903E-2</v>
      </c>
      <c r="K152" s="2">
        <f>VLOOKUP($B152,'Changes (pct point)'!$B:$AA,K$645,FALSE)/(VLOOKUP($B152,'Rates (%) SA2'!$B:$AA,K$645,FALSE)-(VLOOKUP($B152,'Changes (pct point)'!$B:$AA,K$645,FALSE)))</f>
        <v>-0.18001314308293032</v>
      </c>
      <c r="L152" s="2">
        <f>VLOOKUP($B152,'Changes (pct point)'!$B:$AA,L$645,FALSE)/(VLOOKUP($B152,'Rates (%) SA2'!$B:$AA,L$645,FALSE)-(VLOOKUP($B152,'Changes (pct point)'!$B:$AA,L$645,FALSE)))</f>
        <v>-0.22050037090452387</v>
      </c>
      <c r="M152" s="2">
        <f>VLOOKUP($B152,'Changes (pct point)'!$B:$AA,M$645,FALSE)/(VLOOKUP($B152,'Rates (%) SA2'!$B:$AA,M$645,FALSE)-(VLOOKUP($B152,'Changes (pct point)'!$B:$AA,M$645,FALSE)))</f>
        <v>-0.41419864123662459</v>
      </c>
      <c r="N152" s="2">
        <f>VLOOKUP($B152,'Changes (pct point)'!$B:$AA,N$645,FALSE)/(VLOOKUP($B152,'Rates (%) SA2'!$B:$AA,N$645,FALSE)-(VLOOKUP($B152,'Changes (pct point)'!$B:$AA,N$645,FALSE)))</f>
        <v>-0.27604529410660728</v>
      </c>
      <c r="O152" s="2">
        <f>VLOOKUP($B152,'Changes (pct point)'!$B:$AA,O$645,FALSE)/(VLOOKUP($B152,'Rates (%) SA2'!$B:$AA,O$645,FALSE)-(VLOOKUP($B152,'Changes (pct point)'!$B:$AA,O$645,FALSE)))</f>
        <v>-0.10764685730366166</v>
      </c>
      <c r="P152" s="2">
        <f>VLOOKUP($B152,'Changes (pct point)'!$B:$AA,P$645,FALSE)/(VLOOKUP($B152,'Rates (%) SA2'!$B:$AA,P$645,FALSE)-(VLOOKUP($B152,'Changes (pct point)'!$B:$AA,P$645,FALSE)))</f>
        <v>-0.4211164532953483</v>
      </c>
      <c r="Q152" s="2">
        <f>VLOOKUP($B152,'Changes (pct point)'!$B:$AA,Q$645,FALSE)/(VLOOKUP($B152,'Rates (%) SA2'!$B:$AA,Q$645,FALSE)-(VLOOKUP($B152,'Changes (pct point)'!$B:$AA,Q$645,FALSE)))</f>
        <v>-0.19311997482186563</v>
      </c>
      <c r="R152" s="2">
        <f>VLOOKUP($B152,'Changes (pct point)'!$B:$AA,R$645,FALSE)/(VLOOKUP($B152,'Rates (%) SA2'!$B:$AA,R$645,FALSE)-(VLOOKUP($B152,'Changes (pct point)'!$B:$AA,R$645,FALSE)))</f>
        <v>5.8499968778230597E-2</v>
      </c>
      <c r="S152" s="2">
        <f>VLOOKUP($B152,'Changes (pct point)'!$B:$AA,S$645,FALSE)/(VLOOKUP($B152,'Rates (%) SA2'!$B:$AA,S$645,FALSE)-(VLOOKUP($B152,'Changes (pct point)'!$B:$AA,S$645,FALSE)))</f>
        <v>-0.2683257768700717</v>
      </c>
      <c r="T152" s="2">
        <f>VLOOKUP($B152,'Changes (pct point)'!$B:$AA,T$645,FALSE)/(VLOOKUP($B152,'Rates (%) SA2'!$B:$AA,T$645,FALSE)-(VLOOKUP($B152,'Changes (pct point)'!$B:$AA,T$645,FALSE)))</f>
        <v>-0.16023015669073151</v>
      </c>
      <c r="U152" s="2">
        <f>VLOOKUP($B152,'Changes (pct point)'!$B:$AA,U$645,FALSE)/(VLOOKUP($B152,'Rates (%) SA2'!$B:$AA,U$645,FALSE)-(VLOOKUP($B152,'Changes (pct point)'!$B:$AA,U$645,FALSE)))</f>
        <v>0.20641803197553316</v>
      </c>
      <c r="V152" s="2">
        <f>VLOOKUP($B152,'Changes (pct point)'!$B:$AA,V$645,FALSE)/(VLOOKUP($B152,'Rates (%) SA2'!$B:$AA,V$645,FALSE)-(VLOOKUP($B152,'Changes (pct point)'!$B:$AA,V$645,FALSE)))</f>
        <v>0.10841957877951434</v>
      </c>
      <c r="W152" s="2">
        <f>VLOOKUP($B152,'Changes (pct point)'!$B:$AA,W$645,FALSE)/(VLOOKUP($B152,'Rates (%) SA2'!$B:$AA,W$645,FALSE)-(VLOOKUP($B152,'Changes (pct point)'!$B:$AA,W$645,FALSE)))</f>
        <v>-0.17521781219748306</v>
      </c>
      <c r="X152" s="2">
        <f>VLOOKUP($B152,'Changes (pct point)'!$B:$AA,X$645,FALSE)/(VLOOKUP($B152,'Rates (%) SA2'!$B:$AA,X$645,FALSE)-(VLOOKUP($B152,'Changes (pct point)'!$B:$AA,X$645,FALSE)))</f>
        <v>0</v>
      </c>
      <c r="Y152" s="2">
        <f>VLOOKUP($B152,'Changes (pct point)'!$B:$AA,Y$645,FALSE)/(VLOOKUP($B152,'Rates (%) SA2'!$B:$AA,Y$645,FALSE)-(VLOOKUP($B152,'Changes (pct point)'!$B:$AA,Y$645,FALSE)))</f>
        <v>-0.16032492518170158</v>
      </c>
      <c r="Z152" s="2">
        <f>VLOOKUP($B152,'Changes (pct point)'!$B:$AA,Z$645,FALSE)/(VLOOKUP($B152,'Rates (%) SA2'!$B:$AA,Z$645,FALSE)-(VLOOKUP($B152,'Changes (pct point)'!$B:$AA,Z$645,FALSE)))</f>
        <v>-0.14127569847127044</v>
      </c>
    </row>
    <row r="153" spans="1:26" x14ac:dyDescent="0.3">
      <c r="A153">
        <v>119021662</v>
      </c>
      <c r="B153" t="s">
        <v>482</v>
      </c>
      <c r="C153" s="2">
        <f>VLOOKUP($B153,'Changes (pct point)'!$B:$AA,C$645,FALSE)/(VLOOKUP($B153,'Rates (%) SA2'!$B:$AA,C$645,FALSE)-(VLOOKUP($B153,'Changes (pct point)'!$B:$AA,C$645,FALSE)))</f>
        <v>-1.0824349340502686E-2</v>
      </c>
      <c r="D153" s="2">
        <f>VLOOKUP($B153,'Changes (pct point)'!$B:$AA,D$645,FALSE)/(VLOOKUP($B153,'Rates (%) SA2'!$B:$AA,D$645,FALSE)-(VLOOKUP($B153,'Changes (pct point)'!$B:$AA,D$645,FALSE)))</f>
        <v>-0.10786321415614622</v>
      </c>
      <c r="E153" s="2">
        <f>VLOOKUP($B153,'Changes (pct point)'!$B:$AA,E$645,FALSE)/(VLOOKUP($B153,'Rates (%) SA2'!$B:$AA,E$645,FALSE)-(VLOOKUP($B153,'Changes (pct point)'!$B:$AA,E$645,FALSE)))</f>
        <v>0.13368810637327105</v>
      </c>
      <c r="F153" s="2">
        <f>VLOOKUP($B153,'Changes (pct point)'!$B:$AA,F$645,FALSE)/(VLOOKUP($B153,'Rates (%) SA2'!$B:$AA,F$645,FALSE)-(VLOOKUP($B153,'Changes (pct point)'!$B:$AA,F$645,FALSE)))</f>
        <v>-5.5423202232857571E-2</v>
      </c>
      <c r="G153" s="2">
        <f>VLOOKUP($B153,'Changes (pct point)'!$B:$AA,G$645,FALSE)/(VLOOKUP($B153,'Rates (%) SA2'!$B:$AA,G$645,FALSE)-(VLOOKUP($B153,'Changes (pct point)'!$B:$AA,G$645,FALSE)))</f>
        <v>0.21990010154682654</v>
      </c>
      <c r="H153" s="2">
        <f>VLOOKUP($B153,'Changes (pct point)'!$B:$AA,H$645,FALSE)/(VLOOKUP($B153,'Rates (%) SA2'!$B:$AA,H$645,FALSE)-(VLOOKUP($B153,'Changes (pct point)'!$B:$AA,H$645,FALSE)))</f>
        <v>4.679493350159851E-2</v>
      </c>
      <c r="I153" s="2">
        <f>VLOOKUP($B153,'Changes (pct point)'!$B:$AA,I$645,FALSE)/(VLOOKUP($B153,'Rates (%) SA2'!$B:$AA,I$645,FALSE)-(VLOOKUP($B153,'Changes (pct point)'!$B:$AA,I$645,FALSE)))</f>
        <v>2.3125453569839562E-2</v>
      </c>
      <c r="J153" s="2">
        <f>VLOOKUP($B153,'Changes (pct point)'!$B:$AA,J$645,FALSE)/(VLOOKUP($B153,'Rates (%) SA2'!$B:$AA,J$645,FALSE)-(VLOOKUP($B153,'Changes (pct point)'!$B:$AA,J$645,FALSE)))</f>
        <v>-0.25075088149724251</v>
      </c>
      <c r="K153" s="2">
        <f>VLOOKUP($B153,'Changes (pct point)'!$B:$AA,K$645,FALSE)/(VLOOKUP($B153,'Rates (%) SA2'!$B:$AA,K$645,FALSE)-(VLOOKUP($B153,'Changes (pct point)'!$B:$AA,K$645,FALSE)))</f>
        <v>0.53515870129941479</v>
      </c>
      <c r="L153" s="2">
        <f>VLOOKUP($B153,'Changes (pct point)'!$B:$AA,L$645,FALSE)/(VLOOKUP($B153,'Rates (%) SA2'!$B:$AA,L$645,FALSE)-(VLOOKUP($B153,'Changes (pct point)'!$B:$AA,L$645,FALSE)))</f>
        <v>4.3941420193396932E-2</v>
      </c>
      <c r="M153" s="2">
        <f>VLOOKUP($B153,'Changes (pct point)'!$B:$AA,M$645,FALSE)/(VLOOKUP($B153,'Rates (%) SA2'!$B:$AA,M$645,FALSE)-(VLOOKUP($B153,'Changes (pct point)'!$B:$AA,M$645,FALSE)))</f>
        <v>-0.28504002363304565</v>
      </c>
      <c r="N153" s="2">
        <f>VLOOKUP($B153,'Changes (pct point)'!$B:$AA,N$645,FALSE)/(VLOOKUP($B153,'Rates (%) SA2'!$B:$AA,N$645,FALSE)-(VLOOKUP($B153,'Changes (pct point)'!$B:$AA,N$645,FALSE)))</f>
        <v>-0.40154333502147277</v>
      </c>
      <c r="O153" s="2">
        <f>VLOOKUP($B153,'Changes (pct point)'!$B:$AA,O$645,FALSE)/(VLOOKUP($B153,'Rates (%) SA2'!$B:$AA,O$645,FALSE)-(VLOOKUP($B153,'Changes (pct point)'!$B:$AA,O$645,FALSE)))</f>
        <v>0.69779558476145442</v>
      </c>
      <c r="P153" s="2">
        <f>VLOOKUP($B153,'Changes (pct point)'!$B:$AA,P$645,FALSE)/(VLOOKUP($B153,'Rates (%) SA2'!$B:$AA,P$645,FALSE)-(VLOOKUP($B153,'Changes (pct point)'!$B:$AA,P$645,FALSE)))</f>
        <v>-0.25138907293661511</v>
      </c>
      <c r="Q153" s="2">
        <f>VLOOKUP($B153,'Changes (pct point)'!$B:$AA,Q$645,FALSE)/(VLOOKUP($B153,'Rates (%) SA2'!$B:$AA,Q$645,FALSE)-(VLOOKUP($B153,'Changes (pct point)'!$B:$AA,Q$645,FALSE)))</f>
        <v>3.48044059405129E-2</v>
      </c>
      <c r="R153" s="2">
        <f>VLOOKUP($B153,'Changes (pct point)'!$B:$AA,R$645,FALSE)/(VLOOKUP($B153,'Rates (%) SA2'!$B:$AA,R$645,FALSE)-(VLOOKUP($B153,'Changes (pct point)'!$B:$AA,R$645,FALSE)))</f>
        <v>0.22674733722079427</v>
      </c>
      <c r="S153" s="2">
        <f>VLOOKUP($B153,'Changes (pct point)'!$B:$AA,S$645,FALSE)/(VLOOKUP($B153,'Rates (%) SA2'!$B:$AA,S$645,FALSE)-(VLOOKUP($B153,'Changes (pct point)'!$B:$AA,S$645,FALSE)))</f>
        <v>0.26363471802886507</v>
      </c>
      <c r="T153" s="2">
        <f>VLOOKUP($B153,'Changes (pct point)'!$B:$AA,T$645,FALSE)/(VLOOKUP($B153,'Rates (%) SA2'!$B:$AA,T$645,FALSE)-(VLOOKUP($B153,'Changes (pct point)'!$B:$AA,T$645,FALSE)))</f>
        <v>-0.1222343335148194</v>
      </c>
      <c r="U153" s="2">
        <f>VLOOKUP($B153,'Changes (pct point)'!$B:$AA,U$645,FALSE)/(VLOOKUP($B153,'Rates (%) SA2'!$B:$AA,U$645,FALSE)-(VLOOKUP($B153,'Changes (pct point)'!$B:$AA,U$645,FALSE)))</f>
        <v>0.20576427473368708</v>
      </c>
      <c r="V153" s="2">
        <f>VLOOKUP($B153,'Changes (pct point)'!$B:$AA,V$645,FALSE)/(VLOOKUP($B153,'Rates (%) SA2'!$B:$AA,V$645,FALSE)-(VLOOKUP($B153,'Changes (pct point)'!$B:$AA,V$645,FALSE)))</f>
        <v>-0.18903660311201928</v>
      </c>
      <c r="W153" s="2">
        <f>VLOOKUP($B153,'Changes (pct point)'!$B:$AA,W$645,FALSE)/(VLOOKUP($B153,'Rates (%) SA2'!$B:$AA,W$645,FALSE)-(VLOOKUP($B153,'Changes (pct point)'!$B:$AA,W$645,FALSE)))</f>
        <v>0.21908893709327548</v>
      </c>
      <c r="X153" s="2">
        <f>VLOOKUP($B153,'Changes (pct point)'!$B:$AA,X$645,FALSE)/(VLOOKUP($B153,'Rates (%) SA2'!$B:$AA,X$645,FALSE)-(VLOOKUP($B153,'Changes (pct point)'!$B:$AA,X$645,FALSE)))</f>
        <v>4.1846153846153852E-2</v>
      </c>
      <c r="Y153" s="2">
        <f>VLOOKUP($B153,'Changes (pct point)'!$B:$AA,Y$645,FALSE)/(VLOOKUP($B153,'Rates (%) SA2'!$B:$AA,Y$645,FALSE)-(VLOOKUP($B153,'Changes (pct point)'!$B:$AA,Y$645,FALSE)))</f>
        <v>0.50639507342491707</v>
      </c>
      <c r="Z153" s="2">
        <f>VLOOKUP($B153,'Changes (pct point)'!$B:$AA,Z$645,FALSE)/(VLOOKUP($B153,'Rates (%) SA2'!$B:$AA,Z$645,FALSE)-(VLOOKUP($B153,'Changes (pct point)'!$B:$AA,Z$645,FALSE)))</f>
        <v>-7.4367873078829945E-3</v>
      </c>
    </row>
    <row r="154" spans="1:26" x14ac:dyDescent="0.3">
      <c r="A154">
        <v>119011358</v>
      </c>
      <c r="B154" t="s">
        <v>465</v>
      </c>
      <c r="C154" s="2">
        <f>VLOOKUP($B154,'Changes (pct point)'!$B:$AA,C$645,FALSE)/(VLOOKUP($B154,'Rates (%) SA2'!$B:$AA,C$645,FALSE)-(VLOOKUP($B154,'Changes (pct point)'!$B:$AA,C$645,FALSE)))</f>
        <v>0.12257777777777773</v>
      </c>
      <c r="D154" s="2">
        <f>VLOOKUP($B154,'Changes (pct point)'!$B:$AA,D$645,FALSE)/(VLOOKUP($B154,'Rates (%) SA2'!$B:$AA,D$645,FALSE)-(VLOOKUP($B154,'Changes (pct point)'!$B:$AA,D$645,FALSE)))</f>
        <v>3.6882580645161353E-2</v>
      </c>
      <c r="E154" s="2">
        <f>VLOOKUP($B154,'Changes (pct point)'!$B:$AA,E$645,FALSE)/(VLOOKUP($B154,'Rates (%) SA2'!$B:$AA,E$645,FALSE)-(VLOOKUP($B154,'Changes (pct point)'!$B:$AA,E$645,FALSE)))</f>
        <v>3.4509727626459166E-2</v>
      </c>
      <c r="F154" s="2">
        <f>VLOOKUP($B154,'Changes (pct point)'!$B:$AA,F$645,FALSE)/(VLOOKUP($B154,'Rates (%) SA2'!$B:$AA,F$645,FALSE)-(VLOOKUP($B154,'Changes (pct point)'!$B:$AA,F$645,FALSE)))</f>
        <v>0.12734613686534227</v>
      </c>
      <c r="G154" s="2">
        <f>VLOOKUP($B154,'Changes (pct point)'!$B:$AA,G$645,FALSE)/(VLOOKUP($B154,'Rates (%) SA2'!$B:$AA,G$645,FALSE)-(VLOOKUP($B154,'Changes (pct point)'!$B:$AA,G$645,FALSE)))</f>
        <v>0.33353715415019763</v>
      </c>
      <c r="H154" s="2">
        <f>VLOOKUP($B154,'Changes (pct point)'!$B:$AA,H$645,FALSE)/(VLOOKUP($B154,'Rates (%) SA2'!$B:$AA,H$645,FALSE)-(VLOOKUP($B154,'Changes (pct point)'!$B:$AA,H$645,FALSE)))</f>
        <v>0.16536682389937116</v>
      </c>
      <c r="I154" s="2">
        <f>VLOOKUP($B154,'Changes (pct point)'!$B:$AA,I$645,FALSE)/(VLOOKUP($B154,'Rates (%) SA2'!$B:$AA,I$645,FALSE)-(VLOOKUP($B154,'Changes (pct point)'!$B:$AA,I$645,FALSE)))</f>
        <v>0.13549038461538448</v>
      </c>
      <c r="J154" s="2">
        <f>VLOOKUP($B154,'Changes (pct point)'!$B:$AA,J$645,FALSE)/(VLOOKUP($B154,'Rates (%) SA2'!$B:$AA,J$645,FALSE)-(VLOOKUP($B154,'Changes (pct point)'!$B:$AA,J$645,FALSE)))</f>
        <v>0.50311031390134542</v>
      </c>
      <c r="K154" s="2">
        <f>VLOOKUP($B154,'Changes (pct point)'!$B:$AA,K$645,FALSE)/(VLOOKUP($B154,'Rates (%) SA2'!$B:$AA,K$645,FALSE)-(VLOOKUP($B154,'Changes (pct point)'!$B:$AA,K$645,FALSE)))</f>
        <v>0.9077622641509433</v>
      </c>
      <c r="L154" s="2">
        <f>VLOOKUP($B154,'Changes (pct point)'!$B:$AA,L$645,FALSE)/(VLOOKUP($B154,'Rates (%) SA2'!$B:$AA,L$645,FALSE)-(VLOOKUP($B154,'Changes (pct point)'!$B:$AA,L$645,FALSE)))</f>
        <v>0.18893909465020586</v>
      </c>
      <c r="M154" s="2">
        <f>VLOOKUP($B154,'Changes (pct point)'!$B:$AA,M$645,FALSE)/(VLOOKUP($B154,'Rates (%) SA2'!$B:$AA,M$645,FALSE)-(VLOOKUP($B154,'Changes (pct point)'!$B:$AA,M$645,FALSE)))</f>
        <v>-0.12115961995249412</v>
      </c>
      <c r="N154" s="2">
        <f>VLOOKUP($B154,'Changes (pct point)'!$B:$AA,N$645,FALSE)/(VLOOKUP($B154,'Rates (%) SA2'!$B:$AA,N$645,FALSE)-(VLOOKUP($B154,'Changes (pct point)'!$B:$AA,N$645,FALSE)))</f>
        <v>-0.39567005988023951</v>
      </c>
      <c r="O154" s="2">
        <f>VLOOKUP($B154,'Changes (pct point)'!$B:$AA,O$645,FALSE)/(VLOOKUP($B154,'Rates (%) SA2'!$B:$AA,O$645,FALSE)-(VLOOKUP($B154,'Changes (pct point)'!$B:$AA,O$645,FALSE)))</f>
        <v>0.54187579617834414</v>
      </c>
      <c r="P154" s="2">
        <f>VLOOKUP($B154,'Changes (pct point)'!$B:$AA,P$645,FALSE)/(VLOOKUP($B154,'Rates (%) SA2'!$B:$AA,P$645,FALSE)-(VLOOKUP($B154,'Changes (pct point)'!$B:$AA,P$645,FALSE)))</f>
        <v>-0.14572086956521743</v>
      </c>
      <c r="Q154" s="2">
        <f>VLOOKUP($B154,'Changes (pct point)'!$B:$AA,Q$645,FALSE)/(VLOOKUP($B154,'Rates (%) SA2'!$B:$AA,Q$645,FALSE)-(VLOOKUP($B154,'Changes (pct point)'!$B:$AA,Q$645,FALSE)))</f>
        <v>0.23560478632478626</v>
      </c>
      <c r="R154" s="2">
        <f>VLOOKUP($B154,'Changes (pct point)'!$B:$AA,R$645,FALSE)/(VLOOKUP($B154,'Rates (%) SA2'!$B:$AA,R$645,FALSE)-(VLOOKUP($B154,'Changes (pct point)'!$B:$AA,R$645,FALSE)))</f>
        <v>0.36591777777777768</v>
      </c>
      <c r="S154" s="2">
        <f>VLOOKUP($B154,'Changes (pct point)'!$B:$AA,S$645,FALSE)/(VLOOKUP($B154,'Rates (%) SA2'!$B:$AA,S$645,FALSE)-(VLOOKUP($B154,'Changes (pct point)'!$B:$AA,S$645,FALSE)))</f>
        <v>0.30805381165919288</v>
      </c>
      <c r="T154" s="2">
        <f>VLOOKUP($B154,'Changes (pct point)'!$B:$AA,T$645,FALSE)/(VLOOKUP($B154,'Rates (%) SA2'!$B:$AA,T$645,FALSE)-(VLOOKUP($B154,'Changes (pct point)'!$B:$AA,T$645,FALSE)))</f>
        <v>-0.15544000000000005</v>
      </c>
      <c r="U154" s="2">
        <f>VLOOKUP($B154,'Changes (pct point)'!$B:$AA,U$645,FALSE)/(VLOOKUP($B154,'Rates (%) SA2'!$B:$AA,U$645,FALSE)-(VLOOKUP($B154,'Changes (pct point)'!$B:$AA,U$645,FALSE)))</f>
        <v>0.19822929475587692</v>
      </c>
      <c r="V154" s="2">
        <f>VLOOKUP($B154,'Changes (pct point)'!$B:$AA,V$645,FALSE)/(VLOOKUP($B154,'Rates (%) SA2'!$B:$AA,V$645,FALSE)-(VLOOKUP($B154,'Changes (pct point)'!$B:$AA,V$645,FALSE)))</f>
        <v>0.24081730769230772</v>
      </c>
      <c r="W154" s="2">
        <f>VLOOKUP($B154,'Changes (pct point)'!$B:$AA,W$645,FALSE)/(VLOOKUP($B154,'Rates (%) SA2'!$B:$AA,W$645,FALSE)-(VLOOKUP($B154,'Changes (pct point)'!$B:$AA,W$645,FALSE)))</f>
        <v>0.16799999999999998</v>
      </c>
      <c r="X154" s="2">
        <f>VLOOKUP($B154,'Changes (pct point)'!$B:$AA,X$645,FALSE)/(VLOOKUP($B154,'Rates (%) SA2'!$B:$AA,X$645,FALSE)-(VLOOKUP($B154,'Changes (pct point)'!$B:$AA,X$645,FALSE)))</f>
        <v>-0.15472252848217566</v>
      </c>
      <c r="Y154" s="2">
        <f>VLOOKUP($B154,'Changes (pct point)'!$B:$AA,Y$645,FALSE)/(VLOOKUP($B154,'Rates (%) SA2'!$B:$AA,Y$645,FALSE)-(VLOOKUP($B154,'Changes (pct point)'!$B:$AA,Y$645,FALSE)))</f>
        <v>7.5971731448763249E-2</v>
      </c>
      <c r="Z154" s="2">
        <f>VLOOKUP($B154,'Changes (pct point)'!$B:$AA,Z$645,FALSE)/(VLOOKUP($B154,'Rates (%) SA2'!$B:$AA,Z$645,FALSE)-(VLOOKUP($B154,'Changes (pct point)'!$B:$AA,Z$645,FALSE)))</f>
        <v>9.5864661654135333E-2</v>
      </c>
    </row>
    <row r="155" spans="1:26" x14ac:dyDescent="0.3">
      <c r="A155">
        <v>123021438</v>
      </c>
      <c r="B155" t="s">
        <v>577</v>
      </c>
      <c r="C155" s="2">
        <f>VLOOKUP($B155,'Changes (pct point)'!$B:$AA,C$645,FALSE)/(VLOOKUP($B155,'Rates (%) SA2'!$B:$AA,C$645,FALSE)-(VLOOKUP($B155,'Changes (pct point)'!$B:$AA,C$645,FALSE)))</f>
        <v>0.2878102768297307</v>
      </c>
      <c r="D155" s="2">
        <f>VLOOKUP($B155,'Changes (pct point)'!$B:$AA,D$645,FALSE)/(VLOOKUP($B155,'Rates (%) SA2'!$B:$AA,D$645,FALSE)-(VLOOKUP($B155,'Changes (pct point)'!$B:$AA,D$645,FALSE)))</f>
        <v>4.1066418604651135E-2</v>
      </c>
      <c r="E155" s="2">
        <f>VLOOKUP($B155,'Changes (pct point)'!$B:$AA,E$645,FALSE)/(VLOOKUP($B155,'Rates (%) SA2'!$B:$AA,E$645,FALSE)-(VLOOKUP($B155,'Changes (pct point)'!$B:$AA,E$645,FALSE)))</f>
        <v>-9.2878145695364275E-2</v>
      </c>
      <c r="F155" s="2">
        <f>VLOOKUP($B155,'Changes (pct point)'!$B:$AA,F$645,FALSE)/(VLOOKUP($B155,'Rates (%) SA2'!$B:$AA,F$645,FALSE)-(VLOOKUP($B155,'Changes (pct point)'!$B:$AA,F$645,FALSE)))</f>
        <v>0.46744418604651167</v>
      </c>
      <c r="G155" s="2">
        <f>VLOOKUP($B155,'Changes (pct point)'!$B:$AA,G$645,FALSE)/(VLOOKUP($B155,'Rates (%) SA2'!$B:$AA,G$645,FALSE)-(VLOOKUP($B155,'Changes (pct point)'!$B:$AA,G$645,FALSE)))</f>
        <v>1.0436084507042254</v>
      </c>
      <c r="H155" s="2">
        <f>VLOOKUP($B155,'Changes (pct point)'!$B:$AA,H$645,FALSE)/(VLOOKUP($B155,'Rates (%) SA2'!$B:$AA,H$645,FALSE)-(VLOOKUP($B155,'Changes (pct point)'!$B:$AA,H$645,FALSE)))</f>
        <v>0.44301395348837214</v>
      </c>
      <c r="I155" s="2">
        <f>VLOOKUP($B155,'Changes (pct point)'!$B:$AA,I$645,FALSE)/(VLOOKUP($B155,'Rates (%) SA2'!$B:$AA,I$645,FALSE)-(VLOOKUP($B155,'Changes (pct point)'!$B:$AA,I$645,FALSE)))</f>
        <v>0.43270316248636864</v>
      </c>
      <c r="J155" s="2">
        <f>VLOOKUP($B155,'Changes (pct point)'!$B:$AA,J$645,FALSE)/(VLOOKUP($B155,'Rates (%) SA2'!$B:$AA,J$645,FALSE)-(VLOOKUP($B155,'Changes (pct point)'!$B:$AA,J$645,FALSE)))</f>
        <v>0.11759235668789808</v>
      </c>
      <c r="K155" s="2">
        <f>VLOOKUP($B155,'Changes (pct point)'!$B:$AA,K$645,FALSE)/(VLOOKUP($B155,'Rates (%) SA2'!$B:$AA,K$645,FALSE)-(VLOOKUP($B155,'Changes (pct point)'!$B:$AA,K$645,FALSE)))</f>
        <v>1.2690956521739134</v>
      </c>
      <c r="L155" s="2">
        <f>VLOOKUP($B155,'Changes (pct point)'!$B:$AA,L$645,FALSE)/(VLOOKUP($B155,'Rates (%) SA2'!$B:$AA,L$645,FALSE)-(VLOOKUP($B155,'Changes (pct point)'!$B:$AA,L$645,FALSE)))</f>
        <v>0.76313495934959352</v>
      </c>
      <c r="M155" s="2">
        <f>VLOOKUP($B155,'Changes (pct point)'!$B:$AA,M$645,FALSE)/(VLOOKUP($B155,'Rates (%) SA2'!$B:$AA,M$645,FALSE)-(VLOOKUP($B155,'Changes (pct point)'!$B:$AA,M$645,FALSE)))</f>
        <v>0.13318479001135072</v>
      </c>
      <c r="N155" s="2">
        <f>VLOOKUP($B155,'Changes (pct point)'!$B:$AA,N$645,FALSE)/(VLOOKUP($B155,'Rates (%) SA2'!$B:$AA,N$645,FALSE)-(VLOOKUP($B155,'Changes (pct point)'!$B:$AA,N$645,FALSE)))</f>
        <v>0.6993571428571429</v>
      </c>
      <c r="O155" s="2">
        <f>VLOOKUP($B155,'Changes (pct point)'!$B:$AA,O$645,FALSE)/(VLOOKUP($B155,'Rates (%) SA2'!$B:$AA,O$645,FALSE)-(VLOOKUP($B155,'Changes (pct point)'!$B:$AA,O$645,FALSE)))</f>
        <v>0.43548538011695909</v>
      </c>
      <c r="P155" s="2">
        <f>VLOOKUP($B155,'Changes (pct point)'!$B:$AA,P$645,FALSE)/(VLOOKUP($B155,'Rates (%) SA2'!$B:$AA,P$645,FALSE)-(VLOOKUP($B155,'Changes (pct point)'!$B:$AA,P$645,FALSE)))</f>
        <v>-0.19940594059405944</v>
      </c>
      <c r="Q155" s="2">
        <f>VLOOKUP($B155,'Changes (pct point)'!$B:$AA,Q$645,FALSE)/(VLOOKUP($B155,'Rates (%) SA2'!$B:$AA,Q$645,FALSE)-(VLOOKUP($B155,'Changes (pct point)'!$B:$AA,Q$645,FALSE)))</f>
        <v>0.23861342200725505</v>
      </c>
      <c r="R155" s="2">
        <f>VLOOKUP($B155,'Changes (pct point)'!$B:$AA,R$645,FALSE)/(VLOOKUP($B155,'Rates (%) SA2'!$B:$AA,R$645,FALSE)-(VLOOKUP($B155,'Changes (pct point)'!$B:$AA,R$645,FALSE)))</f>
        <v>1.1839951612903226</v>
      </c>
      <c r="S155" s="2">
        <f>VLOOKUP($B155,'Changes (pct point)'!$B:$AA,S$645,FALSE)/(VLOOKUP($B155,'Rates (%) SA2'!$B:$AA,S$645,FALSE)-(VLOOKUP($B155,'Changes (pct point)'!$B:$AA,S$645,FALSE)))</f>
        <v>0.97442857142857142</v>
      </c>
      <c r="T155" s="2">
        <f>VLOOKUP($B155,'Changes (pct point)'!$B:$AA,T$645,FALSE)/(VLOOKUP($B155,'Rates (%) SA2'!$B:$AA,T$645,FALSE)-(VLOOKUP($B155,'Changes (pct point)'!$B:$AA,T$645,FALSE)))</f>
        <v>0.3573461104847801</v>
      </c>
      <c r="U155" s="2">
        <f>VLOOKUP($B155,'Changes (pct point)'!$B:$AA,U$645,FALSE)/(VLOOKUP($B155,'Rates (%) SA2'!$B:$AA,U$645,FALSE)-(VLOOKUP($B155,'Changes (pct point)'!$B:$AA,U$645,FALSE)))</f>
        <v>0.19568714479025701</v>
      </c>
      <c r="V155" s="2">
        <f>VLOOKUP($B155,'Changes (pct point)'!$B:$AA,V$645,FALSE)/(VLOOKUP($B155,'Rates (%) SA2'!$B:$AA,V$645,FALSE)-(VLOOKUP($B155,'Changes (pct point)'!$B:$AA,V$645,FALSE)))</f>
        <v>0.27220769230769232</v>
      </c>
      <c r="W155" s="2">
        <f>VLOOKUP($B155,'Changes (pct point)'!$B:$AA,W$645,FALSE)/(VLOOKUP($B155,'Rates (%) SA2'!$B:$AA,W$645,FALSE)-(VLOOKUP($B155,'Changes (pct point)'!$B:$AA,W$645,FALSE)))</f>
        <v>0.17950581395348839</v>
      </c>
      <c r="X155" s="2">
        <f>VLOOKUP($B155,'Changes (pct point)'!$B:$AA,X$645,FALSE)/(VLOOKUP($B155,'Rates (%) SA2'!$B:$AA,X$645,FALSE)-(VLOOKUP($B155,'Changes (pct point)'!$B:$AA,X$645,FALSE)))</f>
        <v>0.11998292058070024</v>
      </c>
      <c r="Y155" s="2">
        <f>VLOOKUP($B155,'Changes (pct point)'!$B:$AA,Y$645,FALSE)/(VLOOKUP($B155,'Rates (%) SA2'!$B:$AA,Y$645,FALSE)-(VLOOKUP($B155,'Changes (pct point)'!$B:$AA,Y$645,FALSE)))</f>
        <v>8.8797302360434635E-2</v>
      </c>
      <c r="Z155" s="2">
        <f>VLOOKUP($B155,'Changes (pct point)'!$B:$AA,Z$645,FALSE)/(VLOOKUP($B155,'Rates (%) SA2'!$B:$AA,Z$645,FALSE)-(VLOOKUP($B155,'Changes (pct point)'!$B:$AA,Z$645,FALSE)))</f>
        <v>0.11973299958281186</v>
      </c>
    </row>
    <row r="156" spans="1:26" x14ac:dyDescent="0.3">
      <c r="A156">
        <v>103031073</v>
      </c>
      <c r="B156" t="s">
        <v>147</v>
      </c>
      <c r="C156" s="2">
        <f>VLOOKUP($B156,'Changes (pct point)'!$B:$AA,C$645,FALSE)/(VLOOKUP($B156,'Rates (%) SA2'!$B:$AA,C$645,FALSE)-(VLOOKUP($B156,'Changes (pct point)'!$B:$AA,C$645,FALSE)))</f>
        <v>3.2353357531760447E-2</v>
      </c>
      <c r="D156" s="2">
        <f>VLOOKUP($B156,'Changes (pct point)'!$B:$AA,D$645,FALSE)/(VLOOKUP($B156,'Rates (%) SA2'!$B:$AA,D$645,FALSE)-(VLOOKUP($B156,'Changes (pct point)'!$B:$AA,D$645,FALSE)))</f>
        <v>1.070209756097561</v>
      </c>
      <c r="E156" s="2">
        <f>VLOOKUP($B156,'Changes (pct point)'!$B:$AA,E$645,FALSE)/(VLOOKUP($B156,'Rates (%) SA2'!$B:$AA,E$645,FALSE)-(VLOOKUP($B156,'Changes (pct point)'!$B:$AA,E$645,FALSE)))</f>
        <v>1.2137142857142857</v>
      </c>
      <c r="F156" s="2">
        <f>VLOOKUP($B156,'Changes (pct point)'!$B:$AA,F$645,FALSE)/(VLOOKUP($B156,'Rates (%) SA2'!$B:$AA,F$645,FALSE)-(VLOOKUP($B156,'Changes (pct point)'!$B:$AA,F$645,FALSE)))</f>
        <v>-0.20692326283987916</v>
      </c>
      <c r="G156" s="2">
        <f>VLOOKUP($B156,'Changes (pct point)'!$B:$AA,G$645,FALSE)/(VLOOKUP($B156,'Rates (%) SA2'!$B:$AA,G$645,FALSE)-(VLOOKUP($B156,'Changes (pct point)'!$B:$AA,G$645,FALSE)))</f>
        <v>1.2292413793103535E-2</v>
      </c>
      <c r="H156" s="2">
        <f>VLOOKUP($B156,'Changes (pct point)'!$B:$AA,H$645,FALSE)/(VLOOKUP($B156,'Rates (%) SA2'!$B:$AA,H$645,FALSE)-(VLOOKUP($B156,'Changes (pct point)'!$B:$AA,H$645,FALSE)))</f>
        <v>5.8110041841004205E-2</v>
      </c>
      <c r="I156" s="2">
        <f>VLOOKUP($B156,'Changes (pct point)'!$B:$AA,I$645,FALSE)/(VLOOKUP($B156,'Rates (%) SA2'!$B:$AA,I$645,FALSE)-(VLOOKUP($B156,'Changes (pct point)'!$B:$AA,I$645,FALSE)))</f>
        <v>-0.14713786764705875</v>
      </c>
      <c r="J156" s="2">
        <f>VLOOKUP($B156,'Changes (pct point)'!$B:$AA,J$645,FALSE)/(VLOOKUP($B156,'Rates (%) SA2'!$B:$AA,J$645,FALSE)-(VLOOKUP($B156,'Changes (pct point)'!$B:$AA,J$645,FALSE)))</f>
        <v>-0.13604935064935061</v>
      </c>
      <c r="K156" s="2">
        <f>VLOOKUP($B156,'Changes (pct point)'!$B:$AA,K$645,FALSE)/(VLOOKUP($B156,'Rates (%) SA2'!$B:$AA,K$645,FALSE)-(VLOOKUP($B156,'Changes (pct point)'!$B:$AA,K$645,FALSE)))</f>
        <v>-0.11918333333333332</v>
      </c>
      <c r="L156" s="2">
        <f>VLOOKUP($B156,'Changes (pct point)'!$B:$AA,L$645,FALSE)/(VLOOKUP($B156,'Rates (%) SA2'!$B:$AA,L$645,FALSE)-(VLOOKUP($B156,'Changes (pct point)'!$B:$AA,L$645,FALSE)))</f>
        <v>0.23377530120481932</v>
      </c>
      <c r="M156" s="2">
        <f>VLOOKUP($B156,'Changes (pct point)'!$B:$AA,M$645,FALSE)/(VLOOKUP($B156,'Rates (%) SA2'!$B:$AA,M$645,FALSE)-(VLOOKUP($B156,'Changes (pct point)'!$B:$AA,M$645,FALSE)))</f>
        <v>0.21996261682243004</v>
      </c>
      <c r="N156" s="2">
        <f>VLOOKUP($B156,'Changes (pct point)'!$B:$AA,N$645,FALSE)/(VLOOKUP($B156,'Rates (%) SA2'!$B:$AA,N$645,FALSE)-(VLOOKUP($B156,'Changes (pct point)'!$B:$AA,N$645,FALSE)))</f>
        <v>-6.8333333333332651E-3</v>
      </c>
      <c r="O156" s="2">
        <f>VLOOKUP($B156,'Changes (pct point)'!$B:$AA,O$645,FALSE)/(VLOOKUP($B156,'Rates (%) SA2'!$B:$AA,O$645,FALSE)-(VLOOKUP($B156,'Changes (pct point)'!$B:$AA,O$645,FALSE)))</f>
        <v>1.6232545454545451</v>
      </c>
      <c r="P156" s="2">
        <f>VLOOKUP($B156,'Changes (pct point)'!$B:$AA,P$645,FALSE)/(VLOOKUP($B156,'Rates (%) SA2'!$B:$AA,P$645,FALSE)-(VLOOKUP($B156,'Changes (pct point)'!$B:$AA,P$645,FALSE)))</f>
        <v>0.67926829268292688</v>
      </c>
      <c r="Q156" s="2">
        <f>VLOOKUP($B156,'Changes (pct point)'!$B:$AA,Q$645,FALSE)/(VLOOKUP($B156,'Rates (%) SA2'!$B:$AA,Q$645,FALSE)-(VLOOKUP($B156,'Changes (pct point)'!$B:$AA,Q$645,FALSE)))</f>
        <v>-9.5359712230215762E-2</v>
      </c>
      <c r="R156" s="2">
        <f>VLOOKUP($B156,'Changes (pct point)'!$B:$AA,R$645,FALSE)/(VLOOKUP($B156,'Rates (%) SA2'!$B:$AA,R$645,FALSE)-(VLOOKUP($B156,'Changes (pct point)'!$B:$AA,R$645,FALSE)))</f>
        <v>-5.9263157894736733E-2</v>
      </c>
      <c r="S156" s="2">
        <f>VLOOKUP($B156,'Changes (pct point)'!$B:$AA,S$645,FALSE)/(VLOOKUP($B156,'Rates (%) SA2'!$B:$AA,S$645,FALSE)-(VLOOKUP($B156,'Changes (pct point)'!$B:$AA,S$645,FALSE)))</f>
        <v>-0.47291428571428573</v>
      </c>
      <c r="T156" s="2">
        <f>VLOOKUP($B156,'Changes (pct point)'!$B:$AA,T$645,FALSE)/(VLOOKUP($B156,'Rates (%) SA2'!$B:$AA,T$645,FALSE)-(VLOOKUP($B156,'Changes (pct point)'!$B:$AA,T$645,FALSE)))</f>
        <v>1.5172292307692314</v>
      </c>
      <c r="U156" s="2">
        <f>VLOOKUP($B156,'Changes (pct point)'!$B:$AA,U$645,FALSE)/(VLOOKUP($B156,'Rates (%) SA2'!$B:$AA,U$645,FALSE)-(VLOOKUP($B156,'Changes (pct point)'!$B:$AA,U$645,FALSE)))</f>
        <v>0.19363987341772135</v>
      </c>
      <c r="V156" s="2">
        <f>VLOOKUP($B156,'Changes (pct point)'!$B:$AA,V$645,FALSE)/(VLOOKUP($B156,'Rates (%) SA2'!$B:$AA,V$645,FALSE)-(VLOOKUP($B156,'Changes (pct point)'!$B:$AA,V$645,FALSE)))</f>
        <v>0</v>
      </c>
      <c r="W156" s="2">
        <f>VLOOKUP($B156,'Changes (pct point)'!$B:$AA,W$645,FALSE)/(VLOOKUP($B156,'Rates (%) SA2'!$B:$AA,W$645,FALSE)-(VLOOKUP($B156,'Changes (pct point)'!$B:$AA,W$645,FALSE)))</f>
        <v>0.29143821172501055</v>
      </c>
      <c r="X156" s="2">
        <f>VLOOKUP($B156,'Changes (pct point)'!$B:$AA,X$645,FALSE)/(VLOOKUP($B156,'Rates (%) SA2'!$B:$AA,X$645,FALSE)-(VLOOKUP($B156,'Changes (pct point)'!$B:$AA,X$645,FALSE)))</f>
        <v>-8.1789137380191682E-2</v>
      </c>
      <c r="Y156" s="2" t="e">
        <f>VLOOKUP($B156,'Changes (pct point)'!$B:$AA,Y$645,FALSE)/(VLOOKUP($B156,'Rates (%) SA2'!$B:$AA,Y$645,FALSE)-(VLOOKUP($B156,'Changes (pct point)'!$B:$AA,Y$645,FALSE)))</f>
        <v>#DIV/0!</v>
      </c>
      <c r="Z156" s="2">
        <f>VLOOKUP($B156,'Changes (pct point)'!$B:$AA,Z$645,FALSE)/(VLOOKUP($B156,'Rates (%) SA2'!$B:$AA,Z$645,FALSE)-(VLOOKUP($B156,'Changes (pct point)'!$B:$AA,Z$645,FALSE)))</f>
        <v>0.80330123796423658</v>
      </c>
    </row>
    <row r="157" spans="1:26" x14ac:dyDescent="0.3">
      <c r="A157">
        <v>115021297</v>
      </c>
      <c r="B157" t="s">
        <v>383</v>
      </c>
      <c r="C157" s="2">
        <f>VLOOKUP($B157,'Changes (pct point)'!$B:$AA,C$645,FALSE)/(VLOOKUP($B157,'Rates (%) SA2'!$B:$AA,C$645,FALSE)-(VLOOKUP($B157,'Changes (pct point)'!$B:$AA,C$645,FALSE)))</f>
        <v>0.14783515981735154</v>
      </c>
      <c r="D157" s="2">
        <f>VLOOKUP($B157,'Changes (pct point)'!$B:$AA,D$645,FALSE)/(VLOOKUP($B157,'Rates (%) SA2'!$B:$AA,D$645,FALSE)-(VLOOKUP($B157,'Changes (pct point)'!$B:$AA,D$645,FALSE)))</f>
        <v>0.21832494226327934</v>
      </c>
      <c r="E157" s="2">
        <f>VLOOKUP($B157,'Changes (pct point)'!$B:$AA,E$645,FALSE)/(VLOOKUP($B157,'Rates (%) SA2'!$B:$AA,E$645,FALSE)-(VLOOKUP($B157,'Changes (pct point)'!$B:$AA,E$645,FALSE)))</f>
        <v>2.9760540540540469E-2</v>
      </c>
      <c r="F157" s="2">
        <f>VLOOKUP($B157,'Changes (pct point)'!$B:$AA,F$645,FALSE)/(VLOOKUP($B157,'Rates (%) SA2'!$B:$AA,F$645,FALSE)-(VLOOKUP($B157,'Changes (pct point)'!$B:$AA,F$645,FALSE)))</f>
        <v>4.5601104972375753E-2</v>
      </c>
      <c r="G157" s="2">
        <f>VLOOKUP($B157,'Changes (pct point)'!$B:$AA,G$645,FALSE)/(VLOOKUP($B157,'Rates (%) SA2'!$B:$AA,G$645,FALSE)-(VLOOKUP($B157,'Changes (pct point)'!$B:$AA,G$645,FALSE)))</f>
        <v>0.55610680628272235</v>
      </c>
      <c r="H157" s="2">
        <f>VLOOKUP($B157,'Changes (pct point)'!$B:$AA,H$645,FALSE)/(VLOOKUP($B157,'Rates (%) SA2'!$B:$AA,H$645,FALSE)-(VLOOKUP($B157,'Changes (pct point)'!$B:$AA,H$645,FALSE)))</f>
        <v>9.5931827111984336E-2</v>
      </c>
      <c r="I157" s="2">
        <f>VLOOKUP($B157,'Changes (pct point)'!$B:$AA,I$645,FALSE)/(VLOOKUP($B157,'Rates (%) SA2'!$B:$AA,I$645,FALSE)-(VLOOKUP($B157,'Changes (pct point)'!$B:$AA,I$645,FALSE)))</f>
        <v>0.17322351945854483</v>
      </c>
      <c r="J157" s="2">
        <f>VLOOKUP($B157,'Changes (pct point)'!$B:$AA,J$645,FALSE)/(VLOOKUP($B157,'Rates (%) SA2'!$B:$AA,J$645,FALSE)-(VLOOKUP($B157,'Changes (pct point)'!$B:$AA,J$645,FALSE)))</f>
        <v>0.26289008264462821</v>
      </c>
      <c r="K157" s="2">
        <f>VLOOKUP($B157,'Changes (pct point)'!$B:$AA,K$645,FALSE)/(VLOOKUP($B157,'Rates (%) SA2'!$B:$AA,K$645,FALSE)-(VLOOKUP($B157,'Changes (pct point)'!$B:$AA,K$645,FALSE)))</f>
        <v>1.4275543478260866</v>
      </c>
      <c r="L157" s="2">
        <f>VLOOKUP($B157,'Changes (pct point)'!$B:$AA,L$645,FALSE)/(VLOOKUP($B157,'Rates (%) SA2'!$B:$AA,L$645,FALSE)-(VLOOKUP($B157,'Changes (pct point)'!$B:$AA,L$645,FALSE)))</f>
        <v>0.1544792433537831</v>
      </c>
      <c r="M157" s="2">
        <f>VLOOKUP($B157,'Changes (pct point)'!$B:$AA,M$645,FALSE)/(VLOOKUP($B157,'Rates (%) SA2'!$B:$AA,M$645,FALSE)-(VLOOKUP($B157,'Changes (pct point)'!$B:$AA,M$645,FALSE)))</f>
        <v>0.79570866666666651</v>
      </c>
      <c r="N157" s="2">
        <f>VLOOKUP($B157,'Changes (pct point)'!$B:$AA,N$645,FALSE)/(VLOOKUP($B157,'Rates (%) SA2'!$B:$AA,N$645,FALSE)-(VLOOKUP($B157,'Changes (pct point)'!$B:$AA,N$645,FALSE)))</f>
        <v>-0.23579261363636372</v>
      </c>
      <c r="O157" s="2">
        <f>VLOOKUP($B157,'Changes (pct point)'!$B:$AA,O$645,FALSE)/(VLOOKUP($B157,'Rates (%) SA2'!$B:$AA,O$645,FALSE)-(VLOOKUP($B157,'Changes (pct point)'!$B:$AA,O$645,FALSE)))</f>
        <v>0.22833030303030305</v>
      </c>
      <c r="P157" s="2">
        <f>VLOOKUP($B157,'Changes (pct point)'!$B:$AA,P$645,FALSE)/(VLOOKUP($B157,'Rates (%) SA2'!$B:$AA,P$645,FALSE)-(VLOOKUP($B157,'Changes (pct point)'!$B:$AA,P$645,FALSE)))</f>
        <v>-0.35431864406779667</v>
      </c>
      <c r="Q157" s="2">
        <f>VLOOKUP($B157,'Changes (pct point)'!$B:$AA,Q$645,FALSE)/(VLOOKUP($B157,'Rates (%) SA2'!$B:$AA,Q$645,FALSE)-(VLOOKUP($B157,'Changes (pct point)'!$B:$AA,Q$645,FALSE)))</f>
        <v>0.31842021276595756</v>
      </c>
      <c r="R157" s="2">
        <f>VLOOKUP($B157,'Changes (pct point)'!$B:$AA,R$645,FALSE)/(VLOOKUP($B157,'Rates (%) SA2'!$B:$AA,R$645,FALSE)-(VLOOKUP($B157,'Changes (pct point)'!$B:$AA,R$645,FALSE)))</f>
        <v>0.54602364864864883</v>
      </c>
      <c r="S157" s="2">
        <f>VLOOKUP($B157,'Changes (pct point)'!$B:$AA,S$645,FALSE)/(VLOOKUP($B157,'Rates (%) SA2'!$B:$AA,S$645,FALSE)-(VLOOKUP($B157,'Changes (pct point)'!$B:$AA,S$645,FALSE)))</f>
        <v>0.36417991631799168</v>
      </c>
      <c r="T157" s="2">
        <f>VLOOKUP($B157,'Changes (pct point)'!$B:$AA,T$645,FALSE)/(VLOOKUP($B157,'Rates (%) SA2'!$B:$AA,T$645,FALSE)-(VLOOKUP($B157,'Changes (pct point)'!$B:$AA,T$645,FALSE)))</f>
        <v>0.10231401617250661</v>
      </c>
      <c r="U157" s="2">
        <f>VLOOKUP($B157,'Changes (pct point)'!$B:$AA,U$645,FALSE)/(VLOOKUP($B157,'Rates (%) SA2'!$B:$AA,U$645,FALSE)-(VLOOKUP($B157,'Changes (pct point)'!$B:$AA,U$645,FALSE)))</f>
        <v>0.19354772727272729</v>
      </c>
      <c r="V157" s="2" t="e">
        <f>VLOOKUP($B157,'Changes (pct point)'!$B:$AA,V$645,FALSE)/(VLOOKUP($B157,'Rates (%) SA2'!$B:$AA,V$645,FALSE)-(VLOOKUP($B157,'Changes (pct point)'!$B:$AA,V$645,FALSE)))</f>
        <v>#VALUE!</v>
      </c>
      <c r="W157" s="2">
        <f>VLOOKUP($B157,'Changes (pct point)'!$B:$AA,W$645,FALSE)/(VLOOKUP($B157,'Rates (%) SA2'!$B:$AA,W$645,FALSE)-(VLOOKUP($B157,'Changes (pct point)'!$B:$AA,W$645,FALSE)))</f>
        <v>0.22913256955810149</v>
      </c>
      <c r="X157" s="2">
        <f>VLOOKUP($B157,'Changes (pct point)'!$B:$AA,X$645,FALSE)/(VLOOKUP($B157,'Rates (%) SA2'!$B:$AA,X$645,FALSE)-(VLOOKUP($B157,'Changes (pct point)'!$B:$AA,X$645,FALSE)))</f>
        <v>-0.47803425167535368</v>
      </c>
      <c r="Y157" s="2">
        <f>VLOOKUP($B157,'Changes (pct point)'!$B:$AA,Y$645,FALSE)/(VLOOKUP($B157,'Rates (%) SA2'!$B:$AA,Y$645,FALSE)-(VLOOKUP($B157,'Changes (pct point)'!$B:$AA,Y$645,FALSE)))</f>
        <v>-0.15910999160369438</v>
      </c>
      <c r="Z157" s="2">
        <f>VLOOKUP($B157,'Changes (pct point)'!$B:$AA,Z$645,FALSE)/(VLOOKUP($B157,'Rates (%) SA2'!$B:$AA,Z$645,FALSE)-(VLOOKUP($B157,'Changes (pct point)'!$B:$AA,Z$645,FALSE)))</f>
        <v>-8.2142857142857142E-2</v>
      </c>
    </row>
    <row r="158" spans="1:26" x14ac:dyDescent="0.3">
      <c r="A158">
        <v>119031370</v>
      </c>
      <c r="B158" t="s">
        <v>484</v>
      </c>
      <c r="C158" s="2">
        <f>VLOOKUP($B158,'Changes (pct point)'!$B:$AA,C$645,FALSE)/(VLOOKUP($B158,'Rates (%) SA2'!$B:$AA,C$645,FALSE)-(VLOOKUP($B158,'Changes (pct point)'!$B:$AA,C$645,FALSE)))</f>
        <v>0.11976976869284552</v>
      </c>
      <c r="D158" s="2">
        <f>VLOOKUP($B158,'Changes (pct point)'!$B:$AA,D$645,FALSE)/(VLOOKUP($B158,'Rates (%) SA2'!$B:$AA,D$645,FALSE)-(VLOOKUP($B158,'Changes (pct point)'!$B:$AA,D$645,FALSE)))</f>
        <v>1.6328227571116065E-2</v>
      </c>
      <c r="E158" s="2">
        <f>VLOOKUP($B158,'Changes (pct point)'!$B:$AA,E$645,FALSE)/(VLOOKUP($B158,'Rates (%) SA2'!$B:$AA,E$645,FALSE)-(VLOOKUP($B158,'Changes (pct point)'!$B:$AA,E$645,FALSE)))</f>
        <v>-4.5860869565217344E-2</v>
      </c>
      <c r="F158" s="2">
        <f>VLOOKUP($B158,'Changes (pct point)'!$B:$AA,F$645,FALSE)/(VLOOKUP($B158,'Rates (%) SA2'!$B:$AA,F$645,FALSE)-(VLOOKUP($B158,'Changes (pct point)'!$B:$AA,F$645,FALSE)))</f>
        <v>0.15888903654485045</v>
      </c>
      <c r="G158" s="2">
        <f>VLOOKUP($B158,'Changes (pct point)'!$B:$AA,G$645,FALSE)/(VLOOKUP($B158,'Rates (%) SA2'!$B:$AA,G$645,FALSE)-(VLOOKUP($B158,'Changes (pct point)'!$B:$AA,G$645,FALSE)))</f>
        <v>0.25850000000000001</v>
      </c>
      <c r="H158" s="2">
        <f>VLOOKUP($B158,'Changes (pct point)'!$B:$AA,H$645,FALSE)/(VLOOKUP($B158,'Rates (%) SA2'!$B:$AA,H$645,FALSE)-(VLOOKUP($B158,'Changes (pct point)'!$B:$AA,H$645,FALSE)))</f>
        <v>0.18389015873015874</v>
      </c>
      <c r="I158" s="2">
        <f>VLOOKUP($B158,'Changes (pct point)'!$B:$AA,I$645,FALSE)/(VLOOKUP($B158,'Rates (%) SA2'!$B:$AA,I$645,FALSE)-(VLOOKUP($B158,'Changes (pct point)'!$B:$AA,I$645,FALSE)))</f>
        <v>0.11971875808538164</v>
      </c>
      <c r="J158" s="2">
        <f>VLOOKUP($B158,'Changes (pct point)'!$B:$AA,J$645,FALSE)/(VLOOKUP($B158,'Rates (%) SA2'!$B:$AA,J$645,FALSE)-(VLOOKUP($B158,'Changes (pct point)'!$B:$AA,J$645,FALSE)))</f>
        <v>0.41367918367346951</v>
      </c>
      <c r="K158" s="2">
        <f>VLOOKUP($B158,'Changes (pct point)'!$B:$AA,K$645,FALSE)/(VLOOKUP($B158,'Rates (%) SA2'!$B:$AA,K$645,FALSE)-(VLOOKUP($B158,'Changes (pct point)'!$B:$AA,K$645,FALSE)))</f>
        <v>0.60818320610687038</v>
      </c>
      <c r="L158" s="2">
        <f>VLOOKUP($B158,'Changes (pct point)'!$B:$AA,L$645,FALSE)/(VLOOKUP($B158,'Rates (%) SA2'!$B:$AA,L$645,FALSE)-(VLOOKUP($B158,'Changes (pct point)'!$B:$AA,L$645,FALSE)))</f>
        <v>0.26791833498513379</v>
      </c>
      <c r="M158" s="2">
        <f>VLOOKUP($B158,'Changes (pct point)'!$B:$AA,M$645,FALSE)/(VLOOKUP($B158,'Rates (%) SA2'!$B:$AA,M$645,FALSE)-(VLOOKUP($B158,'Changes (pct point)'!$B:$AA,M$645,FALSE)))</f>
        <v>-0.12527277777777771</v>
      </c>
      <c r="N158" s="2">
        <f>VLOOKUP($B158,'Changes (pct point)'!$B:$AA,N$645,FALSE)/(VLOOKUP($B158,'Rates (%) SA2'!$B:$AA,N$645,FALSE)-(VLOOKUP($B158,'Changes (pct point)'!$B:$AA,N$645,FALSE)))</f>
        <v>-0.40097890625000004</v>
      </c>
      <c r="O158" s="2">
        <f>VLOOKUP($B158,'Changes (pct point)'!$B:$AA,O$645,FALSE)/(VLOOKUP($B158,'Rates (%) SA2'!$B:$AA,O$645,FALSE)-(VLOOKUP($B158,'Changes (pct point)'!$B:$AA,O$645,FALSE)))</f>
        <v>0.947320610687023</v>
      </c>
      <c r="P158" s="2">
        <f>VLOOKUP($B158,'Changes (pct point)'!$B:$AA,P$645,FALSE)/(VLOOKUP($B158,'Rates (%) SA2'!$B:$AA,P$645,FALSE)-(VLOOKUP($B158,'Changes (pct point)'!$B:$AA,P$645,FALSE)))</f>
        <v>-0.21158257575757572</v>
      </c>
      <c r="Q158" s="2">
        <f>VLOOKUP($B158,'Changes (pct point)'!$B:$AA,Q$645,FALSE)/(VLOOKUP($B158,'Rates (%) SA2'!$B:$AA,Q$645,FALSE)-(VLOOKUP($B158,'Changes (pct point)'!$B:$AA,Q$645,FALSE)))</f>
        <v>0.21404167962674947</v>
      </c>
      <c r="R158" s="2">
        <f>VLOOKUP($B158,'Changes (pct point)'!$B:$AA,R$645,FALSE)/(VLOOKUP($B158,'Rates (%) SA2'!$B:$AA,R$645,FALSE)-(VLOOKUP($B158,'Changes (pct point)'!$B:$AA,R$645,FALSE)))</f>
        <v>0.26855186721991686</v>
      </c>
      <c r="S158" s="2">
        <f>VLOOKUP($B158,'Changes (pct point)'!$B:$AA,S$645,FALSE)/(VLOOKUP($B158,'Rates (%) SA2'!$B:$AA,S$645,FALSE)-(VLOOKUP($B158,'Changes (pct point)'!$B:$AA,S$645,FALSE)))</f>
        <v>0.51592121212121211</v>
      </c>
      <c r="T158" s="2">
        <f>VLOOKUP($B158,'Changes (pct point)'!$B:$AA,T$645,FALSE)/(VLOOKUP($B158,'Rates (%) SA2'!$B:$AA,T$645,FALSE)-(VLOOKUP($B158,'Changes (pct point)'!$B:$AA,T$645,FALSE)))</f>
        <v>-0.15223869257950529</v>
      </c>
      <c r="U158" s="2">
        <f>VLOOKUP($B158,'Changes (pct point)'!$B:$AA,U$645,FALSE)/(VLOOKUP($B158,'Rates (%) SA2'!$B:$AA,U$645,FALSE)-(VLOOKUP($B158,'Changes (pct point)'!$B:$AA,U$645,FALSE)))</f>
        <v>0.19240855263157891</v>
      </c>
      <c r="V158" s="2">
        <f>VLOOKUP($B158,'Changes (pct point)'!$B:$AA,V$645,FALSE)/(VLOOKUP($B158,'Rates (%) SA2'!$B:$AA,V$645,FALSE)-(VLOOKUP($B158,'Changes (pct point)'!$B:$AA,V$645,FALSE)))</f>
        <v>0.28886712328767111</v>
      </c>
      <c r="W158" s="2">
        <f>VLOOKUP($B158,'Changes (pct point)'!$B:$AA,W$645,FALSE)/(VLOOKUP($B158,'Rates (%) SA2'!$B:$AA,W$645,FALSE)-(VLOOKUP($B158,'Changes (pct point)'!$B:$AA,W$645,FALSE)))</f>
        <v>0.22812051649928264</v>
      </c>
      <c r="X158" s="2">
        <f>VLOOKUP($B158,'Changes (pct point)'!$B:$AA,X$645,FALSE)/(VLOOKUP($B158,'Rates (%) SA2'!$B:$AA,X$645,FALSE)-(VLOOKUP($B158,'Changes (pct point)'!$B:$AA,X$645,FALSE)))</f>
        <v>-0.22605790645879731</v>
      </c>
      <c r="Y158" s="2">
        <f>VLOOKUP($B158,'Changes (pct point)'!$B:$AA,Y$645,FALSE)/(VLOOKUP($B158,'Rates (%) SA2'!$B:$AA,Y$645,FALSE)-(VLOOKUP($B158,'Changes (pct point)'!$B:$AA,Y$645,FALSE)))</f>
        <v>0.43399638336347202</v>
      </c>
      <c r="Z158" s="2">
        <f>VLOOKUP($B158,'Changes (pct point)'!$B:$AA,Z$645,FALSE)/(VLOOKUP($B158,'Rates (%) SA2'!$B:$AA,Z$645,FALSE)-(VLOOKUP($B158,'Changes (pct point)'!$B:$AA,Z$645,FALSE)))</f>
        <v>4.0488656195462477E-2</v>
      </c>
    </row>
    <row r="159" spans="1:26" x14ac:dyDescent="0.3">
      <c r="A159">
        <v>102011034</v>
      </c>
      <c r="B159" t="s">
        <v>107</v>
      </c>
      <c r="C159" s="2">
        <f>VLOOKUP($B159,'Changes (pct point)'!$B:$AA,C$645,FALSE)/(VLOOKUP($B159,'Rates (%) SA2'!$B:$AA,C$645,FALSE)-(VLOOKUP($B159,'Changes (pct point)'!$B:$AA,C$645,FALSE)))</f>
        <v>0.30172662042856491</v>
      </c>
      <c r="D159" s="2">
        <f>VLOOKUP($B159,'Changes (pct point)'!$B:$AA,D$645,FALSE)/(VLOOKUP($B159,'Rates (%) SA2'!$B:$AA,D$645,FALSE)-(VLOOKUP($B159,'Changes (pct point)'!$B:$AA,D$645,FALSE)))</f>
        <v>-0.20844210079109626</v>
      </c>
      <c r="E159" s="2">
        <f>VLOOKUP($B159,'Changes (pct point)'!$B:$AA,E$645,FALSE)/(VLOOKUP($B159,'Rates (%) SA2'!$B:$AA,E$645,FALSE)-(VLOOKUP($B159,'Changes (pct point)'!$B:$AA,E$645,FALSE)))</f>
        <v>-0.2655166162872824</v>
      </c>
      <c r="F159" s="2">
        <f>VLOOKUP($B159,'Changes (pct point)'!$B:$AA,F$645,FALSE)/(VLOOKUP($B159,'Rates (%) SA2'!$B:$AA,F$645,FALSE)-(VLOOKUP($B159,'Changes (pct point)'!$B:$AA,F$645,FALSE)))</f>
        <v>0.50624317122525253</v>
      </c>
      <c r="G159" s="2">
        <f>VLOOKUP($B159,'Changes (pct point)'!$B:$AA,G$645,FALSE)/(VLOOKUP($B159,'Rates (%) SA2'!$B:$AA,G$645,FALSE)-(VLOOKUP($B159,'Changes (pct point)'!$B:$AA,G$645,FALSE)))</f>
        <v>0.94708927444973601</v>
      </c>
      <c r="H159" s="2">
        <f>VLOOKUP($B159,'Changes (pct point)'!$B:$AA,H$645,FALSE)/(VLOOKUP($B159,'Rates (%) SA2'!$B:$AA,H$645,FALSE)-(VLOOKUP($B159,'Changes (pct point)'!$B:$AA,H$645,FALSE)))</f>
        <v>0.84334941225361737</v>
      </c>
      <c r="I159" s="2">
        <f>VLOOKUP($B159,'Changes (pct point)'!$B:$AA,I$645,FALSE)/(VLOOKUP($B159,'Rates (%) SA2'!$B:$AA,I$645,FALSE)-(VLOOKUP($B159,'Changes (pct point)'!$B:$AA,I$645,FALSE)))</f>
        <v>0.36455047431003573</v>
      </c>
      <c r="J159" s="2">
        <f>VLOOKUP($B159,'Changes (pct point)'!$B:$AA,J$645,FALSE)/(VLOOKUP($B159,'Rates (%) SA2'!$B:$AA,J$645,FALSE)-(VLOOKUP($B159,'Changes (pct point)'!$B:$AA,J$645,FALSE)))</f>
        <v>0.37395041939307344</v>
      </c>
      <c r="K159" s="2">
        <f>VLOOKUP($B159,'Changes (pct point)'!$B:$AA,K$645,FALSE)/(VLOOKUP($B159,'Rates (%) SA2'!$B:$AA,K$645,FALSE)-(VLOOKUP($B159,'Changes (pct point)'!$B:$AA,K$645,FALSE)))</f>
        <v>2.2605645199466951</v>
      </c>
      <c r="L159" s="2">
        <f>VLOOKUP($B159,'Changes (pct point)'!$B:$AA,L$645,FALSE)/(VLOOKUP($B159,'Rates (%) SA2'!$B:$AA,L$645,FALSE)-(VLOOKUP($B159,'Changes (pct point)'!$B:$AA,L$645,FALSE)))</f>
        <v>0.38674415029558795</v>
      </c>
      <c r="M159" s="2">
        <f>VLOOKUP($B159,'Changes (pct point)'!$B:$AA,M$645,FALSE)/(VLOOKUP($B159,'Rates (%) SA2'!$B:$AA,M$645,FALSE)-(VLOOKUP($B159,'Changes (pct point)'!$B:$AA,M$645,FALSE)))</f>
        <v>-0.35249277068593338</v>
      </c>
      <c r="N159" s="2">
        <f>VLOOKUP($B159,'Changes (pct point)'!$B:$AA,N$645,FALSE)/(VLOOKUP($B159,'Rates (%) SA2'!$B:$AA,N$645,FALSE)-(VLOOKUP($B159,'Changes (pct point)'!$B:$AA,N$645,FALSE)))</f>
        <v>0.50498111756858899</v>
      </c>
      <c r="O159" s="2">
        <f>VLOOKUP($B159,'Changes (pct point)'!$B:$AA,O$645,FALSE)/(VLOOKUP($B159,'Rates (%) SA2'!$B:$AA,O$645,FALSE)-(VLOOKUP($B159,'Changes (pct point)'!$B:$AA,O$645,FALSE)))</f>
        <v>0.63687033809347204</v>
      </c>
      <c r="P159" s="2">
        <f>VLOOKUP($B159,'Changes (pct point)'!$B:$AA,P$645,FALSE)/(VLOOKUP($B159,'Rates (%) SA2'!$B:$AA,P$645,FALSE)-(VLOOKUP($B159,'Changes (pct point)'!$B:$AA,P$645,FALSE)))</f>
        <v>2.2349963629857618E-2</v>
      </c>
      <c r="Q159" s="2">
        <f>VLOOKUP($B159,'Changes (pct point)'!$B:$AA,Q$645,FALSE)/(VLOOKUP($B159,'Rates (%) SA2'!$B:$AA,Q$645,FALSE)-(VLOOKUP($B159,'Changes (pct point)'!$B:$AA,Q$645,FALSE)))</f>
        <v>0.21690732680055957</v>
      </c>
      <c r="R159" s="2">
        <f>VLOOKUP($B159,'Changes (pct point)'!$B:$AA,R$645,FALSE)/(VLOOKUP($B159,'Rates (%) SA2'!$B:$AA,R$645,FALSE)-(VLOOKUP($B159,'Changes (pct point)'!$B:$AA,R$645,FALSE)))</f>
        <v>1.0131892072937079</v>
      </c>
      <c r="S159" s="2">
        <f>VLOOKUP($B159,'Changes (pct point)'!$B:$AA,S$645,FALSE)/(VLOOKUP($B159,'Rates (%) SA2'!$B:$AA,S$645,FALSE)-(VLOOKUP($B159,'Changes (pct point)'!$B:$AA,S$645,FALSE)))</f>
        <v>0.30828432732326622</v>
      </c>
      <c r="T159" s="2">
        <f>VLOOKUP($B159,'Changes (pct point)'!$B:$AA,T$645,FALSE)/(VLOOKUP($B159,'Rates (%) SA2'!$B:$AA,T$645,FALSE)-(VLOOKUP($B159,'Changes (pct point)'!$B:$AA,T$645,FALSE)))</f>
        <v>-2.2663723962630149E-2</v>
      </c>
      <c r="U159" s="2">
        <f>VLOOKUP($B159,'Changes (pct point)'!$B:$AA,U$645,FALSE)/(VLOOKUP($B159,'Rates (%) SA2'!$B:$AA,U$645,FALSE)-(VLOOKUP($B159,'Changes (pct point)'!$B:$AA,U$645,FALSE)))</f>
        <v>0.19063984085687535</v>
      </c>
      <c r="V159" s="2">
        <f>VLOOKUP($B159,'Changes (pct point)'!$B:$AA,V$645,FALSE)/(VLOOKUP($B159,'Rates (%) SA2'!$B:$AA,V$645,FALSE)-(VLOOKUP($B159,'Changes (pct point)'!$B:$AA,V$645,FALSE)))</f>
        <v>0.11047361363558263</v>
      </c>
      <c r="W159" s="2">
        <f>VLOOKUP($B159,'Changes (pct point)'!$B:$AA,W$645,FALSE)/(VLOOKUP($B159,'Rates (%) SA2'!$B:$AA,W$645,FALSE)-(VLOOKUP($B159,'Changes (pct point)'!$B:$AA,W$645,FALSE)))</f>
        <v>0.52019704433497549</v>
      </c>
      <c r="X159" s="2">
        <f>VLOOKUP($B159,'Changes (pct point)'!$B:$AA,X$645,FALSE)/(VLOOKUP($B159,'Rates (%) SA2'!$B:$AA,X$645,FALSE)-(VLOOKUP($B159,'Changes (pct point)'!$B:$AA,X$645,FALSE)))</f>
        <v>0.13869257950530037</v>
      </c>
      <c r="Y159" s="2" t="e">
        <f>VLOOKUP($B159,'Changes (pct point)'!$B:$AA,Y$645,FALSE)/(VLOOKUP($B159,'Rates (%) SA2'!$B:$AA,Y$645,FALSE)-(VLOOKUP($B159,'Changes (pct point)'!$B:$AA,Y$645,FALSE)))</f>
        <v>#DIV/0!</v>
      </c>
      <c r="Z159" s="2">
        <f>VLOOKUP($B159,'Changes (pct point)'!$B:$AA,Z$645,FALSE)/(VLOOKUP($B159,'Rates (%) SA2'!$B:$AA,Z$645,FALSE)-(VLOOKUP($B159,'Changes (pct point)'!$B:$AA,Z$645,FALSE)))</f>
        <v>0.51639722863741344</v>
      </c>
    </row>
    <row r="160" spans="1:26" x14ac:dyDescent="0.3">
      <c r="A160">
        <v>115031300</v>
      </c>
      <c r="B160" t="s">
        <v>386</v>
      </c>
      <c r="C160" s="2">
        <f>VLOOKUP($B160,'Changes (pct point)'!$B:$AA,C$645,FALSE)/(VLOOKUP($B160,'Rates (%) SA2'!$B:$AA,C$645,FALSE)-(VLOOKUP($B160,'Changes (pct point)'!$B:$AA,C$645,FALSE)))</f>
        <v>0.19616487985212577</v>
      </c>
      <c r="D160" s="2">
        <f>VLOOKUP($B160,'Changes (pct point)'!$B:$AA,D$645,FALSE)/(VLOOKUP($B160,'Rates (%) SA2'!$B:$AA,D$645,FALSE)-(VLOOKUP($B160,'Changes (pct point)'!$B:$AA,D$645,FALSE)))</f>
        <v>-3.0323784722222316E-2</v>
      </c>
      <c r="E160" s="2">
        <f>VLOOKUP($B160,'Changes (pct point)'!$B:$AA,E$645,FALSE)/(VLOOKUP($B160,'Rates (%) SA2'!$B:$AA,E$645,FALSE)-(VLOOKUP($B160,'Changes (pct point)'!$B:$AA,E$645,FALSE)))</f>
        <v>0.49264960000000002</v>
      </c>
      <c r="F160" s="2">
        <f>VLOOKUP($B160,'Changes (pct point)'!$B:$AA,F$645,FALSE)/(VLOOKUP($B160,'Rates (%) SA2'!$B:$AA,F$645,FALSE)-(VLOOKUP($B160,'Changes (pct point)'!$B:$AA,F$645,FALSE)))</f>
        <v>0.29948808864265936</v>
      </c>
      <c r="G160" s="2">
        <f>VLOOKUP($B160,'Changes (pct point)'!$B:$AA,G$645,FALSE)/(VLOOKUP($B160,'Rates (%) SA2'!$B:$AA,G$645,FALSE)-(VLOOKUP($B160,'Changes (pct point)'!$B:$AA,G$645,FALSE)))</f>
        <v>0.29832399999999987</v>
      </c>
      <c r="H160" s="2">
        <f>VLOOKUP($B160,'Changes (pct point)'!$B:$AA,H$645,FALSE)/(VLOOKUP($B160,'Rates (%) SA2'!$B:$AA,H$645,FALSE)-(VLOOKUP($B160,'Changes (pct point)'!$B:$AA,H$645,FALSE)))</f>
        <v>0.18582826086956516</v>
      </c>
      <c r="I160" s="2">
        <f>VLOOKUP($B160,'Changes (pct point)'!$B:$AA,I$645,FALSE)/(VLOOKUP($B160,'Rates (%) SA2'!$B:$AA,I$645,FALSE)-(VLOOKUP($B160,'Changes (pct point)'!$B:$AA,I$645,FALSE)))</f>
        <v>0.47676192236598874</v>
      </c>
      <c r="J160" s="2">
        <f>VLOOKUP($B160,'Changes (pct point)'!$B:$AA,J$645,FALSE)/(VLOOKUP($B160,'Rates (%) SA2'!$B:$AA,J$645,FALSE)-(VLOOKUP($B160,'Changes (pct point)'!$B:$AA,J$645,FALSE)))</f>
        <v>0.31906474820143887</v>
      </c>
      <c r="K160" s="2">
        <f>VLOOKUP($B160,'Changes (pct point)'!$B:$AA,K$645,FALSE)/(VLOOKUP($B160,'Rates (%) SA2'!$B:$AA,K$645,FALSE)-(VLOOKUP($B160,'Changes (pct point)'!$B:$AA,K$645,FALSE)))</f>
        <v>0.90335877862595404</v>
      </c>
      <c r="L160" s="2">
        <f>VLOOKUP($B160,'Changes (pct point)'!$B:$AA,L$645,FALSE)/(VLOOKUP($B160,'Rates (%) SA2'!$B:$AA,L$645,FALSE)-(VLOOKUP($B160,'Changes (pct point)'!$B:$AA,L$645,FALSE)))</f>
        <v>0.31425476190476204</v>
      </c>
      <c r="M160" s="2">
        <f>VLOOKUP($B160,'Changes (pct point)'!$B:$AA,M$645,FALSE)/(VLOOKUP($B160,'Rates (%) SA2'!$B:$AA,M$645,FALSE)-(VLOOKUP($B160,'Changes (pct point)'!$B:$AA,M$645,FALSE)))</f>
        <v>0.24026550218340603</v>
      </c>
      <c r="N160" s="2">
        <f>VLOOKUP($B160,'Changes (pct point)'!$B:$AA,N$645,FALSE)/(VLOOKUP($B160,'Rates (%) SA2'!$B:$AA,N$645,FALSE)-(VLOOKUP($B160,'Changes (pct point)'!$B:$AA,N$645,FALSE)))</f>
        <v>5.5776041666666762E-2</v>
      </c>
      <c r="O160" s="2">
        <f>VLOOKUP($B160,'Changes (pct point)'!$B:$AA,O$645,FALSE)/(VLOOKUP($B160,'Rates (%) SA2'!$B:$AA,O$645,FALSE)-(VLOOKUP($B160,'Changes (pct point)'!$B:$AA,O$645,FALSE)))</f>
        <v>0.48507421383647786</v>
      </c>
      <c r="P160" s="2">
        <f>VLOOKUP($B160,'Changes (pct point)'!$B:$AA,P$645,FALSE)/(VLOOKUP($B160,'Rates (%) SA2'!$B:$AA,P$645,FALSE)-(VLOOKUP($B160,'Changes (pct point)'!$B:$AA,P$645,FALSE)))</f>
        <v>-0.26155428571428574</v>
      </c>
      <c r="Q160" s="2">
        <f>VLOOKUP($B160,'Changes (pct point)'!$B:$AA,Q$645,FALSE)/(VLOOKUP($B160,'Rates (%) SA2'!$B:$AA,Q$645,FALSE)-(VLOOKUP($B160,'Changes (pct point)'!$B:$AA,Q$645,FALSE)))</f>
        <v>0.55736600000000003</v>
      </c>
      <c r="R160" s="2">
        <f>VLOOKUP($B160,'Changes (pct point)'!$B:$AA,R$645,FALSE)/(VLOOKUP($B160,'Rates (%) SA2'!$B:$AA,R$645,FALSE)-(VLOOKUP($B160,'Changes (pct point)'!$B:$AA,R$645,FALSE)))</f>
        <v>0.21947513812154706</v>
      </c>
      <c r="S160" s="2">
        <f>VLOOKUP($B160,'Changes (pct point)'!$B:$AA,S$645,FALSE)/(VLOOKUP($B160,'Rates (%) SA2'!$B:$AA,S$645,FALSE)-(VLOOKUP($B160,'Changes (pct point)'!$B:$AA,S$645,FALSE)))</f>
        <v>0.18862187500000002</v>
      </c>
      <c r="T160" s="2">
        <f>VLOOKUP($B160,'Changes (pct point)'!$B:$AA,T$645,FALSE)/(VLOOKUP($B160,'Rates (%) SA2'!$B:$AA,T$645,FALSE)-(VLOOKUP($B160,'Changes (pct point)'!$B:$AA,T$645,FALSE)))</f>
        <v>0.26297902097902109</v>
      </c>
      <c r="U160" s="2">
        <f>VLOOKUP($B160,'Changes (pct point)'!$B:$AA,U$645,FALSE)/(VLOOKUP($B160,'Rates (%) SA2'!$B:$AA,U$645,FALSE)-(VLOOKUP($B160,'Changes (pct point)'!$B:$AA,U$645,FALSE)))</f>
        <v>0.19055543710021336</v>
      </c>
      <c r="V160" s="2" t="e">
        <f>VLOOKUP($B160,'Changes (pct point)'!$B:$AA,V$645,FALSE)/(VLOOKUP($B160,'Rates (%) SA2'!$B:$AA,V$645,FALSE)-(VLOOKUP($B160,'Changes (pct point)'!$B:$AA,V$645,FALSE)))</f>
        <v>#VALUE!</v>
      </c>
      <c r="W160" s="2">
        <f>VLOOKUP($B160,'Changes (pct point)'!$B:$AA,W$645,FALSE)/(VLOOKUP($B160,'Rates (%) SA2'!$B:$AA,W$645,FALSE)-(VLOOKUP($B160,'Changes (pct point)'!$B:$AA,W$645,FALSE)))</f>
        <v>0.27868852459016397</v>
      </c>
      <c r="X160" s="2">
        <f>VLOOKUP($B160,'Changes (pct point)'!$B:$AA,X$645,FALSE)/(VLOOKUP($B160,'Rates (%) SA2'!$B:$AA,X$645,FALSE)-(VLOOKUP($B160,'Changes (pct point)'!$B:$AA,X$645,FALSE)))</f>
        <v>0.79299363057324856</v>
      </c>
      <c r="Y160" s="2">
        <f>VLOOKUP($B160,'Changes (pct point)'!$B:$AA,Y$645,FALSE)/(VLOOKUP($B160,'Rates (%) SA2'!$B:$AA,Y$645,FALSE)-(VLOOKUP($B160,'Changes (pct point)'!$B:$AA,Y$645,FALSE)))</f>
        <v>0.46126760563380276</v>
      </c>
      <c r="Z160" s="2">
        <f>VLOOKUP($B160,'Changes (pct point)'!$B:$AA,Z$645,FALSE)/(VLOOKUP($B160,'Rates (%) SA2'!$B:$AA,Z$645,FALSE)-(VLOOKUP($B160,'Changes (pct point)'!$B:$AA,Z$645,FALSE)))</f>
        <v>-0.3359375</v>
      </c>
    </row>
    <row r="161" spans="1:26" x14ac:dyDescent="0.3">
      <c r="A161">
        <v>115011294</v>
      </c>
      <c r="B161" t="s">
        <v>373</v>
      </c>
      <c r="C161" s="2">
        <f>VLOOKUP($B161,'Changes (pct point)'!$B:$AA,C$645,FALSE)/(VLOOKUP($B161,'Rates (%) SA2'!$B:$AA,C$645,FALSE)-(VLOOKUP($B161,'Changes (pct point)'!$B:$AA,C$645,FALSE)))</f>
        <v>0.25339487711588538</v>
      </c>
      <c r="D161" s="2">
        <f>VLOOKUP($B161,'Changes (pct point)'!$B:$AA,D$645,FALSE)/(VLOOKUP($B161,'Rates (%) SA2'!$B:$AA,D$645,FALSE)-(VLOOKUP($B161,'Changes (pct point)'!$B:$AA,D$645,FALSE)))</f>
        <v>-3.4329411764705865E-2</v>
      </c>
      <c r="E161" s="2">
        <f>VLOOKUP($B161,'Changes (pct point)'!$B:$AA,E$645,FALSE)/(VLOOKUP($B161,'Rates (%) SA2'!$B:$AA,E$645,FALSE)-(VLOOKUP($B161,'Changes (pct point)'!$B:$AA,E$645,FALSE)))</f>
        <v>0.56267368421052644</v>
      </c>
      <c r="F161" s="2">
        <f>VLOOKUP($B161,'Changes (pct point)'!$B:$AA,F$645,FALSE)/(VLOOKUP($B161,'Rates (%) SA2'!$B:$AA,F$645,FALSE)-(VLOOKUP($B161,'Changes (pct point)'!$B:$AA,F$645,FALSE)))</f>
        <v>-0.10263235294117649</v>
      </c>
      <c r="G161" s="2">
        <f>VLOOKUP($B161,'Changes (pct point)'!$B:$AA,G$645,FALSE)/(VLOOKUP($B161,'Rates (%) SA2'!$B:$AA,G$645,FALSE)-(VLOOKUP($B161,'Changes (pct point)'!$B:$AA,G$645,FALSE)))</f>
        <v>1.4575094339622643</v>
      </c>
      <c r="H161" s="2">
        <f>VLOOKUP($B161,'Changes (pct point)'!$B:$AA,H$645,FALSE)/(VLOOKUP($B161,'Rates (%) SA2'!$B:$AA,H$645,FALSE)-(VLOOKUP($B161,'Changes (pct point)'!$B:$AA,H$645,FALSE)))</f>
        <v>0.39272471910112355</v>
      </c>
      <c r="I161" s="2">
        <f>VLOOKUP($B161,'Changes (pct point)'!$B:$AA,I$645,FALSE)/(VLOOKUP($B161,'Rates (%) SA2'!$B:$AA,I$645,FALSE)-(VLOOKUP($B161,'Changes (pct point)'!$B:$AA,I$645,FALSE)))</f>
        <v>0.32091260504201685</v>
      </c>
      <c r="J161" s="2">
        <f>VLOOKUP($B161,'Changes (pct point)'!$B:$AA,J$645,FALSE)/(VLOOKUP($B161,'Rates (%) SA2'!$B:$AA,J$645,FALSE)-(VLOOKUP($B161,'Changes (pct point)'!$B:$AA,J$645,FALSE)))</f>
        <v>0.62760769230769242</v>
      </c>
      <c r="K161" s="2">
        <f>VLOOKUP($B161,'Changes (pct point)'!$B:$AA,K$645,FALSE)/(VLOOKUP($B161,'Rates (%) SA2'!$B:$AA,K$645,FALSE)-(VLOOKUP($B161,'Changes (pct point)'!$B:$AA,K$645,FALSE)))</f>
        <v>1.8461882352941175</v>
      </c>
      <c r="L161" s="2">
        <f>VLOOKUP($B161,'Changes (pct point)'!$B:$AA,L$645,FALSE)/(VLOOKUP($B161,'Rates (%) SA2'!$B:$AA,L$645,FALSE)-(VLOOKUP($B161,'Changes (pct point)'!$B:$AA,L$645,FALSE)))</f>
        <v>-0.17310210526315797</v>
      </c>
      <c r="M161" s="2">
        <f>VLOOKUP($B161,'Changes (pct point)'!$B:$AA,M$645,FALSE)/(VLOOKUP($B161,'Rates (%) SA2'!$B:$AA,M$645,FALSE)-(VLOOKUP($B161,'Changes (pct point)'!$B:$AA,M$645,FALSE)))</f>
        <v>3.3262999999999998</v>
      </c>
      <c r="N161" s="2">
        <f>VLOOKUP($B161,'Changes (pct point)'!$B:$AA,N$645,FALSE)/(VLOOKUP($B161,'Rates (%) SA2'!$B:$AA,N$645,FALSE)-(VLOOKUP($B161,'Changes (pct point)'!$B:$AA,N$645,FALSE)))</f>
        <v>-0.34706842105263153</v>
      </c>
      <c r="O161" s="2">
        <f>VLOOKUP($B161,'Changes (pct point)'!$B:$AA,O$645,FALSE)/(VLOOKUP($B161,'Rates (%) SA2'!$B:$AA,O$645,FALSE)-(VLOOKUP($B161,'Changes (pct point)'!$B:$AA,O$645,FALSE)))</f>
        <v>1.1469647058823531</v>
      </c>
      <c r="P161" s="2">
        <f>VLOOKUP($B161,'Changes (pct point)'!$B:$AA,P$645,FALSE)/(VLOOKUP($B161,'Rates (%) SA2'!$B:$AA,P$645,FALSE)-(VLOOKUP($B161,'Changes (pct point)'!$B:$AA,P$645,FALSE)))</f>
        <v>-0.67301250000000001</v>
      </c>
      <c r="Q161" s="2">
        <f>VLOOKUP($B161,'Changes (pct point)'!$B:$AA,Q$645,FALSE)/(VLOOKUP($B161,'Rates (%) SA2'!$B:$AA,Q$645,FALSE)-(VLOOKUP($B161,'Changes (pct point)'!$B:$AA,Q$645,FALSE)))</f>
        <v>0.9085000000000002</v>
      </c>
      <c r="R161" s="2">
        <f>VLOOKUP($B161,'Changes (pct point)'!$B:$AA,R$645,FALSE)/(VLOOKUP($B161,'Rates (%) SA2'!$B:$AA,R$645,FALSE)-(VLOOKUP($B161,'Changes (pct point)'!$B:$AA,R$645,FALSE)))</f>
        <v>1.346704081632653</v>
      </c>
      <c r="S161" s="2">
        <f>VLOOKUP($B161,'Changes (pct point)'!$B:$AA,S$645,FALSE)/(VLOOKUP($B161,'Rates (%) SA2'!$B:$AA,S$645,FALSE)-(VLOOKUP($B161,'Changes (pct point)'!$B:$AA,S$645,FALSE)))</f>
        <v>1.9476740740740741</v>
      </c>
      <c r="T161" s="2">
        <f>VLOOKUP($B161,'Changes (pct point)'!$B:$AA,T$645,FALSE)/(VLOOKUP($B161,'Rates (%) SA2'!$B:$AA,T$645,FALSE)-(VLOOKUP($B161,'Changes (pct point)'!$B:$AA,T$645,FALSE)))</f>
        <v>-0.12910179640718561</v>
      </c>
      <c r="U161" s="2">
        <f>VLOOKUP($B161,'Changes (pct point)'!$B:$AA,U$645,FALSE)/(VLOOKUP($B161,'Rates (%) SA2'!$B:$AA,U$645,FALSE)-(VLOOKUP($B161,'Changes (pct point)'!$B:$AA,U$645,FALSE)))</f>
        <v>0.18916749999999999</v>
      </c>
      <c r="V161" s="2" t="e">
        <f>VLOOKUP($B161,'Changes (pct point)'!$B:$AA,V$645,FALSE)/(VLOOKUP($B161,'Rates (%) SA2'!$B:$AA,V$645,FALSE)-(VLOOKUP($B161,'Changes (pct point)'!$B:$AA,V$645,FALSE)))</f>
        <v>#VALUE!</v>
      </c>
      <c r="W161" s="2">
        <f>VLOOKUP($B161,'Changes (pct point)'!$B:$AA,W$645,FALSE)/(VLOOKUP($B161,'Rates (%) SA2'!$B:$AA,W$645,FALSE)-(VLOOKUP($B161,'Changes (pct point)'!$B:$AA,W$645,FALSE)))</f>
        <v>0.41327623126338331</v>
      </c>
      <c r="X161" s="2" t="e">
        <f>VLOOKUP($B161,'Changes (pct point)'!$B:$AA,X$645,FALSE)/(VLOOKUP($B161,'Rates (%) SA2'!$B:$AA,X$645,FALSE)-(VLOOKUP($B161,'Changes (pct point)'!$B:$AA,X$645,FALSE)))</f>
        <v>#DIV/0!</v>
      </c>
      <c r="Y161" s="2">
        <f>VLOOKUP($B161,'Changes (pct point)'!$B:$AA,Y$645,FALSE)/(VLOOKUP($B161,'Rates (%) SA2'!$B:$AA,Y$645,FALSE)-(VLOOKUP($B161,'Changes (pct point)'!$B:$AA,Y$645,FALSE)))</f>
        <v>1.4594222833562587</v>
      </c>
      <c r="Z161" s="2">
        <f>VLOOKUP($B161,'Changes (pct point)'!$B:$AA,Z$645,FALSE)/(VLOOKUP($B161,'Rates (%) SA2'!$B:$AA,Z$645,FALSE)-(VLOOKUP($B161,'Changes (pct point)'!$B:$AA,Z$645,FALSE)))</f>
        <v>-0.63440233236151611</v>
      </c>
    </row>
    <row r="162" spans="1:26" x14ac:dyDescent="0.3">
      <c r="A162">
        <v>128011530</v>
      </c>
      <c r="B162" t="s">
        <v>697</v>
      </c>
      <c r="C162" s="2">
        <f>VLOOKUP($B162,'Changes (pct point)'!$B:$AA,C$645,FALSE)/(VLOOKUP($B162,'Rates (%) SA2'!$B:$AA,C$645,FALSE)-(VLOOKUP($B162,'Changes (pct point)'!$B:$AA,C$645,FALSE)))</f>
        <v>0.18420407811602529</v>
      </c>
      <c r="D162" s="2">
        <f>VLOOKUP($B162,'Changes (pct point)'!$B:$AA,D$645,FALSE)/(VLOOKUP($B162,'Rates (%) SA2'!$B:$AA,D$645,FALSE)-(VLOOKUP($B162,'Changes (pct point)'!$B:$AA,D$645,FALSE)))</f>
        <v>-3.6347435897435811E-2</v>
      </c>
      <c r="E162" s="2">
        <f>VLOOKUP($B162,'Changes (pct point)'!$B:$AA,E$645,FALSE)/(VLOOKUP($B162,'Rates (%) SA2'!$B:$AA,E$645,FALSE)-(VLOOKUP($B162,'Changes (pct point)'!$B:$AA,E$645,FALSE)))</f>
        <v>0.19137543859649131</v>
      </c>
      <c r="F162" s="2">
        <f>VLOOKUP($B162,'Changes (pct point)'!$B:$AA,F$645,FALSE)/(VLOOKUP($B162,'Rates (%) SA2'!$B:$AA,F$645,FALSE)-(VLOOKUP($B162,'Changes (pct point)'!$B:$AA,F$645,FALSE)))</f>
        <v>0.21052948255114323</v>
      </c>
      <c r="G162" s="2">
        <f>VLOOKUP($B162,'Changes (pct point)'!$B:$AA,G$645,FALSE)/(VLOOKUP($B162,'Rates (%) SA2'!$B:$AA,G$645,FALSE)-(VLOOKUP($B162,'Changes (pct point)'!$B:$AA,G$645,FALSE)))</f>
        <v>0.51990405904059034</v>
      </c>
      <c r="H162" s="2">
        <f>VLOOKUP($B162,'Changes (pct point)'!$B:$AA,H$645,FALSE)/(VLOOKUP($B162,'Rates (%) SA2'!$B:$AA,H$645,FALSE)-(VLOOKUP($B162,'Changes (pct point)'!$B:$AA,H$645,FALSE)))</f>
        <v>0.23920272572402038</v>
      </c>
      <c r="I162" s="2">
        <f>VLOOKUP($B162,'Changes (pct point)'!$B:$AA,I$645,FALSE)/(VLOOKUP($B162,'Rates (%) SA2'!$B:$AA,I$645,FALSE)-(VLOOKUP($B162,'Changes (pct point)'!$B:$AA,I$645,FALSE)))</f>
        <v>0.2943469387755101</v>
      </c>
      <c r="J162" s="2">
        <f>VLOOKUP($B162,'Changes (pct point)'!$B:$AA,J$645,FALSE)/(VLOOKUP($B162,'Rates (%) SA2'!$B:$AA,J$645,FALSE)-(VLOOKUP($B162,'Changes (pct point)'!$B:$AA,J$645,FALSE)))</f>
        <v>0.33741538461538451</v>
      </c>
      <c r="K162" s="2">
        <f>VLOOKUP($B162,'Changes (pct point)'!$B:$AA,K$645,FALSE)/(VLOOKUP($B162,'Rates (%) SA2'!$B:$AA,K$645,FALSE)-(VLOOKUP($B162,'Changes (pct point)'!$B:$AA,K$645,FALSE)))</f>
        <v>1.1701480314960631</v>
      </c>
      <c r="L162" s="2">
        <f>VLOOKUP($B162,'Changes (pct point)'!$B:$AA,L$645,FALSE)/(VLOOKUP($B162,'Rates (%) SA2'!$B:$AA,L$645,FALSE)-(VLOOKUP($B162,'Changes (pct point)'!$B:$AA,L$645,FALSE)))</f>
        <v>2.6287425149700592E-2</v>
      </c>
      <c r="M162" s="2">
        <f>VLOOKUP($B162,'Changes (pct point)'!$B:$AA,M$645,FALSE)/(VLOOKUP($B162,'Rates (%) SA2'!$B:$AA,M$645,FALSE)-(VLOOKUP($B162,'Changes (pct point)'!$B:$AA,M$645,FALSE)))</f>
        <v>-4.0489235127478769E-2</v>
      </c>
      <c r="N162" s="2">
        <f>VLOOKUP($B162,'Changes (pct point)'!$B:$AA,N$645,FALSE)/(VLOOKUP($B162,'Rates (%) SA2'!$B:$AA,N$645,FALSE)-(VLOOKUP($B162,'Changes (pct point)'!$B:$AA,N$645,FALSE)))</f>
        <v>-0.14446969696969691</v>
      </c>
      <c r="O162" s="2">
        <f>VLOOKUP($B162,'Changes (pct point)'!$B:$AA,O$645,FALSE)/(VLOOKUP($B162,'Rates (%) SA2'!$B:$AA,O$645,FALSE)-(VLOOKUP($B162,'Changes (pct point)'!$B:$AA,O$645,FALSE)))</f>
        <v>0.65906999999999993</v>
      </c>
      <c r="P162" s="2">
        <f>VLOOKUP($B162,'Changes (pct point)'!$B:$AA,P$645,FALSE)/(VLOOKUP($B162,'Rates (%) SA2'!$B:$AA,P$645,FALSE)-(VLOOKUP($B162,'Changes (pct point)'!$B:$AA,P$645,FALSE)))</f>
        <v>-0.15914716981132074</v>
      </c>
      <c r="Q162" s="2">
        <f>VLOOKUP($B162,'Changes (pct point)'!$B:$AA,Q$645,FALSE)/(VLOOKUP($B162,'Rates (%) SA2'!$B:$AA,Q$645,FALSE)-(VLOOKUP($B162,'Changes (pct point)'!$B:$AA,Q$645,FALSE)))</f>
        <v>0.31908352144469521</v>
      </c>
      <c r="R162" s="2">
        <f>VLOOKUP($B162,'Changes (pct point)'!$B:$AA,R$645,FALSE)/(VLOOKUP($B162,'Rates (%) SA2'!$B:$AA,R$645,FALSE)-(VLOOKUP($B162,'Changes (pct point)'!$B:$AA,R$645,FALSE)))</f>
        <v>0.61307574468085113</v>
      </c>
      <c r="S162" s="2">
        <f>VLOOKUP($B162,'Changes (pct point)'!$B:$AA,S$645,FALSE)/(VLOOKUP($B162,'Rates (%) SA2'!$B:$AA,S$645,FALSE)-(VLOOKUP($B162,'Changes (pct point)'!$B:$AA,S$645,FALSE)))</f>
        <v>0.78326035502958558</v>
      </c>
      <c r="T162" s="2">
        <f>VLOOKUP($B162,'Changes (pct point)'!$B:$AA,T$645,FALSE)/(VLOOKUP($B162,'Rates (%) SA2'!$B:$AA,T$645,FALSE)-(VLOOKUP($B162,'Changes (pct point)'!$B:$AA,T$645,FALSE)))</f>
        <v>5.7033233532934192E-2</v>
      </c>
      <c r="U162" s="2">
        <f>VLOOKUP($B162,'Changes (pct point)'!$B:$AA,U$645,FALSE)/(VLOOKUP($B162,'Rates (%) SA2'!$B:$AA,U$645,FALSE)-(VLOOKUP($B162,'Changes (pct point)'!$B:$AA,U$645,FALSE)))</f>
        <v>0.18884999999999996</v>
      </c>
      <c r="V162" s="2">
        <f>VLOOKUP($B162,'Changes (pct point)'!$B:$AA,V$645,FALSE)/(VLOOKUP($B162,'Rates (%) SA2'!$B:$AA,V$645,FALSE)-(VLOOKUP($B162,'Changes (pct point)'!$B:$AA,V$645,FALSE)))</f>
        <v>7.2516546762589923E-2</v>
      </c>
      <c r="W162" s="2">
        <f>VLOOKUP($B162,'Changes (pct point)'!$B:$AA,W$645,FALSE)/(VLOOKUP($B162,'Rates (%) SA2'!$B:$AA,W$645,FALSE)-(VLOOKUP($B162,'Changes (pct point)'!$B:$AA,W$645,FALSE)))</f>
        <v>0.26760563380281688</v>
      </c>
      <c r="X162" s="2">
        <f>VLOOKUP($B162,'Changes (pct point)'!$B:$AA,X$645,FALSE)/(VLOOKUP($B162,'Rates (%) SA2'!$B:$AA,X$645,FALSE)-(VLOOKUP($B162,'Changes (pct point)'!$B:$AA,X$645,FALSE)))</f>
        <v>0.78858024691358031</v>
      </c>
      <c r="Y162" s="2">
        <f>VLOOKUP($B162,'Changes (pct point)'!$B:$AA,Y$645,FALSE)/(VLOOKUP($B162,'Rates (%) SA2'!$B:$AA,Y$645,FALSE)-(VLOOKUP($B162,'Changes (pct point)'!$B:$AA,Y$645,FALSE)))</f>
        <v>0.12651933701657458</v>
      </c>
      <c r="Z162" s="2">
        <f>VLOOKUP($B162,'Changes (pct point)'!$B:$AA,Z$645,FALSE)/(VLOOKUP($B162,'Rates (%) SA2'!$B:$AA,Z$645,FALSE)-(VLOOKUP($B162,'Changes (pct point)'!$B:$AA,Z$645,FALSE)))</f>
        <v>5.3491827637444291E-2</v>
      </c>
    </row>
    <row r="163" spans="1:26" x14ac:dyDescent="0.3">
      <c r="A163">
        <v>121041416</v>
      </c>
      <c r="B163" t="s">
        <v>546</v>
      </c>
      <c r="C163" s="2">
        <f>VLOOKUP($B163,'Changes (pct point)'!$B:$AA,C$645,FALSE)/(VLOOKUP($B163,'Rates (%) SA2'!$B:$AA,C$645,FALSE)-(VLOOKUP($B163,'Changes (pct point)'!$B:$AA,C$645,FALSE)))</f>
        <v>0.11335249758073751</v>
      </c>
      <c r="D163" s="2">
        <f>VLOOKUP($B163,'Changes (pct point)'!$B:$AA,D$645,FALSE)/(VLOOKUP($B163,'Rates (%) SA2'!$B:$AA,D$645,FALSE)-(VLOOKUP($B163,'Changes (pct point)'!$B:$AA,D$645,FALSE)))</f>
        <v>-0.15516904412344285</v>
      </c>
      <c r="E163" s="2">
        <f>VLOOKUP($B163,'Changes (pct point)'!$B:$AA,E$645,FALSE)/(VLOOKUP($B163,'Rates (%) SA2'!$B:$AA,E$645,FALSE)-(VLOOKUP($B163,'Changes (pct point)'!$B:$AA,E$645,FALSE)))</f>
        <v>-0.18294168901674815</v>
      </c>
      <c r="F163" s="2">
        <f>VLOOKUP($B163,'Changes (pct point)'!$B:$AA,F$645,FALSE)/(VLOOKUP($B163,'Rates (%) SA2'!$B:$AA,F$645,FALSE)-(VLOOKUP($B163,'Changes (pct point)'!$B:$AA,F$645,FALSE)))</f>
        <v>0.12155133072792108</v>
      </c>
      <c r="G163" s="2">
        <f>VLOOKUP($B163,'Changes (pct point)'!$B:$AA,G$645,FALSE)/(VLOOKUP($B163,'Rates (%) SA2'!$B:$AA,G$645,FALSE)-(VLOOKUP($B163,'Changes (pct point)'!$B:$AA,G$645,FALSE)))</f>
        <v>0.50953386788487187</v>
      </c>
      <c r="H163" s="2">
        <f>VLOOKUP($B163,'Changes (pct point)'!$B:$AA,H$645,FALSE)/(VLOOKUP($B163,'Rates (%) SA2'!$B:$AA,H$645,FALSE)-(VLOOKUP($B163,'Changes (pct point)'!$B:$AA,H$645,FALSE)))</f>
        <v>0.1227548800069501</v>
      </c>
      <c r="I163" s="2">
        <f>VLOOKUP($B163,'Changes (pct point)'!$B:$AA,I$645,FALSE)/(VLOOKUP($B163,'Rates (%) SA2'!$B:$AA,I$645,FALSE)-(VLOOKUP($B163,'Changes (pct point)'!$B:$AA,I$645,FALSE)))</f>
        <v>0.18814330250543645</v>
      </c>
      <c r="J163" s="2">
        <f>VLOOKUP($B163,'Changes (pct point)'!$B:$AA,J$645,FALSE)/(VLOOKUP($B163,'Rates (%) SA2'!$B:$AA,J$645,FALSE)-(VLOOKUP($B163,'Changes (pct point)'!$B:$AA,J$645,FALSE)))</f>
        <v>0.27480895552995138</v>
      </c>
      <c r="K163" s="2">
        <f>VLOOKUP($B163,'Changes (pct point)'!$B:$AA,K$645,FALSE)/(VLOOKUP($B163,'Rates (%) SA2'!$B:$AA,K$645,FALSE)-(VLOOKUP($B163,'Changes (pct point)'!$B:$AA,K$645,FALSE)))</f>
        <v>9.6662601945546447E-2</v>
      </c>
      <c r="L163" s="2">
        <f>VLOOKUP($B163,'Changes (pct point)'!$B:$AA,L$645,FALSE)/(VLOOKUP($B163,'Rates (%) SA2'!$B:$AA,L$645,FALSE)-(VLOOKUP($B163,'Changes (pct point)'!$B:$AA,L$645,FALSE)))</f>
        <v>-0.53157800116667464</v>
      </c>
      <c r="M163" s="2">
        <f>VLOOKUP($B163,'Changes (pct point)'!$B:$AA,M$645,FALSE)/(VLOOKUP($B163,'Rates (%) SA2'!$B:$AA,M$645,FALSE)-(VLOOKUP($B163,'Changes (pct point)'!$B:$AA,M$645,FALSE)))</f>
        <v>-4.3392908065062484E-2</v>
      </c>
      <c r="N163" s="2">
        <f>VLOOKUP($B163,'Changes (pct point)'!$B:$AA,N$645,FALSE)/(VLOOKUP($B163,'Rates (%) SA2'!$B:$AA,N$645,FALSE)-(VLOOKUP($B163,'Changes (pct point)'!$B:$AA,N$645,FALSE)))</f>
        <v>-0.50467427006362242</v>
      </c>
      <c r="O163" s="2">
        <f>VLOOKUP($B163,'Changes (pct point)'!$B:$AA,O$645,FALSE)/(VLOOKUP($B163,'Rates (%) SA2'!$B:$AA,O$645,FALSE)-(VLOOKUP($B163,'Changes (pct point)'!$B:$AA,O$645,FALSE)))</f>
        <v>1.0679661214724387</v>
      </c>
      <c r="P163" s="2">
        <f>VLOOKUP($B163,'Changes (pct point)'!$B:$AA,P$645,FALSE)/(VLOOKUP($B163,'Rates (%) SA2'!$B:$AA,P$645,FALSE)-(VLOOKUP($B163,'Changes (pct point)'!$B:$AA,P$645,FALSE)))</f>
        <v>-0.242216489055117</v>
      </c>
      <c r="Q163" s="2">
        <f>VLOOKUP($B163,'Changes (pct point)'!$B:$AA,Q$645,FALSE)/(VLOOKUP($B163,'Rates (%) SA2'!$B:$AA,Q$645,FALSE)-(VLOOKUP($B163,'Changes (pct point)'!$B:$AA,Q$645,FALSE)))</f>
        <v>0.35198027032868989</v>
      </c>
      <c r="R163" s="2">
        <f>VLOOKUP($B163,'Changes (pct point)'!$B:$AA,R$645,FALSE)/(VLOOKUP($B163,'Rates (%) SA2'!$B:$AA,R$645,FALSE)-(VLOOKUP($B163,'Changes (pct point)'!$B:$AA,R$645,FALSE)))</f>
        <v>0.32202072244636709</v>
      </c>
      <c r="S163" s="2">
        <f>VLOOKUP($B163,'Changes (pct point)'!$B:$AA,S$645,FALSE)/(VLOOKUP($B163,'Rates (%) SA2'!$B:$AA,S$645,FALSE)-(VLOOKUP($B163,'Changes (pct point)'!$B:$AA,S$645,FALSE)))</f>
        <v>-0.28691878209213295</v>
      </c>
      <c r="T163" s="2">
        <f>VLOOKUP($B163,'Changes (pct point)'!$B:$AA,T$645,FALSE)/(VLOOKUP($B163,'Rates (%) SA2'!$B:$AA,T$645,FALSE)-(VLOOKUP($B163,'Changes (pct point)'!$B:$AA,T$645,FALSE)))</f>
        <v>-0.19092136579829097</v>
      </c>
      <c r="U163" s="2">
        <f>VLOOKUP($B163,'Changes (pct point)'!$B:$AA,U$645,FALSE)/(VLOOKUP($B163,'Rates (%) SA2'!$B:$AA,U$645,FALSE)-(VLOOKUP($B163,'Changes (pct point)'!$B:$AA,U$645,FALSE)))</f>
        <v>0.18880321351520829</v>
      </c>
      <c r="V163" s="2">
        <f>VLOOKUP($B163,'Changes (pct point)'!$B:$AA,V$645,FALSE)/(VLOOKUP($B163,'Rates (%) SA2'!$B:$AA,V$645,FALSE)-(VLOOKUP($B163,'Changes (pct point)'!$B:$AA,V$645,FALSE)))</f>
        <v>0.46851686686765492</v>
      </c>
      <c r="W163" s="2">
        <f>VLOOKUP($B163,'Changes (pct point)'!$B:$AA,W$645,FALSE)/(VLOOKUP($B163,'Rates (%) SA2'!$B:$AA,W$645,FALSE)-(VLOOKUP($B163,'Changes (pct point)'!$B:$AA,W$645,FALSE)))</f>
        <v>0.2745535714285714</v>
      </c>
      <c r="X163" s="2">
        <f>VLOOKUP($B163,'Changes (pct point)'!$B:$AA,X$645,FALSE)/(VLOOKUP($B163,'Rates (%) SA2'!$B:$AA,X$645,FALSE)-(VLOOKUP($B163,'Changes (pct point)'!$B:$AA,X$645,FALSE)))</f>
        <v>-0.54761904761904767</v>
      </c>
      <c r="Y163" s="2">
        <f>VLOOKUP($B163,'Changes (pct point)'!$B:$AA,Y$645,FALSE)/(VLOOKUP($B163,'Rates (%) SA2'!$B:$AA,Y$645,FALSE)-(VLOOKUP($B163,'Changes (pct point)'!$B:$AA,Y$645,FALSE)))</f>
        <v>0.54957102001906588</v>
      </c>
      <c r="Z163" s="2">
        <f>VLOOKUP($B163,'Changes (pct point)'!$B:$AA,Z$645,FALSE)/(VLOOKUP($B163,'Rates (%) SA2'!$B:$AA,Z$645,FALSE)-(VLOOKUP($B163,'Changes (pct point)'!$B:$AA,Z$645,FALSE)))</f>
        <v>0.46546692607003898</v>
      </c>
    </row>
    <row r="164" spans="1:26" x14ac:dyDescent="0.3">
      <c r="A164">
        <v>125041493</v>
      </c>
      <c r="B164" t="s">
        <v>642</v>
      </c>
      <c r="C164" s="2">
        <f>VLOOKUP($B164,'Changes (pct point)'!$B:$AA,C$645,FALSE)/(VLOOKUP($B164,'Rates (%) SA2'!$B:$AA,C$645,FALSE)-(VLOOKUP($B164,'Changes (pct point)'!$B:$AA,C$645,FALSE)))</f>
        <v>0.18264491017964063</v>
      </c>
      <c r="D164" s="2">
        <f>VLOOKUP($B164,'Changes (pct point)'!$B:$AA,D$645,FALSE)/(VLOOKUP($B164,'Rates (%) SA2'!$B:$AA,D$645,FALSE)-(VLOOKUP($B164,'Changes (pct point)'!$B:$AA,D$645,FALSE)))</f>
        <v>-1.3618892508143205E-3</v>
      </c>
      <c r="E164" s="2">
        <f>VLOOKUP($B164,'Changes (pct point)'!$B:$AA,E$645,FALSE)/(VLOOKUP($B164,'Rates (%) SA2'!$B:$AA,E$645,FALSE)-(VLOOKUP($B164,'Changes (pct point)'!$B:$AA,E$645,FALSE)))</f>
        <v>-1.7623188405797151E-2</v>
      </c>
      <c r="F164" s="2">
        <f>VLOOKUP($B164,'Changes (pct point)'!$B:$AA,F$645,FALSE)/(VLOOKUP($B164,'Rates (%) SA2'!$B:$AA,F$645,FALSE)-(VLOOKUP($B164,'Changes (pct point)'!$B:$AA,F$645,FALSE)))</f>
        <v>0.21037379733879236</v>
      </c>
      <c r="G164" s="2">
        <f>VLOOKUP($B164,'Changes (pct point)'!$B:$AA,G$645,FALSE)/(VLOOKUP($B164,'Rates (%) SA2'!$B:$AA,G$645,FALSE)-(VLOOKUP($B164,'Changes (pct point)'!$B:$AA,G$645,FALSE)))</f>
        <v>0.67803914473684213</v>
      </c>
      <c r="H164" s="2">
        <f>VLOOKUP($B164,'Changes (pct point)'!$B:$AA,H$645,FALSE)/(VLOOKUP($B164,'Rates (%) SA2'!$B:$AA,H$645,FALSE)-(VLOOKUP($B164,'Changes (pct point)'!$B:$AA,H$645,FALSE)))</f>
        <v>0.24223366619115549</v>
      </c>
      <c r="I164" s="2">
        <f>VLOOKUP($B164,'Changes (pct point)'!$B:$AA,I$645,FALSE)/(VLOOKUP($B164,'Rates (%) SA2'!$B:$AA,I$645,FALSE)-(VLOOKUP($B164,'Changes (pct point)'!$B:$AA,I$645,FALSE)))</f>
        <v>0.27217733644859815</v>
      </c>
      <c r="J164" s="2">
        <f>VLOOKUP($B164,'Changes (pct point)'!$B:$AA,J$645,FALSE)/(VLOOKUP($B164,'Rates (%) SA2'!$B:$AA,J$645,FALSE)-(VLOOKUP($B164,'Changes (pct point)'!$B:$AA,J$645,FALSE)))</f>
        <v>0.30393582677165348</v>
      </c>
      <c r="K164" s="2">
        <f>VLOOKUP($B164,'Changes (pct point)'!$B:$AA,K$645,FALSE)/(VLOOKUP($B164,'Rates (%) SA2'!$B:$AA,K$645,FALSE)-(VLOOKUP($B164,'Changes (pct point)'!$B:$AA,K$645,FALSE)))</f>
        <v>2.1324560747663552</v>
      </c>
      <c r="L164" s="2">
        <f>VLOOKUP($B164,'Changes (pct point)'!$B:$AA,L$645,FALSE)/(VLOOKUP($B164,'Rates (%) SA2'!$B:$AA,L$645,FALSE)-(VLOOKUP($B164,'Changes (pct point)'!$B:$AA,L$645,FALSE)))</f>
        <v>0.21708017167381982</v>
      </c>
      <c r="M164" s="2">
        <f>VLOOKUP($B164,'Changes (pct point)'!$B:$AA,M$645,FALSE)/(VLOOKUP($B164,'Rates (%) SA2'!$B:$AA,M$645,FALSE)-(VLOOKUP($B164,'Changes (pct point)'!$B:$AA,M$645,FALSE)))</f>
        <v>-3.8305154639175235E-2</v>
      </c>
      <c r="N164" s="2">
        <f>VLOOKUP($B164,'Changes (pct point)'!$B:$AA,N$645,FALSE)/(VLOOKUP($B164,'Rates (%) SA2'!$B:$AA,N$645,FALSE)-(VLOOKUP($B164,'Changes (pct point)'!$B:$AA,N$645,FALSE)))</f>
        <v>-0.4026646112600536</v>
      </c>
      <c r="O164" s="2">
        <f>VLOOKUP($B164,'Changes (pct point)'!$B:$AA,O$645,FALSE)/(VLOOKUP($B164,'Rates (%) SA2'!$B:$AA,O$645,FALSE)-(VLOOKUP($B164,'Changes (pct point)'!$B:$AA,O$645,FALSE)))</f>
        <v>1.2118333333333333</v>
      </c>
      <c r="P164" s="2">
        <f>VLOOKUP($B164,'Changes (pct point)'!$B:$AA,P$645,FALSE)/(VLOOKUP($B164,'Rates (%) SA2'!$B:$AA,P$645,FALSE)-(VLOOKUP($B164,'Changes (pct point)'!$B:$AA,P$645,FALSE)))</f>
        <v>-0.11846811594202894</v>
      </c>
      <c r="Q164" s="2">
        <f>VLOOKUP($B164,'Changes (pct point)'!$B:$AA,Q$645,FALSE)/(VLOOKUP($B164,'Rates (%) SA2'!$B:$AA,Q$645,FALSE)-(VLOOKUP($B164,'Changes (pct point)'!$B:$AA,Q$645,FALSE)))</f>
        <v>0.19798706624605683</v>
      </c>
      <c r="R164" s="2">
        <f>VLOOKUP($B164,'Changes (pct point)'!$B:$AA,R$645,FALSE)/(VLOOKUP($B164,'Rates (%) SA2'!$B:$AA,R$645,FALSE)-(VLOOKUP($B164,'Changes (pct point)'!$B:$AA,R$645,FALSE)))</f>
        <v>0.76752462686567147</v>
      </c>
      <c r="S164" s="2">
        <f>VLOOKUP($B164,'Changes (pct point)'!$B:$AA,S$645,FALSE)/(VLOOKUP($B164,'Rates (%) SA2'!$B:$AA,S$645,FALSE)-(VLOOKUP($B164,'Changes (pct point)'!$B:$AA,S$645,FALSE)))</f>
        <v>0.79629185520361989</v>
      </c>
      <c r="T164" s="2">
        <f>VLOOKUP($B164,'Changes (pct point)'!$B:$AA,T$645,FALSE)/(VLOOKUP($B164,'Rates (%) SA2'!$B:$AA,T$645,FALSE)-(VLOOKUP($B164,'Changes (pct point)'!$B:$AA,T$645,FALSE)))</f>
        <v>-0.12525354330708671</v>
      </c>
      <c r="U164" s="2">
        <f>VLOOKUP($B164,'Changes (pct point)'!$B:$AA,U$645,FALSE)/(VLOOKUP($B164,'Rates (%) SA2'!$B:$AA,U$645,FALSE)-(VLOOKUP($B164,'Changes (pct point)'!$B:$AA,U$645,FALSE)))</f>
        <v>0.18442354533152913</v>
      </c>
      <c r="V164" s="2">
        <f>VLOOKUP($B164,'Changes (pct point)'!$B:$AA,V$645,FALSE)/(VLOOKUP($B164,'Rates (%) SA2'!$B:$AA,V$645,FALSE)-(VLOOKUP($B164,'Changes (pct point)'!$B:$AA,V$645,FALSE)))</f>
        <v>0.29908965517241382</v>
      </c>
      <c r="W164" s="2">
        <f>VLOOKUP($B164,'Changes (pct point)'!$B:$AA,W$645,FALSE)/(VLOOKUP($B164,'Rates (%) SA2'!$B:$AA,W$645,FALSE)-(VLOOKUP($B164,'Changes (pct point)'!$B:$AA,W$645,FALSE)))</f>
        <v>0.17128205128205126</v>
      </c>
      <c r="X164" s="2">
        <f>VLOOKUP($B164,'Changes (pct point)'!$B:$AA,X$645,FALSE)/(VLOOKUP($B164,'Rates (%) SA2'!$B:$AA,X$645,FALSE)-(VLOOKUP($B164,'Changes (pct point)'!$B:$AA,X$645,FALSE)))</f>
        <v>0.73211117681845084</v>
      </c>
      <c r="Y164" s="2">
        <f>VLOOKUP($B164,'Changes (pct point)'!$B:$AA,Y$645,FALSE)/(VLOOKUP($B164,'Rates (%) SA2'!$B:$AA,Y$645,FALSE)-(VLOOKUP($B164,'Changes (pct point)'!$B:$AA,Y$645,FALSE)))</f>
        <v>0.23811881188118805</v>
      </c>
      <c r="Z164" s="2">
        <f>VLOOKUP($B164,'Changes (pct point)'!$B:$AA,Z$645,FALSE)/(VLOOKUP($B164,'Rates (%) SA2'!$B:$AA,Z$645,FALSE)-(VLOOKUP($B164,'Changes (pct point)'!$B:$AA,Z$645,FALSE)))</f>
        <v>9.4420600858369119E-2</v>
      </c>
    </row>
    <row r="165" spans="1:26" x14ac:dyDescent="0.3">
      <c r="A165">
        <v>125041588</v>
      </c>
      <c r="B165" t="s">
        <v>644</v>
      </c>
      <c r="C165" s="2">
        <f>VLOOKUP($B165,'Changes (pct point)'!$B:$AA,C$645,FALSE)/(VLOOKUP($B165,'Rates (%) SA2'!$B:$AA,C$645,FALSE)-(VLOOKUP($B165,'Changes (pct point)'!$B:$AA,C$645,FALSE)))</f>
        <v>0.11458842838633161</v>
      </c>
      <c r="D165" s="2">
        <f>VLOOKUP($B165,'Changes (pct point)'!$B:$AA,D$645,FALSE)/(VLOOKUP($B165,'Rates (%) SA2'!$B:$AA,D$645,FALSE)-(VLOOKUP($B165,'Changes (pct point)'!$B:$AA,D$645,FALSE)))</f>
        <v>5.7808333333333713E-3</v>
      </c>
      <c r="E165" s="2">
        <f>VLOOKUP($B165,'Changes (pct point)'!$B:$AA,E$645,FALSE)/(VLOOKUP($B165,'Rates (%) SA2'!$B:$AA,E$645,FALSE)-(VLOOKUP($B165,'Changes (pct point)'!$B:$AA,E$645,FALSE)))</f>
        <v>-6.3820689655172402E-2</v>
      </c>
      <c r="F165" s="2">
        <f>VLOOKUP($B165,'Changes (pct point)'!$B:$AA,F$645,FALSE)/(VLOOKUP($B165,'Rates (%) SA2'!$B:$AA,F$645,FALSE)-(VLOOKUP($B165,'Changes (pct point)'!$B:$AA,F$645,FALSE)))</f>
        <v>0.18293913043478258</v>
      </c>
      <c r="G165" s="2">
        <f>VLOOKUP($B165,'Changes (pct point)'!$B:$AA,G$645,FALSE)/(VLOOKUP($B165,'Rates (%) SA2'!$B:$AA,G$645,FALSE)-(VLOOKUP($B165,'Changes (pct point)'!$B:$AA,G$645,FALSE)))</f>
        <v>0.21515121951219512</v>
      </c>
      <c r="H165" s="2">
        <f>VLOOKUP($B165,'Changes (pct point)'!$B:$AA,H$645,FALSE)/(VLOOKUP($B165,'Rates (%) SA2'!$B:$AA,H$645,FALSE)-(VLOOKUP($B165,'Changes (pct point)'!$B:$AA,H$645,FALSE)))</f>
        <v>0.27205377969762412</v>
      </c>
      <c r="I165" s="2">
        <f>VLOOKUP($B165,'Changes (pct point)'!$B:$AA,I$645,FALSE)/(VLOOKUP($B165,'Rates (%) SA2'!$B:$AA,I$645,FALSE)-(VLOOKUP($B165,'Changes (pct point)'!$B:$AA,I$645,FALSE)))</f>
        <v>6.0300000000000062E-2</v>
      </c>
      <c r="J165" s="2">
        <f>VLOOKUP($B165,'Changes (pct point)'!$B:$AA,J$645,FALSE)/(VLOOKUP($B165,'Rates (%) SA2'!$B:$AA,J$645,FALSE)-(VLOOKUP($B165,'Changes (pct point)'!$B:$AA,J$645,FALSE)))</f>
        <v>0.67710786516853949</v>
      </c>
      <c r="K165" s="2">
        <f>VLOOKUP($B165,'Changes (pct point)'!$B:$AA,K$645,FALSE)/(VLOOKUP($B165,'Rates (%) SA2'!$B:$AA,K$645,FALSE)-(VLOOKUP($B165,'Changes (pct point)'!$B:$AA,K$645,FALSE)))</f>
        <v>0.70915308641975328</v>
      </c>
      <c r="L165" s="2">
        <f>VLOOKUP($B165,'Changes (pct point)'!$B:$AA,L$645,FALSE)/(VLOOKUP($B165,'Rates (%) SA2'!$B:$AA,L$645,FALSE)-(VLOOKUP($B165,'Changes (pct point)'!$B:$AA,L$645,FALSE)))</f>
        <v>7.9950184501845017E-2</v>
      </c>
      <c r="M165" s="2">
        <f>VLOOKUP($B165,'Changes (pct point)'!$B:$AA,M$645,FALSE)/(VLOOKUP($B165,'Rates (%) SA2'!$B:$AA,M$645,FALSE)-(VLOOKUP($B165,'Changes (pct point)'!$B:$AA,M$645,FALSE)))</f>
        <v>-5.4269230769230847E-2</v>
      </c>
      <c r="N165" s="2">
        <f>VLOOKUP($B165,'Changes (pct point)'!$B:$AA,N$645,FALSE)/(VLOOKUP($B165,'Rates (%) SA2'!$B:$AA,N$645,FALSE)-(VLOOKUP($B165,'Changes (pct point)'!$B:$AA,N$645,FALSE)))</f>
        <v>-0.13863928571428569</v>
      </c>
      <c r="O165" s="2">
        <f>VLOOKUP($B165,'Changes (pct point)'!$B:$AA,O$645,FALSE)/(VLOOKUP($B165,'Rates (%) SA2'!$B:$AA,O$645,FALSE)-(VLOOKUP($B165,'Changes (pct point)'!$B:$AA,O$645,FALSE)))</f>
        <v>0.88259793814432974</v>
      </c>
      <c r="P165" s="2">
        <f>VLOOKUP($B165,'Changes (pct point)'!$B:$AA,P$645,FALSE)/(VLOOKUP($B165,'Rates (%) SA2'!$B:$AA,P$645,FALSE)-(VLOOKUP($B165,'Changes (pct point)'!$B:$AA,P$645,FALSE)))</f>
        <v>-0.30038474576271185</v>
      </c>
      <c r="Q165" s="2">
        <f>VLOOKUP($B165,'Changes (pct point)'!$B:$AA,Q$645,FALSE)/(VLOOKUP($B165,'Rates (%) SA2'!$B:$AA,Q$645,FALSE)-(VLOOKUP($B165,'Changes (pct point)'!$B:$AA,Q$645,FALSE)))</f>
        <v>0.23554392324093826</v>
      </c>
      <c r="R165" s="2">
        <f>VLOOKUP($B165,'Changes (pct point)'!$B:$AA,R$645,FALSE)/(VLOOKUP($B165,'Rates (%) SA2'!$B:$AA,R$645,FALSE)-(VLOOKUP($B165,'Changes (pct point)'!$B:$AA,R$645,FALSE)))</f>
        <v>0.25881967213114765</v>
      </c>
      <c r="S165" s="2">
        <f>VLOOKUP($B165,'Changes (pct point)'!$B:$AA,S$645,FALSE)/(VLOOKUP($B165,'Rates (%) SA2'!$B:$AA,S$645,FALSE)-(VLOOKUP($B165,'Changes (pct point)'!$B:$AA,S$645,FALSE)))</f>
        <v>0.21062393617021261</v>
      </c>
      <c r="T165" s="2">
        <f>VLOOKUP($B165,'Changes (pct point)'!$B:$AA,T$645,FALSE)/(VLOOKUP($B165,'Rates (%) SA2'!$B:$AA,T$645,FALSE)-(VLOOKUP($B165,'Changes (pct point)'!$B:$AA,T$645,FALSE)))</f>
        <v>-0.15593319057815841</v>
      </c>
      <c r="U165" s="2">
        <f>VLOOKUP($B165,'Changes (pct point)'!$B:$AA,U$645,FALSE)/(VLOOKUP($B165,'Rates (%) SA2'!$B:$AA,U$645,FALSE)-(VLOOKUP($B165,'Changes (pct point)'!$B:$AA,U$645,FALSE)))</f>
        <v>0.18341468253968257</v>
      </c>
      <c r="V165" s="2">
        <f>VLOOKUP($B165,'Changes (pct point)'!$B:$AA,V$645,FALSE)/(VLOOKUP($B165,'Rates (%) SA2'!$B:$AA,V$645,FALSE)-(VLOOKUP($B165,'Changes (pct point)'!$B:$AA,V$645,FALSE)))</f>
        <v>0.54191522633744871</v>
      </c>
      <c r="W165" s="2">
        <f>VLOOKUP($B165,'Changes (pct point)'!$B:$AA,W$645,FALSE)/(VLOOKUP($B165,'Rates (%) SA2'!$B:$AA,W$645,FALSE)-(VLOOKUP($B165,'Changes (pct point)'!$B:$AA,W$645,FALSE)))</f>
        <v>0.17647058823529413</v>
      </c>
      <c r="X165" s="2">
        <f>VLOOKUP($B165,'Changes (pct point)'!$B:$AA,X$645,FALSE)/(VLOOKUP($B165,'Rates (%) SA2'!$B:$AA,X$645,FALSE)-(VLOOKUP($B165,'Changes (pct point)'!$B:$AA,X$645,FALSE)))</f>
        <v>0.15681233933161953</v>
      </c>
      <c r="Y165" s="2">
        <f>VLOOKUP($B165,'Changes (pct point)'!$B:$AA,Y$645,FALSE)/(VLOOKUP($B165,'Rates (%) SA2'!$B:$AA,Y$645,FALSE)-(VLOOKUP($B165,'Changes (pct point)'!$B:$AA,Y$645,FALSE)))</f>
        <v>0.63076923076923075</v>
      </c>
      <c r="Z165" s="2">
        <f>VLOOKUP($B165,'Changes (pct point)'!$B:$AA,Z$645,FALSE)/(VLOOKUP($B165,'Rates (%) SA2'!$B:$AA,Z$645,FALSE)-(VLOOKUP($B165,'Changes (pct point)'!$B:$AA,Z$645,FALSE)))</f>
        <v>0.14100549882168106</v>
      </c>
    </row>
    <row r="166" spans="1:26" x14ac:dyDescent="0.3">
      <c r="A166">
        <v>119011571</v>
      </c>
      <c r="B166" t="s">
        <v>468</v>
      </c>
      <c r="C166" s="2">
        <f>VLOOKUP($B166,'Changes (pct point)'!$B:$AA,C$645,FALSE)/(VLOOKUP($B166,'Rates (%) SA2'!$B:$AA,C$645,FALSE)-(VLOOKUP($B166,'Changes (pct point)'!$B:$AA,C$645,FALSE)))</f>
        <v>0.1367794117647059</v>
      </c>
      <c r="D166" s="2">
        <f>VLOOKUP($B166,'Changes (pct point)'!$B:$AA,D$645,FALSE)/(VLOOKUP($B166,'Rates (%) SA2'!$B:$AA,D$645,FALSE)-(VLOOKUP($B166,'Changes (pct point)'!$B:$AA,D$645,FALSE)))</f>
        <v>2.365034662045069E-2</v>
      </c>
      <c r="E166" s="2">
        <f>VLOOKUP($B166,'Changes (pct point)'!$B:$AA,E$645,FALSE)/(VLOOKUP($B166,'Rates (%) SA2'!$B:$AA,E$645,FALSE)-(VLOOKUP($B166,'Changes (pct point)'!$B:$AA,E$645,FALSE)))</f>
        <v>-2.0921691973969692E-2</v>
      </c>
      <c r="F166" s="2">
        <f>VLOOKUP($B166,'Changes (pct point)'!$B:$AA,F$645,FALSE)/(VLOOKUP($B166,'Rates (%) SA2'!$B:$AA,F$645,FALSE)-(VLOOKUP($B166,'Changes (pct point)'!$B:$AA,F$645,FALSE)))</f>
        <v>0.20524762463343105</v>
      </c>
      <c r="G166" s="2">
        <f>VLOOKUP($B166,'Changes (pct point)'!$B:$AA,G$645,FALSE)/(VLOOKUP($B166,'Rates (%) SA2'!$B:$AA,G$645,FALSE)-(VLOOKUP($B166,'Changes (pct point)'!$B:$AA,G$645,FALSE)))</f>
        <v>0.32741600000000015</v>
      </c>
      <c r="H166" s="2">
        <f>VLOOKUP($B166,'Changes (pct point)'!$B:$AA,H$645,FALSE)/(VLOOKUP($B166,'Rates (%) SA2'!$B:$AA,H$645,FALSE)-(VLOOKUP($B166,'Changes (pct point)'!$B:$AA,H$645,FALSE)))</f>
        <v>0.1808836036036035</v>
      </c>
      <c r="I166" s="2">
        <f>VLOOKUP($B166,'Changes (pct point)'!$B:$AA,I$645,FALSE)/(VLOOKUP($B166,'Rates (%) SA2'!$B:$AA,I$645,FALSE)-(VLOOKUP($B166,'Changes (pct point)'!$B:$AA,I$645,FALSE)))</f>
        <v>0.16836753445635516</v>
      </c>
      <c r="J166" s="2">
        <f>VLOOKUP($B166,'Changes (pct point)'!$B:$AA,J$645,FALSE)/(VLOOKUP($B166,'Rates (%) SA2'!$B:$AA,J$645,FALSE)-(VLOOKUP($B166,'Changes (pct point)'!$B:$AA,J$645,FALSE)))</f>
        <v>0.27784952380952371</v>
      </c>
      <c r="K166" s="2">
        <f>VLOOKUP($B166,'Changes (pct point)'!$B:$AA,K$645,FALSE)/(VLOOKUP($B166,'Rates (%) SA2'!$B:$AA,K$645,FALSE)-(VLOOKUP($B166,'Changes (pct point)'!$B:$AA,K$645,FALSE)))</f>
        <v>0.40194976744186034</v>
      </c>
      <c r="L166" s="2">
        <f>VLOOKUP($B166,'Changes (pct point)'!$B:$AA,L$645,FALSE)/(VLOOKUP($B166,'Rates (%) SA2'!$B:$AA,L$645,FALSE)-(VLOOKUP($B166,'Changes (pct point)'!$B:$AA,L$645,FALSE)))</f>
        <v>0.29085036764705879</v>
      </c>
      <c r="M166" s="2">
        <f>VLOOKUP($B166,'Changes (pct point)'!$B:$AA,M$645,FALSE)/(VLOOKUP($B166,'Rates (%) SA2'!$B:$AA,M$645,FALSE)-(VLOOKUP($B166,'Changes (pct point)'!$B:$AA,M$645,FALSE)))</f>
        <v>-2.7511159420289942E-2</v>
      </c>
      <c r="N166" s="2">
        <f>VLOOKUP($B166,'Changes (pct point)'!$B:$AA,N$645,FALSE)/(VLOOKUP($B166,'Rates (%) SA2'!$B:$AA,N$645,FALSE)-(VLOOKUP($B166,'Changes (pct point)'!$B:$AA,N$645,FALSE)))</f>
        <v>0.15477992277992272</v>
      </c>
      <c r="O166" s="2">
        <f>VLOOKUP($B166,'Changes (pct point)'!$B:$AA,O$645,FALSE)/(VLOOKUP($B166,'Rates (%) SA2'!$B:$AA,O$645,FALSE)-(VLOOKUP($B166,'Changes (pct point)'!$B:$AA,O$645,FALSE)))</f>
        <v>0.67919739413680769</v>
      </c>
      <c r="P166" s="2">
        <f>VLOOKUP($B166,'Changes (pct point)'!$B:$AA,P$645,FALSE)/(VLOOKUP($B166,'Rates (%) SA2'!$B:$AA,P$645,FALSE)-(VLOOKUP($B166,'Changes (pct point)'!$B:$AA,P$645,FALSE)))</f>
        <v>-0.46680795107033635</v>
      </c>
      <c r="Q166" s="2">
        <f>VLOOKUP($B166,'Changes (pct point)'!$B:$AA,Q$645,FALSE)/(VLOOKUP($B166,'Rates (%) SA2'!$B:$AA,Q$645,FALSE)-(VLOOKUP($B166,'Changes (pct point)'!$B:$AA,Q$645,FALSE)))</f>
        <v>0.14285126630851877</v>
      </c>
      <c r="R166" s="2">
        <f>VLOOKUP($B166,'Changes (pct point)'!$B:$AA,R$645,FALSE)/(VLOOKUP($B166,'Rates (%) SA2'!$B:$AA,R$645,FALSE)-(VLOOKUP($B166,'Changes (pct point)'!$B:$AA,R$645,FALSE)))</f>
        <v>0.43464227272727268</v>
      </c>
      <c r="S166" s="2">
        <f>VLOOKUP($B166,'Changes (pct point)'!$B:$AA,S$645,FALSE)/(VLOOKUP($B166,'Rates (%) SA2'!$B:$AA,S$645,FALSE)-(VLOOKUP($B166,'Changes (pct point)'!$B:$AA,S$645,FALSE)))</f>
        <v>0.50705624999999999</v>
      </c>
      <c r="T166" s="2">
        <f>VLOOKUP($B166,'Changes (pct point)'!$B:$AA,T$645,FALSE)/(VLOOKUP($B166,'Rates (%) SA2'!$B:$AA,T$645,FALSE)-(VLOOKUP($B166,'Changes (pct point)'!$B:$AA,T$645,FALSE)))</f>
        <v>-0.15659398734177218</v>
      </c>
      <c r="U166" s="2">
        <f>VLOOKUP($B166,'Changes (pct point)'!$B:$AA,U$645,FALSE)/(VLOOKUP($B166,'Rates (%) SA2'!$B:$AA,U$645,FALSE)-(VLOOKUP($B166,'Changes (pct point)'!$B:$AA,U$645,FALSE)))</f>
        <v>0.17968042269187989</v>
      </c>
      <c r="V166" s="2">
        <f>VLOOKUP($B166,'Changes (pct point)'!$B:$AA,V$645,FALSE)/(VLOOKUP($B166,'Rates (%) SA2'!$B:$AA,V$645,FALSE)-(VLOOKUP($B166,'Changes (pct point)'!$B:$AA,V$645,FALSE)))</f>
        <v>0.41233862068965516</v>
      </c>
      <c r="W166" s="2">
        <f>VLOOKUP($B166,'Changes (pct point)'!$B:$AA,W$645,FALSE)/(VLOOKUP($B166,'Rates (%) SA2'!$B:$AA,W$645,FALSE)-(VLOOKUP($B166,'Changes (pct point)'!$B:$AA,W$645,FALSE)))</f>
        <v>4.1784989858012177E-2</v>
      </c>
      <c r="X166" s="2">
        <f>VLOOKUP($B166,'Changes (pct point)'!$B:$AA,X$645,FALSE)/(VLOOKUP($B166,'Rates (%) SA2'!$B:$AA,X$645,FALSE)-(VLOOKUP($B166,'Changes (pct point)'!$B:$AA,X$645,FALSE)))</f>
        <v>1.296004501969612</v>
      </c>
      <c r="Y166" s="2">
        <f>VLOOKUP($B166,'Changes (pct point)'!$B:$AA,Y$645,FALSE)/(VLOOKUP($B166,'Rates (%) SA2'!$B:$AA,Y$645,FALSE)-(VLOOKUP($B166,'Changes (pct point)'!$B:$AA,Y$645,FALSE)))</f>
        <v>0.10510419812745392</v>
      </c>
      <c r="Z166" s="2">
        <f>VLOOKUP($B166,'Changes (pct point)'!$B:$AA,Z$645,FALSE)/(VLOOKUP($B166,'Rates (%) SA2'!$B:$AA,Z$645,FALSE)-(VLOOKUP($B166,'Changes (pct point)'!$B:$AA,Z$645,FALSE)))</f>
        <v>0.1246208988144472</v>
      </c>
    </row>
    <row r="167" spans="1:26" x14ac:dyDescent="0.3">
      <c r="A167">
        <v>128021538</v>
      </c>
      <c r="B167" t="s">
        <v>709</v>
      </c>
      <c r="C167" s="2">
        <f>VLOOKUP($B167,'Changes (pct point)'!$B:$AA,C$645,FALSE)/(VLOOKUP($B167,'Rates (%) SA2'!$B:$AA,C$645,FALSE)-(VLOOKUP($B167,'Changes (pct point)'!$B:$AA,C$645,FALSE)))</f>
        <v>0.17139416141957639</v>
      </c>
      <c r="D167" s="2">
        <f>VLOOKUP($B167,'Changes (pct point)'!$B:$AA,D$645,FALSE)/(VLOOKUP($B167,'Rates (%) SA2'!$B:$AA,D$645,FALSE)-(VLOOKUP($B167,'Changes (pct point)'!$B:$AA,D$645,FALSE)))</f>
        <v>-6.4435491606714593E-2</v>
      </c>
      <c r="E167" s="2">
        <f>VLOOKUP($B167,'Changes (pct point)'!$B:$AA,E$645,FALSE)/(VLOOKUP($B167,'Rates (%) SA2'!$B:$AA,E$645,FALSE)-(VLOOKUP($B167,'Changes (pct point)'!$B:$AA,E$645,FALSE)))</f>
        <v>-7.9727835051546389E-2</v>
      </c>
      <c r="F167" s="2">
        <f>VLOOKUP($B167,'Changes (pct point)'!$B:$AA,F$645,FALSE)/(VLOOKUP($B167,'Rates (%) SA2'!$B:$AA,F$645,FALSE)-(VLOOKUP($B167,'Changes (pct point)'!$B:$AA,F$645,FALSE)))</f>
        <v>0.20953948545861287</v>
      </c>
      <c r="G167" s="2">
        <f>VLOOKUP($B167,'Changes (pct point)'!$B:$AA,G$645,FALSE)/(VLOOKUP($B167,'Rates (%) SA2'!$B:$AA,G$645,FALSE)-(VLOOKUP($B167,'Changes (pct point)'!$B:$AA,G$645,FALSE)))</f>
        <v>0.69160987654320993</v>
      </c>
      <c r="H167" s="2">
        <f>VLOOKUP($B167,'Changes (pct point)'!$B:$AA,H$645,FALSE)/(VLOOKUP($B167,'Rates (%) SA2'!$B:$AA,H$645,FALSE)-(VLOOKUP($B167,'Changes (pct point)'!$B:$AA,H$645,FALSE)))</f>
        <v>0.19069568106312304</v>
      </c>
      <c r="I167" s="2">
        <f>VLOOKUP($B167,'Changes (pct point)'!$B:$AA,I$645,FALSE)/(VLOOKUP($B167,'Rates (%) SA2'!$B:$AA,I$645,FALSE)-(VLOOKUP($B167,'Changes (pct point)'!$B:$AA,I$645,FALSE)))</f>
        <v>0.29769876543209872</v>
      </c>
      <c r="J167" s="2">
        <f>VLOOKUP($B167,'Changes (pct point)'!$B:$AA,J$645,FALSE)/(VLOOKUP($B167,'Rates (%) SA2'!$B:$AA,J$645,FALSE)-(VLOOKUP($B167,'Changes (pct point)'!$B:$AA,J$645,FALSE)))</f>
        <v>0.2292736842105263</v>
      </c>
      <c r="K167" s="2">
        <f>VLOOKUP($B167,'Changes (pct point)'!$B:$AA,K$645,FALSE)/(VLOOKUP($B167,'Rates (%) SA2'!$B:$AA,K$645,FALSE)-(VLOOKUP($B167,'Changes (pct point)'!$B:$AA,K$645,FALSE)))</f>
        <v>1.7576448000000002</v>
      </c>
      <c r="L167" s="2">
        <f>VLOOKUP($B167,'Changes (pct point)'!$B:$AA,L$645,FALSE)/(VLOOKUP($B167,'Rates (%) SA2'!$B:$AA,L$645,FALSE)-(VLOOKUP($B167,'Changes (pct point)'!$B:$AA,L$645,FALSE)))</f>
        <v>2.2236416184971089E-2</v>
      </c>
      <c r="M167" s="2">
        <f>VLOOKUP($B167,'Changes (pct point)'!$B:$AA,M$645,FALSE)/(VLOOKUP($B167,'Rates (%) SA2'!$B:$AA,M$645,FALSE)-(VLOOKUP($B167,'Changes (pct point)'!$B:$AA,M$645,FALSE)))</f>
        <v>-0.23110757575757579</v>
      </c>
      <c r="N167" s="2">
        <f>VLOOKUP($B167,'Changes (pct point)'!$B:$AA,N$645,FALSE)/(VLOOKUP($B167,'Rates (%) SA2'!$B:$AA,N$645,FALSE)-(VLOOKUP($B167,'Changes (pct point)'!$B:$AA,N$645,FALSE)))</f>
        <v>-0.21440909090909091</v>
      </c>
      <c r="O167" s="2">
        <f>VLOOKUP($B167,'Changes (pct point)'!$B:$AA,O$645,FALSE)/(VLOOKUP($B167,'Rates (%) SA2'!$B:$AA,O$645,FALSE)-(VLOOKUP($B167,'Changes (pct point)'!$B:$AA,O$645,FALSE)))</f>
        <v>0.83987375000000009</v>
      </c>
      <c r="P167" s="2">
        <f>VLOOKUP($B167,'Changes (pct point)'!$B:$AA,P$645,FALSE)/(VLOOKUP($B167,'Rates (%) SA2'!$B:$AA,P$645,FALSE)-(VLOOKUP($B167,'Changes (pct point)'!$B:$AA,P$645,FALSE)))</f>
        <v>-0.31123636363636359</v>
      </c>
      <c r="Q167" s="2">
        <f>VLOOKUP($B167,'Changes (pct point)'!$B:$AA,Q$645,FALSE)/(VLOOKUP($B167,'Rates (%) SA2'!$B:$AA,Q$645,FALSE)-(VLOOKUP($B167,'Changes (pct point)'!$B:$AA,Q$645,FALSE)))</f>
        <v>0.26812987551867229</v>
      </c>
      <c r="R167" s="2">
        <f>VLOOKUP($B167,'Changes (pct point)'!$B:$AA,R$645,FALSE)/(VLOOKUP($B167,'Rates (%) SA2'!$B:$AA,R$645,FALSE)-(VLOOKUP($B167,'Changes (pct point)'!$B:$AA,R$645,FALSE)))</f>
        <v>0.69764055299539174</v>
      </c>
      <c r="S167" s="2">
        <f>VLOOKUP($B167,'Changes (pct point)'!$B:$AA,S$645,FALSE)/(VLOOKUP($B167,'Rates (%) SA2'!$B:$AA,S$645,FALSE)-(VLOOKUP($B167,'Changes (pct point)'!$B:$AA,S$645,FALSE)))</f>
        <v>0.74141428571428558</v>
      </c>
      <c r="T167" s="2">
        <f>VLOOKUP($B167,'Changes (pct point)'!$B:$AA,T$645,FALSE)/(VLOOKUP($B167,'Rates (%) SA2'!$B:$AA,T$645,FALSE)-(VLOOKUP($B167,'Changes (pct point)'!$B:$AA,T$645,FALSE)))</f>
        <v>0.13659136960600382</v>
      </c>
      <c r="U167" s="2">
        <f>VLOOKUP($B167,'Changes (pct point)'!$B:$AA,U$645,FALSE)/(VLOOKUP($B167,'Rates (%) SA2'!$B:$AA,U$645,FALSE)-(VLOOKUP($B167,'Changes (pct point)'!$B:$AA,U$645,FALSE)))</f>
        <v>0.17738068350668645</v>
      </c>
      <c r="V167" s="2">
        <f>VLOOKUP($B167,'Changes (pct point)'!$B:$AA,V$645,FALSE)/(VLOOKUP($B167,'Rates (%) SA2'!$B:$AA,V$645,FALSE)-(VLOOKUP($B167,'Changes (pct point)'!$B:$AA,V$645,FALSE)))</f>
        <v>4.2152974504249277E-2</v>
      </c>
      <c r="W167" s="2">
        <f>VLOOKUP($B167,'Changes (pct point)'!$B:$AA,W$645,FALSE)/(VLOOKUP($B167,'Rates (%) SA2'!$B:$AA,W$645,FALSE)-(VLOOKUP($B167,'Changes (pct point)'!$B:$AA,W$645,FALSE)))</f>
        <v>0.375558867362146</v>
      </c>
      <c r="X167" s="2">
        <f>VLOOKUP($B167,'Changes (pct point)'!$B:$AA,X$645,FALSE)/(VLOOKUP($B167,'Rates (%) SA2'!$B:$AA,X$645,FALSE)-(VLOOKUP($B167,'Changes (pct point)'!$B:$AA,X$645,FALSE)))</f>
        <v>7.5794621026894854E-2</v>
      </c>
      <c r="Y167" s="2">
        <f>VLOOKUP($B167,'Changes (pct point)'!$B:$AA,Y$645,FALSE)/(VLOOKUP($B167,'Rates (%) SA2'!$B:$AA,Y$645,FALSE)-(VLOOKUP($B167,'Changes (pct point)'!$B:$AA,Y$645,FALSE)))</f>
        <v>1.1371681415929202</v>
      </c>
      <c r="Z167" s="2">
        <f>VLOOKUP($B167,'Changes (pct point)'!$B:$AA,Z$645,FALSE)/(VLOOKUP($B167,'Rates (%) SA2'!$B:$AA,Z$645,FALSE)-(VLOOKUP($B167,'Changes (pct point)'!$B:$AA,Z$645,FALSE)))</f>
        <v>7.6923076923076913E-2</v>
      </c>
    </row>
    <row r="168" spans="1:26" x14ac:dyDescent="0.3">
      <c r="A168">
        <v>116011626</v>
      </c>
      <c r="B168" t="s">
        <v>396</v>
      </c>
      <c r="C168" s="2">
        <f>VLOOKUP($B168,'Changes (pct point)'!$B:$AA,C$645,FALSE)/(VLOOKUP($B168,'Rates (%) SA2'!$B:$AA,C$645,FALSE)-(VLOOKUP($B168,'Changes (pct point)'!$B:$AA,C$645,FALSE)))</f>
        <v>0.14775554261911053</v>
      </c>
      <c r="D168" s="2">
        <f>VLOOKUP($B168,'Changes (pct point)'!$B:$AA,D$645,FALSE)/(VLOOKUP($B168,'Rates (%) SA2'!$B:$AA,D$645,FALSE)-(VLOOKUP($B168,'Changes (pct point)'!$B:$AA,D$645,FALSE)))</f>
        <v>8.3443402796523944E-2</v>
      </c>
      <c r="E168" s="2">
        <f>VLOOKUP($B168,'Changes (pct point)'!$B:$AA,E$645,FALSE)/(VLOOKUP($B168,'Rates (%) SA2'!$B:$AA,E$645,FALSE)-(VLOOKUP($B168,'Changes (pct point)'!$B:$AA,E$645,FALSE)))</f>
        <v>-2.5812498233515096E-2</v>
      </c>
      <c r="F168" s="2">
        <f>VLOOKUP($B168,'Changes (pct point)'!$B:$AA,F$645,FALSE)/(VLOOKUP($B168,'Rates (%) SA2'!$B:$AA,F$645,FALSE)-(VLOOKUP($B168,'Changes (pct point)'!$B:$AA,F$645,FALSE)))</f>
        <v>0.17973095990023644</v>
      </c>
      <c r="G168" s="2">
        <f>VLOOKUP($B168,'Changes (pct point)'!$B:$AA,G$645,FALSE)/(VLOOKUP($B168,'Rates (%) SA2'!$B:$AA,G$645,FALSE)-(VLOOKUP($B168,'Changes (pct point)'!$B:$AA,G$645,FALSE)))</f>
        <v>0.38400941565542751</v>
      </c>
      <c r="H168" s="2">
        <f>VLOOKUP($B168,'Changes (pct point)'!$B:$AA,H$645,FALSE)/(VLOOKUP($B168,'Rates (%) SA2'!$B:$AA,H$645,FALSE)-(VLOOKUP($B168,'Changes (pct point)'!$B:$AA,H$645,FALSE)))</f>
        <v>0.23450178850939157</v>
      </c>
      <c r="I168" s="2">
        <f>VLOOKUP($B168,'Changes (pct point)'!$B:$AA,I$645,FALSE)/(VLOOKUP($B168,'Rates (%) SA2'!$B:$AA,I$645,FALSE)-(VLOOKUP($B168,'Changes (pct point)'!$B:$AA,I$645,FALSE)))</f>
        <v>0.14529854751397514</v>
      </c>
      <c r="J168" s="2">
        <f>VLOOKUP($B168,'Changes (pct point)'!$B:$AA,J$645,FALSE)/(VLOOKUP($B168,'Rates (%) SA2'!$B:$AA,J$645,FALSE)-(VLOOKUP($B168,'Changes (pct point)'!$B:$AA,J$645,FALSE)))</f>
        <v>0.29172515197584398</v>
      </c>
      <c r="K168" s="2">
        <f>VLOOKUP($B168,'Changes (pct point)'!$B:$AA,K$645,FALSE)/(VLOOKUP($B168,'Rates (%) SA2'!$B:$AA,K$645,FALSE)-(VLOOKUP($B168,'Changes (pct point)'!$B:$AA,K$645,FALSE)))</f>
        <v>0.76147959297114998</v>
      </c>
      <c r="L168" s="2">
        <f>VLOOKUP($B168,'Changes (pct point)'!$B:$AA,L$645,FALSE)/(VLOOKUP($B168,'Rates (%) SA2'!$B:$AA,L$645,FALSE)-(VLOOKUP($B168,'Changes (pct point)'!$B:$AA,L$645,FALSE)))</f>
        <v>0.39922050340599191</v>
      </c>
      <c r="M168" s="2">
        <f>VLOOKUP($B168,'Changes (pct point)'!$B:$AA,M$645,FALSE)/(VLOOKUP($B168,'Rates (%) SA2'!$B:$AA,M$645,FALSE)-(VLOOKUP($B168,'Changes (pct point)'!$B:$AA,M$645,FALSE)))</f>
        <v>-0.22578088557289105</v>
      </c>
      <c r="N168" s="2">
        <f>VLOOKUP($B168,'Changes (pct point)'!$B:$AA,N$645,FALSE)/(VLOOKUP($B168,'Rates (%) SA2'!$B:$AA,N$645,FALSE)-(VLOOKUP($B168,'Changes (pct point)'!$B:$AA,N$645,FALSE)))</f>
        <v>-0.15100059183214731</v>
      </c>
      <c r="O168" s="2">
        <f>VLOOKUP($B168,'Changes (pct point)'!$B:$AA,O$645,FALSE)/(VLOOKUP($B168,'Rates (%) SA2'!$B:$AA,O$645,FALSE)-(VLOOKUP($B168,'Changes (pct point)'!$B:$AA,O$645,FALSE)))</f>
        <v>0.95315712376123407</v>
      </c>
      <c r="P168" s="2">
        <f>VLOOKUP($B168,'Changes (pct point)'!$B:$AA,P$645,FALSE)/(VLOOKUP($B168,'Rates (%) SA2'!$B:$AA,P$645,FALSE)-(VLOOKUP($B168,'Changes (pct point)'!$B:$AA,P$645,FALSE)))</f>
        <v>-0.34677402875636337</v>
      </c>
      <c r="Q168" s="2">
        <f>VLOOKUP($B168,'Changes (pct point)'!$B:$AA,Q$645,FALSE)/(VLOOKUP($B168,'Rates (%) SA2'!$B:$AA,Q$645,FALSE)-(VLOOKUP($B168,'Changes (pct point)'!$B:$AA,Q$645,FALSE)))</f>
        <v>0.13671333014913359</v>
      </c>
      <c r="R168" s="2">
        <f>VLOOKUP($B168,'Changes (pct point)'!$B:$AA,R$645,FALSE)/(VLOOKUP($B168,'Rates (%) SA2'!$B:$AA,R$645,FALSE)-(VLOOKUP($B168,'Changes (pct point)'!$B:$AA,R$645,FALSE)))</f>
        <v>0.36376099509360238</v>
      </c>
      <c r="S168" s="2">
        <f>VLOOKUP($B168,'Changes (pct point)'!$B:$AA,S$645,FALSE)/(VLOOKUP($B168,'Rates (%) SA2'!$B:$AA,S$645,FALSE)-(VLOOKUP($B168,'Changes (pct point)'!$B:$AA,S$645,FALSE)))</f>
        <v>0.41887576466567689</v>
      </c>
      <c r="T168" s="2">
        <f>VLOOKUP($B168,'Changes (pct point)'!$B:$AA,T$645,FALSE)/(VLOOKUP($B168,'Rates (%) SA2'!$B:$AA,T$645,FALSE)-(VLOOKUP($B168,'Changes (pct point)'!$B:$AA,T$645,FALSE)))</f>
        <v>0.1047395429368007</v>
      </c>
      <c r="U168" s="2">
        <f>VLOOKUP($B168,'Changes (pct point)'!$B:$AA,U$645,FALSE)/(VLOOKUP($B168,'Rates (%) SA2'!$B:$AA,U$645,FALSE)-(VLOOKUP($B168,'Changes (pct point)'!$B:$AA,U$645,FALSE)))</f>
        <v>0.17647635490439337</v>
      </c>
      <c r="V168" s="2">
        <f>VLOOKUP($B168,'Changes (pct point)'!$B:$AA,V$645,FALSE)/(VLOOKUP($B168,'Rates (%) SA2'!$B:$AA,V$645,FALSE)-(VLOOKUP($B168,'Changes (pct point)'!$B:$AA,V$645,FALSE)))</f>
        <v>0.62683173901786982</v>
      </c>
      <c r="W168" s="2">
        <f>VLOOKUP($B168,'Changes (pct point)'!$B:$AA,W$645,FALSE)/(VLOOKUP($B168,'Rates (%) SA2'!$B:$AA,W$645,FALSE)-(VLOOKUP($B168,'Changes (pct point)'!$B:$AA,W$645,FALSE)))</f>
        <v>7.6719576719576701E-2</v>
      </c>
      <c r="X168" s="2">
        <f>VLOOKUP($B168,'Changes (pct point)'!$B:$AA,X$645,FALSE)/(VLOOKUP($B168,'Rates (%) SA2'!$B:$AA,X$645,FALSE)-(VLOOKUP($B168,'Changes (pct point)'!$B:$AA,X$645,FALSE)))</f>
        <v>6.363636363636363E-2</v>
      </c>
      <c r="Y168" s="2">
        <f>VLOOKUP($B168,'Changes (pct point)'!$B:$AA,Y$645,FALSE)/(VLOOKUP($B168,'Rates (%) SA2'!$B:$AA,Y$645,FALSE)-(VLOOKUP($B168,'Changes (pct point)'!$B:$AA,Y$645,FALSE)))</f>
        <v>0.12301587301587302</v>
      </c>
      <c r="Z168" s="2">
        <f>VLOOKUP($B168,'Changes (pct point)'!$B:$AA,Z$645,FALSE)/(VLOOKUP($B168,'Rates (%) SA2'!$B:$AA,Z$645,FALSE)-(VLOOKUP($B168,'Changes (pct point)'!$B:$AA,Z$645,FALSE)))</f>
        <v>5.5410122164048864E-2</v>
      </c>
    </row>
    <row r="169" spans="1:26" x14ac:dyDescent="0.3">
      <c r="A169">
        <v>102021056</v>
      </c>
      <c r="B169" t="s">
        <v>129</v>
      </c>
      <c r="C169" s="2">
        <f>VLOOKUP($B169,'Changes (pct point)'!$B:$AA,C$645,FALSE)/(VLOOKUP($B169,'Rates (%) SA2'!$B:$AA,C$645,FALSE)-(VLOOKUP($B169,'Changes (pct point)'!$B:$AA,C$645,FALSE)))</f>
        <v>0.29928496953283673</v>
      </c>
      <c r="D169" s="2">
        <f>VLOOKUP($B169,'Changes (pct point)'!$B:$AA,D$645,FALSE)/(VLOOKUP($B169,'Rates (%) SA2'!$B:$AA,D$645,FALSE)-(VLOOKUP($B169,'Changes (pct point)'!$B:$AA,D$645,FALSE)))</f>
        <v>5.9295606326889294E-2</v>
      </c>
      <c r="E169" s="2">
        <f>VLOOKUP($B169,'Changes (pct point)'!$B:$AA,E$645,FALSE)/(VLOOKUP($B169,'Rates (%) SA2'!$B:$AA,E$645,FALSE)-(VLOOKUP($B169,'Changes (pct point)'!$B:$AA,E$645,FALSE)))</f>
        <v>0.23034177215189863</v>
      </c>
      <c r="F169" s="2">
        <f>VLOOKUP($B169,'Changes (pct point)'!$B:$AA,F$645,FALSE)/(VLOOKUP($B169,'Rates (%) SA2'!$B:$AA,F$645,FALSE)-(VLOOKUP($B169,'Changes (pct point)'!$B:$AA,F$645,FALSE)))</f>
        <v>0.35368103448275867</v>
      </c>
      <c r="G169" s="2">
        <f>VLOOKUP($B169,'Changes (pct point)'!$B:$AA,G$645,FALSE)/(VLOOKUP($B169,'Rates (%) SA2'!$B:$AA,G$645,FALSE)-(VLOOKUP($B169,'Changes (pct point)'!$B:$AA,G$645,FALSE)))</f>
        <v>1.4098867256637169</v>
      </c>
      <c r="H169" s="2">
        <f>VLOOKUP($B169,'Changes (pct point)'!$B:$AA,H$645,FALSE)/(VLOOKUP($B169,'Rates (%) SA2'!$B:$AA,H$645,FALSE)-(VLOOKUP($B169,'Changes (pct point)'!$B:$AA,H$645,FALSE)))</f>
        <v>0.43888481927710843</v>
      </c>
      <c r="I169" s="2">
        <f>VLOOKUP($B169,'Changes (pct point)'!$B:$AA,I$645,FALSE)/(VLOOKUP($B169,'Rates (%) SA2'!$B:$AA,I$645,FALSE)-(VLOOKUP($B169,'Changes (pct point)'!$B:$AA,I$645,FALSE)))</f>
        <v>0.46800303643724694</v>
      </c>
      <c r="J169" s="2">
        <f>VLOOKUP($B169,'Changes (pct point)'!$B:$AA,J$645,FALSE)/(VLOOKUP($B169,'Rates (%) SA2'!$B:$AA,J$645,FALSE)-(VLOOKUP($B169,'Changes (pct point)'!$B:$AA,J$645,FALSE)))</f>
        <v>2.1634999999999908E-2</v>
      </c>
      <c r="K169" s="2">
        <f>VLOOKUP($B169,'Changes (pct point)'!$B:$AA,K$645,FALSE)/(VLOOKUP($B169,'Rates (%) SA2'!$B:$AA,K$645,FALSE)-(VLOOKUP($B169,'Changes (pct point)'!$B:$AA,K$645,FALSE)))</f>
        <v>1.3234424242424241</v>
      </c>
      <c r="L169" s="2">
        <f>VLOOKUP($B169,'Changes (pct point)'!$B:$AA,L$645,FALSE)/(VLOOKUP($B169,'Rates (%) SA2'!$B:$AA,L$645,FALSE)-(VLOOKUP($B169,'Changes (pct point)'!$B:$AA,L$645,FALSE)))</f>
        <v>0.4028343434343436</v>
      </c>
      <c r="M169" s="2">
        <f>VLOOKUP($B169,'Changes (pct point)'!$B:$AA,M$645,FALSE)/(VLOOKUP($B169,'Rates (%) SA2'!$B:$AA,M$645,FALSE)-(VLOOKUP($B169,'Changes (pct point)'!$B:$AA,M$645,FALSE)))</f>
        <v>-4.7356190476190482E-2</v>
      </c>
      <c r="N169" s="2">
        <f>VLOOKUP($B169,'Changes (pct point)'!$B:$AA,N$645,FALSE)/(VLOOKUP($B169,'Rates (%) SA2'!$B:$AA,N$645,FALSE)-(VLOOKUP($B169,'Changes (pct point)'!$B:$AA,N$645,FALSE)))</f>
        <v>8.4048648648648722E-2</v>
      </c>
      <c r="O169" s="2">
        <f>VLOOKUP($B169,'Changes (pct point)'!$B:$AA,O$645,FALSE)/(VLOOKUP($B169,'Rates (%) SA2'!$B:$AA,O$645,FALSE)-(VLOOKUP($B169,'Changes (pct point)'!$B:$AA,O$645,FALSE)))</f>
        <v>0.63967999999999992</v>
      </c>
      <c r="P169" s="2">
        <f>VLOOKUP($B169,'Changes (pct point)'!$B:$AA,P$645,FALSE)/(VLOOKUP($B169,'Rates (%) SA2'!$B:$AA,P$645,FALSE)-(VLOOKUP($B169,'Changes (pct point)'!$B:$AA,P$645,FALSE)))</f>
        <v>-0.43317739130434785</v>
      </c>
      <c r="Q169" s="2">
        <f>VLOOKUP($B169,'Changes (pct point)'!$B:$AA,Q$645,FALSE)/(VLOOKUP($B169,'Rates (%) SA2'!$B:$AA,Q$645,FALSE)-(VLOOKUP($B169,'Changes (pct point)'!$B:$AA,Q$645,FALSE)))</f>
        <v>0.58480565552699226</v>
      </c>
      <c r="R169" s="2">
        <f>VLOOKUP($B169,'Changes (pct point)'!$B:$AA,R$645,FALSE)/(VLOOKUP($B169,'Rates (%) SA2'!$B:$AA,R$645,FALSE)-(VLOOKUP($B169,'Changes (pct point)'!$B:$AA,R$645,FALSE)))</f>
        <v>1.8193191489361702</v>
      </c>
      <c r="S169" s="2">
        <f>VLOOKUP($B169,'Changes (pct point)'!$B:$AA,S$645,FALSE)/(VLOOKUP($B169,'Rates (%) SA2'!$B:$AA,S$645,FALSE)-(VLOOKUP($B169,'Changes (pct point)'!$B:$AA,S$645,FALSE)))</f>
        <v>1.2230185567010305</v>
      </c>
      <c r="T169" s="2">
        <f>VLOOKUP($B169,'Changes (pct point)'!$B:$AA,T$645,FALSE)/(VLOOKUP($B169,'Rates (%) SA2'!$B:$AA,T$645,FALSE)-(VLOOKUP($B169,'Changes (pct point)'!$B:$AA,T$645,FALSE)))</f>
        <v>0.32021895833333336</v>
      </c>
      <c r="U169" s="2">
        <f>VLOOKUP($B169,'Changes (pct point)'!$B:$AA,U$645,FALSE)/(VLOOKUP($B169,'Rates (%) SA2'!$B:$AA,U$645,FALSE)-(VLOOKUP($B169,'Changes (pct point)'!$B:$AA,U$645,FALSE)))</f>
        <v>0.17276421052631588</v>
      </c>
      <c r="V169" s="2">
        <f>VLOOKUP($B169,'Changes (pct point)'!$B:$AA,V$645,FALSE)/(VLOOKUP($B169,'Rates (%) SA2'!$B:$AA,V$645,FALSE)-(VLOOKUP($B169,'Changes (pct point)'!$B:$AA,V$645,FALSE)))</f>
        <v>-0.24335714285714283</v>
      </c>
      <c r="W169" s="2">
        <f>VLOOKUP($B169,'Changes (pct point)'!$B:$AA,W$645,FALSE)/(VLOOKUP($B169,'Rates (%) SA2'!$B:$AA,W$645,FALSE)-(VLOOKUP($B169,'Changes (pct point)'!$B:$AA,W$645,FALSE)))</f>
        <v>0.22540045766590389</v>
      </c>
      <c r="X169" s="2">
        <f>VLOOKUP($B169,'Changes (pct point)'!$B:$AA,X$645,FALSE)/(VLOOKUP($B169,'Rates (%) SA2'!$B:$AA,X$645,FALSE)-(VLOOKUP($B169,'Changes (pct point)'!$B:$AA,X$645,FALSE)))</f>
        <v>-0.12670807453416147</v>
      </c>
      <c r="Y169" s="2">
        <f>VLOOKUP($B169,'Changes (pct point)'!$B:$AA,Y$645,FALSE)/(VLOOKUP($B169,'Rates (%) SA2'!$B:$AA,Y$645,FALSE)-(VLOOKUP($B169,'Changes (pct point)'!$B:$AA,Y$645,FALSE)))</f>
        <v>0.61705989110707804</v>
      </c>
      <c r="Z169" s="2">
        <f>VLOOKUP($B169,'Changes (pct point)'!$B:$AA,Z$645,FALSE)/(VLOOKUP($B169,'Rates (%) SA2'!$B:$AA,Z$645,FALSE)-(VLOOKUP($B169,'Changes (pct point)'!$B:$AA,Z$645,FALSE)))</f>
        <v>0.2425350396099939</v>
      </c>
    </row>
    <row r="170" spans="1:26" x14ac:dyDescent="0.3">
      <c r="A170">
        <v>125031484</v>
      </c>
      <c r="B170" t="s">
        <v>632</v>
      </c>
      <c r="C170" s="2">
        <f>VLOOKUP($B170,'Changes (pct point)'!$B:$AA,C$645,FALSE)/(VLOOKUP($B170,'Rates (%) SA2'!$B:$AA,C$645,FALSE)-(VLOOKUP($B170,'Changes (pct point)'!$B:$AA,C$645,FALSE)))</f>
        <v>8.0147274014633063E-2</v>
      </c>
      <c r="D170" s="2">
        <f>VLOOKUP($B170,'Changes (pct point)'!$B:$AA,D$645,FALSE)/(VLOOKUP($B170,'Rates (%) SA2'!$B:$AA,D$645,FALSE)-(VLOOKUP($B170,'Changes (pct point)'!$B:$AA,D$645,FALSE)))</f>
        <v>-9.9874822190612663E-3</v>
      </c>
      <c r="E170" s="2">
        <f>VLOOKUP($B170,'Changes (pct point)'!$B:$AA,E$645,FALSE)/(VLOOKUP($B170,'Rates (%) SA2'!$B:$AA,E$645,FALSE)-(VLOOKUP($B170,'Changes (pct point)'!$B:$AA,E$645,FALSE)))</f>
        <v>-4.0355668358714139E-2</v>
      </c>
      <c r="F170" s="2">
        <f>VLOOKUP($B170,'Changes (pct point)'!$B:$AA,F$645,FALSE)/(VLOOKUP($B170,'Rates (%) SA2'!$B:$AA,F$645,FALSE)-(VLOOKUP($B170,'Changes (pct point)'!$B:$AA,F$645,FALSE)))</f>
        <v>0.11930271398747404</v>
      </c>
      <c r="G170" s="2">
        <f>VLOOKUP($B170,'Changes (pct point)'!$B:$AA,G$645,FALSE)/(VLOOKUP($B170,'Rates (%) SA2'!$B:$AA,G$645,FALSE)-(VLOOKUP($B170,'Changes (pct point)'!$B:$AA,G$645,FALSE)))</f>
        <v>0.26992098765432088</v>
      </c>
      <c r="H170" s="2">
        <f>VLOOKUP($B170,'Changes (pct point)'!$B:$AA,H$645,FALSE)/(VLOOKUP($B170,'Rates (%) SA2'!$B:$AA,H$645,FALSE)-(VLOOKUP($B170,'Changes (pct point)'!$B:$AA,H$645,FALSE)))</f>
        <v>9.1903872437357717E-2</v>
      </c>
      <c r="I170" s="2">
        <f>VLOOKUP($B170,'Changes (pct point)'!$B:$AA,I$645,FALSE)/(VLOOKUP($B170,'Rates (%) SA2'!$B:$AA,I$645,FALSE)-(VLOOKUP($B170,'Changes (pct point)'!$B:$AA,I$645,FALSE)))</f>
        <v>0.11307793923381768</v>
      </c>
      <c r="J170" s="2">
        <f>VLOOKUP($B170,'Changes (pct point)'!$B:$AA,J$645,FALSE)/(VLOOKUP($B170,'Rates (%) SA2'!$B:$AA,J$645,FALSE)-(VLOOKUP($B170,'Changes (pct point)'!$B:$AA,J$645,FALSE)))</f>
        <v>0.43450473537604456</v>
      </c>
      <c r="K170" s="2">
        <f>VLOOKUP($B170,'Changes (pct point)'!$B:$AA,K$645,FALSE)/(VLOOKUP($B170,'Rates (%) SA2'!$B:$AA,K$645,FALSE)-(VLOOKUP($B170,'Changes (pct point)'!$B:$AA,K$645,FALSE)))</f>
        <v>0.28161581027667981</v>
      </c>
      <c r="L170" s="2">
        <f>VLOOKUP($B170,'Changes (pct point)'!$B:$AA,L$645,FALSE)/(VLOOKUP($B170,'Rates (%) SA2'!$B:$AA,L$645,FALSE)-(VLOOKUP($B170,'Changes (pct point)'!$B:$AA,L$645,FALSE)))</f>
        <v>0.23607290566037736</v>
      </c>
      <c r="M170" s="2">
        <f>VLOOKUP($B170,'Changes (pct point)'!$B:$AA,M$645,FALSE)/(VLOOKUP($B170,'Rates (%) SA2'!$B:$AA,M$645,FALSE)-(VLOOKUP($B170,'Changes (pct point)'!$B:$AA,M$645,FALSE)))</f>
        <v>0.16255652173913046</v>
      </c>
      <c r="N170" s="2">
        <f>VLOOKUP($B170,'Changes (pct point)'!$B:$AA,N$645,FALSE)/(VLOOKUP($B170,'Rates (%) SA2'!$B:$AA,N$645,FALSE)-(VLOOKUP($B170,'Changes (pct point)'!$B:$AA,N$645,FALSE)))</f>
        <v>-4.7446952595936613E-2</v>
      </c>
      <c r="O170" s="2">
        <f>VLOOKUP($B170,'Changes (pct point)'!$B:$AA,O$645,FALSE)/(VLOOKUP($B170,'Rates (%) SA2'!$B:$AA,O$645,FALSE)-(VLOOKUP($B170,'Changes (pct point)'!$B:$AA,O$645,FALSE)))</f>
        <v>0.39867789473684195</v>
      </c>
      <c r="P170" s="2">
        <f>VLOOKUP($B170,'Changes (pct point)'!$B:$AA,P$645,FALSE)/(VLOOKUP($B170,'Rates (%) SA2'!$B:$AA,P$645,FALSE)-(VLOOKUP($B170,'Changes (pct point)'!$B:$AA,P$645,FALSE)))</f>
        <v>-0.44169430604982202</v>
      </c>
      <c r="Q170" s="2">
        <f>VLOOKUP($B170,'Changes (pct point)'!$B:$AA,Q$645,FALSE)/(VLOOKUP($B170,'Rates (%) SA2'!$B:$AA,Q$645,FALSE)-(VLOOKUP($B170,'Changes (pct point)'!$B:$AA,Q$645,FALSE)))</f>
        <v>4.7861603650586733E-2</v>
      </c>
      <c r="R170" s="2">
        <f>VLOOKUP($B170,'Changes (pct point)'!$B:$AA,R$645,FALSE)/(VLOOKUP($B170,'Rates (%) SA2'!$B:$AA,R$645,FALSE)-(VLOOKUP($B170,'Changes (pct point)'!$B:$AA,R$645,FALSE)))</f>
        <v>0.40964930555555545</v>
      </c>
      <c r="S170" s="2">
        <f>VLOOKUP($B170,'Changes (pct point)'!$B:$AA,S$645,FALSE)/(VLOOKUP($B170,'Rates (%) SA2'!$B:$AA,S$645,FALSE)-(VLOOKUP($B170,'Changes (pct point)'!$B:$AA,S$645,FALSE)))</f>
        <v>0.22287407407407411</v>
      </c>
      <c r="T170" s="2">
        <f>VLOOKUP($B170,'Changes (pct point)'!$B:$AA,T$645,FALSE)/(VLOOKUP($B170,'Rates (%) SA2'!$B:$AA,T$645,FALSE)-(VLOOKUP($B170,'Changes (pct point)'!$B:$AA,T$645,FALSE)))</f>
        <v>-9.7641245421245415E-2</v>
      </c>
      <c r="U170" s="2">
        <f>VLOOKUP($B170,'Changes (pct point)'!$B:$AA,U$645,FALSE)/(VLOOKUP($B170,'Rates (%) SA2'!$B:$AA,U$645,FALSE)-(VLOOKUP($B170,'Changes (pct point)'!$B:$AA,U$645,FALSE)))</f>
        <v>0.16906666666666675</v>
      </c>
      <c r="V170" s="2">
        <f>VLOOKUP($B170,'Changes (pct point)'!$B:$AA,V$645,FALSE)/(VLOOKUP($B170,'Rates (%) SA2'!$B:$AA,V$645,FALSE)-(VLOOKUP($B170,'Changes (pct point)'!$B:$AA,V$645,FALSE)))</f>
        <v>0.25982349570200564</v>
      </c>
      <c r="W170" s="2">
        <f>VLOOKUP($B170,'Changes (pct point)'!$B:$AA,W$645,FALSE)/(VLOOKUP($B170,'Rates (%) SA2'!$B:$AA,W$645,FALSE)-(VLOOKUP($B170,'Changes (pct point)'!$B:$AA,W$645,FALSE)))</f>
        <v>0.10753176043557169</v>
      </c>
      <c r="X170" s="2">
        <f>VLOOKUP($B170,'Changes (pct point)'!$B:$AA,X$645,FALSE)/(VLOOKUP($B170,'Rates (%) SA2'!$B:$AA,X$645,FALSE)-(VLOOKUP($B170,'Changes (pct point)'!$B:$AA,X$645,FALSE)))</f>
        <v>-5.9861591695501724E-2</v>
      </c>
      <c r="Y170" s="2">
        <f>VLOOKUP($B170,'Changes (pct point)'!$B:$AA,Y$645,FALSE)/(VLOOKUP($B170,'Rates (%) SA2'!$B:$AA,Y$645,FALSE)-(VLOOKUP($B170,'Changes (pct point)'!$B:$AA,Y$645,FALSE)))</f>
        <v>9.4405594405594415E-2</v>
      </c>
      <c r="Z170" s="2">
        <f>VLOOKUP($B170,'Changes (pct point)'!$B:$AA,Z$645,FALSE)/(VLOOKUP($B170,'Rates (%) SA2'!$B:$AA,Z$645,FALSE)-(VLOOKUP($B170,'Changes (pct point)'!$B:$AA,Z$645,FALSE)))</f>
        <v>-5.5983412322274884E-2</v>
      </c>
    </row>
    <row r="171" spans="1:26" x14ac:dyDescent="0.3">
      <c r="A171">
        <v>116021563</v>
      </c>
      <c r="B171" t="s">
        <v>400</v>
      </c>
      <c r="C171" s="2">
        <f>VLOOKUP($B171,'Changes (pct point)'!$B:$AA,C$645,FALSE)/(VLOOKUP($B171,'Rates (%) SA2'!$B:$AA,C$645,FALSE)-(VLOOKUP($B171,'Changes (pct point)'!$B:$AA,C$645,FALSE)))</f>
        <v>7.8818987341772145E-2</v>
      </c>
      <c r="D171" s="2">
        <f>VLOOKUP($B171,'Changes (pct point)'!$B:$AA,D$645,FALSE)/(VLOOKUP($B171,'Rates (%) SA2'!$B:$AA,D$645,FALSE)-(VLOOKUP($B171,'Changes (pct point)'!$B:$AA,D$645,FALSE)))</f>
        <v>-7.1354642313535435E-4</v>
      </c>
      <c r="E171" s="2">
        <f>VLOOKUP($B171,'Changes (pct point)'!$B:$AA,E$645,FALSE)/(VLOOKUP($B171,'Rates (%) SA2'!$B:$AA,E$645,FALSE)-(VLOOKUP($B171,'Changes (pct point)'!$B:$AA,E$645,FALSE)))</f>
        <v>7.6097286821705287E-2</v>
      </c>
      <c r="F171" s="2">
        <f>VLOOKUP($B171,'Changes (pct point)'!$B:$AA,F$645,FALSE)/(VLOOKUP($B171,'Rates (%) SA2'!$B:$AA,F$645,FALSE)-(VLOOKUP($B171,'Changes (pct point)'!$B:$AA,F$645,FALSE)))</f>
        <v>0.13375103092783505</v>
      </c>
      <c r="G171" s="2">
        <f>VLOOKUP($B171,'Changes (pct point)'!$B:$AA,G$645,FALSE)/(VLOOKUP($B171,'Rates (%) SA2'!$B:$AA,G$645,FALSE)-(VLOOKUP($B171,'Changes (pct point)'!$B:$AA,G$645,FALSE)))</f>
        <v>3.1891124260355029E-2</v>
      </c>
      <c r="H171" s="2">
        <f>VLOOKUP($B171,'Changes (pct point)'!$B:$AA,H$645,FALSE)/(VLOOKUP($B171,'Rates (%) SA2'!$B:$AA,H$645,FALSE)-(VLOOKUP($B171,'Changes (pct point)'!$B:$AA,H$645,FALSE)))</f>
        <v>0.17441625207296851</v>
      </c>
      <c r="I171" s="2">
        <f>VLOOKUP($B171,'Changes (pct point)'!$B:$AA,I$645,FALSE)/(VLOOKUP($B171,'Rates (%) SA2'!$B:$AA,I$645,FALSE)-(VLOOKUP($B171,'Changes (pct point)'!$B:$AA,I$645,FALSE)))</f>
        <v>7.863879093198993E-2</v>
      </c>
      <c r="J171" s="2">
        <f>VLOOKUP($B171,'Changes (pct point)'!$B:$AA,J$645,FALSE)/(VLOOKUP($B171,'Rates (%) SA2'!$B:$AA,J$645,FALSE)-(VLOOKUP($B171,'Changes (pct point)'!$B:$AA,J$645,FALSE)))</f>
        <v>2.9064748201438752E-2</v>
      </c>
      <c r="K171" s="2">
        <f>VLOOKUP($B171,'Changes (pct point)'!$B:$AA,K$645,FALSE)/(VLOOKUP($B171,'Rates (%) SA2'!$B:$AA,K$645,FALSE)-(VLOOKUP($B171,'Changes (pct point)'!$B:$AA,K$645,FALSE)))</f>
        <v>0.50604403669724751</v>
      </c>
      <c r="L171" s="2">
        <f>VLOOKUP($B171,'Changes (pct point)'!$B:$AA,L$645,FALSE)/(VLOOKUP($B171,'Rates (%) SA2'!$B:$AA,L$645,FALSE)-(VLOOKUP($B171,'Changes (pct point)'!$B:$AA,L$645,FALSE)))</f>
        <v>0.38424511668107192</v>
      </c>
      <c r="M171" s="2">
        <f>VLOOKUP($B171,'Changes (pct point)'!$B:$AA,M$645,FALSE)/(VLOOKUP($B171,'Rates (%) SA2'!$B:$AA,M$645,FALSE)-(VLOOKUP($B171,'Changes (pct point)'!$B:$AA,M$645,FALSE)))</f>
        <v>-0.18039016393442625</v>
      </c>
      <c r="N171" s="2">
        <f>VLOOKUP($B171,'Changes (pct point)'!$B:$AA,N$645,FALSE)/(VLOOKUP($B171,'Rates (%) SA2'!$B:$AA,N$645,FALSE)-(VLOOKUP($B171,'Changes (pct point)'!$B:$AA,N$645,FALSE)))</f>
        <v>-0.28518918918918917</v>
      </c>
      <c r="O171" s="2">
        <f>VLOOKUP($B171,'Changes (pct point)'!$B:$AA,O$645,FALSE)/(VLOOKUP($B171,'Rates (%) SA2'!$B:$AA,O$645,FALSE)-(VLOOKUP($B171,'Changes (pct point)'!$B:$AA,O$645,FALSE)))</f>
        <v>0.87705722891566296</v>
      </c>
      <c r="P171" s="2">
        <f>VLOOKUP($B171,'Changes (pct point)'!$B:$AA,P$645,FALSE)/(VLOOKUP($B171,'Rates (%) SA2'!$B:$AA,P$645,FALSE)-(VLOOKUP($B171,'Changes (pct point)'!$B:$AA,P$645,FALSE)))</f>
        <v>-0.23405396825396829</v>
      </c>
      <c r="Q171" s="2">
        <f>VLOOKUP($B171,'Changes (pct point)'!$B:$AA,Q$645,FALSE)/(VLOOKUP($B171,'Rates (%) SA2'!$B:$AA,Q$645,FALSE)-(VLOOKUP($B171,'Changes (pct point)'!$B:$AA,Q$645,FALSE)))</f>
        <v>0.20096434937611402</v>
      </c>
      <c r="R171" s="2">
        <f>VLOOKUP($B171,'Changes (pct point)'!$B:$AA,R$645,FALSE)/(VLOOKUP($B171,'Rates (%) SA2'!$B:$AA,R$645,FALSE)-(VLOOKUP($B171,'Changes (pct point)'!$B:$AA,R$645,FALSE)))</f>
        <v>5.5426277372262737E-2</v>
      </c>
      <c r="S171" s="2">
        <f>VLOOKUP($B171,'Changes (pct point)'!$B:$AA,S$645,FALSE)/(VLOOKUP($B171,'Rates (%) SA2'!$B:$AA,S$645,FALSE)-(VLOOKUP($B171,'Changes (pct point)'!$B:$AA,S$645,FALSE)))</f>
        <v>0.52804347826086961</v>
      </c>
      <c r="T171" s="2">
        <f>VLOOKUP($B171,'Changes (pct point)'!$B:$AA,T$645,FALSE)/(VLOOKUP($B171,'Rates (%) SA2'!$B:$AA,T$645,FALSE)-(VLOOKUP($B171,'Changes (pct point)'!$B:$AA,T$645,FALSE)))</f>
        <v>3.9111519607842715E-3</v>
      </c>
      <c r="U171" s="2">
        <f>VLOOKUP($B171,'Changes (pct point)'!$B:$AA,U$645,FALSE)/(VLOOKUP($B171,'Rates (%) SA2'!$B:$AA,U$645,FALSE)-(VLOOKUP($B171,'Changes (pct point)'!$B:$AA,U$645,FALSE)))</f>
        <v>0.16862569444444445</v>
      </c>
      <c r="V171" s="2">
        <f>VLOOKUP($B171,'Changes (pct point)'!$B:$AA,V$645,FALSE)/(VLOOKUP($B171,'Rates (%) SA2'!$B:$AA,V$645,FALSE)-(VLOOKUP($B171,'Changes (pct point)'!$B:$AA,V$645,FALSE)))</f>
        <v>-0.23912657657657654</v>
      </c>
      <c r="W171" s="2">
        <f>VLOOKUP($B171,'Changes (pct point)'!$B:$AA,W$645,FALSE)/(VLOOKUP($B171,'Rates (%) SA2'!$B:$AA,W$645,FALSE)-(VLOOKUP($B171,'Changes (pct point)'!$B:$AA,W$645,FALSE)))</f>
        <v>0.17310664605873263</v>
      </c>
      <c r="X171" s="2">
        <f>VLOOKUP($B171,'Changes (pct point)'!$B:$AA,X$645,FALSE)/(VLOOKUP($B171,'Rates (%) SA2'!$B:$AA,X$645,FALSE)-(VLOOKUP($B171,'Changes (pct point)'!$B:$AA,X$645,FALSE)))</f>
        <v>6.4220183486238536E-2</v>
      </c>
      <c r="Y171" s="2">
        <f>VLOOKUP($B171,'Changes (pct point)'!$B:$AA,Y$645,FALSE)/(VLOOKUP($B171,'Rates (%) SA2'!$B:$AA,Y$645,FALSE)-(VLOOKUP($B171,'Changes (pct point)'!$B:$AA,Y$645,FALSE)))</f>
        <v>0.23466257668711654</v>
      </c>
      <c r="Z171" s="2">
        <f>VLOOKUP($B171,'Changes (pct point)'!$B:$AA,Z$645,FALSE)/(VLOOKUP($B171,'Rates (%) SA2'!$B:$AA,Z$645,FALSE)-(VLOOKUP($B171,'Changes (pct point)'!$B:$AA,Z$645,FALSE)))</f>
        <v>0.82390438247011943</v>
      </c>
    </row>
    <row r="172" spans="1:26" x14ac:dyDescent="0.3">
      <c r="A172">
        <v>123021436</v>
      </c>
      <c r="B172" t="s">
        <v>575</v>
      </c>
      <c r="C172" s="2">
        <f>VLOOKUP($B172,'Changes (pct point)'!$B:$AA,C$645,FALSE)/(VLOOKUP($B172,'Rates (%) SA2'!$B:$AA,C$645,FALSE)-(VLOOKUP($B172,'Changes (pct point)'!$B:$AA,C$645,FALSE)))</f>
        <v>0.15109803149606296</v>
      </c>
      <c r="D172" s="2">
        <f>VLOOKUP($B172,'Changes (pct point)'!$B:$AA,D$645,FALSE)/(VLOOKUP($B172,'Rates (%) SA2'!$B:$AA,D$645,FALSE)-(VLOOKUP($B172,'Changes (pct point)'!$B:$AA,D$645,FALSE)))</f>
        <v>-3.3254414414414367E-2</v>
      </c>
      <c r="E172" s="2">
        <f>VLOOKUP($B172,'Changes (pct point)'!$B:$AA,E$645,FALSE)/(VLOOKUP($B172,'Rates (%) SA2'!$B:$AA,E$645,FALSE)-(VLOOKUP($B172,'Changes (pct point)'!$B:$AA,E$645,FALSE)))</f>
        <v>-0.19064331683168317</v>
      </c>
      <c r="F172" s="2">
        <f>VLOOKUP($B172,'Changes (pct point)'!$B:$AA,F$645,FALSE)/(VLOOKUP($B172,'Rates (%) SA2'!$B:$AA,F$645,FALSE)-(VLOOKUP($B172,'Changes (pct point)'!$B:$AA,F$645,FALSE)))</f>
        <v>0.27755993836671805</v>
      </c>
      <c r="G172" s="2">
        <f>VLOOKUP($B172,'Changes (pct point)'!$B:$AA,G$645,FALSE)/(VLOOKUP($B172,'Rates (%) SA2'!$B:$AA,G$645,FALSE)-(VLOOKUP($B172,'Changes (pct point)'!$B:$AA,G$645,FALSE)))</f>
        <v>0.76227118644067771</v>
      </c>
      <c r="H172" s="2">
        <f>VLOOKUP($B172,'Changes (pct point)'!$B:$AA,H$645,FALSE)/(VLOOKUP($B172,'Rates (%) SA2'!$B:$AA,H$645,FALSE)-(VLOOKUP($B172,'Changes (pct point)'!$B:$AA,H$645,FALSE)))</f>
        <v>0.23283582089552232</v>
      </c>
      <c r="I172" s="2">
        <f>VLOOKUP($B172,'Changes (pct point)'!$B:$AA,I$645,FALSE)/(VLOOKUP($B172,'Rates (%) SA2'!$B:$AA,I$645,FALSE)-(VLOOKUP($B172,'Changes (pct point)'!$B:$AA,I$645,FALSE)))</f>
        <v>0.25744479717813051</v>
      </c>
      <c r="J172" s="2">
        <f>VLOOKUP($B172,'Changes (pct point)'!$B:$AA,J$645,FALSE)/(VLOOKUP($B172,'Rates (%) SA2'!$B:$AA,J$645,FALSE)-(VLOOKUP($B172,'Changes (pct point)'!$B:$AA,J$645,FALSE)))</f>
        <v>0.19840860215053763</v>
      </c>
      <c r="K172" s="2">
        <f>VLOOKUP($B172,'Changes (pct point)'!$B:$AA,K$645,FALSE)/(VLOOKUP($B172,'Rates (%) SA2'!$B:$AA,K$645,FALSE)-(VLOOKUP($B172,'Changes (pct point)'!$B:$AA,K$645,FALSE)))</f>
        <v>0.98603589743589748</v>
      </c>
      <c r="L172" s="2">
        <f>VLOOKUP($B172,'Changes (pct point)'!$B:$AA,L$645,FALSE)/(VLOOKUP($B172,'Rates (%) SA2'!$B:$AA,L$645,FALSE)-(VLOOKUP($B172,'Changes (pct point)'!$B:$AA,L$645,FALSE)))</f>
        <v>0.68496782884310614</v>
      </c>
      <c r="M172" s="2">
        <f>VLOOKUP($B172,'Changes (pct point)'!$B:$AA,M$645,FALSE)/(VLOOKUP($B172,'Rates (%) SA2'!$B:$AA,M$645,FALSE)-(VLOOKUP($B172,'Changes (pct point)'!$B:$AA,M$645,FALSE)))</f>
        <v>-0.13524824868651492</v>
      </c>
      <c r="N172" s="2">
        <f>VLOOKUP($B172,'Changes (pct point)'!$B:$AA,N$645,FALSE)/(VLOOKUP($B172,'Rates (%) SA2'!$B:$AA,N$645,FALSE)-(VLOOKUP($B172,'Changes (pct point)'!$B:$AA,N$645,FALSE)))</f>
        <v>0.37676018099547504</v>
      </c>
      <c r="O172" s="2">
        <f>VLOOKUP($B172,'Changes (pct point)'!$B:$AA,O$645,FALSE)/(VLOOKUP($B172,'Rates (%) SA2'!$B:$AA,O$645,FALSE)-(VLOOKUP($B172,'Changes (pct point)'!$B:$AA,O$645,FALSE)))</f>
        <v>0.49224615384615389</v>
      </c>
      <c r="P172" s="2">
        <f>VLOOKUP($B172,'Changes (pct point)'!$B:$AA,P$645,FALSE)/(VLOOKUP($B172,'Rates (%) SA2'!$B:$AA,P$645,FALSE)-(VLOOKUP($B172,'Changes (pct point)'!$B:$AA,P$645,FALSE)))</f>
        <v>-0.21253381818181818</v>
      </c>
      <c r="Q172" s="2">
        <f>VLOOKUP($B172,'Changes (pct point)'!$B:$AA,Q$645,FALSE)/(VLOOKUP($B172,'Rates (%) SA2'!$B:$AA,Q$645,FALSE)-(VLOOKUP($B172,'Changes (pct point)'!$B:$AA,Q$645,FALSE)))</f>
        <v>0.11224039735099352</v>
      </c>
      <c r="R172" s="2">
        <f>VLOOKUP($B172,'Changes (pct point)'!$B:$AA,R$645,FALSE)/(VLOOKUP($B172,'Rates (%) SA2'!$B:$AA,R$645,FALSE)-(VLOOKUP($B172,'Changes (pct point)'!$B:$AA,R$645,FALSE)))</f>
        <v>0.81155162790697677</v>
      </c>
      <c r="S172" s="2">
        <f>VLOOKUP($B172,'Changes (pct point)'!$B:$AA,S$645,FALSE)/(VLOOKUP($B172,'Rates (%) SA2'!$B:$AA,S$645,FALSE)-(VLOOKUP($B172,'Changes (pct point)'!$B:$AA,S$645,FALSE)))</f>
        <v>0.15449887640449433</v>
      </c>
      <c r="T172" s="2">
        <f>VLOOKUP($B172,'Changes (pct point)'!$B:$AA,T$645,FALSE)/(VLOOKUP($B172,'Rates (%) SA2'!$B:$AA,T$645,FALSE)-(VLOOKUP($B172,'Changes (pct point)'!$B:$AA,T$645,FALSE)))</f>
        <v>0.18359048811013767</v>
      </c>
      <c r="U172" s="2">
        <f>VLOOKUP($B172,'Changes (pct point)'!$B:$AA,U$645,FALSE)/(VLOOKUP($B172,'Rates (%) SA2'!$B:$AA,U$645,FALSE)-(VLOOKUP($B172,'Changes (pct point)'!$B:$AA,U$645,FALSE)))</f>
        <v>0.16660409556314001</v>
      </c>
      <c r="V172" s="2">
        <f>VLOOKUP($B172,'Changes (pct point)'!$B:$AA,V$645,FALSE)/(VLOOKUP($B172,'Rates (%) SA2'!$B:$AA,V$645,FALSE)-(VLOOKUP($B172,'Changes (pct point)'!$B:$AA,V$645,FALSE)))</f>
        <v>0.19906666666666664</v>
      </c>
      <c r="W172" s="2">
        <f>VLOOKUP($B172,'Changes (pct point)'!$B:$AA,W$645,FALSE)/(VLOOKUP($B172,'Rates (%) SA2'!$B:$AA,W$645,FALSE)-(VLOOKUP($B172,'Changes (pct point)'!$B:$AA,W$645,FALSE)))</f>
        <v>0.11599511599511597</v>
      </c>
      <c r="X172" s="2">
        <f>VLOOKUP($B172,'Changes (pct point)'!$B:$AA,X$645,FALSE)/(VLOOKUP($B172,'Rates (%) SA2'!$B:$AA,X$645,FALSE)-(VLOOKUP($B172,'Changes (pct point)'!$B:$AA,X$645,FALSE)))</f>
        <v>-7.5678798382437906E-2</v>
      </c>
      <c r="Y172" s="2">
        <f>VLOOKUP($B172,'Changes (pct point)'!$B:$AA,Y$645,FALSE)/(VLOOKUP($B172,'Rates (%) SA2'!$B:$AA,Y$645,FALSE)-(VLOOKUP($B172,'Changes (pct point)'!$B:$AA,Y$645,FALSE)))</f>
        <v>-0.10445632798573976</v>
      </c>
      <c r="Z172" s="2">
        <f>VLOOKUP($B172,'Changes (pct point)'!$B:$AA,Z$645,FALSE)/(VLOOKUP($B172,'Rates (%) SA2'!$B:$AA,Z$645,FALSE)-(VLOOKUP($B172,'Changes (pct point)'!$B:$AA,Z$645,FALSE)))</f>
        <v>0.44573643410852715</v>
      </c>
    </row>
    <row r="173" spans="1:26" x14ac:dyDescent="0.3">
      <c r="A173">
        <v>124031461</v>
      </c>
      <c r="B173" t="s">
        <v>601</v>
      </c>
      <c r="C173" s="2">
        <f>VLOOKUP($B173,'Changes (pct point)'!$B:$AA,C$645,FALSE)/(VLOOKUP($B173,'Rates (%) SA2'!$B:$AA,C$645,FALSE)-(VLOOKUP($B173,'Changes (pct point)'!$B:$AA,C$645,FALSE)))</f>
        <v>0.28134258461538469</v>
      </c>
      <c r="D173" s="2">
        <f>VLOOKUP($B173,'Changes (pct point)'!$B:$AA,D$645,FALSE)/(VLOOKUP($B173,'Rates (%) SA2'!$B:$AA,D$645,FALSE)-(VLOOKUP($B173,'Changes (pct point)'!$B:$AA,D$645,FALSE)))</f>
        <v>2.9226277372262472E-3</v>
      </c>
      <c r="E173" s="2">
        <f>VLOOKUP($B173,'Changes (pct point)'!$B:$AA,E$645,FALSE)/(VLOOKUP($B173,'Rates (%) SA2'!$B:$AA,E$645,FALSE)-(VLOOKUP($B173,'Changes (pct point)'!$B:$AA,E$645,FALSE)))</f>
        <v>0.10973947368421058</v>
      </c>
      <c r="F173" s="2">
        <f>VLOOKUP($B173,'Changes (pct point)'!$B:$AA,F$645,FALSE)/(VLOOKUP($B173,'Rates (%) SA2'!$B:$AA,F$645,FALSE)-(VLOOKUP($B173,'Changes (pct point)'!$B:$AA,F$645,FALSE)))</f>
        <v>0.40517184594953526</v>
      </c>
      <c r="G173" s="2">
        <f>VLOOKUP($B173,'Changes (pct point)'!$B:$AA,G$645,FALSE)/(VLOOKUP($B173,'Rates (%) SA2'!$B:$AA,G$645,FALSE)-(VLOOKUP($B173,'Changes (pct point)'!$B:$AA,G$645,FALSE)))</f>
        <v>0.77432616279069766</v>
      </c>
      <c r="H173" s="2">
        <f>VLOOKUP($B173,'Changes (pct point)'!$B:$AA,H$645,FALSE)/(VLOOKUP($B173,'Rates (%) SA2'!$B:$AA,H$645,FALSE)-(VLOOKUP($B173,'Changes (pct point)'!$B:$AA,H$645,FALSE)))</f>
        <v>0.39645010940919034</v>
      </c>
      <c r="I173" s="2">
        <f>VLOOKUP($B173,'Changes (pct point)'!$B:$AA,I$645,FALSE)/(VLOOKUP($B173,'Rates (%) SA2'!$B:$AA,I$645,FALSE)-(VLOOKUP($B173,'Changes (pct point)'!$B:$AA,I$645,FALSE)))</f>
        <v>0.44242532258064515</v>
      </c>
      <c r="J173" s="2">
        <f>VLOOKUP($B173,'Changes (pct point)'!$B:$AA,J$645,FALSE)/(VLOOKUP($B173,'Rates (%) SA2'!$B:$AA,J$645,FALSE)-(VLOOKUP($B173,'Changes (pct point)'!$B:$AA,J$645,FALSE)))</f>
        <v>0.1705707207207208</v>
      </c>
      <c r="K173" s="2">
        <f>VLOOKUP($B173,'Changes (pct point)'!$B:$AA,K$645,FALSE)/(VLOOKUP($B173,'Rates (%) SA2'!$B:$AA,K$645,FALSE)-(VLOOKUP($B173,'Changes (pct point)'!$B:$AA,K$645,FALSE)))</f>
        <v>1.2323970588235296</v>
      </c>
      <c r="L173" s="2">
        <f>VLOOKUP($B173,'Changes (pct point)'!$B:$AA,L$645,FALSE)/(VLOOKUP($B173,'Rates (%) SA2'!$B:$AA,L$645,FALSE)-(VLOOKUP($B173,'Changes (pct point)'!$B:$AA,L$645,FALSE)))</f>
        <v>0.42135738203957385</v>
      </c>
      <c r="M173" s="2">
        <f>VLOOKUP($B173,'Changes (pct point)'!$B:$AA,M$645,FALSE)/(VLOOKUP($B173,'Rates (%) SA2'!$B:$AA,M$645,FALSE)-(VLOOKUP($B173,'Changes (pct point)'!$B:$AA,M$645,FALSE)))</f>
        <v>-6.1731650485436981E-2</v>
      </c>
      <c r="N173" s="2">
        <f>VLOOKUP($B173,'Changes (pct point)'!$B:$AA,N$645,FALSE)/(VLOOKUP($B173,'Rates (%) SA2'!$B:$AA,N$645,FALSE)-(VLOOKUP($B173,'Changes (pct point)'!$B:$AA,N$645,FALSE)))</f>
        <v>0.44773924050632913</v>
      </c>
      <c r="O173" s="2">
        <f>VLOOKUP($B173,'Changes (pct point)'!$B:$AA,O$645,FALSE)/(VLOOKUP($B173,'Rates (%) SA2'!$B:$AA,O$645,FALSE)-(VLOOKUP($B173,'Changes (pct point)'!$B:$AA,O$645,FALSE)))</f>
        <v>1.0571947368421053</v>
      </c>
      <c r="P173" s="2">
        <f>VLOOKUP($B173,'Changes (pct point)'!$B:$AA,P$645,FALSE)/(VLOOKUP($B173,'Rates (%) SA2'!$B:$AA,P$645,FALSE)-(VLOOKUP($B173,'Changes (pct point)'!$B:$AA,P$645,FALSE)))</f>
        <v>-0.16788571428571433</v>
      </c>
      <c r="Q173" s="2">
        <f>VLOOKUP($B173,'Changes (pct point)'!$B:$AA,Q$645,FALSE)/(VLOOKUP($B173,'Rates (%) SA2'!$B:$AA,Q$645,FALSE)-(VLOOKUP($B173,'Changes (pct point)'!$B:$AA,Q$645,FALSE)))</f>
        <v>0.19915294117647062</v>
      </c>
      <c r="R173" s="2">
        <f>VLOOKUP($B173,'Changes (pct point)'!$B:$AA,R$645,FALSE)/(VLOOKUP($B173,'Rates (%) SA2'!$B:$AA,R$645,FALSE)-(VLOOKUP($B173,'Changes (pct point)'!$B:$AA,R$645,FALSE)))</f>
        <v>0.74779629629629629</v>
      </c>
      <c r="S173" s="2">
        <f>VLOOKUP($B173,'Changes (pct point)'!$B:$AA,S$645,FALSE)/(VLOOKUP($B173,'Rates (%) SA2'!$B:$AA,S$645,FALSE)-(VLOOKUP($B173,'Changes (pct point)'!$B:$AA,S$645,FALSE)))</f>
        <v>0.3997178217821783</v>
      </c>
      <c r="T173" s="2">
        <f>VLOOKUP($B173,'Changes (pct point)'!$B:$AA,T$645,FALSE)/(VLOOKUP($B173,'Rates (%) SA2'!$B:$AA,T$645,FALSE)-(VLOOKUP($B173,'Changes (pct point)'!$B:$AA,T$645,FALSE)))</f>
        <v>0.5395509719222461</v>
      </c>
      <c r="U173" s="2">
        <f>VLOOKUP($B173,'Changes (pct point)'!$B:$AA,U$645,FALSE)/(VLOOKUP($B173,'Rates (%) SA2'!$B:$AA,U$645,FALSE)-(VLOOKUP($B173,'Changes (pct point)'!$B:$AA,U$645,FALSE)))</f>
        <v>0.16520427960057077</v>
      </c>
      <c r="V173" s="2">
        <f>VLOOKUP($B173,'Changes (pct point)'!$B:$AA,V$645,FALSE)/(VLOOKUP($B173,'Rates (%) SA2'!$B:$AA,V$645,FALSE)-(VLOOKUP($B173,'Changes (pct point)'!$B:$AA,V$645,FALSE)))</f>
        <v>-4.1139759036144551E-2</v>
      </c>
      <c r="W173" s="2">
        <f>VLOOKUP($B173,'Changes (pct point)'!$B:$AA,W$645,FALSE)/(VLOOKUP($B173,'Rates (%) SA2'!$B:$AA,W$645,FALSE)-(VLOOKUP($B173,'Changes (pct point)'!$B:$AA,W$645,FALSE)))</f>
        <v>0.27088036117381492</v>
      </c>
      <c r="X173" s="2">
        <f>VLOOKUP($B173,'Changes (pct point)'!$B:$AA,X$645,FALSE)/(VLOOKUP($B173,'Rates (%) SA2'!$B:$AA,X$645,FALSE)-(VLOOKUP($B173,'Changes (pct point)'!$B:$AA,X$645,FALSE)))</f>
        <v>-0.19098922624877573</v>
      </c>
      <c r="Y173" s="2">
        <f>VLOOKUP($B173,'Changes (pct point)'!$B:$AA,Y$645,FALSE)/(VLOOKUP($B173,'Rates (%) SA2'!$B:$AA,Y$645,FALSE)-(VLOOKUP($B173,'Changes (pct point)'!$B:$AA,Y$645,FALSE)))</f>
        <v>0.44911504424778759</v>
      </c>
      <c r="Z173" s="2">
        <f>VLOOKUP($B173,'Changes (pct point)'!$B:$AA,Z$645,FALSE)/(VLOOKUP($B173,'Rates (%) SA2'!$B:$AA,Z$645,FALSE)-(VLOOKUP($B173,'Changes (pct point)'!$B:$AA,Z$645,FALSE)))</f>
        <v>0.16298478154148255</v>
      </c>
    </row>
    <row r="174" spans="1:26" x14ac:dyDescent="0.3">
      <c r="A174">
        <v>126021503</v>
      </c>
      <c r="B174" t="s">
        <v>656</v>
      </c>
      <c r="C174" s="2">
        <f>VLOOKUP($B174,'Changes (pct point)'!$B:$AA,C$645,FALSE)/(VLOOKUP($B174,'Rates (%) SA2'!$B:$AA,C$645,FALSE)-(VLOOKUP($B174,'Changes (pct point)'!$B:$AA,C$645,FALSE)))</f>
        <v>-3.4442660142348799E-2</v>
      </c>
      <c r="D174" s="2">
        <f>VLOOKUP($B174,'Changes (pct point)'!$B:$AA,D$645,FALSE)/(VLOOKUP($B174,'Rates (%) SA2'!$B:$AA,D$645,FALSE)-(VLOOKUP($B174,'Changes (pct point)'!$B:$AA,D$645,FALSE)))</f>
        <v>-0.13768478701825554</v>
      </c>
      <c r="E174" s="2">
        <f>VLOOKUP($B174,'Changes (pct point)'!$B:$AA,E$645,FALSE)/(VLOOKUP($B174,'Rates (%) SA2'!$B:$AA,E$645,FALSE)-(VLOOKUP($B174,'Changes (pct point)'!$B:$AA,E$645,FALSE)))</f>
        <v>-0.17609386281588452</v>
      </c>
      <c r="F174" s="2">
        <f>VLOOKUP($B174,'Changes (pct point)'!$B:$AA,F$645,FALSE)/(VLOOKUP($B174,'Rates (%) SA2'!$B:$AA,F$645,FALSE)-(VLOOKUP($B174,'Changes (pct point)'!$B:$AA,F$645,FALSE)))</f>
        <v>-4.2570199203187359E-2</v>
      </c>
      <c r="G174" s="2">
        <f>VLOOKUP($B174,'Changes (pct point)'!$B:$AA,G$645,FALSE)/(VLOOKUP($B174,'Rates (%) SA2'!$B:$AA,G$645,FALSE)-(VLOOKUP($B174,'Changes (pct point)'!$B:$AA,G$645,FALSE)))</f>
        <v>0.33680714285714286</v>
      </c>
      <c r="H174" s="2">
        <f>VLOOKUP($B174,'Changes (pct point)'!$B:$AA,H$645,FALSE)/(VLOOKUP($B174,'Rates (%) SA2'!$B:$AA,H$645,FALSE)-(VLOOKUP($B174,'Changes (pct point)'!$B:$AA,H$645,FALSE)))</f>
        <v>-6.278584905660374E-2</v>
      </c>
      <c r="I174" s="2">
        <f>VLOOKUP($B174,'Changes (pct point)'!$B:$AA,I$645,FALSE)/(VLOOKUP($B174,'Rates (%) SA2'!$B:$AA,I$645,FALSE)-(VLOOKUP($B174,'Changes (pct point)'!$B:$AA,I$645,FALSE)))</f>
        <v>5.0601321585903081E-2</v>
      </c>
      <c r="J174" s="2">
        <f>VLOOKUP($B174,'Changes (pct point)'!$B:$AA,J$645,FALSE)/(VLOOKUP($B174,'Rates (%) SA2'!$B:$AA,J$645,FALSE)-(VLOOKUP($B174,'Changes (pct point)'!$B:$AA,J$645,FALSE)))</f>
        <v>0.22547882736156349</v>
      </c>
      <c r="K174" s="2">
        <f>VLOOKUP($B174,'Changes (pct point)'!$B:$AA,K$645,FALSE)/(VLOOKUP($B174,'Rates (%) SA2'!$B:$AA,K$645,FALSE)-(VLOOKUP($B174,'Changes (pct point)'!$B:$AA,K$645,FALSE)))</f>
        <v>0.21494545454545447</v>
      </c>
      <c r="L174" s="2">
        <f>VLOOKUP($B174,'Changes (pct point)'!$B:$AA,L$645,FALSE)/(VLOOKUP($B174,'Rates (%) SA2'!$B:$AA,L$645,FALSE)-(VLOOKUP($B174,'Changes (pct point)'!$B:$AA,L$645,FALSE)))</f>
        <v>-0.15616850551654962</v>
      </c>
      <c r="M174" s="2">
        <f>VLOOKUP($B174,'Changes (pct point)'!$B:$AA,M$645,FALSE)/(VLOOKUP($B174,'Rates (%) SA2'!$B:$AA,M$645,FALSE)-(VLOOKUP($B174,'Changes (pct point)'!$B:$AA,M$645,FALSE)))</f>
        <v>-0.28821336760925459</v>
      </c>
      <c r="N174" s="2">
        <f>VLOOKUP($B174,'Changes (pct point)'!$B:$AA,N$645,FALSE)/(VLOOKUP($B174,'Rates (%) SA2'!$B:$AA,N$645,FALSE)-(VLOOKUP($B174,'Changes (pct point)'!$B:$AA,N$645,FALSE)))</f>
        <v>-0.42679862385321099</v>
      </c>
      <c r="O174" s="2">
        <f>VLOOKUP($B174,'Changes (pct point)'!$B:$AA,O$645,FALSE)/(VLOOKUP($B174,'Rates (%) SA2'!$B:$AA,O$645,FALSE)-(VLOOKUP($B174,'Changes (pct point)'!$B:$AA,O$645,FALSE)))</f>
        <v>0.76432258064516134</v>
      </c>
      <c r="P174" s="2">
        <f>VLOOKUP($B174,'Changes (pct point)'!$B:$AA,P$645,FALSE)/(VLOOKUP($B174,'Rates (%) SA2'!$B:$AA,P$645,FALSE)-(VLOOKUP($B174,'Changes (pct point)'!$B:$AA,P$645,FALSE)))</f>
        <v>-0.18920761904761907</v>
      </c>
      <c r="Q174" s="2">
        <f>VLOOKUP($B174,'Changes (pct point)'!$B:$AA,Q$645,FALSE)/(VLOOKUP($B174,'Rates (%) SA2'!$B:$AA,Q$645,FALSE)-(VLOOKUP($B174,'Changes (pct point)'!$B:$AA,Q$645,FALSE)))</f>
        <v>3.1786260623229541E-2</v>
      </c>
      <c r="R174" s="2">
        <f>VLOOKUP($B174,'Changes (pct point)'!$B:$AA,R$645,FALSE)/(VLOOKUP($B174,'Rates (%) SA2'!$B:$AA,R$645,FALSE)-(VLOOKUP($B174,'Changes (pct point)'!$B:$AA,R$645,FALSE)))</f>
        <v>0.32870957446808513</v>
      </c>
      <c r="S174" s="2">
        <f>VLOOKUP($B174,'Changes (pct point)'!$B:$AA,S$645,FALSE)/(VLOOKUP($B174,'Rates (%) SA2'!$B:$AA,S$645,FALSE)-(VLOOKUP($B174,'Changes (pct point)'!$B:$AA,S$645,FALSE)))</f>
        <v>8.9806451612903446E-3</v>
      </c>
      <c r="T174" s="2">
        <f>VLOOKUP($B174,'Changes (pct point)'!$B:$AA,T$645,FALSE)/(VLOOKUP($B174,'Rates (%) SA2'!$B:$AA,T$645,FALSE)-(VLOOKUP($B174,'Changes (pct point)'!$B:$AA,T$645,FALSE)))</f>
        <v>-0.26320694645441395</v>
      </c>
      <c r="U174" s="2">
        <f>VLOOKUP($B174,'Changes (pct point)'!$B:$AA,U$645,FALSE)/(VLOOKUP($B174,'Rates (%) SA2'!$B:$AA,U$645,FALSE)-(VLOOKUP($B174,'Changes (pct point)'!$B:$AA,U$645,FALSE)))</f>
        <v>0.16333877551020398</v>
      </c>
      <c r="V174" s="2">
        <f>VLOOKUP($B174,'Changes (pct point)'!$B:$AA,V$645,FALSE)/(VLOOKUP($B174,'Rates (%) SA2'!$B:$AA,V$645,FALSE)-(VLOOKUP($B174,'Changes (pct point)'!$B:$AA,V$645,FALSE)))</f>
        <v>-0.22839201877934265</v>
      </c>
      <c r="W174" s="2">
        <f>VLOOKUP($B174,'Changes (pct point)'!$B:$AA,W$645,FALSE)/(VLOOKUP($B174,'Rates (%) SA2'!$B:$AA,W$645,FALSE)-(VLOOKUP($B174,'Changes (pct point)'!$B:$AA,W$645,FALSE)))</f>
        <v>0.11254396248534582</v>
      </c>
      <c r="X174" s="2">
        <f>VLOOKUP($B174,'Changes (pct point)'!$B:$AA,X$645,FALSE)/(VLOOKUP($B174,'Rates (%) SA2'!$B:$AA,X$645,FALSE)-(VLOOKUP($B174,'Changes (pct point)'!$B:$AA,X$645,FALSE)))</f>
        <v>-0.71449999999999991</v>
      </c>
      <c r="Y174" s="2">
        <f>VLOOKUP($B174,'Changes (pct point)'!$B:$AA,Y$645,FALSE)/(VLOOKUP($B174,'Rates (%) SA2'!$B:$AA,Y$645,FALSE)-(VLOOKUP($B174,'Changes (pct point)'!$B:$AA,Y$645,FALSE)))</f>
        <v>0.2112894873122734</v>
      </c>
      <c r="Z174" s="2">
        <f>VLOOKUP($B174,'Changes (pct point)'!$B:$AA,Z$645,FALSE)/(VLOOKUP($B174,'Rates (%) SA2'!$B:$AA,Z$645,FALSE)-(VLOOKUP($B174,'Changes (pct point)'!$B:$AA,Z$645,FALSE)))</f>
        <v>0.44821092278719399</v>
      </c>
    </row>
    <row r="175" spans="1:26" x14ac:dyDescent="0.3">
      <c r="A175">
        <v>120031678</v>
      </c>
      <c r="B175" t="s">
        <v>520</v>
      </c>
      <c r="C175" s="2">
        <f>VLOOKUP($B175,'Changes (pct point)'!$B:$AA,C$645,FALSE)/(VLOOKUP($B175,'Rates (%) SA2'!$B:$AA,C$645,FALSE)-(VLOOKUP($B175,'Changes (pct point)'!$B:$AA,C$645,FALSE)))</f>
        <v>0.16322619303768557</v>
      </c>
      <c r="D175" s="2">
        <f>VLOOKUP($B175,'Changes (pct point)'!$B:$AA,D$645,FALSE)/(VLOOKUP($B175,'Rates (%) SA2'!$B:$AA,D$645,FALSE)-(VLOOKUP($B175,'Changes (pct point)'!$B:$AA,D$645,FALSE)))</f>
        <v>0.12658794589888275</v>
      </c>
      <c r="E175" s="2">
        <f>VLOOKUP($B175,'Changes (pct point)'!$B:$AA,E$645,FALSE)/(VLOOKUP($B175,'Rates (%) SA2'!$B:$AA,E$645,FALSE)-(VLOOKUP($B175,'Changes (pct point)'!$B:$AA,E$645,FALSE)))</f>
        <v>5.4635875787736668E-2</v>
      </c>
      <c r="F175" s="2">
        <f>VLOOKUP($B175,'Changes (pct point)'!$B:$AA,F$645,FALSE)/(VLOOKUP($B175,'Rates (%) SA2'!$B:$AA,F$645,FALSE)-(VLOOKUP($B175,'Changes (pct point)'!$B:$AA,F$645,FALSE)))</f>
        <v>0.20843020505174811</v>
      </c>
      <c r="G175" s="2">
        <f>VLOOKUP($B175,'Changes (pct point)'!$B:$AA,G$645,FALSE)/(VLOOKUP($B175,'Rates (%) SA2'!$B:$AA,G$645,FALSE)-(VLOOKUP($B175,'Changes (pct point)'!$B:$AA,G$645,FALSE)))</f>
        <v>0.29328800074892064</v>
      </c>
      <c r="H175" s="2">
        <f>VLOOKUP($B175,'Changes (pct point)'!$B:$AA,H$645,FALSE)/(VLOOKUP($B175,'Rates (%) SA2'!$B:$AA,H$645,FALSE)-(VLOOKUP($B175,'Changes (pct point)'!$B:$AA,H$645,FALSE)))</f>
        <v>0.35614424364144287</v>
      </c>
      <c r="I175" s="2">
        <f>VLOOKUP($B175,'Changes (pct point)'!$B:$AA,I$645,FALSE)/(VLOOKUP($B175,'Rates (%) SA2'!$B:$AA,I$645,FALSE)-(VLOOKUP($B175,'Changes (pct point)'!$B:$AA,I$645,FALSE)))</f>
        <v>2.9526402140014937E-2</v>
      </c>
      <c r="J175" s="2">
        <f>VLOOKUP($B175,'Changes (pct point)'!$B:$AA,J$645,FALSE)/(VLOOKUP($B175,'Rates (%) SA2'!$B:$AA,J$645,FALSE)-(VLOOKUP($B175,'Changes (pct point)'!$B:$AA,J$645,FALSE)))</f>
        <v>0.1635750623302871</v>
      </c>
      <c r="K175" s="2">
        <f>VLOOKUP($B175,'Changes (pct point)'!$B:$AA,K$645,FALSE)/(VLOOKUP($B175,'Rates (%) SA2'!$B:$AA,K$645,FALSE)-(VLOOKUP($B175,'Changes (pct point)'!$B:$AA,K$645,FALSE)))</f>
        <v>0.32402782749383047</v>
      </c>
      <c r="L175" s="2">
        <f>VLOOKUP($B175,'Changes (pct point)'!$B:$AA,L$645,FALSE)/(VLOOKUP($B175,'Rates (%) SA2'!$B:$AA,L$645,FALSE)-(VLOOKUP($B175,'Changes (pct point)'!$B:$AA,L$645,FALSE)))</f>
        <v>0.22347596535520678</v>
      </c>
      <c r="M175" s="2">
        <f>VLOOKUP($B175,'Changes (pct point)'!$B:$AA,M$645,FALSE)/(VLOOKUP($B175,'Rates (%) SA2'!$B:$AA,M$645,FALSE)-(VLOOKUP($B175,'Changes (pct point)'!$B:$AA,M$645,FALSE)))</f>
        <v>-0.41463490098907829</v>
      </c>
      <c r="N175" s="2">
        <f>VLOOKUP($B175,'Changes (pct point)'!$B:$AA,N$645,FALSE)/(VLOOKUP($B175,'Rates (%) SA2'!$B:$AA,N$645,FALSE)-(VLOOKUP($B175,'Changes (pct point)'!$B:$AA,N$645,FALSE)))</f>
        <v>-0.2900077917005604</v>
      </c>
      <c r="O175" s="2">
        <f>VLOOKUP($B175,'Changes (pct point)'!$B:$AA,O$645,FALSE)/(VLOOKUP($B175,'Rates (%) SA2'!$B:$AA,O$645,FALSE)-(VLOOKUP($B175,'Changes (pct point)'!$B:$AA,O$645,FALSE)))</f>
        <v>0.239654201270568</v>
      </c>
      <c r="P175" s="2">
        <f>VLOOKUP($B175,'Changes (pct point)'!$B:$AA,P$645,FALSE)/(VLOOKUP($B175,'Rates (%) SA2'!$B:$AA,P$645,FALSE)-(VLOOKUP($B175,'Changes (pct point)'!$B:$AA,P$645,FALSE)))</f>
        <v>-0.43965667008763265</v>
      </c>
      <c r="Q175" s="2">
        <f>VLOOKUP($B175,'Changes (pct point)'!$B:$AA,Q$645,FALSE)/(VLOOKUP($B175,'Rates (%) SA2'!$B:$AA,Q$645,FALSE)-(VLOOKUP($B175,'Changes (pct point)'!$B:$AA,Q$645,FALSE)))</f>
        <v>0.37971352382659079</v>
      </c>
      <c r="R175" s="2">
        <f>VLOOKUP($B175,'Changes (pct point)'!$B:$AA,R$645,FALSE)/(VLOOKUP($B175,'Rates (%) SA2'!$B:$AA,R$645,FALSE)-(VLOOKUP($B175,'Changes (pct point)'!$B:$AA,R$645,FALSE)))</f>
        <v>0.34196900946850667</v>
      </c>
      <c r="S175" s="2">
        <f>VLOOKUP($B175,'Changes (pct point)'!$B:$AA,S$645,FALSE)/(VLOOKUP($B175,'Rates (%) SA2'!$B:$AA,S$645,FALSE)-(VLOOKUP($B175,'Changes (pct point)'!$B:$AA,S$645,FALSE)))</f>
        <v>-0.19325814760721538</v>
      </c>
      <c r="T175" s="2">
        <f>VLOOKUP($B175,'Changes (pct point)'!$B:$AA,T$645,FALSE)/(VLOOKUP($B175,'Rates (%) SA2'!$B:$AA,T$645,FALSE)-(VLOOKUP($B175,'Changes (pct point)'!$B:$AA,T$645,FALSE)))</f>
        <v>9.1493001023518788E-2</v>
      </c>
      <c r="U175" s="2">
        <f>VLOOKUP($B175,'Changes (pct point)'!$B:$AA,U$645,FALSE)/(VLOOKUP($B175,'Rates (%) SA2'!$B:$AA,U$645,FALSE)-(VLOOKUP($B175,'Changes (pct point)'!$B:$AA,U$645,FALSE)))</f>
        <v>0.16307930499889839</v>
      </c>
      <c r="V175" s="2">
        <f>VLOOKUP($B175,'Changes (pct point)'!$B:$AA,V$645,FALSE)/(VLOOKUP($B175,'Rates (%) SA2'!$B:$AA,V$645,FALSE)-(VLOOKUP($B175,'Changes (pct point)'!$B:$AA,V$645,FALSE)))</f>
        <v>0.10990167971058583</v>
      </c>
      <c r="W175" s="2">
        <f>VLOOKUP($B175,'Changes (pct point)'!$B:$AA,W$645,FALSE)/(VLOOKUP($B175,'Rates (%) SA2'!$B:$AA,W$645,FALSE)-(VLOOKUP($B175,'Changes (pct point)'!$B:$AA,W$645,FALSE)))</f>
        <v>1.7266187050359712E-2</v>
      </c>
      <c r="X175" s="2" t="e">
        <f>VLOOKUP($B175,'Changes (pct point)'!$B:$AA,X$645,FALSE)/(VLOOKUP($B175,'Rates (%) SA2'!$B:$AA,X$645,FALSE)-(VLOOKUP($B175,'Changes (pct point)'!$B:$AA,X$645,FALSE)))</f>
        <v>#DIV/0!</v>
      </c>
      <c r="Y175" s="2">
        <f>VLOOKUP($B175,'Changes (pct point)'!$B:$AA,Y$645,FALSE)/(VLOOKUP($B175,'Rates (%) SA2'!$B:$AA,Y$645,FALSE)-(VLOOKUP($B175,'Changes (pct point)'!$B:$AA,Y$645,FALSE)))</f>
        <v>2.296535052377115E-2</v>
      </c>
      <c r="Z175" s="2">
        <f>VLOOKUP($B175,'Changes (pct point)'!$B:$AA,Z$645,FALSE)/(VLOOKUP($B175,'Rates (%) SA2'!$B:$AA,Z$645,FALSE)-(VLOOKUP($B175,'Changes (pct point)'!$B:$AA,Z$645,FALSE)))</f>
        <v>7.036059806508356E-2</v>
      </c>
    </row>
    <row r="176" spans="1:26" x14ac:dyDescent="0.3">
      <c r="A176">
        <v>118021653</v>
      </c>
      <c r="B176" t="s">
        <v>460</v>
      </c>
      <c r="C176" s="2">
        <f>VLOOKUP($B176,'Changes (pct point)'!$B:$AA,C$645,FALSE)/(VLOOKUP($B176,'Rates (%) SA2'!$B:$AA,C$645,FALSE)-(VLOOKUP($B176,'Changes (pct point)'!$B:$AA,C$645,FALSE)))</f>
        <v>0.20196049944536115</v>
      </c>
      <c r="D176" s="2">
        <f>VLOOKUP($B176,'Changes (pct point)'!$B:$AA,D$645,FALSE)/(VLOOKUP($B176,'Rates (%) SA2'!$B:$AA,D$645,FALSE)-(VLOOKUP($B176,'Changes (pct point)'!$B:$AA,D$645,FALSE)))</f>
        <v>8.8697245820672371E-2</v>
      </c>
      <c r="E176" s="2">
        <f>VLOOKUP($B176,'Changes (pct point)'!$B:$AA,E$645,FALSE)/(VLOOKUP($B176,'Rates (%) SA2'!$B:$AA,E$645,FALSE)-(VLOOKUP($B176,'Changes (pct point)'!$B:$AA,E$645,FALSE)))</f>
        <v>-7.1538404256675972E-2</v>
      </c>
      <c r="F176" s="2">
        <f>VLOOKUP($B176,'Changes (pct point)'!$B:$AA,F$645,FALSE)/(VLOOKUP($B176,'Rates (%) SA2'!$B:$AA,F$645,FALSE)-(VLOOKUP($B176,'Changes (pct point)'!$B:$AA,F$645,FALSE)))</f>
        <v>0.23531979916473422</v>
      </c>
      <c r="G176" s="2">
        <f>VLOOKUP($B176,'Changes (pct point)'!$B:$AA,G$645,FALSE)/(VLOOKUP($B176,'Rates (%) SA2'!$B:$AA,G$645,FALSE)-(VLOOKUP($B176,'Changes (pct point)'!$B:$AA,G$645,FALSE)))</f>
        <v>0.4986201912523765</v>
      </c>
      <c r="H176" s="2">
        <f>VLOOKUP($B176,'Changes (pct point)'!$B:$AA,H$645,FALSE)/(VLOOKUP($B176,'Rates (%) SA2'!$B:$AA,H$645,FALSE)-(VLOOKUP($B176,'Changes (pct point)'!$B:$AA,H$645,FALSE)))</f>
        <v>0.39622608484607375</v>
      </c>
      <c r="I176" s="2">
        <f>VLOOKUP($B176,'Changes (pct point)'!$B:$AA,I$645,FALSE)/(VLOOKUP($B176,'Rates (%) SA2'!$B:$AA,I$645,FALSE)-(VLOOKUP($B176,'Changes (pct point)'!$B:$AA,I$645,FALSE)))</f>
        <v>0.12194643248255513</v>
      </c>
      <c r="J176" s="2">
        <f>VLOOKUP($B176,'Changes (pct point)'!$B:$AA,J$645,FALSE)/(VLOOKUP($B176,'Rates (%) SA2'!$B:$AA,J$645,FALSE)-(VLOOKUP($B176,'Changes (pct point)'!$B:$AA,J$645,FALSE)))</f>
        <v>0.45138226996936026</v>
      </c>
      <c r="K176" s="2">
        <f>VLOOKUP($B176,'Changes (pct point)'!$B:$AA,K$645,FALSE)/(VLOOKUP($B176,'Rates (%) SA2'!$B:$AA,K$645,FALSE)-(VLOOKUP($B176,'Changes (pct point)'!$B:$AA,K$645,FALSE)))</f>
        <v>1.7911903552977761</v>
      </c>
      <c r="L176" s="2">
        <f>VLOOKUP($B176,'Changes (pct point)'!$B:$AA,L$645,FALSE)/(VLOOKUP($B176,'Rates (%) SA2'!$B:$AA,L$645,FALSE)-(VLOOKUP($B176,'Changes (pct point)'!$B:$AA,L$645,FALSE)))</f>
        <v>0.17126075661023651</v>
      </c>
      <c r="M176" s="2">
        <f>VLOOKUP($B176,'Changes (pct point)'!$B:$AA,M$645,FALSE)/(VLOOKUP($B176,'Rates (%) SA2'!$B:$AA,M$645,FALSE)-(VLOOKUP($B176,'Changes (pct point)'!$B:$AA,M$645,FALSE)))</f>
        <v>-0.24359214942352619</v>
      </c>
      <c r="N176" s="2">
        <f>VLOOKUP($B176,'Changes (pct point)'!$B:$AA,N$645,FALSE)/(VLOOKUP($B176,'Rates (%) SA2'!$B:$AA,N$645,FALSE)-(VLOOKUP($B176,'Changes (pct point)'!$B:$AA,N$645,FALSE)))</f>
        <v>-0.25593982945415983</v>
      </c>
      <c r="O176" s="2">
        <f>VLOOKUP($B176,'Changes (pct point)'!$B:$AA,O$645,FALSE)/(VLOOKUP($B176,'Rates (%) SA2'!$B:$AA,O$645,FALSE)-(VLOOKUP($B176,'Changes (pct point)'!$B:$AA,O$645,FALSE)))</f>
        <v>0.72594857416772129</v>
      </c>
      <c r="P176" s="2">
        <f>VLOOKUP($B176,'Changes (pct point)'!$B:$AA,P$645,FALSE)/(VLOOKUP($B176,'Rates (%) SA2'!$B:$AA,P$645,FALSE)-(VLOOKUP($B176,'Changes (pct point)'!$B:$AA,P$645,FALSE)))</f>
        <v>-0.35774666948936035</v>
      </c>
      <c r="Q176" s="2">
        <f>VLOOKUP($B176,'Changes (pct point)'!$B:$AA,Q$645,FALSE)/(VLOOKUP($B176,'Rates (%) SA2'!$B:$AA,Q$645,FALSE)-(VLOOKUP($B176,'Changes (pct point)'!$B:$AA,Q$645,FALSE)))</f>
        <v>0.28762367231560543</v>
      </c>
      <c r="R176" s="2">
        <f>VLOOKUP($B176,'Changes (pct point)'!$B:$AA,R$645,FALSE)/(VLOOKUP($B176,'Rates (%) SA2'!$B:$AA,R$645,FALSE)-(VLOOKUP($B176,'Changes (pct point)'!$B:$AA,R$645,FALSE)))</f>
        <v>0.54253297924045552</v>
      </c>
      <c r="S176" s="2">
        <f>VLOOKUP($B176,'Changes (pct point)'!$B:$AA,S$645,FALSE)/(VLOOKUP($B176,'Rates (%) SA2'!$B:$AA,S$645,FALSE)-(VLOOKUP($B176,'Changes (pct point)'!$B:$AA,S$645,FALSE)))</f>
        <v>0.99503133045419156</v>
      </c>
      <c r="T176" s="2">
        <f>VLOOKUP($B176,'Changes (pct point)'!$B:$AA,T$645,FALSE)/(VLOOKUP($B176,'Rates (%) SA2'!$B:$AA,T$645,FALSE)-(VLOOKUP($B176,'Changes (pct point)'!$B:$AA,T$645,FALSE)))</f>
        <v>3.7853733475002413E-2</v>
      </c>
      <c r="U176" s="2">
        <f>VLOOKUP($B176,'Changes (pct point)'!$B:$AA,U$645,FALSE)/(VLOOKUP($B176,'Rates (%) SA2'!$B:$AA,U$645,FALSE)-(VLOOKUP($B176,'Changes (pct point)'!$B:$AA,U$645,FALSE)))</f>
        <v>0.16005490457778104</v>
      </c>
      <c r="V176" s="2">
        <f>VLOOKUP($B176,'Changes (pct point)'!$B:$AA,V$645,FALSE)/(VLOOKUP($B176,'Rates (%) SA2'!$B:$AA,V$645,FALSE)-(VLOOKUP($B176,'Changes (pct point)'!$B:$AA,V$645,FALSE)))</f>
        <v>0.36834324095172871</v>
      </c>
      <c r="W176" s="2">
        <f>VLOOKUP($B176,'Changes (pct point)'!$B:$AA,W$645,FALSE)/(VLOOKUP($B176,'Rates (%) SA2'!$B:$AA,W$645,FALSE)-(VLOOKUP($B176,'Changes (pct point)'!$B:$AA,W$645,FALSE)))</f>
        <v>0.22163308589607633</v>
      </c>
      <c r="X176" s="2">
        <f>VLOOKUP($B176,'Changes (pct point)'!$B:$AA,X$645,FALSE)/(VLOOKUP($B176,'Rates (%) SA2'!$B:$AA,X$645,FALSE)-(VLOOKUP($B176,'Changes (pct point)'!$B:$AA,X$645,FALSE)))</f>
        <v>0.18974358974358976</v>
      </c>
      <c r="Y176" s="2">
        <f>VLOOKUP($B176,'Changes (pct point)'!$B:$AA,Y$645,FALSE)/(VLOOKUP($B176,'Rates (%) SA2'!$B:$AA,Y$645,FALSE)-(VLOOKUP($B176,'Changes (pct point)'!$B:$AA,Y$645,FALSE)))</f>
        <v>0.18374291115311911</v>
      </c>
      <c r="Z176" s="2">
        <f>VLOOKUP($B176,'Changes (pct point)'!$B:$AA,Z$645,FALSE)/(VLOOKUP($B176,'Rates (%) SA2'!$B:$AA,Z$645,FALSE)-(VLOOKUP($B176,'Changes (pct point)'!$B:$AA,Z$645,FALSE)))</f>
        <v>0.17921568627450982</v>
      </c>
    </row>
    <row r="177" spans="1:26" x14ac:dyDescent="0.3">
      <c r="A177">
        <v>125011586</v>
      </c>
      <c r="B177" t="s">
        <v>620</v>
      </c>
      <c r="C177" s="2">
        <f>VLOOKUP($B177,'Changes (pct point)'!$B:$AA,C$645,FALSE)/(VLOOKUP($B177,'Rates (%) SA2'!$B:$AA,C$645,FALSE)-(VLOOKUP($B177,'Changes (pct point)'!$B:$AA,C$645,FALSE)))</f>
        <v>6.8299836333878565E-3</v>
      </c>
      <c r="D177" s="2">
        <f>VLOOKUP($B177,'Changes (pct point)'!$B:$AA,D$645,FALSE)/(VLOOKUP($B177,'Rates (%) SA2'!$B:$AA,D$645,FALSE)-(VLOOKUP($B177,'Changes (pct point)'!$B:$AA,D$645,FALSE)))</f>
        <v>7.8697413793103521E-2</v>
      </c>
      <c r="E177" s="2">
        <f>VLOOKUP($B177,'Changes (pct point)'!$B:$AA,E$645,FALSE)/(VLOOKUP($B177,'Rates (%) SA2'!$B:$AA,E$645,FALSE)-(VLOOKUP($B177,'Changes (pct point)'!$B:$AA,E$645,FALSE)))</f>
        <v>-0.10649800362976398</v>
      </c>
      <c r="F177" s="2">
        <f>VLOOKUP($B177,'Changes (pct point)'!$B:$AA,F$645,FALSE)/(VLOOKUP($B177,'Rates (%) SA2'!$B:$AA,F$645,FALSE)-(VLOOKUP($B177,'Changes (pct point)'!$B:$AA,F$645,FALSE)))</f>
        <v>6.8870346598202764E-2</v>
      </c>
      <c r="G177" s="2">
        <f>VLOOKUP($B177,'Changes (pct point)'!$B:$AA,G$645,FALSE)/(VLOOKUP($B177,'Rates (%) SA2'!$B:$AA,G$645,FALSE)-(VLOOKUP($B177,'Changes (pct point)'!$B:$AA,G$645,FALSE)))</f>
        <v>-0.22628446215139444</v>
      </c>
      <c r="H177" s="2">
        <f>VLOOKUP($B177,'Changes (pct point)'!$B:$AA,H$645,FALSE)/(VLOOKUP($B177,'Rates (%) SA2'!$B:$AA,H$645,FALSE)-(VLOOKUP($B177,'Changes (pct point)'!$B:$AA,H$645,FALSE)))</f>
        <v>4.6584420289855079E-2</v>
      </c>
      <c r="I177" s="2">
        <f>VLOOKUP($B177,'Changes (pct point)'!$B:$AA,I$645,FALSE)/(VLOOKUP($B177,'Rates (%) SA2'!$B:$AA,I$645,FALSE)-(VLOOKUP($B177,'Changes (pct point)'!$B:$AA,I$645,FALSE)))</f>
        <v>-7.2556449044586011E-2</v>
      </c>
      <c r="J177" s="2">
        <f>VLOOKUP($B177,'Changes (pct point)'!$B:$AA,J$645,FALSE)/(VLOOKUP($B177,'Rates (%) SA2'!$B:$AA,J$645,FALSE)-(VLOOKUP($B177,'Changes (pct point)'!$B:$AA,J$645,FALSE)))</f>
        <v>0.19313131868131872</v>
      </c>
      <c r="K177" s="2">
        <f>VLOOKUP($B177,'Changes (pct point)'!$B:$AA,K$645,FALSE)/(VLOOKUP($B177,'Rates (%) SA2'!$B:$AA,K$645,FALSE)-(VLOOKUP($B177,'Changes (pct point)'!$B:$AA,K$645,FALSE)))</f>
        <v>-6.5546122448979491E-2</v>
      </c>
      <c r="L177" s="2">
        <f>VLOOKUP($B177,'Changes (pct point)'!$B:$AA,L$645,FALSE)/(VLOOKUP($B177,'Rates (%) SA2'!$B:$AA,L$645,FALSE)-(VLOOKUP($B177,'Changes (pct point)'!$B:$AA,L$645,FALSE)))</f>
        <v>0.1068427109974424</v>
      </c>
      <c r="M177" s="2">
        <f>VLOOKUP($B177,'Changes (pct point)'!$B:$AA,M$645,FALSE)/(VLOOKUP($B177,'Rates (%) SA2'!$B:$AA,M$645,FALSE)-(VLOOKUP($B177,'Changes (pct point)'!$B:$AA,M$645,FALSE)))</f>
        <v>-9.6709090909091223E-3</v>
      </c>
      <c r="N177" s="2">
        <f>VLOOKUP($B177,'Changes (pct point)'!$B:$AA,N$645,FALSE)/(VLOOKUP($B177,'Rates (%) SA2'!$B:$AA,N$645,FALSE)-(VLOOKUP($B177,'Changes (pct point)'!$B:$AA,N$645,FALSE)))</f>
        <v>-0.22076467780429596</v>
      </c>
      <c r="O177" s="2">
        <f>VLOOKUP($B177,'Changes (pct point)'!$B:$AA,O$645,FALSE)/(VLOOKUP($B177,'Rates (%) SA2'!$B:$AA,O$645,FALSE)-(VLOOKUP($B177,'Changes (pct point)'!$B:$AA,O$645,FALSE)))</f>
        <v>0.12797348066298347</v>
      </c>
      <c r="P177" s="2">
        <f>VLOOKUP($B177,'Changes (pct point)'!$B:$AA,P$645,FALSE)/(VLOOKUP($B177,'Rates (%) SA2'!$B:$AA,P$645,FALSE)-(VLOOKUP($B177,'Changes (pct point)'!$B:$AA,P$645,FALSE)))</f>
        <v>-0.36951966527196656</v>
      </c>
      <c r="Q177" s="2">
        <f>VLOOKUP($B177,'Changes (pct point)'!$B:$AA,Q$645,FALSE)/(VLOOKUP($B177,'Rates (%) SA2'!$B:$AA,Q$645,FALSE)-(VLOOKUP($B177,'Changes (pct point)'!$B:$AA,Q$645,FALSE)))</f>
        <v>0.17125998240985033</v>
      </c>
      <c r="R177" s="2">
        <f>VLOOKUP($B177,'Changes (pct point)'!$B:$AA,R$645,FALSE)/(VLOOKUP($B177,'Rates (%) SA2'!$B:$AA,R$645,FALSE)-(VLOOKUP($B177,'Changes (pct point)'!$B:$AA,R$645,FALSE)))</f>
        <v>-0.12759999999999999</v>
      </c>
      <c r="S177" s="2">
        <f>VLOOKUP($B177,'Changes (pct point)'!$B:$AA,S$645,FALSE)/(VLOOKUP($B177,'Rates (%) SA2'!$B:$AA,S$645,FALSE)-(VLOOKUP($B177,'Changes (pct point)'!$B:$AA,S$645,FALSE)))</f>
        <v>-0.19826666666666662</v>
      </c>
      <c r="T177" s="2">
        <f>VLOOKUP($B177,'Changes (pct point)'!$B:$AA,T$645,FALSE)/(VLOOKUP($B177,'Rates (%) SA2'!$B:$AA,T$645,FALSE)-(VLOOKUP($B177,'Changes (pct point)'!$B:$AA,T$645,FALSE)))</f>
        <v>-0.17001875</v>
      </c>
      <c r="U177" s="2">
        <f>VLOOKUP($B177,'Changes (pct point)'!$B:$AA,U$645,FALSE)/(VLOOKUP($B177,'Rates (%) SA2'!$B:$AA,U$645,FALSE)-(VLOOKUP($B177,'Changes (pct point)'!$B:$AA,U$645,FALSE)))</f>
        <v>0.15866117136659427</v>
      </c>
      <c r="V177" s="2">
        <f>VLOOKUP($B177,'Changes (pct point)'!$B:$AA,V$645,FALSE)/(VLOOKUP($B177,'Rates (%) SA2'!$B:$AA,V$645,FALSE)-(VLOOKUP($B177,'Changes (pct point)'!$B:$AA,V$645,FALSE)))</f>
        <v>-0.1590758620689656</v>
      </c>
      <c r="W177" s="2">
        <f>VLOOKUP($B177,'Changes (pct point)'!$B:$AA,W$645,FALSE)/(VLOOKUP($B177,'Rates (%) SA2'!$B:$AA,W$645,FALSE)-(VLOOKUP($B177,'Changes (pct point)'!$B:$AA,W$645,FALSE)))</f>
        <v>-7.4950690335305714E-2</v>
      </c>
      <c r="X177" s="2">
        <f>VLOOKUP($B177,'Changes (pct point)'!$B:$AA,X$645,FALSE)/(VLOOKUP($B177,'Rates (%) SA2'!$B:$AA,X$645,FALSE)-(VLOOKUP($B177,'Changes (pct point)'!$B:$AA,X$645,FALSE)))</f>
        <v>0.15906288532675711</v>
      </c>
      <c r="Y177" s="2">
        <f>VLOOKUP($B177,'Changes (pct point)'!$B:$AA,Y$645,FALSE)/(VLOOKUP($B177,'Rates (%) SA2'!$B:$AA,Y$645,FALSE)-(VLOOKUP($B177,'Changes (pct point)'!$B:$AA,Y$645,FALSE)))</f>
        <v>3.0882992605480643E-2</v>
      </c>
      <c r="Z177" s="2">
        <f>VLOOKUP($B177,'Changes (pct point)'!$B:$AA,Z$645,FALSE)/(VLOOKUP($B177,'Rates (%) SA2'!$B:$AA,Z$645,FALSE)-(VLOOKUP($B177,'Changes (pct point)'!$B:$AA,Z$645,FALSE)))</f>
        <v>0.21153846153846154</v>
      </c>
    </row>
    <row r="178" spans="1:26" x14ac:dyDescent="0.3">
      <c r="A178">
        <v>102021057</v>
      </c>
      <c r="B178" t="s">
        <v>130</v>
      </c>
      <c r="C178" s="2">
        <f>VLOOKUP($B178,'Changes (pct point)'!$B:$AA,C$645,FALSE)/(VLOOKUP($B178,'Rates (%) SA2'!$B:$AA,C$645,FALSE)-(VLOOKUP($B178,'Changes (pct point)'!$B:$AA,C$645,FALSE)))</f>
        <v>0.10913648036253774</v>
      </c>
      <c r="D178" s="2">
        <f>VLOOKUP($B178,'Changes (pct point)'!$B:$AA,D$645,FALSE)/(VLOOKUP($B178,'Rates (%) SA2'!$B:$AA,D$645,FALSE)-(VLOOKUP($B178,'Changes (pct point)'!$B:$AA,D$645,FALSE)))</f>
        <v>-0.15251735941320294</v>
      </c>
      <c r="E178" s="2">
        <f>VLOOKUP($B178,'Changes (pct point)'!$B:$AA,E$645,FALSE)/(VLOOKUP($B178,'Rates (%) SA2'!$B:$AA,E$645,FALSE)-(VLOOKUP($B178,'Changes (pct point)'!$B:$AA,E$645,FALSE)))</f>
        <v>7.1035862068965394E-2</v>
      </c>
      <c r="F178" s="2">
        <f>VLOOKUP($B178,'Changes (pct point)'!$B:$AA,F$645,FALSE)/(VLOOKUP($B178,'Rates (%) SA2'!$B:$AA,F$645,FALSE)-(VLOOKUP($B178,'Changes (pct point)'!$B:$AA,F$645,FALSE)))</f>
        <v>0.20249481361426247</v>
      </c>
      <c r="G178" s="2">
        <f>VLOOKUP($B178,'Changes (pct point)'!$B:$AA,G$645,FALSE)/(VLOOKUP($B178,'Rates (%) SA2'!$B:$AA,G$645,FALSE)-(VLOOKUP($B178,'Changes (pct point)'!$B:$AA,G$645,FALSE)))</f>
        <v>0.4547012987012985</v>
      </c>
      <c r="H178" s="2">
        <f>VLOOKUP($B178,'Changes (pct point)'!$B:$AA,H$645,FALSE)/(VLOOKUP($B178,'Rates (%) SA2'!$B:$AA,H$645,FALSE)-(VLOOKUP($B178,'Changes (pct point)'!$B:$AA,H$645,FALSE)))</f>
        <v>0.2182400000000001</v>
      </c>
      <c r="I178" s="2">
        <f>VLOOKUP($B178,'Changes (pct point)'!$B:$AA,I$645,FALSE)/(VLOOKUP($B178,'Rates (%) SA2'!$B:$AA,I$645,FALSE)-(VLOOKUP($B178,'Changes (pct point)'!$B:$AA,I$645,FALSE)))</f>
        <v>0.23259808061420342</v>
      </c>
      <c r="J178" s="2">
        <f>VLOOKUP($B178,'Changes (pct point)'!$B:$AA,J$645,FALSE)/(VLOOKUP($B178,'Rates (%) SA2'!$B:$AA,J$645,FALSE)-(VLOOKUP($B178,'Changes (pct point)'!$B:$AA,J$645,FALSE)))</f>
        <v>0.26879437229437225</v>
      </c>
      <c r="K178" s="2">
        <f>VLOOKUP($B178,'Changes (pct point)'!$B:$AA,K$645,FALSE)/(VLOOKUP($B178,'Rates (%) SA2'!$B:$AA,K$645,FALSE)-(VLOOKUP($B178,'Changes (pct point)'!$B:$AA,K$645,FALSE)))</f>
        <v>0.97892000000000012</v>
      </c>
      <c r="L178" s="2">
        <f>VLOOKUP($B178,'Changes (pct point)'!$B:$AA,L$645,FALSE)/(VLOOKUP($B178,'Rates (%) SA2'!$B:$AA,L$645,FALSE)-(VLOOKUP($B178,'Changes (pct point)'!$B:$AA,L$645,FALSE)))</f>
        <v>5.4681623931623943E-2</v>
      </c>
      <c r="M178" s="2">
        <f>VLOOKUP($B178,'Changes (pct point)'!$B:$AA,M$645,FALSE)/(VLOOKUP($B178,'Rates (%) SA2'!$B:$AA,M$645,FALSE)-(VLOOKUP($B178,'Changes (pct point)'!$B:$AA,M$645,FALSE)))</f>
        <v>-7.8045842696629217E-2</v>
      </c>
      <c r="N178" s="2">
        <f>VLOOKUP($B178,'Changes (pct point)'!$B:$AA,N$645,FALSE)/(VLOOKUP($B178,'Rates (%) SA2'!$B:$AA,N$645,FALSE)-(VLOOKUP($B178,'Changes (pct point)'!$B:$AA,N$645,FALSE)))</f>
        <v>8.6226086956521744E-2</v>
      </c>
      <c r="O178" s="2">
        <f>VLOOKUP($B178,'Changes (pct point)'!$B:$AA,O$645,FALSE)/(VLOOKUP($B178,'Rates (%) SA2'!$B:$AA,O$645,FALSE)-(VLOOKUP($B178,'Changes (pct point)'!$B:$AA,O$645,FALSE)))</f>
        <v>0.96739411764705907</v>
      </c>
      <c r="P178" s="2">
        <f>VLOOKUP($B178,'Changes (pct point)'!$B:$AA,P$645,FALSE)/(VLOOKUP($B178,'Rates (%) SA2'!$B:$AA,P$645,FALSE)-(VLOOKUP($B178,'Changes (pct point)'!$B:$AA,P$645,FALSE)))</f>
        <v>-0.26015748031496067</v>
      </c>
      <c r="Q178" s="2">
        <f>VLOOKUP($B178,'Changes (pct point)'!$B:$AA,Q$645,FALSE)/(VLOOKUP($B178,'Rates (%) SA2'!$B:$AA,Q$645,FALSE)-(VLOOKUP($B178,'Changes (pct point)'!$B:$AA,Q$645,FALSE)))</f>
        <v>0.21485232067510548</v>
      </c>
      <c r="R178" s="2">
        <f>VLOOKUP($B178,'Changes (pct point)'!$B:$AA,R$645,FALSE)/(VLOOKUP($B178,'Rates (%) SA2'!$B:$AA,R$645,FALSE)-(VLOOKUP($B178,'Changes (pct point)'!$B:$AA,R$645,FALSE)))</f>
        <v>0.44450839160839162</v>
      </c>
      <c r="S178" s="2">
        <f>VLOOKUP($B178,'Changes (pct point)'!$B:$AA,S$645,FALSE)/(VLOOKUP($B178,'Rates (%) SA2'!$B:$AA,S$645,FALSE)-(VLOOKUP($B178,'Changes (pct point)'!$B:$AA,S$645,FALSE)))</f>
        <v>0.4241393442622951</v>
      </c>
      <c r="T178" s="2">
        <f>VLOOKUP($B178,'Changes (pct point)'!$B:$AA,T$645,FALSE)/(VLOOKUP($B178,'Rates (%) SA2'!$B:$AA,T$645,FALSE)-(VLOOKUP($B178,'Changes (pct point)'!$B:$AA,T$645,FALSE)))</f>
        <v>-1.5219377162629749E-2</v>
      </c>
      <c r="U178" s="2">
        <f>VLOOKUP($B178,'Changes (pct point)'!$B:$AA,U$645,FALSE)/(VLOOKUP($B178,'Rates (%) SA2'!$B:$AA,U$645,FALSE)-(VLOOKUP($B178,'Changes (pct point)'!$B:$AA,U$645,FALSE)))</f>
        <v>0.15366039823008842</v>
      </c>
      <c r="V178" s="2">
        <f>VLOOKUP($B178,'Changes (pct point)'!$B:$AA,V$645,FALSE)/(VLOOKUP($B178,'Rates (%) SA2'!$B:$AA,V$645,FALSE)-(VLOOKUP($B178,'Changes (pct point)'!$B:$AA,V$645,FALSE)))</f>
        <v>0.19942620689655183</v>
      </c>
      <c r="W178" s="2">
        <f>VLOOKUP($B178,'Changes (pct point)'!$B:$AA,W$645,FALSE)/(VLOOKUP($B178,'Rates (%) SA2'!$B:$AA,W$645,FALSE)-(VLOOKUP($B178,'Changes (pct point)'!$B:$AA,W$645,FALSE)))</f>
        <v>0.23560830860534124</v>
      </c>
      <c r="X178" s="2">
        <f>VLOOKUP($B178,'Changes (pct point)'!$B:$AA,X$645,FALSE)/(VLOOKUP($B178,'Rates (%) SA2'!$B:$AA,X$645,FALSE)-(VLOOKUP($B178,'Changes (pct point)'!$B:$AA,X$645,FALSE)))</f>
        <v>-0.1016768698429598</v>
      </c>
      <c r="Y178" s="2">
        <f>VLOOKUP($B178,'Changes (pct point)'!$B:$AA,Y$645,FALSE)/(VLOOKUP($B178,'Rates (%) SA2'!$B:$AA,Y$645,FALSE)-(VLOOKUP($B178,'Changes (pct point)'!$B:$AA,Y$645,FALSE)))</f>
        <v>0.50162337662337664</v>
      </c>
      <c r="Z178" s="2">
        <f>VLOOKUP($B178,'Changes (pct point)'!$B:$AA,Z$645,FALSE)/(VLOOKUP($B178,'Rates (%) SA2'!$B:$AA,Z$645,FALSE)-(VLOOKUP($B178,'Changes (pct point)'!$B:$AA,Z$645,FALSE)))</f>
        <v>0.2329646806992508</v>
      </c>
    </row>
    <row r="179" spans="1:26" x14ac:dyDescent="0.3">
      <c r="A179">
        <v>116011561</v>
      </c>
      <c r="B179" t="s">
        <v>5</v>
      </c>
      <c r="C179" s="2">
        <f>VLOOKUP($B179,'Changes (pct point)'!$B:$AA,C$645,FALSE)/(VLOOKUP($B179,'Rates (%) SA2'!$B:$AA,C$645,FALSE)-(VLOOKUP($B179,'Changes (pct point)'!$B:$AA,C$645,FALSE)))</f>
        <v>0.13632282282282282</v>
      </c>
      <c r="D179" s="2">
        <f>VLOOKUP($B179,'Changes (pct point)'!$B:$AA,D$645,FALSE)/(VLOOKUP($B179,'Rates (%) SA2'!$B:$AA,D$645,FALSE)-(VLOOKUP($B179,'Changes (pct point)'!$B:$AA,D$645,FALSE)))</f>
        <v>-4.0948275862068922E-2</v>
      </c>
      <c r="E179" s="2">
        <f>VLOOKUP($B179,'Changes (pct point)'!$B:$AA,E$645,FALSE)/(VLOOKUP($B179,'Rates (%) SA2'!$B:$AA,E$645,FALSE)-(VLOOKUP($B179,'Changes (pct point)'!$B:$AA,E$645,FALSE)))</f>
        <v>-2.6619512195121889E-2</v>
      </c>
      <c r="F179" s="2">
        <f>VLOOKUP($B179,'Changes (pct point)'!$B:$AA,F$645,FALSE)/(VLOOKUP($B179,'Rates (%) SA2'!$B:$AA,F$645,FALSE)-(VLOOKUP($B179,'Changes (pct point)'!$B:$AA,F$645,FALSE)))</f>
        <v>0.20198227571115984</v>
      </c>
      <c r="G179" s="2">
        <f>VLOOKUP($B179,'Changes (pct point)'!$B:$AA,G$645,FALSE)/(VLOOKUP($B179,'Rates (%) SA2'!$B:$AA,G$645,FALSE)-(VLOOKUP($B179,'Changes (pct point)'!$B:$AA,G$645,FALSE)))</f>
        <v>0.84471818181818181</v>
      </c>
      <c r="H179" s="2">
        <f>VLOOKUP($B179,'Changes (pct point)'!$B:$AA,H$645,FALSE)/(VLOOKUP($B179,'Rates (%) SA2'!$B:$AA,H$645,FALSE)-(VLOOKUP($B179,'Changes (pct point)'!$B:$AA,H$645,FALSE)))</f>
        <v>0.19665116279069775</v>
      </c>
      <c r="I179" s="2">
        <f>VLOOKUP($B179,'Changes (pct point)'!$B:$AA,I$645,FALSE)/(VLOOKUP($B179,'Rates (%) SA2'!$B:$AA,I$645,FALSE)-(VLOOKUP($B179,'Changes (pct point)'!$B:$AA,I$645,FALSE)))</f>
        <v>0.26237902995720397</v>
      </c>
      <c r="J179" s="2">
        <f>VLOOKUP($B179,'Changes (pct point)'!$B:$AA,J$645,FALSE)/(VLOOKUP($B179,'Rates (%) SA2'!$B:$AA,J$645,FALSE)-(VLOOKUP($B179,'Changes (pct point)'!$B:$AA,J$645,FALSE)))</f>
        <v>0.42213953488372075</v>
      </c>
      <c r="K179" s="2">
        <f>VLOOKUP($B179,'Changes (pct point)'!$B:$AA,K$645,FALSE)/(VLOOKUP($B179,'Rates (%) SA2'!$B:$AA,K$645,FALSE)-(VLOOKUP($B179,'Changes (pct point)'!$B:$AA,K$645,FALSE)))</f>
        <v>0.94119595959595981</v>
      </c>
      <c r="L179" s="2">
        <f>VLOOKUP($B179,'Changes (pct point)'!$B:$AA,L$645,FALSE)/(VLOOKUP($B179,'Rates (%) SA2'!$B:$AA,L$645,FALSE)-(VLOOKUP($B179,'Changes (pct point)'!$B:$AA,L$645,FALSE)))</f>
        <v>0.25716637863315006</v>
      </c>
      <c r="M179" s="2">
        <f>VLOOKUP($B179,'Changes (pct point)'!$B:$AA,M$645,FALSE)/(VLOOKUP($B179,'Rates (%) SA2'!$B:$AA,M$645,FALSE)-(VLOOKUP($B179,'Changes (pct point)'!$B:$AA,M$645,FALSE)))</f>
        <v>0.11551185567010304</v>
      </c>
      <c r="N179" s="2">
        <f>VLOOKUP($B179,'Changes (pct point)'!$B:$AA,N$645,FALSE)/(VLOOKUP($B179,'Rates (%) SA2'!$B:$AA,N$645,FALSE)-(VLOOKUP($B179,'Changes (pct point)'!$B:$AA,N$645,FALSE)))</f>
        <v>-5.6663461538461669E-2</v>
      </c>
      <c r="O179" s="2">
        <f>VLOOKUP($B179,'Changes (pct point)'!$B:$AA,O$645,FALSE)/(VLOOKUP($B179,'Rates (%) SA2'!$B:$AA,O$645,FALSE)-(VLOOKUP($B179,'Changes (pct point)'!$B:$AA,O$645,FALSE)))</f>
        <v>1.0775758620689653</v>
      </c>
      <c r="P179" s="2">
        <f>VLOOKUP($B179,'Changes (pct point)'!$B:$AA,P$645,FALSE)/(VLOOKUP($B179,'Rates (%) SA2'!$B:$AA,P$645,FALSE)-(VLOOKUP($B179,'Changes (pct point)'!$B:$AA,P$645,FALSE)))</f>
        <v>-0.43933900709219853</v>
      </c>
      <c r="Q179" s="2">
        <f>VLOOKUP($B179,'Changes (pct point)'!$B:$AA,Q$645,FALSE)/(VLOOKUP($B179,'Rates (%) SA2'!$B:$AA,Q$645,FALSE)-(VLOOKUP($B179,'Changes (pct point)'!$B:$AA,Q$645,FALSE)))</f>
        <v>6.9283809523809511E-2</v>
      </c>
      <c r="R179" s="2">
        <f>VLOOKUP($B179,'Changes (pct point)'!$B:$AA,R$645,FALSE)/(VLOOKUP($B179,'Rates (%) SA2'!$B:$AA,R$645,FALSE)-(VLOOKUP($B179,'Changes (pct point)'!$B:$AA,R$645,FALSE)))</f>
        <v>1.0188999999999999</v>
      </c>
      <c r="S179" s="2">
        <f>VLOOKUP($B179,'Changes (pct point)'!$B:$AA,S$645,FALSE)/(VLOOKUP($B179,'Rates (%) SA2'!$B:$AA,S$645,FALSE)-(VLOOKUP($B179,'Changes (pct point)'!$B:$AA,S$645,FALSE)))</f>
        <v>0.47826129032258069</v>
      </c>
      <c r="T179" s="2">
        <f>VLOOKUP($B179,'Changes (pct point)'!$B:$AA,T$645,FALSE)/(VLOOKUP($B179,'Rates (%) SA2'!$B:$AA,T$645,FALSE)-(VLOOKUP($B179,'Changes (pct point)'!$B:$AA,T$645,FALSE)))</f>
        <v>6.6315733736762444E-2</v>
      </c>
      <c r="U179" s="2">
        <f>VLOOKUP($B179,'Changes (pct point)'!$B:$AA,U$645,FALSE)/(VLOOKUP($B179,'Rates (%) SA2'!$B:$AA,U$645,FALSE)-(VLOOKUP($B179,'Changes (pct point)'!$B:$AA,U$645,FALSE)))</f>
        <v>0.15322419889502753</v>
      </c>
      <c r="V179" s="2">
        <f>VLOOKUP($B179,'Changes (pct point)'!$B:$AA,V$645,FALSE)/(VLOOKUP($B179,'Rates (%) SA2'!$B:$AA,V$645,FALSE)-(VLOOKUP($B179,'Changes (pct point)'!$B:$AA,V$645,FALSE)))</f>
        <v>0.33163601895734596</v>
      </c>
      <c r="W179" s="2">
        <f>VLOOKUP($B179,'Changes (pct point)'!$B:$AA,W$645,FALSE)/(VLOOKUP($B179,'Rates (%) SA2'!$B:$AA,W$645,FALSE)-(VLOOKUP($B179,'Changes (pct point)'!$B:$AA,W$645,FALSE)))</f>
        <v>8.954041204437399E-2</v>
      </c>
      <c r="X179" s="2">
        <f>VLOOKUP($B179,'Changes (pct point)'!$B:$AA,X$645,FALSE)/(VLOOKUP($B179,'Rates (%) SA2'!$B:$AA,X$645,FALSE)-(VLOOKUP($B179,'Changes (pct point)'!$B:$AA,X$645,FALSE)))</f>
        <v>-0.2168737060041408</v>
      </c>
      <c r="Y179" s="2">
        <f>VLOOKUP($B179,'Changes (pct point)'!$B:$AA,Y$645,FALSE)/(VLOOKUP($B179,'Rates (%) SA2'!$B:$AA,Y$645,FALSE)-(VLOOKUP($B179,'Changes (pct point)'!$B:$AA,Y$645,FALSE)))</f>
        <v>1.1590003621876132E-2</v>
      </c>
      <c r="Z179" s="2">
        <f>VLOOKUP($B179,'Changes (pct point)'!$B:$AA,Z$645,FALSE)/(VLOOKUP($B179,'Rates (%) SA2'!$B:$AA,Z$645,FALSE)-(VLOOKUP($B179,'Changes (pct point)'!$B:$AA,Z$645,FALSE)))</f>
        <v>0.36541512427287148</v>
      </c>
    </row>
    <row r="180" spans="1:26" x14ac:dyDescent="0.3">
      <c r="A180">
        <v>119041380</v>
      </c>
      <c r="B180" t="s">
        <v>496</v>
      </c>
      <c r="C180" s="2">
        <f>VLOOKUP($B180,'Changes (pct point)'!$B:$AA,C$645,FALSE)/(VLOOKUP($B180,'Rates (%) SA2'!$B:$AA,C$645,FALSE)-(VLOOKUP($B180,'Changes (pct point)'!$B:$AA,C$645,FALSE)))</f>
        <v>6.3081323438466258E-2</v>
      </c>
      <c r="D180" s="2">
        <f>VLOOKUP($B180,'Changes (pct point)'!$B:$AA,D$645,FALSE)/(VLOOKUP($B180,'Rates (%) SA2'!$B:$AA,D$645,FALSE)-(VLOOKUP($B180,'Changes (pct point)'!$B:$AA,D$645,FALSE)))</f>
        <v>-7.6858669833729229E-2</v>
      </c>
      <c r="E180" s="2">
        <f>VLOOKUP($B180,'Changes (pct point)'!$B:$AA,E$645,FALSE)/(VLOOKUP($B180,'Rates (%) SA2'!$B:$AA,E$645,FALSE)-(VLOOKUP($B180,'Changes (pct point)'!$B:$AA,E$645,FALSE)))</f>
        <v>-0.28426127167630055</v>
      </c>
      <c r="F180" s="2">
        <f>VLOOKUP($B180,'Changes (pct point)'!$B:$AA,F$645,FALSE)/(VLOOKUP($B180,'Rates (%) SA2'!$B:$AA,F$645,FALSE)-(VLOOKUP($B180,'Changes (pct point)'!$B:$AA,F$645,FALSE)))</f>
        <v>0.1870528957528956</v>
      </c>
      <c r="G180" s="2">
        <f>VLOOKUP($B180,'Changes (pct point)'!$B:$AA,G$645,FALSE)/(VLOOKUP($B180,'Rates (%) SA2'!$B:$AA,G$645,FALSE)-(VLOOKUP($B180,'Changes (pct point)'!$B:$AA,G$645,FALSE)))</f>
        <v>0.19976829268292684</v>
      </c>
      <c r="H180" s="2">
        <f>VLOOKUP($B180,'Changes (pct point)'!$B:$AA,H$645,FALSE)/(VLOOKUP($B180,'Rates (%) SA2'!$B:$AA,H$645,FALSE)-(VLOOKUP($B180,'Changes (pct point)'!$B:$AA,H$645,FALSE)))</f>
        <v>0.11701864077669892</v>
      </c>
      <c r="I180" s="2">
        <f>VLOOKUP($B180,'Changes (pct point)'!$B:$AA,I$645,FALSE)/(VLOOKUP($B180,'Rates (%) SA2'!$B:$AA,I$645,FALSE)-(VLOOKUP($B180,'Changes (pct point)'!$B:$AA,I$645,FALSE)))</f>
        <v>0.13553597650513963</v>
      </c>
      <c r="J180" s="2">
        <f>VLOOKUP($B180,'Changes (pct point)'!$B:$AA,J$645,FALSE)/(VLOOKUP($B180,'Rates (%) SA2'!$B:$AA,J$645,FALSE)-(VLOOKUP($B180,'Changes (pct point)'!$B:$AA,J$645,FALSE)))</f>
        <v>0.20670152091254737</v>
      </c>
      <c r="K180" s="2">
        <f>VLOOKUP($B180,'Changes (pct point)'!$B:$AA,K$645,FALSE)/(VLOOKUP($B180,'Rates (%) SA2'!$B:$AA,K$645,FALSE)-(VLOOKUP($B180,'Changes (pct point)'!$B:$AA,K$645,FALSE)))</f>
        <v>0.67811645569620238</v>
      </c>
      <c r="L180" s="2">
        <f>VLOOKUP($B180,'Changes (pct point)'!$B:$AA,L$645,FALSE)/(VLOOKUP($B180,'Rates (%) SA2'!$B:$AA,L$645,FALSE)-(VLOOKUP($B180,'Changes (pct point)'!$B:$AA,L$645,FALSE)))</f>
        <v>5.3920600858369062E-2</v>
      </c>
      <c r="M180" s="2">
        <f>VLOOKUP($B180,'Changes (pct point)'!$B:$AA,M$645,FALSE)/(VLOOKUP($B180,'Rates (%) SA2'!$B:$AA,M$645,FALSE)-(VLOOKUP($B180,'Changes (pct point)'!$B:$AA,M$645,FALSE)))</f>
        <v>-0.29154914841849139</v>
      </c>
      <c r="N180" s="2">
        <f>VLOOKUP($B180,'Changes (pct point)'!$B:$AA,N$645,FALSE)/(VLOOKUP($B180,'Rates (%) SA2'!$B:$AA,N$645,FALSE)-(VLOOKUP($B180,'Changes (pct point)'!$B:$AA,N$645,FALSE)))</f>
        <v>-0.1427098425196851</v>
      </c>
      <c r="O180" s="2">
        <f>VLOOKUP($B180,'Changes (pct point)'!$B:$AA,O$645,FALSE)/(VLOOKUP($B180,'Rates (%) SA2'!$B:$AA,O$645,FALSE)-(VLOOKUP($B180,'Changes (pct point)'!$B:$AA,O$645,FALSE)))</f>
        <v>0.48314394904458602</v>
      </c>
      <c r="P180" s="2">
        <f>VLOOKUP($B180,'Changes (pct point)'!$B:$AA,P$645,FALSE)/(VLOOKUP($B180,'Rates (%) SA2'!$B:$AA,P$645,FALSE)-(VLOOKUP($B180,'Changes (pct point)'!$B:$AA,P$645,FALSE)))</f>
        <v>-0.1808528301886792</v>
      </c>
      <c r="Q180" s="2">
        <f>VLOOKUP($B180,'Changes (pct point)'!$B:$AA,Q$645,FALSE)/(VLOOKUP($B180,'Rates (%) SA2'!$B:$AA,Q$645,FALSE)-(VLOOKUP($B180,'Changes (pct point)'!$B:$AA,Q$645,FALSE)))</f>
        <v>4.5091063829787177E-2</v>
      </c>
      <c r="R180" s="2">
        <f>VLOOKUP($B180,'Changes (pct point)'!$B:$AA,R$645,FALSE)/(VLOOKUP($B180,'Rates (%) SA2'!$B:$AA,R$645,FALSE)-(VLOOKUP($B180,'Changes (pct point)'!$B:$AA,R$645,FALSE)))</f>
        <v>0.23592857142857138</v>
      </c>
      <c r="S180" s="2">
        <f>VLOOKUP($B180,'Changes (pct point)'!$B:$AA,S$645,FALSE)/(VLOOKUP($B180,'Rates (%) SA2'!$B:$AA,S$645,FALSE)-(VLOOKUP($B180,'Changes (pct point)'!$B:$AA,S$645,FALSE)))</f>
        <v>0.33233488372093023</v>
      </c>
      <c r="T180" s="2">
        <f>VLOOKUP($B180,'Changes (pct point)'!$B:$AA,T$645,FALSE)/(VLOOKUP($B180,'Rates (%) SA2'!$B:$AA,T$645,FALSE)-(VLOOKUP($B180,'Changes (pct point)'!$B:$AA,T$645,FALSE)))</f>
        <v>0.15675131264916461</v>
      </c>
      <c r="U180" s="2">
        <f>VLOOKUP($B180,'Changes (pct point)'!$B:$AA,U$645,FALSE)/(VLOOKUP($B180,'Rates (%) SA2'!$B:$AA,U$645,FALSE)-(VLOOKUP($B180,'Changes (pct point)'!$B:$AA,U$645,FALSE)))</f>
        <v>0.15176981981981971</v>
      </c>
      <c r="V180" s="2">
        <f>VLOOKUP($B180,'Changes (pct point)'!$B:$AA,V$645,FALSE)/(VLOOKUP($B180,'Rates (%) SA2'!$B:$AA,V$645,FALSE)-(VLOOKUP($B180,'Changes (pct point)'!$B:$AA,V$645,FALSE)))</f>
        <v>-0.65170940170940173</v>
      </c>
      <c r="W180" s="2">
        <f>VLOOKUP($B180,'Changes (pct point)'!$B:$AA,W$645,FALSE)/(VLOOKUP($B180,'Rates (%) SA2'!$B:$AA,W$645,FALSE)-(VLOOKUP($B180,'Changes (pct point)'!$B:$AA,W$645,FALSE)))</f>
        <v>0.35496957403651119</v>
      </c>
      <c r="X180" s="2">
        <f>VLOOKUP($B180,'Changes (pct point)'!$B:$AA,X$645,FALSE)/(VLOOKUP($B180,'Rates (%) SA2'!$B:$AA,X$645,FALSE)-(VLOOKUP($B180,'Changes (pct point)'!$B:$AA,X$645,FALSE)))</f>
        <v>0.48081632653061224</v>
      </c>
      <c r="Y180" s="2">
        <f>VLOOKUP($B180,'Changes (pct point)'!$B:$AA,Y$645,FALSE)/(VLOOKUP($B180,'Rates (%) SA2'!$B:$AA,Y$645,FALSE)-(VLOOKUP($B180,'Changes (pct point)'!$B:$AA,Y$645,FALSE)))</f>
        <v>0.31159420289855072</v>
      </c>
      <c r="Z180" s="2">
        <f>VLOOKUP($B180,'Changes (pct point)'!$B:$AA,Z$645,FALSE)/(VLOOKUP($B180,'Rates (%) SA2'!$B:$AA,Z$645,FALSE)-(VLOOKUP($B180,'Changes (pct point)'!$B:$AA,Z$645,FALSE)))</f>
        <v>4.4319097502014508E-3</v>
      </c>
    </row>
    <row r="181" spans="1:26" x14ac:dyDescent="0.3">
      <c r="A181">
        <v>102021055</v>
      </c>
      <c r="B181" t="s">
        <v>128</v>
      </c>
      <c r="C181" s="2">
        <f>VLOOKUP($B181,'Changes (pct point)'!$B:$AA,C$645,FALSE)/(VLOOKUP($B181,'Rates (%) SA2'!$B:$AA,C$645,FALSE)-(VLOOKUP($B181,'Changes (pct point)'!$B:$AA,C$645,FALSE)))</f>
        <v>0.13751549586776862</v>
      </c>
      <c r="D181" s="2">
        <f>VLOOKUP($B181,'Changes (pct point)'!$B:$AA,D$645,FALSE)/(VLOOKUP($B181,'Rates (%) SA2'!$B:$AA,D$645,FALSE)-(VLOOKUP($B181,'Changes (pct point)'!$B:$AA,D$645,FALSE)))</f>
        <v>0.16179662162162164</v>
      </c>
      <c r="E181" s="2">
        <f>VLOOKUP($B181,'Changes (pct point)'!$B:$AA,E$645,FALSE)/(VLOOKUP($B181,'Rates (%) SA2'!$B:$AA,E$645,FALSE)-(VLOOKUP($B181,'Changes (pct point)'!$B:$AA,E$645,FALSE)))</f>
        <v>-0.18519259259259258</v>
      </c>
      <c r="F181" s="2">
        <f>VLOOKUP($B181,'Changes (pct point)'!$B:$AA,F$645,FALSE)/(VLOOKUP($B181,'Rates (%) SA2'!$B:$AA,F$645,FALSE)-(VLOOKUP($B181,'Changes (pct point)'!$B:$AA,F$645,FALSE)))</f>
        <v>0.15302283105022829</v>
      </c>
      <c r="G181" s="2">
        <f>VLOOKUP($B181,'Changes (pct point)'!$B:$AA,G$645,FALSE)/(VLOOKUP($B181,'Rates (%) SA2'!$B:$AA,G$645,FALSE)-(VLOOKUP($B181,'Changes (pct point)'!$B:$AA,G$645,FALSE)))</f>
        <v>0.30719999999999981</v>
      </c>
      <c r="H181" s="2">
        <f>VLOOKUP($B181,'Changes (pct point)'!$B:$AA,H$645,FALSE)/(VLOOKUP($B181,'Rates (%) SA2'!$B:$AA,H$645,FALSE)-(VLOOKUP($B181,'Changes (pct point)'!$B:$AA,H$645,FALSE)))</f>
        <v>3.6799999999999992E-2</v>
      </c>
      <c r="I181" s="2">
        <f>VLOOKUP($B181,'Changes (pct point)'!$B:$AA,I$645,FALSE)/(VLOOKUP($B181,'Rates (%) SA2'!$B:$AA,I$645,FALSE)-(VLOOKUP($B181,'Changes (pct point)'!$B:$AA,I$645,FALSE)))</f>
        <v>0.20411764705882343</v>
      </c>
      <c r="J181" s="2">
        <f>VLOOKUP($B181,'Changes (pct point)'!$B:$AA,J$645,FALSE)/(VLOOKUP($B181,'Rates (%) SA2'!$B:$AA,J$645,FALSE)-(VLOOKUP($B181,'Changes (pct point)'!$B:$AA,J$645,FALSE)))</f>
        <v>-0.3294634146341463</v>
      </c>
      <c r="K181" s="2">
        <f>VLOOKUP($B181,'Changes (pct point)'!$B:$AA,K$645,FALSE)/(VLOOKUP($B181,'Rates (%) SA2'!$B:$AA,K$645,FALSE)-(VLOOKUP($B181,'Changes (pct point)'!$B:$AA,K$645,FALSE)))</f>
        <v>0.84223030303030311</v>
      </c>
      <c r="L181" s="2">
        <f>VLOOKUP($B181,'Changes (pct point)'!$B:$AA,L$645,FALSE)/(VLOOKUP($B181,'Rates (%) SA2'!$B:$AA,L$645,FALSE)-(VLOOKUP($B181,'Changes (pct point)'!$B:$AA,L$645,FALSE)))</f>
        <v>0.41177302325581394</v>
      </c>
      <c r="M181" s="2">
        <f>VLOOKUP($B181,'Changes (pct point)'!$B:$AA,M$645,FALSE)/(VLOOKUP($B181,'Rates (%) SA2'!$B:$AA,M$645,FALSE)-(VLOOKUP($B181,'Changes (pct point)'!$B:$AA,M$645,FALSE)))</f>
        <v>-4.3906976744186362E-3</v>
      </c>
      <c r="N181" s="2">
        <f>VLOOKUP($B181,'Changes (pct point)'!$B:$AA,N$645,FALSE)/(VLOOKUP($B181,'Rates (%) SA2'!$B:$AA,N$645,FALSE)-(VLOOKUP($B181,'Changes (pct point)'!$B:$AA,N$645,FALSE)))</f>
        <v>-0.14737254901960792</v>
      </c>
      <c r="O181" s="2">
        <f>VLOOKUP($B181,'Changes (pct point)'!$B:$AA,O$645,FALSE)/(VLOOKUP($B181,'Rates (%) SA2'!$B:$AA,O$645,FALSE)-(VLOOKUP($B181,'Changes (pct point)'!$B:$AA,O$645,FALSE)))</f>
        <v>0.44718444444444427</v>
      </c>
      <c r="P181" s="2">
        <f>VLOOKUP($B181,'Changes (pct point)'!$B:$AA,P$645,FALSE)/(VLOOKUP($B181,'Rates (%) SA2'!$B:$AA,P$645,FALSE)-(VLOOKUP($B181,'Changes (pct point)'!$B:$AA,P$645,FALSE)))</f>
        <v>-0.34846153846153849</v>
      </c>
      <c r="Q181" s="2">
        <f>VLOOKUP($B181,'Changes (pct point)'!$B:$AA,Q$645,FALSE)/(VLOOKUP($B181,'Rates (%) SA2'!$B:$AA,Q$645,FALSE)-(VLOOKUP($B181,'Changes (pct point)'!$B:$AA,Q$645,FALSE)))</f>
        <v>0.20759166666666681</v>
      </c>
      <c r="R181" s="2">
        <f>VLOOKUP($B181,'Changes (pct point)'!$B:$AA,R$645,FALSE)/(VLOOKUP($B181,'Rates (%) SA2'!$B:$AA,R$645,FALSE)-(VLOOKUP($B181,'Changes (pct point)'!$B:$AA,R$645,FALSE)))</f>
        <v>0.34628571428571425</v>
      </c>
      <c r="S181" s="2">
        <f>VLOOKUP($B181,'Changes (pct point)'!$B:$AA,S$645,FALSE)/(VLOOKUP($B181,'Rates (%) SA2'!$B:$AA,S$645,FALSE)-(VLOOKUP($B181,'Changes (pct point)'!$B:$AA,S$645,FALSE)))</f>
        <v>0.73823076923076925</v>
      </c>
      <c r="T181" s="2">
        <f>VLOOKUP($B181,'Changes (pct point)'!$B:$AA,T$645,FALSE)/(VLOOKUP($B181,'Rates (%) SA2'!$B:$AA,T$645,FALSE)-(VLOOKUP($B181,'Changes (pct point)'!$B:$AA,T$645,FALSE)))</f>
        <v>2.2275324675324695E-2</v>
      </c>
      <c r="U181" s="2">
        <f>VLOOKUP($B181,'Changes (pct point)'!$B:$AA,U$645,FALSE)/(VLOOKUP($B181,'Rates (%) SA2'!$B:$AA,U$645,FALSE)-(VLOOKUP($B181,'Changes (pct point)'!$B:$AA,U$645,FALSE)))</f>
        <v>0.15141894736842107</v>
      </c>
      <c r="V181" s="2" t="e">
        <f>VLOOKUP($B181,'Changes (pct point)'!$B:$AA,V$645,FALSE)/(VLOOKUP($B181,'Rates (%) SA2'!$B:$AA,V$645,FALSE)-(VLOOKUP($B181,'Changes (pct point)'!$B:$AA,V$645,FALSE)))</f>
        <v>#VALUE!</v>
      </c>
      <c r="W181" s="2">
        <f>VLOOKUP($B181,'Changes (pct point)'!$B:$AA,W$645,FALSE)/(VLOOKUP($B181,'Rates (%) SA2'!$B:$AA,W$645,FALSE)-(VLOOKUP($B181,'Changes (pct point)'!$B:$AA,W$645,FALSE)))</f>
        <v>0.21666666666666667</v>
      </c>
      <c r="X181" s="2">
        <f>VLOOKUP($B181,'Changes (pct point)'!$B:$AA,X$645,FALSE)/(VLOOKUP($B181,'Rates (%) SA2'!$B:$AA,X$645,FALSE)-(VLOOKUP($B181,'Changes (pct point)'!$B:$AA,X$645,FALSE)))</f>
        <v>-3.2813781788351109E-3</v>
      </c>
      <c r="Y181" s="2">
        <f>VLOOKUP($B181,'Changes (pct point)'!$B:$AA,Y$645,FALSE)/(VLOOKUP($B181,'Rates (%) SA2'!$B:$AA,Y$645,FALSE)-(VLOOKUP($B181,'Changes (pct point)'!$B:$AA,Y$645,FALSE)))</f>
        <v>0.16389038151531435</v>
      </c>
      <c r="Z181" s="2">
        <f>VLOOKUP($B181,'Changes (pct point)'!$B:$AA,Z$645,FALSE)/(VLOOKUP($B181,'Rates (%) SA2'!$B:$AA,Z$645,FALSE)-(VLOOKUP($B181,'Changes (pct point)'!$B:$AA,Z$645,FALSE)))</f>
        <v>7.2215422276621782E-2</v>
      </c>
    </row>
    <row r="182" spans="1:26" x14ac:dyDescent="0.3">
      <c r="A182">
        <v>126021501</v>
      </c>
      <c r="B182" t="s">
        <v>655</v>
      </c>
      <c r="C182" s="2">
        <f>VLOOKUP($B182,'Changes (pct point)'!$B:$AA,C$645,FALSE)/(VLOOKUP($B182,'Rates (%) SA2'!$B:$AA,C$645,FALSE)-(VLOOKUP($B182,'Changes (pct point)'!$B:$AA,C$645,FALSE)))</f>
        <v>0.13942047569803528</v>
      </c>
      <c r="D182" s="2">
        <f>VLOOKUP($B182,'Changes (pct point)'!$B:$AA,D$645,FALSE)/(VLOOKUP($B182,'Rates (%) SA2'!$B:$AA,D$645,FALSE)-(VLOOKUP($B182,'Changes (pct point)'!$B:$AA,D$645,FALSE)))</f>
        <v>0.10603571428571421</v>
      </c>
      <c r="E182" s="2">
        <f>VLOOKUP($B182,'Changes (pct point)'!$B:$AA,E$645,FALSE)/(VLOOKUP($B182,'Rates (%) SA2'!$B:$AA,E$645,FALSE)-(VLOOKUP($B182,'Changes (pct point)'!$B:$AA,E$645,FALSE)))</f>
        <v>2.2807377049180295E-2</v>
      </c>
      <c r="F182" s="2">
        <f>VLOOKUP($B182,'Changes (pct point)'!$B:$AA,F$645,FALSE)/(VLOOKUP($B182,'Rates (%) SA2'!$B:$AA,F$645,FALSE)-(VLOOKUP($B182,'Changes (pct point)'!$B:$AA,F$645,FALSE)))</f>
        <v>5.9968993839835866E-2</v>
      </c>
      <c r="G182" s="2">
        <f>VLOOKUP($B182,'Changes (pct point)'!$B:$AA,G$645,FALSE)/(VLOOKUP($B182,'Rates (%) SA2'!$B:$AA,G$645,FALSE)-(VLOOKUP($B182,'Changes (pct point)'!$B:$AA,G$645,FALSE)))</f>
        <v>0.68380405405405387</v>
      </c>
      <c r="H182" s="2">
        <f>VLOOKUP($B182,'Changes (pct point)'!$B:$AA,H$645,FALSE)/(VLOOKUP($B182,'Rates (%) SA2'!$B:$AA,H$645,FALSE)-(VLOOKUP($B182,'Changes (pct point)'!$B:$AA,H$645,FALSE)))</f>
        <v>0.23445201238390084</v>
      </c>
      <c r="I182" s="2">
        <f>VLOOKUP($B182,'Changes (pct point)'!$B:$AA,I$645,FALSE)/(VLOOKUP($B182,'Rates (%) SA2'!$B:$AA,I$645,FALSE)-(VLOOKUP($B182,'Changes (pct point)'!$B:$AA,I$645,FALSE)))</f>
        <v>9.1591244239631317E-2</v>
      </c>
      <c r="J182" s="2">
        <f>VLOOKUP($B182,'Changes (pct point)'!$B:$AA,J$645,FALSE)/(VLOOKUP($B182,'Rates (%) SA2'!$B:$AA,J$645,FALSE)-(VLOOKUP($B182,'Changes (pct point)'!$B:$AA,J$645,FALSE)))</f>
        <v>5.033333333333323E-2</v>
      </c>
      <c r="K182" s="2">
        <f>VLOOKUP($B182,'Changes (pct point)'!$B:$AA,K$645,FALSE)/(VLOOKUP($B182,'Rates (%) SA2'!$B:$AA,K$645,FALSE)-(VLOOKUP($B182,'Changes (pct point)'!$B:$AA,K$645,FALSE)))</f>
        <v>0.99172881355932208</v>
      </c>
      <c r="L182" s="2">
        <f>VLOOKUP($B182,'Changes (pct point)'!$B:$AA,L$645,FALSE)/(VLOOKUP($B182,'Rates (%) SA2'!$B:$AA,L$645,FALSE)-(VLOOKUP($B182,'Changes (pct point)'!$B:$AA,L$645,FALSE)))</f>
        <v>-9.6565510204081564E-2</v>
      </c>
      <c r="M182" s="2">
        <f>VLOOKUP($B182,'Changes (pct point)'!$B:$AA,M$645,FALSE)/(VLOOKUP($B182,'Rates (%) SA2'!$B:$AA,M$645,FALSE)-(VLOOKUP($B182,'Changes (pct point)'!$B:$AA,M$645,FALSE)))</f>
        <v>-7.2354117647058735E-2</v>
      </c>
      <c r="N182" s="2">
        <f>VLOOKUP($B182,'Changes (pct point)'!$B:$AA,N$645,FALSE)/(VLOOKUP($B182,'Rates (%) SA2'!$B:$AA,N$645,FALSE)-(VLOOKUP($B182,'Changes (pct point)'!$B:$AA,N$645,FALSE)))</f>
        <v>-0.44203947368421059</v>
      </c>
      <c r="O182" s="2">
        <f>VLOOKUP($B182,'Changes (pct point)'!$B:$AA,O$645,FALSE)/(VLOOKUP($B182,'Rates (%) SA2'!$B:$AA,O$645,FALSE)-(VLOOKUP($B182,'Changes (pct point)'!$B:$AA,O$645,FALSE)))</f>
        <v>1.3765707692307689</v>
      </c>
      <c r="P182" s="2">
        <f>VLOOKUP($B182,'Changes (pct point)'!$B:$AA,P$645,FALSE)/(VLOOKUP($B182,'Rates (%) SA2'!$B:$AA,P$645,FALSE)-(VLOOKUP($B182,'Changes (pct point)'!$B:$AA,P$645,FALSE)))</f>
        <v>6.9549090909090838E-2</v>
      </c>
      <c r="Q182" s="2">
        <f>VLOOKUP($B182,'Changes (pct point)'!$B:$AA,Q$645,FALSE)/(VLOOKUP($B182,'Rates (%) SA2'!$B:$AA,Q$645,FALSE)-(VLOOKUP($B182,'Changes (pct point)'!$B:$AA,Q$645,FALSE)))</f>
        <v>0.35111134751773038</v>
      </c>
      <c r="R182" s="2">
        <f>VLOOKUP($B182,'Changes (pct point)'!$B:$AA,R$645,FALSE)/(VLOOKUP($B182,'Rates (%) SA2'!$B:$AA,R$645,FALSE)-(VLOOKUP($B182,'Changes (pct point)'!$B:$AA,R$645,FALSE)))</f>
        <v>0.71354724409448822</v>
      </c>
      <c r="S182" s="2">
        <f>VLOOKUP($B182,'Changes (pct point)'!$B:$AA,S$645,FALSE)/(VLOOKUP($B182,'Rates (%) SA2'!$B:$AA,S$645,FALSE)-(VLOOKUP($B182,'Changes (pct point)'!$B:$AA,S$645,FALSE)))</f>
        <v>0.37511866666666654</v>
      </c>
      <c r="T182" s="2">
        <f>VLOOKUP($B182,'Changes (pct point)'!$B:$AA,T$645,FALSE)/(VLOOKUP($B182,'Rates (%) SA2'!$B:$AA,T$645,FALSE)-(VLOOKUP($B182,'Changes (pct point)'!$B:$AA,T$645,FALSE)))</f>
        <v>4.5270080862533667E-2</v>
      </c>
      <c r="U182" s="2">
        <f>VLOOKUP($B182,'Changes (pct point)'!$B:$AA,U$645,FALSE)/(VLOOKUP($B182,'Rates (%) SA2'!$B:$AA,U$645,FALSE)-(VLOOKUP($B182,'Changes (pct point)'!$B:$AA,U$645,FALSE)))</f>
        <v>0.14339512195121945</v>
      </c>
      <c r="V182" s="2">
        <f>VLOOKUP($B182,'Changes (pct point)'!$B:$AA,V$645,FALSE)/(VLOOKUP($B182,'Rates (%) SA2'!$B:$AA,V$645,FALSE)-(VLOOKUP($B182,'Changes (pct point)'!$B:$AA,V$645,FALSE)))</f>
        <v>-8.665225225225226E-2</v>
      </c>
      <c r="W182" s="2">
        <f>VLOOKUP($B182,'Changes (pct point)'!$B:$AA,W$645,FALSE)/(VLOOKUP($B182,'Rates (%) SA2'!$B:$AA,W$645,FALSE)-(VLOOKUP($B182,'Changes (pct point)'!$B:$AA,W$645,FALSE)))</f>
        <v>0.18221574344023325</v>
      </c>
      <c r="X182" s="2" t="e">
        <f>VLOOKUP($B182,'Changes (pct point)'!$B:$AA,X$645,FALSE)/(VLOOKUP($B182,'Rates (%) SA2'!$B:$AA,X$645,FALSE)-(VLOOKUP($B182,'Changes (pct point)'!$B:$AA,X$645,FALSE)))</f>
        <v>#DIV/0!</v>
      </c>
      <c r="Y182" s="2">
        <f>VLOOKUP($B182,'Changes (pct point)'!$B:$AA,Y$645,FALSE)/(VLOOKUP($B182,'Rates (%) SA2'!$B:$AA,Y$645,FALSE)-(VLOOKUP($B182,'Changes (pct point)'!$B:$AA,Y$645,FALSE)))</f>
        <v>0.11604809200209096</v>
      </c>
      <c r="Z182" s="2">
        <f>VLOOKUP($B182,'Changes (pct point)'!$B:$AA,Z$645,FALSE)/(VLOOKUP($B182,'Rates (%) SA2'!$B:$AA,Z$645,FALSE)-(VLOOKUP($B182,'Changes (pct point)'!$B:$AA,Z$645,FALSE)))</f>
        <v>0.16204790981681541</v>
      </c>
    </row>
    <row r="183" spans="1:26" x14ac:dyDescent="0.3">
      <c r="A183">
        <v>119011572</v>
      </c>
      <c r="B183" t="s">
        <v>469</v>
      </c>
      <c r="C183" s="2">
        <f>VLOOKUP($B183,'Changes (pct point)'!$B:$AA,C$645,FALSE)/(VLOOKUP($B183,'Rates (%) SA2'!$B:$AA,C$645,FALSE)-(VLOOKUP($B183,'Changes (pct point)'!$B:$AA,C$645,FALSE)))</f>
        <v>-4.7839720641953402E-2</v>
      </c>
      <c r="D183" s="2">
        <f>VLOOKUP($B183,'Changes (pct point)'!$B:$AA,D$645,FALSE)/(VLOOKUP($B183,'Rates (%) SA2'!$B:$AA,D$645,FALSE)-(VLOOKUP($B183,'Changes (pct point)'!$B:$AA,D$645,FALSE)))</f>
        <v>-0.10631062562065537</v>
      </c>
      <c r="E183" s="2">
        <f>VLOOKUP($B183,'Changes (pct point)'!$B:$AA,E$645,FALSE)/(VLOOKUP($B183,'Rates (%) SA2'!$B:$AA,E$645,FALSE)-(VLOOKUP($B183,'Changes (pct point)'!$B:$AA,E$645,FALSE)))</f>
        <v>-0.2473216168717047</v>
      </c>
      <c r="F183" s="2">
        <f>VLOOKUP($B183,'Changes (pct point)'!$B:$AA,F$645,FALSE)/(VLOOKUP($B183,'Rates (%) SA2'!$B:$AA,F$645,FALSE)-(VLOOKUP($B183,'Changes (pct point)'!$B:$AA,F$645,FALSE)))</f>
        <v>-2.3790213010938473E-2</v>
      </c>
      <c r="G183" s="2">
        <f>VLOOKUP($B183,'Changes (pct point)'!$B:$AA,G$645,FALSE)/(VLOOKUP($B183,'Rates (%) SA2'!$B:$AA,G$645,FALSE)-(VLOOKUP($B183,'Changes (pct point)'!$B:$AA,G$645,FALSE)))</f>
        <v>0.18200606060606064</v>
      </c>
      <c r="H183" s="2">
        <f>VLOOKUP($B183,'Changes (pct point)'!$B:$AA,H$645,FALSE)/(VLOOKUP($B183,'Rates (%) SA2'!$B:$AA,H$645,FALSE)-(VLOOKUP($B183,'Changes (pct point)'!$B:$AA,H$645,FALSE)))</f>
        <v>-7.820756663800521E-2</v>
      </c>
      <c r="I183" s="2">
        <f>VLOOKUP($B183,'Changes (pct point)'!$B:$AA,I$645,FALSE)/(VLOOKUP($B183,'Rates (%) SA2'!$B:$AA,I$645,FALSE)-(VLOOKUP($B183,'Changes (pct point)'!$B:$AA,I$645,FALSE)))</f>
        <v>-2.5876474769012028E-2</v>
      </c>
      <c r="J183" s="2">
        <f>VLOOKUP($B183,'Changes (pct point)'!$B:$AA,J$645,FALSE)/(VLOOKUP($B183,'Rates (%) SA2'!$B:$AA,J$645,FALSE)-(VLOOKUP($B183,'Changes (pct point)'!$B:$AA,J$645,FALSE)))</f>
        <v>8.8944999999999982E-2</v>
      </c>
      <c r="K183" s="2">
        <f>VLOOKUP($B183,'Changes (pct point)'!$B:$AA,K$645,FALSE)/(VLOOKUP($B183,'Rates (%) SA2'!$B:$AA,K$645,FALSE)-(VLOOKUP($B183,'Changes (pct point)'!$B:$AA,K$645,FALSE)))</f>
        <v>0.19098341708542715</v>
      </c>
      <c r="L183" s="2">
        <f>VLOOKUP($B183,'Changes (pct point)'!$B:$AA,L$645,FALSE)/(VLOOKUP($B183,'Rates (%) SA2'!$B:$AA,L$645,FALSE)-(VLOOKUP($B183,'Changes (pct point)'!$B:$AA,L$645,FALSE)))</f>
        <v>-9.6919014084507378E-3</v>
      </c>
      <c r="M183" s="2">
        <f>VLOOKUP($B183,'Changes (pct point)'!$B:$AA,M$645,FALSE)/(VLOOKUP($B183,'Rates (%) SA2'!$B:$AA,M$645,FALSE)-(VLOOKUP($B183,'Changes (pct point)'!$B:$AA,M$645,FALSE)))</f>
        <v>0.11499818181818172</v>
      </c>
      <c r="N183" s="2">
        <f>VLOOKUP($B183,'Changes (pct point)'!$B:$AA,N$645,FALSE)/(VLOOKUP($B183,'Rates (%) SA2'!$B:$AA,N$645,FALSE)-(VLOOKUP($B183,'Changes (pct point)'!$B:$AA,N$645,FALSE)))</f>
        <v>-0.21980621118012417</v>
      </c>
      <c r="O183" s="2">
        <f>VLOOKUP($B183,'Changes (pct point)'!$B:$AA,O$645,FALSE)/(VLOOKUP($B183,'Rates (%) SA2'!$B:$AA,O$645,FALSE)-(VLOOKUP($B183,'Changes (pct point)'!$B:$AA,O$645,FALSE)))</f>
        <v>0.10857206703910609</v>
      </c>
      <c r="P183" s="2">
        <f>VLOOKUP($B183,'Changes (pct point)'!$B:$AA,P$645,FALSE)/(VLOOKUP($B183,'Rates (%) SA2'!$B:$AA,P$645,FALSE)-(VLOOKUP($B183,'Changes (pct point)'!$B:$AA,P$645,FALSE)))</f>
        <v>-0.42794071428571434</v>
      </c>
      <c r="Q183" s="2">
        <f>VLOOKUP($B183,'Changes (pct point)'!$B:$AA,Q$645,FALSE)/(VLOOKUP($B183,'Rates (%) SA2'!$B:$AA,Q$645,FALSE)-(VLOOKUP($B183,'Changes (pct point)'!$B:$AA,Q$645,FALSE)))</f>
        <v>-3.4825127087872235E-2</v>
      </c>
      <c r="R183" s="2">
        <f>VLOOKUP($B183,'Changes (pct point)'!$B:$AA,R$645,FALSE)/(VLOOKUP($B183,'Rates (%) SA2'!$B:$AA,R$645,FALSE)-(VLOOKUP($B183,'Changes (pct point)'!$B:$AA,R$645,FALSE)))</f>
        <v>0.32775751072961384</v>
      </c>
      <c r="S183" s="2">
        <f>VLOOKUP($B183,'Changes (pct point)'!$B:$AA,S$645,FALSE)/(VLOOKUP($B183,'Rates (%) SA2'!$B:$AA,S$645,FALSE)-(VLOOKUP($B183,'Changes (pct point)'!$B:$AA,S$645,FALSE)))</f>
        <v>0.16278750000000011</v>
      </c>
      <c r="T183" s="2">
        <f>VLOOKUP($B183,'Changes (pct point)'!$B:$AA,T$645,FALSE)/(VLOOKUP($B183,'Rates (%) SA2'!$B:$AA,T$645,FALSE)-(VLOOKUP($B183,'Changes (pct point)'!$B:$AA,T$645,FALSE)))</f>
        <v>-0.5328072164948453</v>
      </c>
      <c r="U183" s="2">
        <f>VLOOKUP($B183,'Changes (pct point)'!$B:$AA,U$645,FALSE)/(VLOOKUP($B183,'Rates (%) SA2'!$B:$AA,U$645,FALSE)-(VLOOKUP($B183,'Changes (pct point)'!$B:$AA,U$645,FALSE)))</f>
        <v>0.1416194740582799</v>
      </c>
      <c r="V183" s="2">
        <f>VLOOKUP($B183,'Changes (pct point)'!$B:$AA,V$645,FALSE)/(VLOOKUP($B183,'Rates (%) SA2'!$B:$AA,V$645,FALSE)-(VLOOKUP($B183,'Changes (pct point)'!$B:$AA,V$645,FALSE)))</f>
        <v>0.36981517706576722</v>
      </c>
      <c r="W183" s="2">
        <f>VLOOKUP($B183,'Changes (pct point)'!$B:$AA,W$645,FALSE)/(VLOOKUP($B183,'Rates (%) SA2'!$B:$AA,W$645,FALSE)-(VLOOKUP($B183,'Changes (pct point)'!$B:$AA,W$645,FALSE)))</f>
        <v>-8.1839438815276694E-3</v>
      </c>
      <c r="X183" s="2">
        <f>VLOOKUP($B183,'Changes (pct point)'!$B:$AA,X$645,FALSE)/(VLOOKUP($B183,'Rates (%) SA2'!$B:$AA,X$645,FALSE)-(VLOOKUP($B183,'Changes (pct point)'!$B:$AA,X$645,FALSE)))</f>
        <v>0.16145970070884746</v>
      </c>
      <c r="Y183" s="2">
        <f>VLOOKUP($B183,'Changes (pct point)'!$B:$AA,Y$645,FALSE)/(VLOOKUP($B183,'Rates (%) SA2'!$B:$AA,Y$645,FALSE)-(VLOOKUP($B183,'Changes (pct point)'!$B:$AA,Y$645,FALSE)))</f>
        <v>5.2404438964241684E-3</v>
      </c>
      <c r="Z183" s="2">
        <f>VLOOKUP($B183,'Changes (pct point)'!$B:$AA,Z$645,FALSE)/(VLOOKUP($B183,'Rates (%) SA2'!$B:$AA,Z$645,FALSE)-(VLOOKUP($B183,'Changes (pct point)'!$B:$AA,Z$645,FALSE)))</f>
        <v>6.6859623733719259E-2</v>
      </c>
    </row>
    <row r="184" spans="1:26" x14ac:dyDescent="0.3">
      <c r="A184">
        <v>127011593</v>
      </c>
      <c r="B184" t="s">
        <v>665</v>
      </c>
      <c r="C184" s="2">
        <f>VLOOKUP($B184,'Changes (pct point)'!$B:$AA,C$645,FALSE)/(VLOOKUP($B184,'Rates (%) SA2'!$B:$AA,C$645,FALSE)-(VLOOKUP($B184,'Changes (pct point)'!$B:$AA,C$645,FALSE)))</f>
        <v>1.3789600967351809E-2</v>
      </c>
      <c r="D184" s="2">
        <f>VLOOKUP($B184,'Changes (pct point)'!$B:$AA,D$645,FALSE)/(VLOOKUP($B184,'Rates (%) SA2'!$B:$AA,D$645,FALSE)-(VLOOKUP($B184,'Changes (pct point)'!$B:$AA,D$645,FALSE)))</f>
        <v>5.3264163822525558E-2</v>
      </c>
      <c r="E184" s="2">
        <f>VLOOKUP($B184,'Changes (pct point)'!$B:$AA,E$645,FALSE)/(VLOOKUP($B184,'Rates (%) SA2'!$B:$AA,E$645,FALSE)-(VLOOKUP($B184,'Changes (pct point)'!$B:$AA,E$645,FALSE)))</f>
        <v>-3.3111111111111043E-2</v>
      </c>
      <c r="F184" s="2">
        <f>VLOOKUP($B184,'Changes (pct point)'!$B:$AA,F$645,FALSE)/(VLOOKUP($B184,'Rates (%) SA2'!$B:$AA,F$645,FALSE)-(VLOOKUP($B184,'Changes (pct point)'!$B:$AA,F$645,FALSE)))</f>
        <v>5.1850144092218994E-3</v>
      </c>
      <c r="G184" s="2">
        <f>VLOOKUP($B184,'Changes (pct point)'!$B:$AA,G$645,FALSE)/(VLOOKUP($B184,'Rates (%) SA2'!$B:$AA,G$645,FALSE)-(VLOOKUP($B184,'Changes (pct point)'!$B:$AA,G$645,FALSE)))</f>
        <v>0.21059615384615391</v>
      </c>
      <c r="H184" s="2">
        <f>VLOOKUP($B184,'Changes (pct point)'!$B:$AA,H$645,FALSE)/(VLOOKUP($B184,'Rates (%) SA2'!$B:$AA,H$645,FALSE)-(VLOOKUP($B184,'Changes (pct point)'!$B:$AA,H$645,FALSE)))</f>
        <v>9.4289473684210534E-2</v>
      </c>
      <c r="I184" s="2">
        <f>VLOOKUP($B184,'Changes (pct point)'!$B:$AA,I$645,FALSE)/(VLOOKUP($B184,'Rates (%) SA2'!$B:$AA,I$645,FALSE)-(VLOOKUP($B184,'Changes (pct point)'!$B:$AA,I$645,FALSE)))</f>
        <v>-1.8887581699346345E-2</v>
      </c>
      <c r="J184" s="2">
        <f>VLOOKUP($B184,'Changes (pct point)'!$B:$AA,J$645,FALSE)/(VLOOKUP($B184,'Rates (%) SA2'!$B:$AA,J$645,FALSE)-(VLOOKUP($B184,'Changes (pct point)'!$B:$AA,J$645,FALSE)))</f>
        <v>0.11150000000000007</v>
      </c>
      <c r="K184" s="2">
        <f>VLOOKUP($B184,'Changes (pct point)'!$B:$AA,K$645,FALSE)/(VLOOKUP($B184,'Rates (%) SA2'!$B:$AA,K$645,FALSE)-(VLOOKUP($B184,'Changes (pct point)'!$B:$AA,K$645,FALSE)))</f>
        <v>2.8283454545454543</v>
      </c>
      <c r="L184" s="2">
        <f>VLOOKUP($B184,'Changes (pct point)'!$B:$AA,L$645,FALSE)/(VLOOKUP($B184,'Rates (%) SA2'!$B:$AA,L$645,FALSE)-(VLOOKUP($B184,'Changes (pct point)'!$B:$AA,L$645,FALSE)))</f>
        <v>0.30087090301003361</v>
      </c>
      <c r="M184" s="2">
        <f>VLOOKUP($B184,'Changes (pct point)'!$B:$AA,M$645,FALSE)/(VLOOKUP($B184,'Rates (%) SA2'!$B:$AA,M$645,FALSE)-(VLOOKUP($B184,'Changes (pct point)'!$B:$AA,M$645,FALSE)))</f>
        <v>0.30857938144329899</v>
      </c>
      <c r="N184" s="2">
        <f>VLOOKUP($B184,'Changes (pct point)'!$B:$AA,N$645,FALSE)/(VLOOKUP($B184,'Rates (%) SA2'!$B:$AA,N$645,FALSE)-(VLOOKUP($B184,'Changes (pct point)'!$B:$AA,N$645,FALSE)))</f>
        <v>-0.30514457831325292</v>
      </c>
      <c r="O184" s="2">
        <f>VLOOKUP($B184,'Changes (pct point)'!$B:$AA,O$645,FALSE)/(VLOOKUP($B184,'Rates (%) SA2'!$B:$AA,O$645,FALSE)-(VLOOKUP($B184,'Changes (pct point)'!$B:$AA,O$645,FALSE)))</f>
        <v>0.23523770491803267</v>
      </c>
      <c r="P184" s="2">
        <f>VLOOKUP($B184,'Changes (pct point)'!$B:$AA,P$645,FALSE)/(VLOOKUP($B184,'Rates (%) SA2'!$B:$AA,P$645,FALSE)-(VLOOKUP($B184,'Changes (pct point)'!$B:$AA,P$645,FALSE)))</f>
        <v>-0.7254520000000001</v>
      </c>
      <c r="Q184" s="2">
        <f>VLOOKUP($B184,'Changes (pct point)'!$B:$AA,Q$645,FALSE)/(VLOOKUP($B184,'Rates (%) SA2'!$B:$AA,Q$645,FALSE)-(VLOOKUP($B184,'Changes (pct point)'!$B:$AA,Q$645,FALSE)))</f>
        <v>0.12474754098360662</v>
      </c>
      <c r="R184" s="2">
        <f>VLOOKUP($B184,'Changes (pct point)'!$B:$AA,R$645,FALSE)/(VLOOKUP($B184,'Rates (%) SA2'!$B:$AA,R$645,FALSE)-(VLOOKUP($B184,'Changes (pct point)'!$B:$AA,R$645,FALSE)))</f>
        <v>0.49907692307692325</v>
      </c>
      <c r="S184" s="2">
        <f>VLOOKUP($B184,'Changes (pct point)'!$B:$AA,S$645,FALSE)/(VLOOKUP($B184,'Rates (%) SA2'!$B:$AA,S$645,FALSE)-(VLOOKUP($B184,'Changes (pct point)'!$B:$AA,S$645,FALSE)))</f>
        <v>0.49444024390243924</v>
      </c>
      <c r="T184" s="2">
        <f>VLOOKUP($B184,'Changes (pct point)'!$B:$AA,T$645,FALSE)/(VLOOKUP($B184,'Rates (%) SA2'!$B:$AA,T$645,FALSE)-(VLOOKUP($B184,'Changes (pct point)'!$B:$AA,T$645,FALSE)))</f>
        <v>-0.14145499999999989</v>
      </c>
      <c r="U184" s="2">
        <f>VLOOKUP($B184,'Changes (pct point)'!$B:$AA,U$645,FALSE)/(VLOOKUP($B184,'Rates (%) SA2'!$B:$AA,U$645,FALSE)-(VLOOKUP($B184,'Changes (pct point)'!$B:$AA,U$645,FALSE)))</f>
        <v>0.14012807017543852</v>
      </c>
      <c r="V184" s="2" t="e">
        <f>VLOOKUP($B184,'Changes (pct point)'!$B:$AA,V$645,FALSE)/(VLOOKUP($B184,'Rates (%) SA2'!$B:$AA,V$645,FALSE)-(VLOOKUP($B184,'Changes (pct point)'!$B:$AA,V$645,FALSE)))</f>
        <v>#VALUE!</v>
      </c>
      <c r="W184" s="2">
        <f>VLOOKUP($B184,'Changes (pct point)'!$B:$AA,W$645,FALSE)/(VLOOKUP($B184,'Rates (%) SA2'!$B:$AA,W$645,FALSE)-(VLOOKUP($B184,'Changes (pct point)'!$B:$AA,W$645,FALSE)))</f>
        <v>0.56445993031358888</v>
      </c>
      <c r="X184" s="2" t="e">
        <f>VLOOKUP($B184,'Changes (pct point)'!$B:$AA,X$645,FALSE)/(VLOOKUP($B184,'Rates (%) SA2'!$B:$AA,X$645,FALSE)-(VLOOKUP($B184,'Changes (pct point)'!$B:$AA,X$645,FALSE)))</f>
        <v>#DIV/0!</v>
      </c>
      <c r="Y184" s="2">
        <f>VLOOKUP($B184,'Changes (pct point)'!$B:$AA,Y$645,FALSE)/(VLOOKUP($B184,'Rates (%) SA2'!$B:$AA,Y$645,FALSE)-(VLOOKUP($B184,'Changes (pct point)'!$B:$AA,Y$645,FALSE)))</f>
        <v>0.98869143780290791</v>
      </c>
      <c r="Z184" s="2">
        <f>VLOOKUP($B184,'Changes (pct point)'!$B:$AA,Z$645,FALSE)/(VLOOKUP($B184,'Rates (%) SA2'!$B:$AA,Z$645,FALSE)-(VLOOKUP($B184,'Changes (pct point)'!$B:$AA,Z$645,FALSE)))</f>
        <v>0.40015243902439024</v>
      </c>
    </row>
    <row r="185" spans="1:26" x14ac:dyDescent="0.3">
      <c r="A185">
        <v>125021477</v>
      </c>
      <c r="B185" t="s">
        <v>624</v>
      </c>
      <c r="C185" s="2">
        <f>VLOOKUP($B185,'Changes (pct point)'!$B:$AA,C$645,FALSE)/(VLOOKUP($B185,'Rates (%) SA2'!$B:$AA,C$645,FALSE)-(VLOOKUP($B185,'Changes (pct point)'!$B:$AA,C$645,FALSE)))</f>
        <v>0.13932736977311189</v>
      </c>
      <c r="D185" s="2">
        <f>VLOOKUP($B185,'Changes (pct point)'!$B:$AA,D$645,FALSE)/(VLOOKUP($B185,'Rates (%) SA2'!$B:$AA,D$645,FALSE)-(VLOOKUP($B185,'Changes (pct point)'!$B:$AA,D$645,FALSE)))</f>
        <v>0.10921737931034492</v>
      </c>
      <c r="E185" s="2">
        <f>VLOOKUP($B185,'Changes (pct point)'!$B:$AA,E$645,FALSE)/(VLOOKUP($B185,'Rates (%) SA2'!$B:$AA,E$645,FALSE)-(VLOOKUP($B185,'Changes (pct point)'!$B:$AA,E$645,FALSE)))</f>
        <v>-0.10312466843501315</v>
      </c>
      <c r="F185" s="2">
        <f>VLOOKUP($B185,'Changes (pct point)'!$B:$AA,F$645,FALSE)/(VLOOKUP($B185,'Rates (%) SA2'!$B:$AA,F$645,FALSE)-(VLOOKUP($B185,'Changes (pct point)'!$B:$AA,F$645,FALSE)))</f>
        <v>0.17776288365453247</v>
      </c>
      <c r="G185" s="2">
        <f>VLOOKUP($B185,'Changes (pct point)'!$B:$AA,G$645,FALSE)/(VLOOKUP($B185,'Rates (%) SA2'!$B:$AA,G$645,FALSE)-(VLOOKUP($B185,'Changes (pct point)'!$B:$AA,G$645,FALSE)))</f>
        <v>0.32954539473684225</v>
      </c>
      <c r="H185" s="2">
        <f>VLOOKUP($B185,'Changes (pct point)'!$B:$AA,H$645,FALSE)/(VLOOKUP($B185,'Rates (%) SA2'!$B:$AA,H$645,FALSE)-(VLOOKUP($B185,'Changes (pct point)'!$B:$AA,H$645,FALSE)))</f>
        <v>0.19170845665961952</v>
      </c>
      <c r="I185" s="2">
        <f>VLOOKUP($B185,'Changes (pct point)'!$B:$AA,I$645,FALSE)/(VLOOKUP($B185,'Rates (%) SA2'!$B:$AA,I$645,FALSE)-(VLOOKUP($B185,'Changes (pct point)'!$B:$AA,I$645,FALSE)))</f>
        <v>0.11191461267605637</v>
      </c>
      <c r="J185" s="2">
        <f>VLOOKUP($B185,'Changes (pct point)'!$B:$AA,J$645,FALSE)/(VLOOKUP($B185,'Rates (%) SA2'!$B:$AA,J$645,FALSE)-(VLOOKUP($B185,'Changes (pct point)'!$B:$AA,J$645,FALSE)))</f>
        <v>0.30841590909090916</v>
      </c>
      <c r="K185" s="2">
        <f>VLOOKUP($B185,'Changes (pct point)'!$B:$AA,K$645,FALSE)/(VLOOKUP($B185,'Rates (%) SA2'!$B:$AA,K$645,FALSE)-(VLOOKUP($B185,'Changes (pct point)'!$B:$AA,K$645,FALSE)))</f>
        <v>0.71421807228915657</v>
      </c>
      <c r="L185" s="2">
        <f>VLOOKUP($B185,'Changes (pct point)'!$B:$AA,L$645,FALSE)/(VLOOKUP($B185,'Rates (%) SA2'!$B:$AA,L$645,FALSE)-(VLOOKUP($B185,'Changes (pct point)'!$B:$AA,L$645,FALSE)))</f>
        <v>0.24101846965699222</v>
      </c>
      <c r="M185" s="2">
        <f>VLOOKUP($B185,'Changes (pct point)'!$B:$AA,M$645,FALSE)/(VLOOKUP($B185,'Rates (%) SA2'!$B:$AA,M$645,FALSE)-(VLOOKUP($B185,'Changes (pct point)'!$B:$AA,M$645,FALSE)))</f>
        <v>-0.16064700854700861</v>
      </c>
      <c r="N185" s="2">
        <f>VLOOKUP($B185,'Changes (pct point)'!$B:$AA,N$645,FALSE)/(VLOOKUP($B185,'Rates (%) SA2'!$B:$AA,N$645,FALSE)-(VLOOKUP($B185,'Changes (pct point)'!$B:$AA,N$645,FALSE)))</f>
        <v>-0.23251298701298709</v>
      </c>
      <c r="O185" s="2">
        <f>VLOOKUP($B185,'Changes (pct point)'!$B:$AA,O$645,FALSE)/(VLOOKUP($B185,'Rates (%) SA2'!$B:$AA,O$645,FALSE)-(VLOOKUP($B185,'Changes (pct point)'!$B:$AA,O$645,FALSE)))</f>
        <v>0.94663414634146337</v>
      </c>
      <c r="P185" s="2">
        <f>VLOOKUP($B185,'Changes (pct point)'!$B:$AA,P$645,FALSE)/(VLOOKUP($B185,'Rates (%) SA2'!$B:$AA,P$645,FALSE)-(VLOOKUP($B185,'Changes (pct point)'!$B:$AA,P$645,FALSE)))</f>
        <v>-0.20113052631578954</v>
      </c>
      <c r="Q185" s="2">
        <f>VLOOKUP($B185,'Changes (pct point)'!$B:$AA,Q$645,FALSE)/(VLOOKUP($B185,'Rates (%) SA2'!$B:$AA,Q$645,FALSE)-(VLOOKUP($B185,'Changes (pct point)'!$B:$AA,Q$645,FALSE)))</f>
        <v>0.17609225941422602</v>
      </c>
      <c r="R185" s="2">
        <f>VLOOKUP($B185,'Changes (pct point)'!$B:$AA,R$645,FALSE)/(VLOOKUP($B185,'Rates (%) SA2'!$B:$AA,R$645,FALSE)-(VLOOKUP($B185,'Changes (pct point)'!$B:$AA,R$645,FALSE)))</f>
        <v>0.36590260223048332</v>
      </c>
      <c r="S185" s="2">
        <f>VLOOKUP($B185,'Changes (pct point)'!$B:$AA,S$645,FALSE)/(VLOOKUP($B185,'Rates (%) SA2'!$B:$AA,S$645,FALSE)-(VLOOKUP($B185,'Changes (pct point)'!$B:$AA,S$645,FALSE)))</f>
        <v>0.34592000000000006</v>
      </c>
      <c r="T185" s="2">
        <f>VLOOKUP($B185,'Changes (pct point)'!$B:$AA,T$645,FALSE)/(VLOOKUP($B185,'Rates (%) SA2'!$B:$AA,T$645,FALSE)-(VLOOKUP($B185,'Changes (pct point)'!$B:$AA,T$645,FALSE)))</f>
        <v>-4.4773817381738128E-2</v>
      </c>
      <c r="U185" s="2">
        <f>VLOOKUP($B185,'Changes (pct point)'!$B:$AA,U$645,FALSE)/(VLOOKUP($B185,'Rates (%) SA2'!$B:$AA,U$645,FALSE)-(VLOOKUP($B185,'Changes (pct point)'!$B:$AA,U$645,FALSE)))</f>
        <v>0.1389089790897908</v>
      </c>
      <c r="V185" s="2">
        <f>VLOOKUP($B185,'Changes (pct point)'!$B:$AA,V$645,FALSE)/(VLOOKUP($B185,'Rates (%) SA2'!$B:$AA,V$645,FALSE)-(VLOOKUP($B185,'Changes (pct point)'!$B:$AA,V$645,FALSE)))</f>
        <v>0.36117516600265609</v>
      </c>
      <c r="W185" s="2">
        <f>VLOOKUP($B185,'Changes (pct point)'!$B:$AA,W$645,FALSE)/(VLOOKUP($B185,'Rates (%) SA2'!$B:$AA,W$645,FALSE)-(VLOOKUP($B185,'Changes (pct point)'!$B:$AA,W$645,FALSE)))</f>
        <v>3.2232704402515723E-2</v>
      </c>
      <c r="X185" s="2">
        <f>VLOOKUP($B185,'Changes (pct point)'!$B:$AA,X$645,FALSE)/(VLOOKUP($B185,'Rates (%) SA2'!$B:$AA,X$645,FALSE)-(VLOOKUP($B185,'Changes (pct point)'!$B:$AA,X$645,FALSE)))</f>
        <v>-0.25493266520513624</v>
      </c>
      <c r="Y185" s="2">
        <f>VLOOKUP($B185,'Changes (pct point)'!$B:$AA,Y$645,FALSE)/(VLOOKUP($B185,'Rates (%) SA2'!$B:$AA,Y$645,FALSE)-(VLOOKUP($B185,'Changes (pct point)'!$B:$AA,Y$645,FALSE)))</f>
        <v>-3.294646199925122E-2</v>
      </c>
      <c r="Z185" s="2">
        <f>VLOOKUP($B185,'Changes (pct point)'!$B:$AA,Z$645,FALSE)/(VLOOKUP($B185,'Rates (%) SA2'!$B:$AA,Z$645,FALSE)-(VLOOKUP($B185,'Changes (pct point)'!$B:$AA,Z$645,FALSE)))</f>
        <v>0.21571709233791747</v>
      </c>
    </row>
    <row r="186" spans="1:26" x14ac:dyDescent="0.3">
      <c r="A186">
        <v>119031372</v>
      </c>
      <c r="B186" t="s">
        <v>486</v>
      </c>
      <c r="C186" s="2">
        <f>VLOOKUP($B186,'Changes (pct point)'!$B:$AA,C$645,FALSE)/(VLOOKUP($B186,'Rates (%) SA2'!$B:$AA,C$645,FALSE)-(VLOOKUP($B186,'Changes (pct point)'!$B:$AA,C$645,FALSE)))</f>
        <v>0.27982680141382049</v>
      </c>
      <c r="D186" s="2">
        <f>VLOOKUP($B186,'Changes (pct point)'!$B:$AA,D$645,FALSE)/(VLOOKUP($B186,'Rates (%) SA2'!$B:$AA,D$645,FALSE)-(VLOOKUP($B186,'Changes (pct point)'!$B:$AA,D$645,FALSE)))</f>
        <v>0.13834241097625266</v>
      </c>
      <c r="E186" s="2">
        <f>VLOOKUP($B186,'Changes (pct point)'!$B:$AA,E$645,FALSE)/(VLOOKUP($B186,'Rates (%) SA2'!$B:$AA,E$645,FALSE)-(VLOOKUP($B186,'Changes (pct point)'!$B:$AA,E$645,FALSE)))</f>
        <v>0.12942619598206076</v>
      </c>
      <c r="F186" s="2">
        <f>VLOOKUP($B186,'Changes (pct point)'!$B:$AA,F$645,FALSE)/(VLOOKUP($B186,'Rates (%) SA2'!$B:$AA,F$645,FALSE)-(VLOOKUP($B186,'Changes (pct point)'!$B:$AA,F$645,FALSE)))</f>
        <v>0.28781404967846264</v>
      </c>
      <c r="G186" s="2">
        <f>VLOOKUP($B186,'Changes (pct point)'!$B:$AA,G$645,FALSE)/(VLOOKUP($B186,'Rates (%) SA2'!$B:$AA,G$645,FALSE)-(VLOOKUP($B186,'Changes (pct point)'!$B:$AA,G$645,FALSE)))</f>
        <v>0.6237565536005113</v>
      </c>
      <c r="H186" s="2">
        <f>VLOOKUP($B186,'Changes (pct point)'!$B:$AA,H$645,FALSE)/(VLOOKUP($B186,'Rates (%) SA2'!$B:$AA,H$645,FALSE)-(VLOOKUP($B186,'Changes (pct point)'!$B:$AA,H$645,FALSE)))</f>
        <v>0.42665293901568185</v>
      </c>
      <c r="I186" s="2">
        <f>VLOOKUP($B186,'Changes (pct point)'!$B:$AA,I$645,FALSE)/(VLOOKUP($B186,'Rates (%) SA2'!$B:$AA,I$645,FALSE)-(VLOOKUP($B186,'Changes (pct point)'!$B:$AA,I$645,FALSE)))</f>
        <v>0.26348076073674664</v>
      </c>
      <c r="J186" s="2">
        <f>VLOOKUP($B186,'Changes (pct point)'!$B:$AA,J$645,FALSE)/(VLOOKUP($B186,'Rates (%) SA2'!$B:$AA,J$645,FALSE)-(VLOOKUP($B186,'Changes (pct point)'!$B:$AA,J$645,FALSE)))</f>
        <v>0.4490702950942001</v>
      </c>
      <c r="K186" s="2">
        <f>VLOOKUP($B186,'Changes (pct point)'!$B:$AA,K$645,FALSE)/(VLOOKUP($B186,'Rates (%) SA2'!$B:$AA,K$645,FALSE)-(VLOOKUP($B186,'Changes (pct point)'!$B:$AA,K$645,FALSE)))</f>
        <v>1.5506804227356739</v>
      </c>
      <c r="L186" s="2">
        <f>VLOOKUP($B186,'Changes (pct point)'!$B:$AA,L$645,FALSE)/(VLOOKUP($B186,'Rates (%) SA2'!$B:$AA,L$645,FALSE)-(VLOOKUP($B186,'Changes (pct point)'!$B:$AA,L$645,FALSE)))</f>
        <v>0.30233824232675283</v>
      </c>
      <c r="M186" s="2">
        <f>VLOOKUP($B186,'Changes (pct point)'!$B:$AA,M$645,FALSE)/(VLOOKUP($B186,'Rates (%) SA2'!$B:$AA,M$645,FALSE)-(VLOOKUP($B186,'Changes (pct point)'!$B:$AA,M$645,FALSE)))</f>
        <v>3.5638937251514426E-3</v>
      </c>
      <c r="N186" s="2">
        <f>VLOOKUP($B186,'Changes (pct point)'!$B:$AA,N$645,FALSE)/(VLOOKUP($B186,'Rates (%) SA2'!$B:$AA,N$645,FALSE)-(VLOOKUP($B186,'Changes (pct point)'!$B:$AA,N$645,FALSE)))</f>
        <v>-0.15377859379507805</v>
      </c>
      <c r="O186" s="2">
        <f>VLOOKUP($B186,'Changes (pct point)'!$B:$AA,O$645,FALSE)/(VLOOKUP($B186,'Rates (%) SA2'!$B:$AA,O$645,FALSE)-(VLOOKUP($B186,'Changes (pct point)'!$B:$AA,O$645,FALSE)))</f>
        <v>0.85900223284584232</v>
      </c>
      <c r="P186" s="2">
        <f>VLOOKUP($B186,'Changes (pct point)'!$B:$AA,P$645,FALSE)/(VLOOKUP($B186,'Rates (%) SA2'!$B:$AA,P$645,FALSE)-(VLOOKUP($B186,'Changes (pct point)'!$B:$AA,P$645,FALSE)))</f>
        <v>-0.29717537019888551</v>
      </c>
      <c r="Q186" s="2">
        <f>VLOOKUP($B186,'Changes (pct point)'!$B:$AA,Q$645,FALSE)/(VLOOKUP($B186,'Rates (%) SA2'!$B:$AA,Q$645,FALSE)-(VLOOKUP($B186,'Changes (pct point)'!$B:$AA,Q$645,FALSE)))</f>
        <v>0.3640850561964018</v>
      </c>
      <c r="R186" s="2">
        <f>VLOOKUP($B186,'Changes (pct point)'!$B:$AA,R$645,FALSE)/(VLOOKUP($B186,'Rates (%) SA2'!$B:$AA,R$645,FALSE)-(VLOOKUP($B186,'Changes (pct point)'!$B:$AA,R$645,FALSE)))</f>
        <v>0.70238430351970516</v>
      </c>
      <c r="S186" s="2">
        <f>VLOOKUP($B186,'Changes (pct point)'!$B:$AA,S$645,FALSE)/(VLOOKUP($B186,'Rates (%) SA2'!$B:$AA,S$645,FALSE)-(VLOOKUP($B186,'Changes (pct point)'!$B:$AA,S$645,FALSE)))</f>
        <v>0.85524259429721283</v>
      </c>
      <c r="T186" s="2">
        <f>VLOOKUP($B186,'Changes (pct point)'!$B:$AA,T$645,FALSE)/(VLOOKUP($B186,'Rates (%) SA2'!$B:$AA,T$645,FALSE)-(VLOOKUP($B186,'Changes (pct point)'!$B:$AA,T$645,FALSE)))</f>
        <v>3.1122251552075587E-2</v>
      </c>
      <c r="U186" s="2">
        <f>VLOOKUP($B186,'Changes (pct point)'!$B:$AA,U$645,FALSE)/(VLOOKUP($B186,'Rates (%) SA2'!$B:$AA,U$645,FALSE)-(VLOOKUP($B186,'Changes (pct point)'!$B:$AA,U$645,FALSE)))</f>
        <v>0.13865959407174605</v>
      </c>
      <c r="V186" s="2">
        <f>VLOOKUP($B186,'Changes (pct point)'!$B:$AA,V$645,FALSE)/(VLOOKUP($B186,'Rates (%) SA2'!$B:$AA,V$645,FALSE)-(VLOOKUP($B186,'Changes (pct point)'!$B:$AA,V$645,FALSE)))</f>
        <v>0.58609397852359035</v>
      </c>
      <c r="W186" s="2">
        <f>VLOOKUP($B186,'Changes (pct point)'!$B:$AA,W$645,FALSE)/(VLOOKUP($B186,'Rates (%) SA2'!$B:$AA,W$645,FALSE)-(VLOOKUP($B186,'Changes (pct point)'!$B:$AA,W$645,FALSE)))</f>
        <v>0.31365740740740738</v>
      </c>
      <c r="X186" s="2">
        <f>VLOOKUP($B186,'Changes (pct point)'!$B:$AA,X$645,FALSE)/(VLOOKUP($B186,'Rates (%) SA2'!$B:$AA,X$645,FALSE)-(VLOOKUP($B186,'Changes (pct point)'!$B:$AA,X$645,FALSE)))</f>
        <v>-3.4949759720401927E-3</v>
      </c>
      <c r="Y186" s="2">
        <f>VLOOKUP($B186,'Changes (pct point)'!$B:$AA,Y$645,FALSE)/(VLOOKUP($B186,'Rates (%) SA2'!$B:$AA,Y$645,FALSE)-(VLOOKUP($B186,'Changes (pct point)'!$B:$AA,Y$645,FALSE)))</f>
        <v>9.4925634295713032E-2</v>
      </c>
      <c r="Z186" s="2">
        <f>VLOOKUP($B186,'Changes (pct point)'!$B:$AA,Z$645,FALSE)/(VLOOKUP($B186,'Rates (%) SA2'!$B:$AA,Z$645,FALSE)-(VLOOKUP($B186,'Changes (pct point)'!$B:$AA,Z$645,FALSE)))</f>
        <v>-0.16326530612244897</v>
      </c>
    </row>
    <row r="187" spans="1:26" x14ac:dyDescent="0.3">
      <c r="A187">
        <v>116011560</v>
      </c>
      <c r="B187" t="s">
        <v>395</v>
      </c>
      <c r="C187" s="2">
        <f>VLOOKUP($B187,'Changes (pct point)'!$B:$AA,C$645,FALSE)/(VLOOKUP($B187,'Rates (%) SA2'!$B:$AA,C$645,FALSE)-(VLOOKUP($B187,'Changes (pct point)'!$B:$AA,C$645,FALSE)))</f>
        <v>0.13080000000000006</v>
      </c>
      <c r="D187" s="2">
        <f>VLOOKUP($B187,'Changes (pct point)'!$B:$AA,D$645,FALSE)/(VLOOKUP($B187,'Rates (%) SA2'!$B:$AA,D$645,FALSE)-(VLOOKUP($B187,'Changes (pct point)'!$B:$AA,D$645,FALSE)))</f>
        <v>-5.4303571428571354E-2</v>
      </c>
      <c r="E187" s="2">
        <f>VLOOKUP($B187,'Changes (pct point)'!$B:$AA,E$645,FALSE)/(VLOOKUP($B187,'Rates (%) SA2'!$B:$AA,E$645,FALSE)-(VLOOKUP($B187,'Changes (pct point)'!$B:$AA,E$645,FALSE)))</f>
        <v>1.9755450236966818E-2</v>
      </c>
      <c r="F187" s="2">
        <f>VLOOKUP($B187,'Changes (pct point)'!$B:$AA,F$645,FALSE)/(VLOOKUP($B187,'Rates (%) SA2'!$B:$AA,F$645,FALSE)-(VLOOKUP($B187,'Changes (pct point)'!$B:$AA,F$645,FALSE)))</f>
        <v>0.20440396825396823</v>
      </c>
      <c r="G187" s="2">
        <f>VLOOKUP($B187,'Changes (pct point)'!$B:$AA,G$645,FALSE)/(VLOOKUP($B187,'Rates (%) SA2'!$B:$AA,G$645,FALSE)-(VLOOKUP($B187,'Changes (pct point)'!$B:$AA,G$645,FALSE)))</f>
        <v>0.43641794871794887</v>
      </c>
      <c r="H187" s="2">
        <f>VLOOKUP($B187,'Changes (pct point)'!$B:$AA,H$645,FALSE)/(VLOOKUP($B187,'Rates (%) SA2'!$B:$AA,H$645,FALSE)-(VLOOKUP($B187,'Changes (pct point)'!$B:$AA,H$645,FALSE)))</f>
        <v>0.26929758064516118</v>
      </c>
      <c r="I187" s="2">
        <f>VLOOKUP($B187,'Changes (pct point)'!$B:$AA,I$645,FALSE)/(VLOOKUP($B187,'Rates (%) SA2'!$B:$AA,I$645,FALSE)-(VLOOKUP($B187,'Changes (pct point)'!$B:$AA,I$645,FALSE)))</f>
        <v>0.15520909090909099</v>
      </c>
      <c r="J187" s="2">
        <f>VLOOKUP($B187,'Changes (pct point)'!$B:$AA,J$645,FALSE)/(VLOOKUP($B187,'Rates (%) SA2'!$B:$AA,J$645,FALSE)-(VLOOKUP($B187,'Changes (pct point)'!$B:$AA,J$645,FALSE)))</f>
        <v>0.5802294964028778</v>
      </c>
      <c r="K187" s="2">
        <f>VLOOKUP($B187,'Changes (pct point)'!$B:$AA,K$645,FALSE)/(VLOOKUP($B187,'Rates (%) SA2'!$B:$AA,K$645,FALSE)-(VLOOKUP($B187,'Changes (pct point)'!$B:$AA,K$645,FALSE)))</f>
        <v>0.84104137931034484</v>
      </c>
      <c r="L187" s="2">
        <f>VLOOKUP($B187,'Changes (pct point)'!$B:$AA,L$645,FALSE)/(VLOOKUP($B187,'Rates (%) SA2'!$B:$AA,L$645,FALSE)-(VLOOKUP($B187,'Changes (pct point)'!$B:$AA,L$645,FALSE)))</f>
        <v>0.19545005370569288</v>
      </c>
      <c r="M187" s="2">
        <f>VLOOKUP($B187,'Changes (pct point)'!$B:$AA,M$645,FALSE)/(VLOOKUP($B187,'Rates (%) SA2'!$B:$AA,M$645,FALSE)-(VLOOKUP($B187,'Changes (pct point)'!$B:$AA,M$645,FALSE)))</f>
        <v>0.13640676470588234</v>
      </c>
      <c r="N187" s="2">
        <f>VLOOKUP($B187,'Changes (pct point)'!$B:$AA,N$645,FALSE)/(VLOOKUP($B187,'Rates (%) SA2'!$B:$AA,N$645,FALSE)-(VLOOKUP($B187,'Changes (pct point)'!$B:$AA,N$645,FALSE)))</f>
        <v>2.4633333333333372E-2</v>
      </c>
      <c r="O187" s="2">
        <f>VLOOKUP($B187,'Changes (pct point)'!$B:$AA,O$645,FALSE)/(VLOOKUP($B187,'Rates (%) SA2'!$B:$AA,O$645,FALSE)-(VLOOKUP($B187,'Changes (pct point)'!$B:$AA,O$645,FALSE)))</f>
        <v>1.0522172413793103</v>
      </c>
      <c r="P187" s="2">
        <f>VLOOKUP($B187,'Changes (pct point)'!$B:$AA,P$645,FALSE)/(VLOOKUP($B187,'Rates (%) SA2'!$B:$AA,P$645,FALSE)-(VLOOKUP($B187,'Changes (pct point)'!$B:$AA,P$645,FALSE)))</f>
        <v>-0.20193684210526316</v>
      </c>
      <c r="Q187" s="2">
        <f>VLOOKUP($B187,'Changes (pct point)'!$B:$AA,Q$645,FALSE)/(VLOOKUP($B187,'Rates (%) SA2'!$B:$AA,Q$645,FALSE)-(VLOOKUP($B187,'Changes (pct point)'!$B:$AA,Q$645,FALSE)))</f>
        <v>3.9292949907235565E-2</v>
      </c>
      <c r="R187" s="2">
        <f>VLOOKUP($B187,'Changes (pct point)'!$B:$AA,R$645,FALSE)/(VLOOKUP($B187,'Rates (%) SA2'!$B:$AA,R$645,FALSE)-(VLOOKUP($B187,'Changes (pct point)'!$B:$AA,R$645,FALSE)))</f>
        <v>0.49909444444444445</v>
      </c>
      <c r="S187" s="2">
        <f>VLOOKUP($B187,'Changes (pct point)'!$B:$AA,S$645,FALSE)/(VLOOKUP($B187,'Rates (%) SA2'!$B:$AA,S$645,FALSE)-(VLOOKUP($B187,'Changes (pct point)'!$B:$AA,S$645,FALSE)))</f>
        <v>8.68868131868131E-2</v>
      </c>
      <c r="T187" s="2">
        <f>VLOOKUP($B187,'Changes (pct point)'!$B:$AA,T$645,FALSE)/(VLOOKUP($B187,'Rates (%) SA2'!$B:$AA,T$645,FALSE)-(VLOOKUP($B187,'Changes (pct point)'!$B:$AA,T$645,FALSE)))</f>
        <v>-1.0831903945112582E-3</v>
      </c>
      <c r="U187" s="2">
        <f>VLOOKUP($B187,'Changes (pct point)'!$B:$AA,U$645,FALSE)/(VLOOKUP($B187,'Rates (%) SA2'!$B:$AA,U$645,FALSE)-(VLOOKUP($B187,'Changes (pct point)'!$B:$AA,U$645,FALSE)))</f>
        <v>0.13846003552397876</v>
      </c>
      <c r="V187" s="2">
        <f>VLOOKUP($B187,'Changes (pct point)'!$B:$AA,V$645,FALSE)/(VLOOKUP($B187,'Rates (%) SA2'!$B:$AA,V$645,FALSE)-(VLOOKUP($B187,'Changes (pct point)'!$B:$AA,V$645,FALSE)))</f>
        <v>0.3046964566929134</v>
      </c>
      <c r="W187" s="2">
        <f>VLOOKUP($B187,'Changes (pct point)'!$B:$AA,W$645,FALSE)/(VLOOKUP($B187,'Rates (%) SA2'!$B:$AA,W$645,FALSE)-(VLOOKUP($B187,'Changes (pct point)'!$B:$AA,W$645,FALSE)))</f>
        <v>5.1685393258426963E-2</v>
      </c>
      <c r="X187" s="2">
        <f>VLOOKUP($B187,'Changes (pct point)'!$B:$AA,X$645,FALSE)/(VLOOKUP($B187,'Rates (%) SA2'!$B:$AA,X$645,FALSE)-(VLOOKUP($B187,'Changes (pct point)'!$B:$AA,X$645,FALSE)))</f>
        <v>-0.13281715306730196</v>
      </c>
      <c r="Y187" s="2">
        <f>VLOOKUP($B187,'Changes (pct point)'!$B:$AA,Y$645,FALSE)/(VLOOKUP($B187,'Rates (%) SA2'!$B:$AA,Y$645,FALSE)-(VLOOKUP($B187,'Changes (pct point)'!$B:$AA,Y$645,FALSE)))</f>
        <v>-1.4105419450631033E-2</v>
      </c>
      <c r="Z187" s="2">
        <f>VLOOKUP($B187,'Changes (pct point)'!$B:$AA,Z$645,FALSE)/(VLOOKUP($B187,'Rates (%) SA2'!$B:$AA,Z$645,FALSE)-(VLOOKUP($B187,'Changes (pct point)'!$B:$AA,Z$645,FALSE)))</f>
        <v>9.0944574551131946E-2</v>
      </c>
    </row>
    <row r="188" spans="1:26" x14ac:dyDescent="0.3">
      <c r="A188">
        <v>119011356</v>
      </c>
      <c r="B188" t="s">
        <v>464</v>
      </c>
      <c r="C188" s="2">
        <f>VLOOKUP($B188,'Changes (pct point)'!$B:$AA,C$645,FALSE)/(VLOOKUP($B188,'Rates (%) SA2'!$B:$AA,C$645,FALSE)-(VLOOKUP($B188,'Changes (pct point)'!$B:$AA,C$645,FALSE)))</f>
        <v>0.23094403817003881</v>
      </c>
      <c r="D188" s="2">
        <f>VLOOKUP($B188,'Changes (pct point)'!$B:$AA,D$645,FALSE)/(VLOOKUP($B188,'Rates (%) SA2'!$B:$AA,D$645,FALSE)-(VLOOKUP($B188,'Changes (pct point)'!$B:$AA,D$645,FALSE)))</f>
        <v>0.12520977011494253</v>
      </c>
      <c r="E188" s="2">
        <f>VLOOKUP($B188,'Changes (pct point)'!$B:$AA,E$645,FALSE)/(VLOOKUP($B188,'Rates (%) SA2'!$B:$AA,E$645,FALSE)-(VLOOKUP($B188,'Changes (pct point)'!$B:$AA,E$645,FALSE)))</f>
        <v>0.14598722627737243</v>
      </c>
      <c r="F188" s="2">
        <f>VLOOKUP($B188,'Changes (pct point)'!$B:$AA,F$645,FALSE)/(VLOOKUP($B188,'Rates (%) SA2'!$B:$AA,F$645,FALSE)-(VLOOKUP($B188,'Changes (pct point)'!$B:$AA,F$645,FALSE)))</f>
        <v>0.26770408401400253</v>
      </c>
      <c r="G188" s="2">
        <f>VLOOKUP($B188,'Changes (pct point)'!$B:$AA,G$645,FALSE)/(VLOOKUP($B188,'Rates (%) SA2'!$B:$AA,G$645,FALSE)-(VLOOKUP($B188,'Changes (pct point)'!$B:$AA,G$645,FALSE)))</f>
        <v>0.52599183673469374</v>
      </c>
      <c r="H188" s="2">
        <f>VLOOKUP($B188,'Changes (pct point)'!$B:$AA,H$645,FALSE)/(VLOOKUP($B188,'Rates (%) SA2'!$B:$AA,H$645,FALSE)-(VLOOKUP($B188,'Changes (pct point)'!$B:$AA,H$645,FALSE)))</f>
        <v>0.32399530685920591</v>
      </c>
      <c r="I188" s="2">
        <f>VLOOKUP($B188,'Changes (pct point)'!$B:$AA,I$645,FALSE)/(VLOOKUP($B188,'Rates (%) SA2'!$B:$AA,I$645,FALSE)-(VLOOKUP($B188,'Changes (pct point)'!$B:$AA,I$645,FALSE)))</f>
        <v>0.23249530386740347</v>
      </c>
      <c r="J188" s="2">
        <f>VLOOKUP($B188,'Changes (pct point)'!$B:$AA,J$645,FALSE)/(VLOOKUP($B188,'Rates (%) SA2'!$B:$AA,J$645,FALSE)-(VLOOKUP($B188,'Changes (pct point)'!$B:$AA,J$645,FALSE)))</f>
        <v>-7.3473684210525574E-3</v>
      </c>
      <c r="K188" s="2">
        <f>VLOOKUP($B188,'Changes (pct point)'!$B:$AA,K$645,FALSE)/(VLOOKUP($B188,'Rates (%) SA2'!$B:$AA,K$645,FALSE)-(VLOOKUP($B188,'Changes (pct point)'!$B:$AA,K$645,FALSE)))</f>
        <v>1.107268085106383</v>
      </c>
      <c r="L188" s="2">
        <f>VLOOKUP($B188,'Changes (pct point)'!$B:$AA,L$645,FALSE)/(VLOOKUP($B188,'Rates (%) SA2'!$B:$AA,L$645,FALSE)-(VLOOKUP($B188,'Changes (pct point)'!$B:$AA,L$645,FALSE)))</f>
        <v>0.40273328434974287</v>
      </c>
      <c r="M188" s="2">
        <f>VLOOKUP($B188,'Changes (pct point)'!$B:$AA,M$645,FALSE)/(VLOOKUP($B188,'Rates (%) SA2'!$B:$AA,M$645,FALSE)-(VLOOKUP($B188,'Changes (pct point)'!$B:$AA,M$645,FALSE)))</f>
        <v>0.28402133333333324</v>
      </c>
      <c r="N188" s="2">
        <f>VLOOKUP($B188,'Changes (pct point)'!$B:$AA,N$645,FALSE)/(VLOOKUP($B188,'Rates (%) SA2'!$B:$AA,N$645,FALSE)-(VLOOKUP($B188,'Changes (pct point)'!$B:$AA,N$645,FALSE)))</f>
        <v>-0.1089273381294964</v>
      </c>
      <c r="O188" s="2">
        <f>VLOOKUP($B188,'Changes (pct point)'!$B:$AA,O$645,FALSE)/(VLOOKUP($B188,'Rates (%) SA2'!$B:$AA,O$645,FALSE)-(VLOOKUP($B188,'Changes (pct point)'!$B:$AA,O$645,FALSE)))</f>
        <v>0.43010775193798439</v>
      </c>
      <c r="P188" s="2">
        <f>VLOOKUP($B188,'Changes (pct point)'!$B:$AA,P$645,FALSE)/(VLOOKUP($B188,'Rates (%) SA2'!$B:$AA,P$645,FALSE)-(VLOOKUP($B188,'Changes (pct point)'!$B:$AA,P$645,FALSE)))</f>
        <v>-0.43588909090909084</v>
      </c>
      <c r="Q188" s="2">
        <f>VLOOKUP($B188,'Changes (pct point)'!$B:$AA,Q$645,FALSE)/(VLOOKUP($B188,'Rates (%) SA2'!$B:$AA,Q$645,FALSE)-(VLOOKUP($B188,'Changes (pct point)'!$B:$AA,Q$645,FALSE)))</f>
        <v>0.27392125000000006</v>
      </c>
      <c r="R188" s="2">
        <f>VLOOKUP($B188,'Changes (pct point)'!$B:$AA,R$645,FALSE)/(VLOOKUP($B188,'Rates (%) SA2'!$B:$AA,R$645,FALSE)-(VLOOKUP($B188,'Changes (pct point)'!$B:$AA,R$645,FALSE)))</f>
        <v>0.83742166666666673</v>
      </c>
      <c r="S188" s="2">
        <f>VLOOKUP($B188,'Changes (pct point)'!$B:$AA,S$645,FALSE)/(VLOOKUP($B188,'Rates (%) SA2'!$B:$AA,S$645,FALSE)-(VLOOKUP($B188,'Changes (pct point)'!$B:$AA,S$645,FALSE)))</f>
        <v>0.85115833333333357</v>
      </c>
      <c r="T188" s="2">
        <f>VLOOKUP($B188,'Changes (pct point)'!$B:$AA,T$645,FALSE)/(VLOOKUP($B188,'Rates (%) SA2'!$B:$AA,T$645,FALSE)-(VLOOKUP($B188,'Changes (pct point)'!$B:$AA,T$645,FALSE)))</f>
        <v>0.21920000000000009</v>
      </c>
      <c r="U188" s="2">
        <f>VLOOKUP($B188,'Changes (pct point)'!$B:$AA,U$645,FALSE)/(VLOOKUP($B188,'Rates (%) SA2'!$B:$AA,U$645,FALSE)-(VLOOKUP($B188,'Changes (pct point)'!$B:$AA,U$645,FALSE)))</f>
        <v>0.1345060571428571</v>
      </c>
      <c r="V188" s="2">
        <f>VLOOKUP($B188,'Changes (pct point)'!$B:$AA,V$645,FALSE)/(VLOOKUP($B188,'Rates (%) SA2'!$B:$AA,V$645,FALSE)-(VLOOKUP($B188,'Changes (pct point)'!$B:$AA,V$645,FALSE)))</f>
        <v>-0.26947225433526012</v>
      </c>
      <c r="W188" s="2">
        <f>VLOOKUP($B188,'Changes (pct point)'!$B:$AA,W$645,FALSE)/(VLOOKUP($B188,'Rates (%) SA2'!$B:$AA,W$645,FALSE)-(VLOOKUP($B188,'Changes (pct point)'!$B:$AA,W$645,FALSE)))</f>
        <v>0.25709694697375468</v>
      </c>
      <c r="X188" s="2">
        <f>VLOOKUP($B188,'Changes (pct point)'!$B:$AA,X$645,FALSE)/(VLOOKUP($B188,'Rates (%) SA2'!$B:$AA,X$645,FALSE)-(VLOOKUP($B188,'Changes (pct point)'!$B:$AA,X$645,FALSE)))</f>
        <v>-0.27344843677088199</v>
      </c>
      <c r="Y188" s="2">
        <f>VLOOKUP($B188,'Changes (pct point)'!$B:$AA,Y$645,FALSE)/(VLOOKUP($B188,'Rates (%) SA2'!$B:$AA,Y$645,FALSE)-(VLOOKUP($B188,'Changes (pct point)'!$B:$AA,Y$645,FALSE)))</f>
        <v>7.5512405609492989E-2</v>
      </c>
      <c r="Z188" s="2">
        <f>VLOOKUP($B188,'Changes (pct point)'!$B:$AA,Z$645,FALSE)/(VLOOKUP($B188,'Rates (%) SA2'!$B:$AA,Z$645,FALSE)-(VLOOKUP($B188,'Changes (pct point)'!$B:$AA,Z$645,FALSE)))</f>
        <v>0.61897880539499039</v>
      </c>
    </row>
    <row r="189" spans="1:26" x14ac:dyDescent="0.3">
      <c r="A189">
        <v>119021362</v>
      </c>
      <c r="B189" t="s">
        <v>474</v>
      </c>
      <c r="C189" s="2">
        <f>VLOOKUP($B189,'Changes (pct point)'!$B:$AA,C$645,FALSE)/(VLOOKUP($B189,'Rates (%) SA2'!$B:$AA,C$645,FALSE)-(VLOOKUP($B189,'Changes (pct point)'!$B:$AA,C$645,FALSE)))</f>
        <v>6.7784961685823764E-2</v>
      </c>
      <c r="D189" s="2">
        <f>VLOOKUP($B189,'Changes (pct point)'!$B:$AA,D$645,FALSE)/(VLOOKUP($B189,'Rates (%) SA2'!$B:$AA,D$645,FALSE)-(VLOOKUP($B189,'Changes (pct point)'!$B:$AA,D$645,FALSE)))</f>
        <v>-1.8220560747663581E-2</v>
      </c>
      <c r="E189" s="2">
        <f>VLOOKUP($B189,'Changes (pct point)'!$B:$AA,E$645,FALSE)/(VLOOKUP($B189,'Rates (%) SA2'!$B:$AA,E$645,FALSE)-(VLOOKUP($B189,'Changes (pct point)'!$B:$AA,E$645,FALSE)))</f>
        <v>-2.0766499999999993E-2</v>
      </c>
      <c r="F189" s="2">
        <f>VLOOKUP($B189,'Changes (pct point)'!$B:$AA,F$645,FALSE)/(VLOOKUP($B189,'Rates (%) SA2'!$B:$AA,F$645,FALSE)-(VLOOKUP($B189,'Changes (pct point)'!$B:$AA,F$645,FALSE)))</f>
        <v>7.667813525935667E-2</v>
      </c>
      <c r="G189" s="2">
        <f>VLOOKUP($B189,'Changes (pct point)'!$B:$AA,G$645,FALSE)/(VLOOKUP($B189,'Rates (%) SA2'!$B:$AA,G$645,FALSE)-(VLOOKUP($B189,'Changes (pct point)'!$B:$AA,G$645,FALSE)))</f>
        <v>0.32577053824362623</v>
      </c>
      <c r="H189" s="2">
        <f>VLOOKUP($B189,'Changes (pct point)'!$B:$AA,H$645,FALSE)/(VLOOKUP($B189,'Rates (%) SA2'!$B:$AA,H$645,FALSE)-(VLOOKUP($B189,'Changes (pct point)'!$B:$AA,H$645,FALSE)))</f>
        <v>0.11772097560975617</v>
      </c>
      <c r="I189" s="2">
        <f>VLOOKUP($B189,'Changes (pct point)'!$B:$AA,I$645,FALSE)/(VLOOKUP($B189,'Rates (%) SA2'!$B:$AA,I$645,FALSE)-(VLOOKUP($B189,'Changes (pct point)'!$B:$AA,I$645,FALSE)))</f>
        <v>8.4879296562749729E-2</v>
      </c>
      <c r="J189" s="2">
        <f>VLOOKUP($B189,'Changes (pct point)'!$B:$AA,J$645,FALSE)/(VLOOKUP($B189,'Rates (%) SA2'!$B:$AA,J$645,FALSE)-(VLOOKUP($B189,'Changes (pct point)'!$B:$AA,J$645,FALSE)))</f>
        <v>0.37428158730158717</v>
      </c>
      <c r="K189" s="2">
        <f>VLOOKUP($B189,'Changes (pct point)'!$B:$AA,K$645,FALSE)/(VLOOKUP($B189,'Rates (%) SA2'!$B:$AA,K$645,FALSE)-(VLOOKUP($B189,'Changes (pct point)'!$B:$AA,K$645,FALSE)))</f>
        <v>0.41357823834196866</v>
      </c>
      <c r="L189" s="2">
        <f>VLOOKUP($B189,'Changes (pct point)'!$B:$AA,L$645,FALSE)/(VLOOKUP($B189,'Rates (%) SA2'!$B:$AA,L$645,FALSE)-(VLOOKUP($B189,'Changes (pct point)'!$B:$AA,L$645,FALSE)))</f>
        <v>0.20207131011608626</v>
      </c>
      <c r="M189" s="2">
        <f>VLOOKUP($B189,'Changes (pct point)'!$B:$AA,M$645,FALSE)/(VLOOKUP($B189,'Rates (%) SA2'!$B:$AA,M$645,FALSE)-(VLOOKUP($B189,'Changes (pct point)'!$B:$AA,M$645,FALSE)))</f>
        <v>-4.0227879799666161E-2</v>
      </c>
      <c r="N189" s="2">
        <f>VLOOKUP($B189,'Changes (pct point)'!$B:$AA,N$645,FALSE)/(VLOOKUP($B189,'Rates (%) SA2'!$B:$AA,N$645,FALSE)-(VLOOKUP($B189,'Changes (pct point)'!$B:$AA,N$645,FALSE)))</f>
        <v>-0.24260227272727281</v>
      </c>
      <c r="O189" s="2">
        <f>VLOOKUP($B189,'Changes (pct point)'!$B:$AA,O$645,FALSE)/(VLOOKUP($B189,'Rates (%) SA2'!$B:$AA,O$645,FALSE)-(VLOOKUP($B189,'Changes (pct point)'!$B:$AA,O$645,FALSE)))</f>
        <v>0.61768982456140376</v>
      </c>
      <c r="P189" s="2">
        <f>VLOOKUP($B189,'Changes (pct point)'!$B:$AA,P$645,FALSE)/(VLOOKUP($B189,'Rates (%) SA2'!$B:$AA,P$645,FALSE)-(VLOOKUP($B189,'Changes (pct point)'!$B:$AA,P$645,FALSE)))</f>
        <v>-0.27203466666666659</v>
      </c>
      <c r="Q189" s="2">
        <f>VLOOKUP($B189,'Changes (pct point)'!$B:$AA,Q$645,FALSE)/(VLOOKUP($B189,'Rates (%) SA2'!$B:$AA,Q$645,FALSE)-(VLOOKUP($B189,'Changes (pct point)'!$B:$AA,Q$645,FALSE)))</f>
        <v>6.1280476190476156E-2</v>
      </c>
      <c r="R189" s="2">
        <f>VLOOKUP($B189,'Changes (pct point)'!$B:$AA,R$645,FALSE)/(VLOOKUP($B189,'Rates (%) SA2'!$B:$AA,R$645,FALSE)-(VLOOKUP($B189,'Changes (pct point)'!$B:$AA,R$645,FALSE)))</f>
        <v>0.40977062500000017</v>
      </c>
      <c r="S189" s="2">
        <f>VLOOKUP($B189,'Changes (pct point)'!$B:$AA,S$645,FALSE)/(VLOOKUP($B189,'Rates (%) SA2'!$B:$AA,S$645,FALSE)-(VLOOKUP($B189,'Changes (pct point)'!$B:$AA,S$645,FALSE)))</f>
        <v>0.30132036474164126</v>
      </c>
      <c r="T189" s="2">
        <f>VLOOKUP($B189,'Changes (pct point)'!$B:$AA,T$645,FALSE)/(VLOOKUP($B189,'Rates (%) SA2'!$B:$AA,T$645,FALSE)-(VLOOKUP($B189,'Changes (pct point)'!$B:$AA,T$645,FALSE)))</f>
        <v>-0.18339840637450197</v>
      </c>
      <c r="U189" s="2">
        <f>VLOOKUP($B189,'Changes (pct point)'!$B:$AA,U$645,FALSE)/(VLOOKUP($B189,'Rates (%) SA2'!$B:$AA,U$645,FALSE)-(VLOOKUP($B189,'Changes (pct point)'!$B:$AA,U$645,FALSE)))</f>
        <v>0.13432355154251324</v>
      </c>
      <c r="V189" s="2">
        <f>VLOOKUP($B189,'Changes (pct point)'!$B:$AA,V$645,FALSE)/(VLOOKUP($B189,'Rates (%) SA2'!$B:$AA,V$645,FALSE)-(VLOOKUP($B189,'Changes (pct point)'!$B:$AA,V$645,FALSE)))</f>
        <v>0.45110213776722091</v>
      </c>
      <c r="W189" s="2">
        <f>VLOOKUP($B189,'Changes (pct point)'!$B:$AA,W$645,FALSE)/(VLOOKUP($B189,'Rates (%) SA2'!$B:$AA,W$645,FALSE)-(VLOOKUP($B189,'Changes (pct point)'!$B:$AA,W$645,FALSE)))</f>
        <v>0.11220110361741262</v>
      </c>
      <c r="X189" s="2">
        <f>VLOOKUP($B189,'Changes (pct point)'!$B:$AA,X$645,FALSE)/(VLOOKUP($B189,'Rates (%) SA2'!$B:$AA,X$645,FALSE)-(VLOOKUP($B189,'Changes (pct point)'!$B:$AA,X$645,FALSE)))</f>
        <v>0.6335282651072125</v>
      </c>
      <c r="Y189" s="2">
        <f>VLOOKUP($B189,'Changes (pct point)'!$B:$AA,Y$645,FALSE)/(VLOOKUP($B189,'Rates (%) SA2'!$B:$AA,Y$645,FALSE)-(VLOOKUP($B189,'Changes (pct point)'!$B:$AA,Y$645,FALSE)))</f>
        <v>0.23551829268292679</v>
      </c>
      <c r="Z189" s="2">
        <f>VLOOKUP($B189,'Changes (pct point)'!$B:$AA,Z$645,FALSE)/(VLOOKUP($B189,'Rates (%) SA2'!$B:$AA,Z$645,FALSE)-(VLOOKUP($B189,'Changes (pct point)'!$B:$AA,Z$645,FALSE)))</f>
        <v>0.32207792207792213</v>
      </c>
    </row>
    <row r="190" spans="1:26" x14ac:dyDescent="0.3">
      <c r="A190">
        <v>127021513</v>
      </c>
      <c r="B190" t="s">
        <v>678</v>
      </c>
      <c r="C190" s="2">
        <f>VLOOKUP($B190,'Changes (pct point)'!$B:$AA,C$645,FALSE)/(VLOOKUP($B190,'Rates (%) SA2'!$B:$AA,C$645,FALSE)-(VLOOKUP($B190,'Changes (pct point)'!$B:$AA,C$645,FALSE)))</f>
        <v>0.13899343354744378</v>
      </c>
      <c r="D190" s="2">
        <f>VLOOKUP($B190,'Changes (pct point)'!$B:$AA,D$645,FALSE)/(VLOOKUP($B190,'Rates (%) SA2'!$B:$AA,D$645,FALSE)-(VLOOKUP($B190,'Changes (pct point)'!$B:$AA,D$645,FALSE)))</f>
        <v>0.21974079655543602</v>
      </c>
      <c r="E190" s="2">
        <f>VLOOKUP($B190,'Changes (pct point)'!$B:$AA,E$645,FALSE)/(VLOOKUP($B190,'Rates (%) SA2'!$B:$AA,E$645,FALSE)-(VLOOKUP($B190,'Changes (pct point)'!$B:$AA,E$645,FALSE)))</f>
        <v>4.5517677642980876E-2</v>
      </c>
      <c r="F190" s="2">
        <f>VLOOKUP($B190,'Changes (pct point)'!$B:$AA,F$645,FALSE)/(VLOOKUP($B190,'Rates (%) SA2'!$B:$AA,F$645,FALSE)-(VLOOKUP($B190,'Changes (pct point)'!$B:$AA,F$645,FALSE)))</f>
        <v>5.3911280805276018E-2</v>
      </c>
      <c r="G190" s="2">
        <f>VLOOKUP($B190,'Changes (pct point)'!$B:$AA,G$645,FALSE)/(VLOOKUP($B190,'Rates (%) SA2'!$B:$AA,G$645,FALSE)-(VLOOKUP($B190,'Changes (pct point)'!$B:$AA,G$645,FALSE)))</f>
        <v>0.32969347181008896</v>
      </c>
      <c r="H190" s="2">
        <f>VLOOKUP($B190,'Changes (pct point)'!$B:$AA,H$645,FALSE)/(VLOOKUP($B190,'Rates (%) SA2'!$B:$AA,H$645,FALSE)-(VLOOKUP($B190,'Changes (pct point)'!$B:$AA,H$645,FALSE)))</f>
        <v>0.10746488095238092</v>
      </c>
      <c r="I190" s="2">
        <f>VLOOKUP($B190,'Changes (pct point)'!$B:$AA,I$645,FALSE)/(VLOOKUP($B190,'Rates (%) SA2'!$B:$AA,I$645,FALSE)-(VLOOKUP($B190,'Changes (pct point)'!$B:$AA,I$645,FALSE)))</f>
        <v>3.0096453900709169E-2</v>
      </c>
      <c r="J190" s="2">
        <f>VLOOKUP($B190,'Changes (pct point)'!$B:$AA,J$645,FALSE)/(VLOOKUP($B190,'Rates (%) SA2'!$B:$AA,J$645,FALSE)-(VLOOKUP($B190,'Changes (pct point)'!$B:$AA,J$645,FALSE)))</f>
        <v>8.0275925925925987E-2</v>
      </c>
      <c r="K190" s="2">
        <f>VLOOKUP($B190,'Changes (pct point)'!$B:$AA,K$645,FALSE)/(VLOOKUP($B190,'Rates (%) SA2'!$B:$AA,K$645,FALSE)-(VLOOKUP($B190,'Changes (pct point)'!$B:$AA,K$645,FALSE)))</f>
        <v>0.2064660194174758</v>
      </c>
      <c r="L190" s="2">
        <f>VLOOKUP($B190,'Changes (pct point)'!$B:$AA,L$645,FALSE)/(VLOOKUP($B190,'Rates (%) SA2'!$B:$AA,L$645,FALSE)-(VLOOKUP($B190,'Changes (pct point)'!$B:$AA,L$645,FALSE)))</f>
        <v>0.52368470588235283</v>
      </c>
      <c r="M190" s="2">
        <f>VLOOKUP($B190,'Changes (pct point)'!$B:$AA,M$645,FALSE)/(VLOOKUP($B190,'Rates (%) SA2'!$B:$AA,M$645,FALSE)-(VLOOKUP($B190,'Changes (pct point)'!$B:$AA,M$645,FALSE)))</f>
        <v>9.2330800821355127E-2</v>
      </c>
      <c r="N190" s="2">
        <f>VLOOKUP($B190,'Changes (pct point)'!$B:$AA,N$645,FALSE)/(VLOOKUP($B190,'Rates (%) SA2'!$B:$AA,N$645,FALSE)-(VLOOKUP($B190,'Changes (pct point)'!$B:$AA,N$645,FALSE)))</f>
        <v>-0.22672617886178864</v>
      </c>
      <c r="O190" s="2">
        <f>VLOOKUP($B190,'Changes (pct point)'!$B:$AA,O$645,FALSE)/(VLOOKUP($B190,'Rates (%) SA2'!$B:$AA,O$645,FALSE)-(VLOOKUP($B190,'Changes (pct point)'!$B:$AA,O$645,FALSE)))</f>
        <v>0.93847940446650113</v>
      </c>
      <c r="P190" s="2">
        <f>VLOOKUP($B190,'Changes (pct point)'!$B:$AA,P$645,FALSE)/(VLOOKUP($B190,'Rates (%) SA2'!$B:$AA,P$645,FALSE)-(VLOOKUP($B190,'Changes (pct point)'!$B:$AA,P$645,FALSE)))</f>
        <v>-0.48920206185567006</v>
      </c>
      <c r="Q190" s="2">
        <f>VLOOKUP($B190,'Changes (pct point)'!$B:$AA,Q$645,FALSE)/(VLOOKUP($B190,'Rates (%) SA2'!$B:$AA,Q$645,FALSE)-(VLOOKUP($B190,'Changes (pct point)'!$B:$AA,Q$645,FALSE)))</f>
        <v>-8.2600561797752728E-2</v>
      </c>
      <c r="R190" s="2">
        <f>VLOOKUP($B190,'Changes (pct point)'!$B:$AA,R$645,FALSE)/(VLOOKUP($B190,'Rates (%) SA2'!$B:$AA,R$645,FALSE)-(VLOOKUP($B190,'Changes (pct point)'!$B:$AA,R$645,FALSE)))</f>
        <v>0.333993113772455</v>
      </c>
      <c r="S190" s="2">
        <f>VLOOKUP($B190,'Changes (pct point)'!$B:$AA,S$645,FALSE)/(VLOOKUP($B190,'Rates (%) SA2'!$B:$AA,S$645,FALSE)-(VLOOKUP($B190,'Changes (pct point)'!$B:$AA,S$645,FALSE)))</f>
        <v>7.1731213872832475E-2</v>
      </c>
      <c r="T190" s="2">
        <f>VLOOKUP($B190,'Changes (pct point)'!$B:$AA,T$645,FALSE)/(VLOOKUP($B190,'Rates (%) SA2'!$B:$AA,T$645,FALSE)-(VLOOKUP($B190,'Changes (pct point)'!$B:$AA,T$645,FALSE)))</f>
        <v>-4.150238095238095E-2</v>
      </c>
      <c r="U190" s="2">
        <f>VLOOKUP($B190,'Changes (pct point)'!$B:$AA,U$645,FALSE)/(VLOOKUP($B190,'Rates (%) SA2'!$B:$AA,U$645,FALSE)-(VLOOKUP($B190,'Changes (pct point)'!$B:$AA,U$645,FALSE)))</f>
        <v>0.13395642722117196</v>
      </c>
      <c r="V190" s="2">
        <f>VLOOKUP($B190,'Changes (pct point)'!$B:$AA,V$645,FALSE)/(VLOOKUP($B190,'Rates (%) SA2'!$B:$AA,V$645,FALSE)-(VLOOKUP($B190,'Changes (pct point)'!$B:$AA,V$645,FALSE)))</f>
        <v>0.26291545454545467</v>
      </c>
      <c r="W190" s="2">
        <f>VLOOKUP($B190,'Changes (pct point)'!$B:$AA,W$645,FALSE)/(VLOOKUP($B190,'Rates (%) SA2'!$B:$AA,W$645,FALSE)-(VLOOKUP($B190,'Changes (pct point)'!$B:$AA,W$645,FALSE)))</f>
        <v>3.0556718292172456E-2</v>
      </c>
      <c r="X190" s="2">
        <f>VLOOKUP($B190,'Changes (pct point)'!$B:$AA,X$645,FALSE)/(VLOOKUP($B190,'Rates (%) SA2'!$B:$AA,X$645,FALSE)-(VLOOKUP($B190,'Changes (pct point)'!$B:$AA,X$645,FALSE)))</f>
        <v>-0.1961734693877551</v>
      </c>
      <c r="Y190" s="2">
        <f>VLOOKUP($B190,'Changes (pct point)'!$B:$AA,Y$645,FALSE)/(VLOOKUP($B190,'Rates (%) SA2'!$B:$AA,Y$645,FALSE)-(VLOOKUP($B190,'Changes (pct point)'!$B:$AA,Y$645,FALSE)))</f>
        <v>1.3458950201884253E-2</v>
      </c>
      <c r="Z190" s="2">
        <f>VLOOKUP($B190,'Changes (pct point)'!$B:$AA,Z$645,FALSE)/(VLOOKUP($B190,'Rates (%) SA2'!$B:$AA,Z$645,FALSE)-(VLOOKUP($B190,'Changes (pct point)'!$B:$AA,Z$645,FALSE)))</f>
        <v>4.9104563835932986E-2</v>
      </c>
    </row>
    <row r="191" spans="1:26" x14ac:dyDescent="0.3">
      <c r="A191">
        <v>116031316</v>
      </c>
      <c r="B191" t="s">
        <v>410</v>
      </c>
      <c r="C191" s="2">
        <f>VLOOKUP($B191,'Changes (pct point)'!$B:$AA,C$645,FALSE)/(VLOOKUP($B191,'Rates (%) SA2'!$B:$AA,C$645,FALSE)-(VLOOKUP($B191,'Changes (pct point)'!$B:$AA,C$645,FALSE)))</f>
        <v>9.5921924529495411E-2</v>
      </c>
      <c r="D191" s="2">
        <f>VLOOKUP($B191,'Changes (pct point)'!$B:$AA,D$645,FALSE)/(VLOOKUP($B191,'Rates (%) SA2'!$B:$AA,D$645,FALSE)-(VLOOKUP($B191,'Changes (pct point)'!$B:$AA,D$645,FALSE)))</f>
        <v>-2.8083380480905244E-2</v>
      </c>
      <c r="E191" s="2">
        <f>VLOOKUP($B191,'Changes (pct point)'!$B:$AA,E$645,FALSE)/(VLOOKUP($B191,'Rates (%) SA2'!$B:$AA,E$645,FALSE)-(VLOOKUP($B191,'Changes (pct point)'!$B:$AA,E$645,FALSE)))</f>
        <v>-0.31090705679862302</v>
      </c>
      <c r="F191" s="2">
        <f>VLOOKUP($B191,'Changes (pct point)'!$B:$AA,F$645,FALSE)/(VLOOKUP($B191,'Rates (%) SA2'!$B:$AA,F$645,FALSE)-(VLOOKUP($B191,'Changes (pct point)'!$B:$AA,F$645,FALSE)))</f>
        <v>0.28052520740268028</v>
      </c>
      <c r="G191" s="2">
        <f>VLOOKUP($B191,'Changes (pct point)'!$B:$AA,G$645,FALSE)/(VLOOKUP($B191,'Rates (%) SA2'!$B:$AA,G$645,FALSE)-(VLOOKUP($B191,'Changes (pct point)'!$B:$AA,G$645,FALSE)))</f>
        <v>0.38449138576779024</v>
      </c>
      <c r="H191" s="2">
        <f>VLOOKUP($B191,'Changes (pct point)'!$B:$AA,H$645,FALSE)/(VLOOKUP($B191,'Rates (%) SA2'!$B:$AA,H$645,FALSE)-(VLOOKUP($B191,'Changes (pct point)'!$B:$AA,H$645,FALSE)))</f>
        <v>8.3205714285714188E-2</v>
      </c>
      <c r="I191" s="2">
        <f>VLOOKUP($B191,'Changes (pct point)'!$B:$AA,I$645,FALSE)/(VLOOKUP($B191,'Rates (%) SA2'!$B:$AA,I$645,FALSE)-(VLOOKUP($B191,'Changes (pct point)'!$B:$AA,I$645,FALSE)))</f>
        <v>0.21393641025641041</v>
      </c>
      <c r="J191" s="2">
        <f>VLOOKUP($B191,'Changes (pct point)'!$B:$AA,J$645,FALSE)/(VLOOKUP($B191,'Rates (%) SA2'!$B:$AA,J$645,FALSE)-(VLOOKUP($B191,'Changes (pct point)'!$B:$AA,J$645,FALSE)))</f>
        <v>0.26815977653631279</v>
      </c>
      <c r="K191" s="2">
        <f>VLOOKUP($B191,'Changes (pct point)'!$B:$AA,K$645,FALSE)/(VLOOKUP($B191,'Rates (%) SA2'!$B:$AA,K$645,FALSE)-(VLOOKUP($B191,'Changes (pct point)'!$B:$AA,K$645,FALSE)))</f>
        <v>0.71058558558558549</v>
      </c>
      <c r="L191" s="2">
        <f>VLOOKUP($B191,'Changes (pct point)'!$B:$AA,L$645,FALSE)/(VLOOKUP($B191,'Rates (%) SA2'!$B:$AA,L$645,FALSE)-(VLOOKUP($B191,'Changes (pct point)'!$B:$AA,L$645,FALSE)))</f>
        <v>0.20394472645234055</v>
      </c>
      <c r="M191" s="2">
        <f>VLOOKUP($B191,'Changes (pct point)'!$B:$AA,M$645,FALSE)/(VLOOKUP($B191,'Rates (%) SA2'!$B:$AA,M$645,FALSE)-(VLOOKUP($B191,'Changes (pct point)'!$B:$AA,M$645,FALSE)))</f>
        <v>-0.15294113318616634</v>
      </c>
      <c r="N191" s="2">
        <f>VLOOKUP($B191,'Changes (pct point)'!$B:$AA,N$645,FALSE)/(VLOOKUP($B191,'Rates (%) SA2'!$B:$AA,N$645,FALSE)-(VLOOKUP($B191,'Changes (pct point)'!$B:$AA,N$645,FALSE)))</f>
        <v>0.27490190114068436</v>
      </c>
      <c r="O191" s="2">
        <f>VLOOKUP($B191,'Changes (pct point)'!$B:$AA,O$645,FALSE)/(VLOOKUP($B191,'Rates (%) SA2'!$B:$AA,O$645,FALSE)-(VLOOKUP($B191,'Changes (pct point)'!$B:$AA,O$645,FALSE)))</f>
        <v>0.37372135416666652</v>
      </c>
      <c r="P191" s="2">
        <f>VLOOKUP($B191,'Changes (pct point)'!$B:$AA,P$645,FALSE)/(VLOOKUP($B191,'Rates (%) SA2'!$B:$AA,P$645,FALSE)-(VLOOKUP($B191,'Changes (pct point)'!$B:$AA,P$645,FALSE)))</f>
        <v>4.655128205128211E-2</v>
      </c>
      <c r="Q191" s="2">
        <f>VLOOKUP($B191,'Changes (pct point)'!$B:$AA,Q$645,FALSE)/(VLOOKUP($B191,'Rates (%) SA2'!$B:$AA,Q$645,FALSE)-(VLOOKUP($B191,'Changes (pct point)'!$B:$AA,Q$645,FALSE)))</f>
        <v>1.0875265768958111E-2</v>
      </c>
      <c r="R191" s="2">
        <f>VLOOKUP($B191,'Changes (pct point)'!$B:$AA,R$645,FALSE)/(VLOOKUP($B191,'Rates (%) SA2'!$B:$AA,R$645,FALSE)-(VLOOKUP($B191,'Changes (pct point)'!$B:$AA,R$645,FALSE)))</f>
        <v>0.59009578059071721</v>
      </c>
      <c r="S191" s="2">
        <f>VLOOKUP($B191,'Changes (pct point)'!$B:$AA,S$645,FALSE)/(VLOOKUP($B191,'Rates (%) SA2'!$B:$AA,S$645,FALSE)-(VLOOKUP($B191,'Changes (pct point)'!$B:$AA,S$645,FALSE)))</f>
        <v>1.16744</v>
      </c>
      <c r="T191" s="2">
        <f>VLOOKUP($B191,'Changes (pct point)'!$B:$AA,T$645,FALSE)/(VLOOKUP($B191,'Rates (%) SA2'!$B:$AA,T$645,FALSE)-(VLOOKUP($B191,'Changes (pct point)'!$B:$AA,T$645,FALSE)))</f>
        <v>0.11152768549280179</v>
      </c>
      <c r="U191" s="2">
        <f>VLOOKUP($B191,'Changes (pct point)'!$B:$AA,U$645,FALSE)/(VLOOKUP($B191,'Rates (%) SA2'!$B:$AA,U$645,FALSE)-(VLOOKUP($B191,'Changes (pct point)'!$B:$AA,U$645,FALSE)))</f>
        <v>0.13264897435897441</v>
      </c>
      <c r="V191" s="2">
        <f>VLOOKUP($B191,'Changes (pct point)'!$B:$AA,V$645,FALSE)/(VLOOKUP($B191,'Rates (%) SA2'!$B:$AA,V$645,FALSE)-(VLOOKUP($B191,'Changes (pct point)'!$B:$AA,V$645,FALSE)))</f>
        <v>-8.7007409753008316E-2</v>
      </c>
      <c r="W191" s="2">
        <f>VLOOKUP($B191,'Changes (pct point)'!$B:$AA,W$645,FALSE)/(VLOOKUP($B191,'Rates (%) SA2'!$B:$AA,W$645,FALSE)-(VLOOKUP($B191,'Changes (pct point)'!$B:$AA,W$645,FALSE)))</f>
        <v>0.21189405297351327</v>
      </c>
      <c r="X191" s="2">
        <f>VLOOKUP($B191,'Changes (pct point)'!$B:$AA,X$645,FALSE)/(VLOOKUP($B191,'Rates (%) SA2'!$B:$AA,X$645,FALSE)-(VLOOKUP($B191,'Changes (pct point)'!$B:$AA,X$645,FALSE)))</f>
        <v>0.10888324873096447</v>
      </c>
      <c r="Y191" s="2">
        <f>VLOOKUP($B191,'Changes (pct point)'!$B:$AA,Y$645,FALSE)/(VLOOKUP($B191,'Rates (%) SA2'!$B:$AA,Y$645,FALSE)-(VLOOKUP($B191,'Changes (pct point)'!$B:$AA,Y$645,FALSE)))</f>
        <v>1.2793914246196405E-2</v>
      </c>
      <c r="Z191" s="2">
        <f>VLOOKUP($B191,'Changes (pct point)'!$B:$AA,Z$645,FALSE)/(VLOOKUP($B191,'Rates (%) SA2'!$B:$AA,Z$645,FALSE)-(VLOOKUP($B191,'Changes (pct point)'!$B:$AA,Z$645,FALSE)))</f>
        <v>0.22415979708306913</v>
      </c>
    </row>
    <row r="192" spans="1:26" x14ac:dyDescent="0.3">
      <c r="A192">
        <v>127021515</v>
      </c>
      <c r="B192" t="s">
        <v>680</v>
      </c>
      <c r="C192" s="2">
        <f>VLOOKUP($B192,'Changes (pct point)'!$B:$AA,C$645,FALSE)/(VLOOKUP($B192,'Rates (%) SA2'!$B:$AA,C$645,FALSE)-(VLOOKUP($B192,'Changes (pct point)'!$B:$AA,C$645,FALSE)))</f>
        <v>1.2958505183794053E-2</v>
      </c>
      <c r="D192" s="2">
        <f>VLOOKUP($B192,'Changes (pct point)'!$B:$AA,D$645,FALSE)/(VLOOKUP($B192,'Rates (%) SA2'!$B:$AA,D$645,FALSE)-(VLOOKUP($B192,'Changes (pct point)'!$B:$AA,D$645,FALSE)))</f>
        <v>-9.7501122625215889E-2</v>
      </c>
      <c r="E192" s="2">
        <f>VLOOKUP($B192,'Changes (pct point)'!$B:$AA,E$645,FALSE)/(VLOOKUP($B192,'Rates (%) SA2'!$B:$AA,E$645,FALSE)-(VLOOKUP($B192,'Changes (pct point)'!$B:$AA,E$645,FALSE)))</f>
        <v>-7.1460955518945574E-2</v>
      </c>
      <c r="F192" s="2">
        <f>VLOOKUP($B192,'Changes (pct point)'!$B:$AA,F$645,FALSE)/(VLOOKUP($B192,'Rates (%) SA2'!$B:$AA,F$645,FALSE)-(VLOOKUP($B192,'Changes (pct point)'!$B:$AA,F$645,FALSE)))</f>
        <v>-5.1769084315503304E-2</v>
      </c>
      <c r="G192" s="2">
        <f>VLOOKUP($B192,'Changes (pct point)'!$B:$AA,G$645,FALSE)/(VLOOKUP($B192,'Rates (%) SA2'!$B:$AA,G$645,FALSE)-(VLOOKUP($B192,'Changes (pct point)'!$B:$AA,G$645,FALSE)))</f>
        <v>0.62721583113456469</v>
      </c>
      <c r="H192" s="2">
        <f>VLOOKUP($B192,'Changes (pct point)'!$B:$AA,H$645,FALSE)/(VLOOKUP($B192,'Rates (%) SA2'!$B:$AA,H$645,FALSE)-(VLOOKUP($B192,'Changes (pct point)'!$B:$AA,H$645,FALSE)))</f>
        <v>6.2524447421300816E-3</v>
      </c>
      <c r="I192" s="2">
        <f>VLOOKUP($B192,'Changes (pct point)'!$B:$AA,I$645,FALSE)/(VLOOKUP($B192,'Rates (%) SA2'!$B:$AA,I$645,FALSE)-(VLOOKUP($B192,'Changes (pct point)'!$B:$AA,I$645,FALSE)))</f>
        <v>5.7403296056503864E-2</v>
      </c>
      <c r="J192" s="2">
        <f>VLOOKUP($B192,'Changes (pct point)'!$B:$AA,J$645,FALSE)/(VLOOKUP($B192,'Rates (%) SA2'!$B:$AA,J$645,FALSE)-(VLOOKUP($B192,'Changes (pct point)'!$B:$AA,J$645,FALSE)))</f>
        <v>0.58883897058823509</v>
      </c>
      <c r="K192" s="2">
        <f>VLOOKUP($B192,'Changes (pct point)'!$B:$AA,K$645,FALSE)/(VLOOKUP($B192,'Rates (%) SA2'!$B:$AA,K$645,FALSE)-(VLOOKUP($B192,'Changes (pct point)'!$B:$AA,K$645,FALSE)))</f>
        <v>7.0555555555555552E-2</v>
      </c>
      <c r="L192" s="2">
        <f>VLOOKUP($B192,'Changes (pct point)'!$B:$AA,L$645,FALSE)/(VLOOKUP($B192,'Rates (%) SA2'!$B:$AA,L$645,FALSE)-(VLOOKUP($B192,'Changes (pct point)'!$B:$AA,L$645,FALSE)))</f>
        <v>0.15397497255762888</v>
      </c>
      <c r="M192" s="2">
        <f>VLOOKUP($B192,'Changes (pct point)'!$B:$AA,M$645,FALSE)/(VLOOKUP($B192,'Rates (%) SA2'!$B:$AA,M$645,FALSE)-(VLOOKUP($B192,'Changes (pct point)'!$B:$AA,M$645,FALSE)))</f>
        <v>0.18917921914357674</v>
      </c>
      <c r="N192" s="2">
        <f>VLOOKUP($B192,'Changes (pct point)'!$B:$AA,N$645,FALSE)/(VLOOKUP($B192,'Rates (%) SA2'!$B:$AA,N$645,FALSE)-(VLOOKUP($B192,'Changes (pct point)'!$B:$AA,N$645,FALSE)))</f>
        <v>-4.0217687074830004E-3</v>
      </c>
      <c r="O192" s="2">
        <f>VLOOKUP($B192,'Changes (pct point)'!$B:$AA,O$645,FALSE)/(VLOOKUP($B192,'Rates (%) SA2'!$B:$AA,O$645,FALSE)-(VLOOKUP($B192,'Changes (pct point)'!$B:$AA,O$645,FALSE)))</f>
        <v>-2.0668693009118196E-3</v>
      </c>
      <c r="P192" s="2">
        <f>VLOOKUP($B192,'Changes (pct point)'!$B:$AA,P$645,FALSE)/(VLOOKUP($B192,'Rates (%) SA2'!$B:$AA,P$645,FALSE)-(VLOOKUP($B192,'Changes (pct point)'!$B:$AA,P$645,FALSE)))</f>
        <v>-0.43890740740740741</v>
      </c>
      <c r="Q192" s="2">
        <f>VLOOKUP($B192,'Changes (pct point)'!$B:$AA,Q$645,FALSE)/(VLOOKUP($B192,'Rates (%) SA2'!$B:$AA,Q$645,FALSE)-(VLOOKUP($B192,'Changes (pct point)'!$B:$AA,Q$645,FALSE)))</f>
        <v>0.12952672858617126</v>
      </c>
      <c r="R192" s="2">
        <f>VLOOKUP($B192,'Changes (pct point)'!$B:$AA,R$645,FALSE)/(VLOOKUP($B192,'Rates (%) SA2'!$B:$AA,R$645,FALSE)-(VLOOKUP($B192,'Changes (pct point)'!$B:$AA,R$645,FALSE)))</f>
        <v>0.77864347826086966</v>
      </c>
      <c r="S192" s="2">
        <f>VLOOKUP($B192,'Changes (pct point)'!$B:$AA,S$645,FALSE)/(VLOOKUP($B192,'Rates (%) SA2'!$B:$AA,S$645,FALSE)-(VLOOKUP($B192,'Changes (pct point)'!$B:$AA,S$645,FALSE)))</f>
        <v>1.7889448275862068</v>
      </c>
      <c r="T192" s="2">
        <f>VLOOKUP($B192,'Changes (pct point)'!$B:$AA,T$645,FALSE)/(VLOOKUP($B192,'Rates (%) SA2'!$B:$AA,T$645,FALSE)-(VLOOKUP($B192,'Changes (pct point)'!$B:$AA,T$645,FALSE)))</f>
        <v>-0.42506034482758626</v>
      </c>
      <c r="U192" s="2">
        <f>VLOOKUP($B192,'Changes (pct point)'!$B:$AA,U$645,FALSE)/(VLOOKUP($B192,'Rates (%) SA2'!$B:$AA,U$645,FALSE)-(VLOOKUP($B192,'Changes (pct point)'!$B:$AA,U$645,FALSE)))</f>
        <v>0.1317411140583554</v>
      </c>
      <c r="V192" s="2">
        <f>VLOOKUP($B192,'Changes (pct point)'!$B:$AA,V$645,FALSE)/(VLOOKUP($B192,'Rates (%) SA2'!$B:$AA,V$645,FALSE)-(VLOOKUP($B192,'Changes (pct point)'!$B:$AA,V$645,FALSE)))</f>
        <v>-7.9218988902589452E-2</v>
      </c>
      <c r="W192" s="2">
        <f>VLOOKUP($B192,'Changes (pct point)'!$B:$AA,W$645,FALSE)/(VLOOKUP($B192,'Rates (%) SA2'!$B:$AA,W$645,FALSE)-(VLOOKUP($B192,'Changes (pct point)'!$B:$AA,W$645,FALSE)))</f>
        <v>0.13738580463808855</v>
      </c>
      <c r="X192" s="2">
        <f>VLOOKUP($B192,'Changes (pct point)'!$B:$AA,X$645,FALSE)/(VLOOKUP($B192,'Rates (%) SA2'!$B:$AA,X$645,FALSE)-(VLOOKUP($B192,'Changes (pct point)'!$B:$AA,X$645,FALSE)))</f>
        <v>0.63135228251507314</v>
      </c>
      <c r="Y192" s="2">
        <f>VLOOKUP($B192,'Changes (pct point)'!$B:$AA,Y$645,FALSE)/(VLOOKUP($B192,'Rates (%) SA2'!$B:$AA,Y$645,FALSE)-(VLOOKUP($B192,'Changes (pct point)'!$B:$AA,Y$645,FALSE)))</f>
        <v>5.306799336650083E-2</v>
      </c>
      <c r="Z192" s="2">
        <f>VLOOKUP($B192,'Changes (pct point)'!$B:$AA,Z$645,FALSE)/(VLOOKUP($B192,'Rates (%) SA2'!$B:$AA,Z$645,FALSE)-(VLOOKUP($B192,'Changes (pct point)'!$B:$AA,Z$645,FALSE)))</f>
        <v>0.3029247910863509</v>
      </c>
    </row>
    <row r="193" spans="1:26" x14ac:dyDescent="0.3">
      <c r="A193">
        <v>125041718</v>
      </c>
      <c r="B193" t="s">
        <v>647</v>
      </c>
      <c r="C193" s="2">
        <f>VLOOKUP($B193,'Changes (pct point)'!$B:$AA,C$645,FALSE)/(VLOOKUP($B193,'Rates (%) SA2'!$B:$AA,C$645,FALSE)-(VLOOKUP($B193,'Changes (pct point)'!$B:$AA,C$645,FALSE)))</f>
        <v>0.14474390723435443</v>
      </c>
      <c r="D193" s="2">
        <f>VLOOKUP($B193,'Changes (pct point)'!$B:$AA,D$645,FALSE)/(VLOOKUP($B193,'Rates (%) SA2'!$B:$AA,D$645,FALSE)-(VLOOKUP($B193,'Changes (pct point)'!$B:$AA,D$645,FALSE)))</f>
        <v>0.24197080625841558</v>
      </c>
      <c r="E193" s="2">
        <f>VLOOKUP($B193,'Changes (pct point)'!$B:$AA,E$645,FALSE)/(VLOOKUP($B193,'Rates (%) SA2'!$B:$AA,E$645,FALSE)-(VLOOKUP($B193,'Changes (pct point)'!$B:$AA,E$645,FALSE)))</f>
        <v>-0.16088086521966036</v>
      </c>
      <c r="F193" s="2">
        <f>VLOOKUP($B193,'Changes (pct point)'!$B:$AA,F$645,FALSE)/(VLOOKUP($B193,'Rates (%) SA2'!$B:$AA,F$645,FALSE)-(VLOOKUP($B193,'Changes (pct point)'!$B:$AA,F$645,FALSE)))</f>
        <v>6.3049896074954995E-2</v>
      </c>
      <c r="G193" s="2">
        <f>VLOOKUP($B193,'Changes (pct point)'!$B:$AA,G$645,FALSE)/(VLOOKUP($B193,'Rates (%) SA2'!$B:$AA,G$645,FALSE)-(VLOOKUP($B193,'Changes (pct point)'!$B:$AA,G$645,FALSE)))</f>
        <v>0.58210432064698192</v>
      </c>
      <c r="H193" s="2">
        <f>VLOOKUP($B193,'Changes (pct point)'!$B:$AA,H$645,FALSE)/(VLOOKUP($B193,'Rates (%) SA2'!$B:$AA,H$645,FALSE)-(VLOOKUP($B193,'Changes (pct point)'!$B:$AA,H$645,FALSE)))</f>
        <v>0.16600341469203386</v>
      </c>
      <c r="I193" s="2">
        <f>VLOOKUP($B193,'Changes (pct point)'!$B:$AA,I$645,FALSE)/(VLOOKUP($B193,'Rates (%) SA2'!$B:$AA,I$645,FALSE)-(VLOOKUP($B193,'Changes (pct point)'!$B:$AA,I$645,FALSE)))</f>
        <v>7.2381151704118157E-2</v>
      </c>
      <c r="J193" s="2">
        <f>VLOOKUP($B193,'Changes (pct point)'!$B:$AA,J$645,FALSE)/(VLOOKUP($B193,'Rates (%) SA2'!$B:$AA,J$645,FALSE)-(VLOOKUP($B193,'Changes (pct point)'!$B:$AA,J$645,FALSE)))</f>
        <v>0.29978923565010168</v>
      </c>
      <c r="K193" s="2">
        <f>VLOOKUP($B193,'Changes (pct point)'!$B:$AA,K$645,FALSE)/(VLOOKUP($B193,'Rates (%) SA2'!$B:$AA,K$645,FALSE)-(VLOOKUP($B193,'Changes (pct point)'!$B:$AA,K$645,FALSE)))</f>
        <v>-7.9155408634287397E-2</v>
      </c>
      <c r="L193" s="2">
        <f>VLOOKUP($B193,'Changes (pct point)'!$B:$AA,L$645,FALSE)/(VLOOKUP($B193,'Rates (%) SA2'!$B:$AA,L$645,FALSE)-(VLOOKUP($B193,'Changes (pct point)'!$B:$AA,L$645,FALSE)))</f>
        <v>0.17941472387724636</v>
      </c>
      <c r="M193" s="2">
        <f>VLOOKUP($B193,'Changes (pct point)'!$B:$AA,M$645,FALSE)/(VLOOKUP($B193,'Rates (%) SA2'!$B:$AA,M$645,FALSE)-(VLOOKUP($B193,'Changes (pct point)'!$B:$AA,M$645,FALSE)))</f>
        <v>-0.2056322181121833</v>
      </c>
      <c r="N193" s="2">
        <f>VLOOKUP($B193,'Changes (pct point)'!$B:$AA,N$645,FALSE)/(VLOOKUP($B193,'Rates (%) SA2'!$B:$AA,N$645,FALSE)-(VLOOKUP($B193,'Changes (pct point)'!$B:$AA,N$645,FALSE)))</f>
        <v>-0.11250769427274306</v>
      </c>
      <c r="O193" s="2">
        <f>VLOOKUP($B193,'Changes (pct point)'!$B:$AA,O$645,FALSE)/(VLOOKUP($B193,'Rates (%) SA2'!$B:$AA,O$645,FALSE)-(VLOOKUP($B193,'Changes (pct point)'!$B:$AA,O$645,FALSE)))</f>
        <v>0.52785032995874748</v>
      </c>
      <c r="P193" s="2">
        <f>VLOOKUP($B193,'Changes (pct point)'!$B:$AA,P$645,FALSE)/(VLOOKUP($B193,'Rates (%) SA2'!$B:$AA,P$645,FALSE)-(VLOOKUP($B193,'Changes (pct point)'!$B:$AA,P$645,FALSE)))</f>
        <v>-0.51265104278692608</v>
      </c>
      <c r="Q193" s="2">
        <f>VLOOKUP($B193,'Changes (pct point)'!$B:$AA,Q$645,FALSE)/(VLOOKUP($B193,'Rates (%) SA2'!$B:$AA,Q$645,FALSE)-(VLOOKUP($B193,'Changes (pct point)'!$B:$AA,Q$645,FALSE)))</f>
        <v>2.2510494741697102E-2</v>
      </c>
      <c r="R193" s="2">
        <f>VLOOKUP($B193,'Changes (pct point)'!$B:$AA,R$645,FALSE)/(VLOOKUP($B193,'Rates (%) SA2'!$B:$AA,R$645,FALSE)-(VLOOKUP($B193,'Changes (pct point)'!$B:$AA,R$645,FALSE)))</f>
        <v>0.72203104800227647</v>
      </c>
      <c r="S193" s="2">
        <f>VLOOKUP($B193,'Changes (pct point)'!$B:$AA,S$645,FALSE)/(VLOOKUP($B193,'Rates (%) SA2'!$B:$AA,S$645,FALSE)-(VLOOKUP($B193,'Changes (pct point)'!$B:$AA,S$645,FALSE)))</f>
        <v>-4.9086966571039612E-3</v>
      </c>
      <c r="T193" s="2">
        <f>VLOOKUP($B193,'Changes (pct point)'!$B:$AA,T$645,FALSE)/(VLOOKUP($B193,'Rates (%) SA2'!$B:$AA,T$645,FALSE)-(VLOOKUP($B193,'Changes (pct point)'!$B:$AA,T$645,FALSE)))</f>
        <v>-0.12040474855621892</v>
      </c>
      <c r="U193" s="2">
        <f>VLOOKUP($B193,'Changes (pct point)'!$B:$AA,U$645,FALSE)/(VLOOKUP($B193,'Rates (%) SA2'!$B:$AA,U$645,FALSE)-(VLOOKUP($B193,'Changes (pct point)'!$B:$AA,U$645,FALSE)))</f>
        <v>0.1307729452328972</v>
      </c>
      <c r="V193" s="2">
        <f>VLOOKUP($B193,'Changes (pct point)'!$B:$AA,V$645,FALSE)/(VLOOKUP($B193,'Rates (%) SA2'!$B:$AA,V$645,FALSE)-(VLOOKUP($B193,'Changes (pct point)'!$B:$AA,V$645,FALSE)))</f>
        <v>0.4601075127918523</v>
      </c>
      <c r="W193" s="2">
        <f>VLOOKUP($B193,'Changes (pct point)'!$B:$AA,W$645,FALSE)/(VLOOKUP($B193,'Rates (%) SA2'!$B:$AA,W$645,FALSE)-(VLOOKUP($B193,'Changes (pct point)'!$B:$AA,W$645,FALSE)))</f>
        <v>0.14364640883977903</v>
      </c>
      <c r="X193" s="2">
        <f>VLOOKUP($B193,'Changes (pct point)'!$B:$AA,X$645,FALSE)/(VLOOKUP($B193,'Rates (%) SA2'!$B:$AA,X$645,FALSE)-(VLOOKUP($B193,'Changes (pct point)'!$B:$AA,X$645,FALSE)))</f>
        <v>1.0442046641141664E-3</v>
      </c>
      <c r="Y193" s="2">
        <f>VLOOKUP($B193,'Changes (pct point)'!$B:$AA,Y$645,FALSE)/(VLOOKUP($B193,'Rates (%) SA2'!$B:$AA,Y$645,FALSE)-(VLOOKUP($B193,'Changes (pct point)'!$B:$AA,Y$645,FALSE)))</f>
        <v>0.30089247768805777</v>
      </c>
      <c r="Z193" s="2">
        <f>VLOOKUP($B193,'Changes (pct point)'!$B:$AA,Z$645,FALSE)/(VLOOKUP($B193,'Rates (%) SA2'!$B:$AA,Z$645,FALSE)-(VLOOKUP($B193,'Changes (pct point)'!$B:$AA,Z$645,FALSE)))</f>
        <v>0.4150036954915004</v>
      </c>
    </row>
    <row r="194" spans="1:26" x14ac:dyDescent="0.3">
      <c r="A194">
        <v>125011582</v>
      </c>
      <c r="B194" t="s">
        <v>616</v>
      </c>
      <c r="C194" s="2">
        <f>VLOOKUP($B194,'Changes (pct point)'!$B:$AA,C$645,FALSE)/(VLOOKUP($B194,'Rates (%) SA2'!$B:$AA,C$645,FALSE)-(VLOOKUP($B194,'Changes (pct point)'!$B:$AA,C$645,FALSE)))</f>
        <v>-0.10824317881237722</v>
      </c>
      <c r="D194" s="2">
        <f>VLOOKUP($B194,'Changes (pct point)'!$B:$AA,D$645,FALSE)/(VLOOKUP($B194,'Rates (%) SA2'!$B:$AA,D$645,FALSE)-(VLOOKUP($B194,'Changes (pct point)'!$B:$AA,D$645,FALSE)))</f>
        <v>-0.2213979519145147</v>
      </c>
      <c r="E194" s="2">
        <f>VLOOKUP($B194,'Changes (pct point)'!$B:$AA,E$645,FALSE)/(VLOOKUP($B194,'Rates (%) SA2'!$B:$AA,E$645,FALSE)-(VLOOKUP($B194,'Changes (pct point)'!$B:$AA,E$645,FALSE)))</f>
        <v>-0.19706216216216216</v>
      </c>
      <c r="F194" s="2">
        <f>VLOOKUP($B194,'Changes (pct point)'!$B:$AA,F$645,FALSE)/(VLOOKUP($B194,'Rates (%) SA2'!$B:$AA,F$645,FALSE)-(VLOOKUP($B194,'Changes (pct point)'!$B:$AA,F$645,FALSE)))</f>
        <v>-2.3755052051439011E-2</v>
      </c>
      <c r="G194" s="2">
        <f>VLOOKUP($B194,'Changes (pct point)'!$B:$AA,G$645,FALSE)/(VLOOKUP($B194,'Rates (%) SA2'!$B:$AA,G$645,FALSE)-(VLOOKUP($B194,'Changes (pct point)'!$B:$AA,G$645,FALSE)))</f>
        <v>-0.10494023904382467</v>
      </c>
      <c r="H194" s="2">
        <f>VLOOKUP($B194,'Changes (pct point)'!$B:$AA,H$645,FALSE)/(VLOOKUP($B194,'Rates (%) SA2'!$B:$AA,H$645,FALSE)-(VLOOKUP($B194,'Changes (pct point)'!$B:$AA,H$645,FALSE)))</f>
        <v>-4.8944755244755229E-2</v>
      </c>
      <c r="I194" s="2">
        <f>VLOOKUP($B194,'Changes (pct point)'!$B:$AA,I$645,FALSE)/(VLOOKUP($B194,'Rates (%) SA2'!$B:$AA,I$645,FALSE)-(VLOOKUP($B194,'Changes (pct point)'!$B:$AA,I$645,FALSE)))</f>
        <v>-8.3090810810810822E-2</v>
      </c>
      <c r="J194" s="2">
        <f>VLOOKUP($B194,'Changes (pct point)'!$B:$AA,J$645,FALSE)/(VLOOKUP($B194,'Rates (%) SA2'!$B:$AA,J$645,FALSE)-(VLOOKUP($B194,'Changes (pct point)'!$B:$AA,J$645,FALSE)))</f>
        <v>0.36028571428571438</v>
      </c>
      <c r="K194" s="2">
        <f>VLOOKUP($B194,'Changes (pct point)'!$B:$AA,K$645,FALSE)/(VLOOKUP($B194,'Rates (%) SA2'!$B:$AA,K$645,FALSE)-(VLOOKUP($B194,'Changes (pct point)'!$B:$AA,K$645,FALSE)))</f>
        <v>0.43330649350649358</v>
      </c>
      <c r="L194" s="2">
        <f>VLOOKUP($B194,'Changes (pct point)'!$B:$AA,L$645,FALSE)/(VLOOKUP($B194,'Rates (%) SA2'!$B:$AA,L$645,FALSE)-(VLOOKUP($B194,'Changes (pct point)'!$B:$AA,L$645,FALSE)))</f>
        <v>-7.4258104550582932E-2</v>
      </c>
      <c r="M194" s="2">
        <f>VLOOKUP($B194,'Changes (pct point)'!$B:$AA,M$645,FALSE)/(VLOOKUP($B194,'Rates (%) SA2'!$B:$AA,M$645,FALSE)-(VLOOKUP($B194,'Changes (pct point)'!$B:$AA,M$645,FALSE)))</f>
        <v>0.28017798165137614</v>
      </c>
      <c r="N194" s="2">
        <f>VLOOKUP($B194,'Changes (pct point)'!$B:$AA,N$645,FALSE)/(VLOOKUP($B194,'Rates (%) SA2'!$B:$AA,N$645,FALSE)-(VLOOKUP($B194,'Changes (pct point)'!$B:$AA,N$645,FALSE)))</f>
        <v>-0.35658759124087586</v>
      </c>
      <c r="O194" s="2">
        <f>VLOOKUP($B194,'Changes (pct point)'!$B:$AA,O$645,FALSE)/(VLOOKUP($B194,'Rates (%) SA2'!$B:$AA,O$645,FALSE)-(VLOOKUP($B194,'Changes (pct point)'!$B:$AA,O$645,FALSE)))</f>
        <v>7.3543408360128584E-2</v>
      </c>
      <c r="P194" s="2">
        <f>VLOOKUP($B194,'Changes (pct point)'!$B:$AA,P$645,FALSE)/(VLOOKUP($B194,'Rates (%) SA2'!$B:$AA,P$645,FALSE)-(VLOOKUP($B194,'Changes (pct point)'!$B:$AA,P$645,FALSE)))</f>
        <v>-1.1165714285714147E-2</v>
      </c>
      <c r="Q194" s="2">
        <f>VLOOKUP($B194,'Changes (pct point)'!$B:$AA,Q$645,FALSE)/(VLOOKUP($B194,'Rates (%) SA2'!$B:$AA,Q$645,FALSE)-(VLOOKUP($B194,'Changes (pct point)'!$B:$AA,Q$645,FALSE)))</f>
        <v>-0.10184409799554563</v>
      </c>
      <c r="R194" s="2">
        <f>VLOOKUP($B194,'Changes (pct point)'!$B:$AA,R$645,FALSE)/(VLOOKUP($B194,'Rates (%) SA2'!$B:$AA,R$645,FALSE)-(VLOOKUP($B194,'Changes (pct point)'!$B:$AA,R$645,FALSE)))</f>
        <v>0.20881025641025627</v>
      </c>
      <c r="S194" s="2">
        <f>VLOOKUP($B194,'Changes (pct point)'!$B:$AA,S$645,FALSE)/(VLOOKUP($B194,'Rates (%) SA2'!$B:$AA,S$645,FALSE)-(VLOOKUP($B194,'Changes (pct point)'!$B:$AA,S$645,FALSE)))</f>
        <v>0.20903999999999998</v>
      </c>
      <c r="T194" s="2">
        <f>VLOOKUP($B194,'Changes (pct point)'!$B:$AA,T$645,FALSE)/(VLOOKUP($B194,'Rates (%) SA2'!$B:$AA,T$645,FALSE)-(VLOOKUP($B194,'Changes (pct point)'!$B:$AA,T$645,FALSE)))</f>
        <v>-0.52276208609271524</v>
      </c>
      <c r="U194" s="2">
        <f>VLOOKUP($B194,'Changes (pct point)'!$B:$AA,U$645,FALSE)/(VLOOKUP($B194,'Rates (%) SA2'!$B:$AA,U$645,FALSE)-(VLOOKUP($B194,'Changes (pct point)'!$B:$AA,U$645,FALSE)))</f>
        <v>0.13076668932698851</v>
      </c>
      <c r="V194" s="2">
        <f>VLOOKUP($B194,'Changes (pct point)'!$B:$AA,V$645,FALSE)/(VLOOKUP($B194,'Rates (%) SA2'!$B:$AA,V$645,FALSE)-(VLOOKUP($B194,'Changes (pct point)'!$B:$AA,V$645,FALSE)))</f>
        <v>4.121140142517813E-2</v>
      </c>
      <c r="W194" s="2">
        <f>VLOOKUP($B194,'Changes (pct point)'!$B:$AA,W$645,FALSE)/(VLOOKUP($B194,'Rates (%) SA2'!$B:$AA,W$645,FALSE)-(VLOOKUP($B194,'Changes (pct point)'!$B:$AA,W$645,FALSE)))</f>
        <v>-7.1046600458365167E-2</v>
      </c>
      <c r="X194" s="2" t="e">
        <f>VLOOKUP($B194,'Changes (pct point)'!$B:$AA,X$645,FALSE)/(VLOOKUP($B194,'Rates (%) SA2'!$B:$AA,X$645,FALSE)-(VLOOKUP($B194,'Changes (pct point)'!$B:$AA,X$645,FALSE)))</f>
        <v>#DIV/0!</v>
      </c>
      <c r="Y194" s="2">
        <f>VLOOKUP($B194,'Changes (pct point)'!$B:$AA,Y$645,FALSE)/(VLOOKUP($B194,'Rates (%) SA2'!$B:$AA,Y$645,FALSE)-(VLOOKUP($B194,'Changes (pct point)'!$B:$AA,Y$645,FALSE)))</f>
        <v>1.547205557309757E-2</v>
      </c>
      <c r="Z194" s="2">
        <f>VLOOKUP($B194,'Changes (pct point)'!$B:$AA,Z$645,FALSE)/(VLOOKUP($B194,'Rates (%) SA2'!$B:$AA,Z$645,FALSE)-(VLOOKUP($B194,'Changes (pct point)'!$B:$AA,Z$645,FALSE)))</f>
        <v>0.19732847601700063</v>
      </c>
    </row>
    <row r="195" spans="1:26" x14ac:dyDescent="0.3">
      <c r="A195">
        <v>102011038</v>
      </c>
      <c r="B195" t="s">
        <v>111</v>
      </c>
      <c r="C195" s="2">
        <f>VLOOKUP($B195,'Changes (pct point)'!$B:$AA,C$645,FALSE)/(VLOOKUP($B195,'Rates (%) SA2'!$B:$AA,C$645,FALSE)-(VLOOKUP($B195,'Changes (pct point)'!$B:$AA,C$645,FALSE)))</f>
        <v>0.36420610997963337</v>
      </c>
      <c r="D195" s="2">
        <f>VLOOKUP($B195,'Changes (pct point)'!$B:$AA,D$645,FALSE)/(VLOOKUP($B195,'Rates (%) SA2'!$B:$AA,D$645,FALSE)-(VLOOKUP($B195,'Changes (pct point)'!$B:$AA,D$645,FALSE)))</f>
        <v>2.22071428571424E-3</v>
      </c>
      <c r="E195" s="2">
        <f>VLOOKUP($B195,'Changes (pct point)'!$B:$AA,E$645,FALSE)/(VLOOKUP($B195,'Rates (%) SA2'!$B:$AA,E$645,FALSE)-(VLOOKUP($B195,'Changes (pct point)'!$B:$AA,E$645,FALSE)))</f>
        <v>7.7405405405405345E-2</v>
      </c>
      <c r="F195" s="2">
        <f>VLOOKUP($B195,'Changes (pct point)'!$B:$AA,F$645,FALSE)/(VLOOKUP($B195,'Rates (%) SA2'!$B:$AA,F$645,FALSE)-(VLOOKUP($B195,'Changes (pct point)'!$B:$AA,F$645,FALSE)))</f>
        <v>0.40777000000000002</v>
      </c>
      <c r="G195" s="2">
        <f>VLOOKUP($B195,'Changes (pct point)'!$B:$AA,G$645,FALSE)/(VLOOKUP($B195,'Rates (%) SA2'!$B:$AA,G$645,FALSE)-(VLOOKUP($B195,'Changes (pct point)'!$B:$AA,G$645,FALSE)))</f>
        <v>0.90095000000000014</v>
      </c>
      <c r="H195" s="2">
        <f>VLOOKUP($B195,'Changes (pct point)'!$B:$AA,H$645,FALSE)/(VLOOKUP($B195,'Rates (%) SA2'!$B:$AA,H$645,FALSE)-(VLOOKUP($B195,'Changes (pct point)'!$B:$AA,H$645,FALSE)))</f>
        <v>0.4735552631578947</v>
      </c>
      <c r="I195" s="2">
        <f>VLOOKUP($B195,'Changes (pct point)'!$B:$AA,I$645,FALSE)/(VLOOKUP($B195,'Rates (%) SA2'!$B:$AA,I$645,FALSE)-(VLOOKUP($B195,'Changes (pct point)'!$B:$AA,I$645,FALSE)))</f>
        <v>0.53890502512562821</v>
      </c>
      <c r="J195" s="2">
        <f>VLOOKUP($B195,'Changes (pct point)'!$B:$AA,J$645,FALSE)/(VLOOKUP($B195,'Rates (%) SA2'!$B:$AA,J$645,FALSE)-(VLOOKUP($B195,'Changes (pct point)'!$B:$AA,J$645,FALSE)))</f>
        <v>0.22880000000000009</v>
      </c>
      <c r="K195" s="2">
        <f>VLOOKUP($B195,'Changes (pct point)'!$B:$AA,K$645,FALSE)/(VLOOKUP($B195,'Rates (%) SA2'!$B:$AA,K$645,FALSE)-(VLOOKUP($B195,'Changes (pct point)'!$B:$AA,K$645,FALSE)))</f>
        <v>0.76231578947368439</v>
      </c>
      <c r="L195" s="2">
        <f>VLOOKUP($B195,'Changes (pct point)'!$B:$AA,L$645,FALSE)/(VLOOKUP($B195,'Rates (%) SA2'!$B:$AA,L$645,FALSE)-(VLOOKUP($B195,'Changes (pct point)'!$B:$AA,L$645,FALSE)))</f>
        <v>0.17793239436619723</v>
      </c>
      <c r="M195" s="2">
        <f>VLOOKUP($B195,'Changes (pct point)'!$B:$AA,M$645,FALSE)/(VLOOKUP($B195,'Rates (%) SA2'!$B:$AA,M$645,FALSE)-(VLOOKUP($B195,'Changes (pct point)'!$B:$AA,M$645,FALSE)))</f>
        <v>6.3578431372549149E-2</v>
      </c>
      <c r="N195" s="2">
        <f>VLOOKUP($B195,'Changes (pct point)'!$B:$AA,N$645,FALSE)/(VLOOKUP($B195,'Rates (%) SA2'!$B:$AA,N$645,FALSE)-(VLOOKUP($B195,'Changes (pct point)'!$B:$AA,N$645,FALSE)))</f>
        <v>0.29136271186440693</v>
      </c>
      <c r="O195" s="2">
        <f>VLOOKUP($B195,'Changes (pct point)'!$B:$AA,O$645,FALSE)/(VLOOKUP($B195,'Rates (%) SA2'!$B:$AA,O$645,FALSE)-(VLOOKUP($B195,'Changes (pct point)'!$B:$AA,O$645,FALSE)))</f>
        <v>0.54752631578947375</v>
      </c>
      <c r="P195" s="2">
        <f>VLOOKUP($B195,'Changes (pct point)'!$B:$AA,P$645,FALSE)/(VLOOKUP($B195,'Rates (%) SA2'!$B:$AA,P$645,FALSE)-(VLOOKUP($B195,'Changes (pct point)'!$B:$AA,P$645,FALSE)))</f>
        <v>-0.44181666666666664</v>
      </c>
      <c r="Q195" s="2">
        <f>VLOOKUP($B195,'Changes (pct point)'!$B:$AA,Q$645,FALSE)/(VLOOKUP($B195,'Rates (%) SA2'!$B:$AA,Q$645,FALSE)-(VLOOKUP($B195,'Changes (pct point)'!$B:$AA,Q$645,FALSE)))</f>
        <v>0.61078695652173931</v>
      </c>
      <c r="R195" s="2">
        <f>VLOOKUP($B195,'Changes (pct point)'!$B:$AA,R$645,FALSE)/(VLOOKUP($B195,'Rates (%) SA2'!$B:$AA,R$645,FALSE)-(VLOOKUP($B195,'Changes (pct point)'!$B:$AA,R$645,FALSE)))</f>
        <v>0.85488681318681325</v>
      </c>
      <c r="S195" s="2">
        <f>VLOOKUP($B195,'Changes (pct point)'!$B:$AA,S$645,FALSE)/(VLOOKUP($B195,'Rates (%) SA2'!$B:$AA,S$645,FALSE)-(VLOOKUP($B195,'Changes (pct point)'!$B:$AA,S$645,FALSE)))</f>
        <v>0.71488659793814413</v>
      </c>
      <c r="T195" s="2">
        <f>VLOOKUP($B195,'Changes (pct point)'!$B:$AA,T$645,FALSE)/(VLOOKUP($B195,'Rates (%) SA2'!$B:$AA,T$645,FALSE)-(VLOOKUP($B195,'Changes (pct point)'!$B:$AA,T$645,FALSE)))</f>
        <v>0.40134213197969532</v>
      </c>
      <c r="U195" s="2">
        <f>VLOOKUP($B195,'Changes (pct point)'!$B:$AA,U$645,FALSE)/(VLOOKUP($B195,'Rates (%) SA2'!$B:$AA,U$645,FALSE)-(VLOOKUP($B195,'Changes (pct point)'!$B:$AA,U$645,FALSE)))</f>
        <v>0.13045624999999994</v>
      </c>
      <c r="V195" s="2" t="e">
        <f>VLOOKUP($B195,'Changes (pct point)'!$B:$AA,V$645,FALSE)/(VLOOKUP($B195,'Rates (%) SA2'!$B:$AA,V$645,FALSE)-(VLOOKUP($B195,'Changes (pct point)'!$B:$AA,V$645,FALSE)))</f>
        <v>#VALUE!</v>
      </c>
      <c r="W195" s="2">
        <f>VLOOKUP($B195,'Changes (pct point)'!$B:$AA,W$645,FALSE)/(VLOOKUP($B195,'Rates (%) SA2'!$B:$AA,W$645,FALSE)-(VLOOKUP($B195,'Changes (pct point)'!$B:$AA,W$645,FALSE)))</f>
        <v>0.32727272727272722</v>
      </c>
      <c r="X195" s="2">
        <f>VLOOKUP($B195,'Changes (pct point)'!$B:$AA,X$645,FALSE)/(VLOOKUP($B195,'Rates (%) SA2'!$B:$AA,X$645,FALSE)-(VLOOKUP($B195,'Changes (pct point)'!$B:$AA,X$645,FALSE)))</f>
        <v>-0.30869899923017702</v>
      </c>
      <c r="Y195" s="2" t="e">
        <f>VLOOKUP($B195,'Changes (pct point)'!$B:$AA,Y$645,FALSE)/(VLOOKUP($B195,'Rates (%) SA2'!$B:$AA,Y$645,FALSE)-(VLOOKUP($B195,'Changes (pct point)'!$B:$AA,Y$645,FALSE)))</f>
        <v>#DIV/0!</v>
      </c>
      <c r="Z195" s="2">
        <f>VLOOKUP($B195,'Changes (pct point)'!$B:$AA,Z$645,FALSE)/(VLOOKUP($B195,'Rates (%) SA2'!$B:$AA,Z$645,FALSE)-(VLOOKUP($B195,'Changes (pct point)'!$B:$AA,Z$645,FALSE)))</f>
        <v>0.86317722681359055</v>
      </c>
    </row>
    <row r="196" spans="1:26" x14ac:dyDescent="0.3">
      <c r="A196">
        <v>128011604</v>
      </c>
      <c r="B196" t="s">
        <v>701</v>
      </c>
      <c r="C196" s="2">
        <f>VLOOKUP($B196,'Changes (pct point)'!$B:$AA,C$645,FALSE)/(VLOOKUP($B196,'Rates (%) SA2'!$B:$AA,C$645,FALSE)-(VLOOKUP($B196,'Changes (pct point)'!$B:$AA,C$645,FALSE)))</f>
        <v>7.3351349831271034E-2</v>
      </c>
      <c r="D196" s="2">
        <f>VLOOKUP($B196,'Changes (pct point)'!$B:$AA,D$645,FALSE)/(VLOOKUP($B196,'Rates (%) SA2'!$B:$AA,D$645,FALSE)-(VLOOKUP($B196,'Changes (pct point)'!$B:$AA,D$645,FALSE)))</f>
        <v>-0.14487852028639625</v>
      </c>
      <c r="E196" s="2">
        <f>VLOOKUP($B196,'Changes (pct point)'!$B:$AA,E$645,FALSE)/(VLOOKUP($B196,'Rates (%) SA2'!$B:$AA,E$645,FALSE)-(VLOOKUP($B196,'Changes (pct point)'!$B:$AA,E$645,FALSE)))</f>
        <v>-0.16687428571428578</v>
      </c>
      <c r="F196" s="2">
        <f>VLOOKUP($B196,'Changes (pct point)'!$B:$AA,F$645,FALSE)/(VLOOKUP($B196,'Rates (%) SA2'!$B:$AA,F$645,FALSE)-(VLOOKUP($B196,'Changes (pct point)'!$B:$AA,F$645,FALSE)))</f>
        <v>0.13117538461538461</v>
      </c>
      <c r="G196" s="2">
        <f>VLOOKUP($B196,'Changes (pct point)'!$B:$AA,G$645,FALSE)/(VLOOKUP($B196,'Rates (%) SA2'!$B:$AA,G$645,FALSE)-(VLOOKUP($B196,'Changes (pct point)'!$B:$AA,G$645,FALSE)))</f>
        <v>0.43407041666666674</v>
      </c>
      <c r="H196" s="2">
        <f>VLOOKUP($B196,'Changes (pct point)'!$B:$AA,H$645,FALSE)/(VLOOKUP($B196,'Rates (%) SA2'!$B:$AA,H$645,FALSE)-(VLOOKUP($B196,'Changes (pct point)'!$B:$AA,H$645,FALSE)))</f>
        <v>1.1528169014084528E-2</v>
      </c>
      <c r="I196" s="2">
        <f>VLOOKUP($B196,'Changes (pct point)'!$B:$AA,I$645,FALSE)/(VLOOKUP($B196,'Rates (%) SA2'!$B:$AA,I$645,FALSE)-(VLOOKUP($B196,'Changes (pct point)'!$B:$AA,I$645,FALSE)))</f>
        <v>0.27317475728155338</v>
      </c>
      <c r="J196" s="2">
        <f>VLOOKUP($B196,'Changes (pct point)'!$B:$AA,J$645,FALSE)/(VLOOKUP($B196,'Rates (%) SA2'!$B:$AA,J$645,FALSE)-(VLOOKUP($B196,'Changes (pct point)'!$B:$AA,J$645,FALSE)))</f>
        <v>0.21490133333333322</v>
      </c>
      <c r="K196" s="2">
        <f>VLOOKUP($B196,'Changes (pct point)'!$B:$AA,K$645,FALSE)/(VLOOKUP($B196,'Rates (%) SA2'!$B:$AA,K$645,FALSE)-(VLOOKUP($B196,'Changes (pct point)'!$B:$AA,K$645,FALSE)))</f>
        <v>0.43210629921259847</v>
      </c>
      <c r="L196" s="2">
        <f>VLOOKUP($B196,'Changes (pct point)'!$B:$AA,L$645,FALSE)/(VLOOKUP($B196,'Rates (%) SA2'!$B:$AA,L$645,FALSE)-(VLOOKUP($B196,'Changes (pct point)'!$B:$AA,L$645,FALSE)))</f>
        <v>-2.3453781512604979E-2</v>
      </c>
      <c r="M196" s="2">
        <f>VLOOKUP($B196,'Changes (pct point)'!$B:$AA,M$645,FALSE)/(VLOOKUP($B196,'Rates (%) SA2'!$B:$AA,M$645,FALSE)-(VLOOKUP($B196,'Changes (pct point)'!$B:$AA,M$645,FALSE)))</f>
        <v>-0.18709183673469393</v>
      </c>
      <c r="N196" s="2">
        <f>VLOOKUP($B196,'Changes (pct point)'!$B:$AA,N$645,FALSE)/(VLOOKUP($B196,'Rates (%) SA2'!$B:$AA,N$645,FALSE)-(VLOOKUP($B196,'Changes (pct point)'!$B:$AA,N$645,FALSE)))</f>
        <v>-0.1406042296072508</v>
      </c>
      <c r="O196" s="2">
        <f>VLOOKUP($B196,'Changes (pct point)'!$B:$AA,O$645,FALSE)/(VLOOKUP($B196,'Rates (%) SA2'!$B:$AA,O$645,FALSE)-(VLOOKUP($B196,'Changes (pct point)'!$B:$AA,O$645,FALSE)))</f>
        <v>0.5264643564356436</v>
      </c>
      <c r="P196" s="2">
        <f>VLOOKUP($B196,'Changes (pct point)'!$B:$AA,P$645,FALSE)/(VLOOKUP($B196,'Rates (%) SA2'!$B:$AA,P$645,FALSE)-(VLOOKUP($B196,'Changes (pct point)'!$B:$AA,P$645,FALSE)))</f>
        <v>-0.30247019867549668</v>
      </c>
      <c r="Q196" s="2">
        <f>VLOOKUP($B196,'Changes (pct point)'!$B:$AA,Q$645,FALSE)/(VLOOKUP($B196,'Rates (%) SA2'!$B:$AA,Q$645,FALSE)-(VLOOKUP($B196,'Changes (pct point)'!$B:$AA,Q$645,FALSE)))</f>
        <v>0.18826226012793171</v>
      </c>
      <c r="R196" s="2">
        <f>VLOOKUP($B196,'Changes (pct point)'!$B:$AA,R$645,FALSE)/(VLOOKUP($B196,'Rates (%) SA2'!$B:$AA,R$645,FALSE)-(VLOOKUP($B196,'Changes (pct point)'!$B:$AA,R$645,FALSE)))</f>
        <v>0.38252980769230782</v>
      </c>
      <c r="S196" s="2">
        <f>VLOOKUP($B196,'Changes (pct point)'!$B:$AA,S$645,FALSE)/(VLOOKUP($B196,'Rates (%) SA2'!$B:$AA,S$645,FALSE)-(VLOOKUP($B196,'Changes (pct point)'!$B:$AA,S$645,FALSE)))</f>
        <v>0.3249638095238096</v>
      </c>
      <c r="T196" s="2">
        <f>VLOOKUP($B196,'Changes (pct point)'!$B:$AA,T$645,FALSE)/(VLOOKUP($B196,'Rates (%) SA2'!$B:$AA,T$645,FALSE)-(VLOOKUP($B196,'Changes (pct point)'!$B:$AA,T$645,FALSE)))</f>
        <v>0.1545244935543279</v>
      </c>
      <c r="U196" s="2">
        <f>VLOOKUP($B196,'Changes (pct point)'!$B:$AA,U$645,FALSE)/(VLOOKUP($B196,'Rates (%) SA2'!$B:$AA,U$645,FALSE)-(VLOOKUP($B196,'Changes (pct point)'!$B:$AA,U$645,FALSE)))</f>
        <v>0.1293832976445396</v>
      </c>
      <c r="V196" s="2">
        <f>VLOOKUP($B196,'Changes (pct point)'!$B:$AA,V$645,FALSE)/(VLOOKUP($B196,'Rates (%) SA2'!$B:$AA,V$645,FALSE)-(VLOOKUP($B196,'Changes (pct point)'!$B:$AA,V$645,FALSE)))</f>
        <v>-0.85765769230769229</v>
      </c>
      <c r="W196" s="2">
        <f>VLOOKUP($B196,'Changes (pct point)'!$B:$AA,W$645,FALSE)/(VLOOKUP($B196,'Rates (%) SA2'!$B:$AA,W$645,FALSE)-(VLOOKUP($B196,'Changes (pct point)'!$B:$AA,W$645,FALSE)))</f>
        <v>0.33576642335766421</v>
      </c>
      <c r="X196" s="2">
        <f>VLOOKUP($B196,'Changes (pct point)'!$B:$AA,X$645,FALSE)/(VLOOKUP($B196,'Rates (%) SA2'!$B:$AA,X$645,FALSE)-(VLOOKUP($B196,'Changes (pct point)'!$B:$AA,X$645,FALSE)))</f>
        <v>-0.55244252873563215</v>
      </c>
      <c r="Y196" s="2">
        <f>VLOOKUP($B196,'Changes (pct point)'!$B:$AA,Y$645,FALSE)/(VLOOKUP($B196,'Rates (%) SA2'!$B:$AA,Y$645,FALSE)-(VLOOKUP($B196,'Changes (pct point)'!$B:$AA,Y$645,FALSE)))</f>
        <v>-0.49567307692307694</v>
      </c>
      <c r="Z196" s="2">
        <f>VLOOKUP($B196,'Changes (pct point)'!$B:$AA,Z$645,FALSE)/(VLOOKUP($B196,'Rates (%) SA2'!$B:$AA,Z$645,FALSE)-(VLOOKUP($B196,'Changes (pct point)'!$B:$AA,Z$645,FALSE)))</f>
        <v>0.41532258064516131</v>
      </c>
    </row>
    <row r="197" spans="1:26" x14ac:dyDescent="0.3">
      <c r="A197">
        <v>123011699</v>
      </c>
      <c r="B197" t="s">
        <v>571</v>
      </c>
      <c r="C197" s="2">
        <f>VLOOKUP($B197,'Changes (pct point)'!$B:$AA,C$645,FALSE)/(VLOOKUP($B197,'Rates (%) SA2'!$B:$AA,C$645,FALSE)-(VLOOKUP($B197,'Changes (pct point)'!$B:$AA,C$645,FALSE)))</f>
        <v>0.41989758184470211</v>
      </c>
      <c r="D197" s="2">
        <f>VLOOKUP($B197,'Changes (pct point)'!$B:$AA,D$645,FALSE)/(VLOOKUP($B197,'Rates (%) SA2'!$B:$AA,D$645,FALSE)-(VLOOKUP($B197,'Changes (pct point)'!$B:$AA,D$645,FALSE)))</f>
        <v>0.16786140296208657</v>
      </c>
      <c r="E197" s="2">
        <f>VLOOKUP($B197,'Changes (pct point)'!$B:$AA,E$645,FALSE)/(VLOOKUP($B197,'Rates (%) SA2'!$B:$AA,E$645,FALSE)-(VLOOKUP($B197,'Changes (pct point)'!$B:$AA,E$645,FALSE)))</f>
        <v>0.40365721131530874</v>
      </c>
      <c r="F197" s="2">
        <f>VLOOKUP($B197,'Changes (pct point)'!$B:$AA,F$645,FALSE)/(VLOOKUP($B197,'Rates (%) SA2'!$B:$AA,F$645,FALSE)-(VLOOKUP($B197,'Changes (pct point)'!$B:$AA,F$645,FALSE)))</f>
        <v>0.52175176970955972</v>
      </c>
      <c r="G197" s="2">
        <f>VLOOKUP($B197,'Changes (pct point)'!$B:$AA,G$645,FALSE)/(VLOOKUP($B197,'Rates (%) SA2'!$B:$AA,G$645,FALSE)-(VLOOKUP($B197,'Changes (pct point)'!$B:$AA,G$645,FALSE)))</f>
        <v>0.95745645502424503</v>
      </c>
      <c r="H197" s="2">
        <f>VLOOKUP($B197,'Changes (pct point)'!$B:$AA,H$645,FALSE)/(VLOOKUP($B197,'Rates (%) SA2'!$B:$AA,H$645,FALSE)-(VLOOKUP($B197,'Changes (pct point)'!$B:$AA,H$645,FALSE)))</f>
        <v>0.66323505278294526</v>
      </c>
      <c r="I197" s="2">
        <f>VLOOKUP($B197,'Changes (pct point)'!$B:$AA,I$645,FALSE)/(VLOOKUP($B197,'Rates (%) SA2'!$B:$AA,I$645,FALSE)-(VLOOKUP($B197,'Changes (pct point)'!$B:$AA,I$645,FALSE)))</f>
        <v>0.50791997599536221</v>
      </c>
      <c r="J197" s="2">
        <f>VLOOKUP($B197,'Changes (pct point)'!$B:$AA,J$645,FALSE)/(VLOOKUP($B197,'Rates (%) SA2'!$B:$AA,J$645,FALSE)-(VLOOKUP($B197,'Changes (pct point)'!$B:$AA,J$645,FALSE)))</f>
        <v>0.80863763163290281</v>
      </c>
      <c r="K197" s="2">
        <f>VLOOKUP($B197,'Changes (pct point)'!$B:$AA,K$645,FALSE)/(VLOOKUP($B197,'Rates (%) SA2'!$B:$AA,K$645,FALSE)-(VLOOKUP($B197,'Changes (pct point)'!$B:$AA,K$645,FALSE)))</f>
        <v>1.2494275126678909</v>
      </c>
      <c r="L197" s="2">
        <f>VLOOKUP($B197,'Changes (pct point)'!$B:$AA,L$645,FALSE)/(VLOOKUP($B197,'Rates (%) SA2'!$B:$AA,L$645,FALSE)-(VLOOKUP($B197,'Changes (pct point)'!$B:$AA,L$645,FALSE)))</f>
        <v>0.59387545210779724</v>
      </c>
      <c r="M197" s="2">
        <f>VLOOKUP($B197,'Changes (pct point)'!$B:$AA,M$645,FALSE)/(VLOOKUP($B197,'Rates (%) SA2'!$B:$AA,M$645,FALSE)-(VLOOKUP($B197,'Changes (pct point)'!$B:$AA,M$645,FALSE)))</f>
        <v>-8.8246260639943452E-2</v>
      </c>
      <c r="N197" s="2">
        <f>VLOOKUP($B197,'Changes (pct point)'!$B:$AA,N$645,FALSE)/(VLOOKUP($B197,'Rates (%) SA2'!$B:$AA,N$645,FALSE)-(VLOOKUP($B197,'Changes (pct point)'!$B:$AA,N$645,FALSE)))</f>
        <v>9.2246870967723119E-2</v>
      </c>
      <c r="O197" s="2">
        <f>VLOOKUP($B197,'Changes (pct point)'!$B:$AA,O$645,FALSE)/(VLOOKUP($B197,'Rates (%) SA2'!$B:$AA,O$645,FALSE)-(VLOOKUP($B197,'Changes (pct point)'!$B:$AA,O$645,FALSE)))</f>
        <v>0.76468267306618876</v>
      </c>
      <c r="P197" s="2">
        <f>VLOOKUP($B197,'Changes (pct point)'!$B:$AA,P$645,FALSE)/(VLOOKUP($B197,'Rates (%) SA2'!$B:$AA,P$645,FALSE)-(VLOOKUP($B197,'Changes (pct point)'!$B:$AA,P$645,FALSE)))</f>
        <v>-0.21612901313631416</v>
      </c>
      <c r="Q197" s="2">
        <f>VLOOKUP($B197,'Changes (pct point)'!$B:$AA,Q$645,FALSE)/(VLOOKUP($B197,'Rates (%) SA2'!$B:$AA,Q$645,FALSE)-(VLOOKUP($B197,'Changes (pct point)'!$B:$AA,Q$645,FALSE)))</f>
        <v>0.70843188491054421</v>
      </c>
      <c r="R197" s="2">
        <f>VLOOKUP($B197,'Changes (pct point)'!$B:$AA,R$645,FALSE)/(VLOOKUP($B197,'Rates (%) SA2'!$B:$AA,R$645,FALSE)-(VLOOKUP($B197,'Changes (pct point)'!$B:$AA,R$645,FALSE)))</f>
        <v>1.188122796180179</v>
      </c>
      <c r="S197" s="2">
        <f>VLOOKUP($B197,'Changes (pct point)'!$B:$AA,S$645,FALSE)/(VLOOKUP($B197,'Rates (%) SA2'!$B:$AA,S$645,FALSE)-(VLOOKUP($B197,'Changes (pct point)'!$B:$AA,S$645,FALSE)))</f>
        <v>0.87744824384933873</v>
      </c>
      <c r="T197" s="2">
        <f>VLOOKUP($B197,'Changes (pct point)'!$B:$AA,T$645,FALSE)/(VLOOKUP($B197,'Rates (%) SA2'!$B:$AA,T$645,FALSE)-(VLOOKUP($B197,'Changes (pct point)'!$B:$AA,T$645,FALSE)))</f>
        <v>0.39061788512805357</v>
      </c>
      <c r="U197" s="2">
        <f>VLOOKUP($B197,'Changes (pct point)'!$B:$AA,U$645,FALSE)/(VLOOKUP($B197,'Rates (%) SA2'!$B:$AA,U$645,FALSE)-(VLOOKUP($B197,'Changes (pct point)'!$B:$AA,U$645,FALSE)))</f>
        <v>0.12778061513384237</v>
      </c>
      <c r="V197" s="2">
        <f>VLOOKUP($B197,'Changes (pct point)'!$B:$AA,V$645,FALSE)/(VLOOKUP($B197,'Rates (%) SA2'!$B:$AA,V$645,FALSE)-(VLOOKUP($B197,'Changes (pct point)'!$B:$AA,V$645,FALSE)))</f>
        <v>-4.1083298467002607E-2</v>
      </c>
      <c r="W197" s="2">
        <f>VLOOKUP($B197,'Changes (pct point)'!$B:$AA,W$645,FALSE)/(VLOOKUP($B197,'Rates (%) SA2'!$B:$AA,W$645,FALSE)-(VLOOKUP($B197,'Changes (pct point)'!$B:$AA,W$645,FALSE)))</f>
        <v>0.57746478873239415</v>
      </c>
      <c r="X197" s="2">
        <f>VLOOKUP($B197,'Changes (pct point)'!$B:$AA,X$645,FALSE)/(VLOOKUP($B197,'Rates (%) SA2'!$B:$AA,X$645,FALSE)-(VLOOKUP($B197,'Changes (pct point)'!$B:$AA,X$645,FALSE)))</f>
        <v>0.28454619787408014</v>
      </c>
      <c r="Y197" s="2">
        <f>VLOOKUP($B197,'Changes (pct point)'!$B:$AA,Y$645,FALSE)/(VLOOKUP($B197,'Rates (%) SA2'!$B:$AA,Y$645,FALSE)-(VLOOKUP($B197,'Changes (pct point)'!$B:$AA,Y$645,FALSE)))</f>
        <v>1.7580872011251757E-2</v>
      </c>
      <c r="Z197" s="2">
        <f>VLOOKUP($B197,'Changes (pct point)'!$B:$AA,Z$645,FALSE)/(VLOOKUP($B197,'Rates (%) SA2'!$B:$AA,Z$645,FALSE)-(VLOOKUP($B197,'Changes (pct point)'!$B:$AA,Z$645,FALSE)))</f>
        <v>0.70565453137103018</v>
      </c>
    </row>
    <row r="198" spans="1:26" x14ac:dyDescent="0.3">
      <c r="A198">
        <v>120021387</v>
      </c>
      <c r="B198" t="s">
        <v>508</v>
      </c>
      <c r="C198" s="2">
        <f>VLOOKUP($B198,'Changes (pct point)'!$B:$AA,C$645,FALSE)/(VLOOKUP($B198,'Rates (%) SA2'!$B:$AA,C$645,FALSE)-(VLOOKUP($B198,'Changes (pct point)'!$B:$AA,C$645,FALSE)))</f>
        <v>-0.16113433734939758</v>
      </c>
      <c r="D198" s="2">
        <f>VLOOKUP($B198,'Changes (pct point)'!$B:$AA,D$645,FALSE)/(VLOOKUP($B198,'Rates (%) SA2'!$B:$AA,D$645,FALSE)-(VLOOKUP($B198,'Changes (pct point)'!$B:$AA,D$645,FALSE)))</f>
        <v>-0.48219718309859155</v>
      </c>
      <c r="E198" s="2">
        <f>VLOOKUP($B198,'Changes (pct point)'!$B:$AA,E$645,FALSE)/(VLOOKUP($B198,'Rates (%) SA2'!$B:$AA,E$645,FALSE)-(VLOOKUP($B198,'Changes (pct point)'!$B:$AA,E$645,FALSE)))</f>
        <v>-7.8992499999999993E-2</v>
      </c>
      <c r="F198" s="2">
        <f>VLOOKUP($B198,'Changes (pct point)'!$B:$AA,F$645,FALSE)/(VLOOKUP($B198,'Rates (%) SA2'!$B:$AA,F$645,FALSE)-(VLOOKUP($B198,'Changes (pct point)'!$B:$AA,F$645,FALSE)))</f>
        <v>-0.16915950266429841</v>
      </c>
      <c r="G198" s="2">
        <f>VLOOKUP($B198,'Changes (pct point)'!$B:$AA,G$645,FALSE)/(VLOOKUP($B198,'Rates (%) SA2'!$B:$AA,G$645,FALSE)-(VLOOKUP($B198,'Changes (pct point)'!$B:$AA,G$645,FALSE)))</f>
        <v>0.25978633093525172</v>
      </c>
      <c r="H198" s="2">
        <f>VLOOKUP($B198,'Changes (pct point)'!$B:$AA,H$645,FALSE)/(VLOOKUP($B198,'Rates (%) SA2'!$B:$AA,H$645,FALSE)-(VLOOKUP($B198,'Changes (pct point)'!$B:$AA,H$645,FALSE)))</f>
        <v>-6.2236443148688113E-2</v>
      </c>
      <c r="I198" s="2">
        <f>VLOOKUP($B198,'Changes (pct point)'!$B:$AA,I$645,FALSE)/(VLOOKUP($B198,'Rates (%) SA2'!$B:$AA,I$645,FALSE)-(VLOOKUP($B198,'Changes (pct point)'!$B:$AA,I$645,FALSE)))</f>
        <v>-8.8366970387243726E-2</v>
      </c>
      <c r="J198" s="2">
        <f>VLOOKUP($B198,'Changes (pct point)'!$B:$AA,J$645,FALSE)/(VLOOKUP($B198,'Rates (%) SA2'!$B:$AA,J$645,FALSE)-(VLOOKUP($B198,'Changes (pct point)'!$B:$AA,J$645,FALSE)))</f>
        <v>0.26692267657992563</v>
      </c>
      <c r="K198" s="2">
        <f>VLOOKUP($B198,'Changes (pct point)'!$B:$AA,K$645,FALSE)/(VLOOKUP($B198,'Rates (%) SA2'!$B:$AA,K$645,FALSE)-(VLOOKUP($B198,'Changes (pct point)'!$B:$AA,K$645,FALSE)))</f>
        <v>0.22705853658536576</v>
      </c>
      <c r="L198" s="2">
        <f>VLOOKUP($B198,'Changes (pct point)'!$B:$AA,L$645,FALSE)/(VLOOKUP($B198,'Rates (%) SA2'!$B:$AA,L$645,FALSE)-(VLOOKUP($B198,'Changes (pct point)'!$B:$AA,L$645,FALSE)))</f>
        <v>-0.71857810218978091</v>
      </c>
      <c r="M198" s="2">
        <f>VLOOKUP($B198,'Changes (pct point)'!$B:$AA,M$645,FALSE)/(VLOOKUP($B198,'Rates (%) SA2'!$B:$AA,M$645,FALSE)-(VLOOKUP($B198,'Changes (pct point)'!$B:$AA,M$645,FALSE)))</f>
        <v>-5.284672897196252E-2</v>
      </c>
      <c r="N198" s="2">
        <f>VLOOKUP($B198,'Changes (pct point)'!$B:$AA,N$645,FALSE)/(VLOOKUP($B198,'Rates (%) SA2'!$B:$AA,N$645,FALSE)-(VLOOKUP($B198,'Changes (pct point)'!$B:$AA,N$645,FALSE)))</f>
        <v>-0.65356454545454545</v>
      </c>
      <c r="O198" s="2">
        <f>VLOOKUP($B198,'Changes (pct point)'!$B:$AA,O$645,FALSE)/(VLOOKUP($B198,'Rates (%) SA2'!$B:$AA,O$645,FALSE)-(VLOOKUP($B198,'Changes (pct point)'!$B:$AA,O$645,FALSE)))</f>
        <v>0.71848115942028989</v>
      </c>
      <c r="P198" s="2">
        <f>VLOOKUP($B198,'Changes (pct point)'!$B:$AA,P$645,FALSE)/(VLOOKUP($B198,'Rates (%) SA2'!$B:$AA,P$645,FALSE)-(VLOOKUP($B198,'Changes (pct point)'!$B:$AA,P$645,FALSE)))</f>
        <v>-0.38161428571428563</v>
      </c>
      <c r="Q198" s="2">
        <f>VLOOKUP($B198,'Changes (pct point)'!$B:$AA,Q$645,FALSE)/(VLOOKUP($B198,'Rates (%) SA2'!$B:$AA,Q$645,FALSE)-(VLOOKUP($B198,'Changes (pct point)'!$B:$AA,Q$645,FALSE)))</f>
        <v>0.25720833333333332</v>
      </c>
      <c r="R198" s="2">
        <f>VLOOKUP($B198,'Changes (pct point)'!$B:$AA,R$645,FALSE)/(VLOOKUP($B198,'Rates (%) SA2'!$B:$AA,R$645,FALSE)-(VLOOKUP($B198,'Changes (pct point)'!$B:$AA,R$645,FALSE)))</f>
        <v>-9.5166666666666663E-3</v>
      </c>
      <c r="S198" s="2">
        <f>VLOOKUP($B198,'Changes (pct point)'!$B:$AA,S$645,FALSE)/(VLOOKUP($B198,'Rates (%) SA2'!$B:$AA,S$645,FALSE)-(VLOOKUP($B198,'Changes (pct point)'!$B:$AA,S$645,FALSE)))</f>
        <v>-0.3368830769230769</v>
      </c>
      <c r="T198" s="2">
        <f>VLOOKUP($B198,'Changes (pct point)'!$B:$AA,T$645,FALSE)/(VLOOKUP($B198,'Rates (%) SA2'!$B:$AA,T$645,FALSE)-(VLOOKUP($B198,'Changes (pct point)'!$B:$AA,T$645,FALSE)))</f>
        <v>-0.55371153846153842</v>
      </c>
      <c r="U198" s="2">
        <f>VLOOKUP($B198,'Changes (pct point)'!$B:$AA,U$645,FALSE)/(VLOOKUP($B198,'Rates (%) SA2'!$B:$AA,U$645,FALSE)-(VLOOKUP($B198,'Changes (pct point)'!$B:$AA,U$645,FALSE)))</f>
        <v>0.12775868852459021</v>
      </c>
      <c r="V198" s="2">
        <f>VLOOKUP($B198,'Changes (pct point)'!$B:$AA,V$645,FALSE)/(VLOOKUP($B198,'Rates (%) SA2'!$B:$AA,V$645,FALSE)-(VLOOKUP($B198,'Changes (pct point)'!$B:$AA,V$645,FALSE)))</f>
        <v>0.37468750000000017</v>
      </c>
      <c r="W198" s="2">
        <f>VLOOKUP($B198,'Changes (pct point)'!$B:$AA,W$645,FALSE)/(VLOOKUP($B198,'Rates (%) SA2'!$B:$AA,W$645,FALSE)-(VLOOKUP($B198,'Changes (pct point)'!$B:$AA,W$645,FALSE)))</f>
        <v>0.30263157894736836</v>
      </c>
      <c r="X198" s="2">
        <f>VLOOKUP($B198,'Changes (pct point)'!$B:$AA,X$645,FALSE)/(VLOOKUP($B198,'Rates (%) SA2'!$B:$AA,X$645,FALSE)-(VLOOKUP($B198,'Changes (pct point)'!$B:$AA,X$645,FALSE)))</f>
        <v>0.35965417867435157</v>
      </c>
      <c r="Y198" s="2">
        <f>VLOOKUP($B198,'Changes (pct point)'!$B:$AA,Y$645,FALSE)/(VLOOKUP($B198,'Rates (%) SA2'!$B:$AA,Y$645,FALSE)-(VLOOKUP($B198,'Changes (pct point)'!$B:$AA,Y$645,FALSE)))</f>
        <v>0.31609498680738785</v>
      </c>
      <c r="Z198" s="2">
        <f>VLOOKUP($B198,'Changes (pct point)'!$B:$AA,Z$645,FALSE)/(VLOOKUP($B198,'Rates (%) SA2'!$B:$AA,Z$645,FALSE)-(VLOOKUP($B198,'Changes (pct point)'!$B:$AA,Z$645,FALSE)))</f>
        <v>9.5427435387673946E-3</v>
      </c>
    </row>
    <row r="199" spans="1:26" x14ac:dyDescent="0.3">
      <c r="A199">
        <v>122021420</v>
      </c>
      <c r="B199" t="s">
        <v>552</v>
      </c>
      <c r="C199" s="2">
        <f>VLOOKUP($B199,'Changes (pct point)'!$B:$AA,C$645,FALSE)/(VLOOKUP($B199,'Rates (%) SA2'!$B:$AA,C$645,FALSE)-(VLOOKUP($B199,'Changes (pct point)'!$B:$AA,C$645,FALSE)))</f>
        <v>8.9235220125786149E-2</v>
      </c>
      <c r="D199" s="2">
        <f>VLOOKUP($B199,'Changes (pct point)'!$B:$AA,D$645,FALSE)/(VLOOKUP($B199,'Rates (%) SA2'!$B:$AA,D$645,FALSE)-(VLOOKUP($B199,'Changes (pct point)'!$B:$AA,D$645,FALSE)))</f>
        <v>-1.9992735042735105E-2</v>
      </c>
      <c r="E199" s="2">
        <f>VLOOKUP($B199,'Changes (pct point)'!$B:$AA,E$645,FALSE)/(VLOOKUP($B199,'Rates (%) SA2'!$B:$AA,E$645,FALSE)-(VLOOKUP($B199,'Changes (pct point)'!$B:$AA,E$645,FALSE)))</f>
        <v>7.3769491525423558E-2</v>
      </c>
      <c r="F199" s="2">
        <f>VLOOKUP($B199,'Changes (pct point)'!$B:$AA,F$645,FALSE)/(VLOOKUP($B199,'Rates (%) SA2'!$B:$AA,F$645,FALSE)-(VLOOKUP($B199,'Changes (pct point)'!$B:$AA,F$645,FALSE)))</f>
        <v>-2.9518072289156622E-2</v>
      </c>
      <c r="G199" s="2">
        <f>VLOOKUP($B199,'Changes (pct point)'!$B:$AA,G$645,FALSE)/(VLOOKUP($B199,'Rates (%) SA2'!$B:$AA,G$645,FALSE)-(VLOOKUP($B199,'Changes (pct point)'!$B:$AA,G$645,FALSE)))</f>
        <v>1.0112511363636365</v>
      </c>
      <c r="H199" s="2">
        <f>VLOOKUP($B199,'Changes (pct point)'!$B:$AA,H$645,FALSE)/(VLOOKUP($B199,'Rates (%) SA2'!$B:$AA,H$645,FALSE)-(VLOOKUP($B199,'Changes (pct point)'!$B:$AA,H$645,FALSE)))</f>
        <v>0.11105040650406504</v>
      </c>
      <c r="I199" s="2">
        <f>VLOOKUP($B199,'Changes (pct point)'!$B:$AA,I$645,FALSE)/(VLOOKUP($B199,'Rates (%) SA2'!$B:$AA,I$645,FALSE)-(VLOOKUP($B199,'Changes (pct point)'!$B:$AA,I$645,FALSE)))</f>
        <v>0.18785474683544312</v>
      </c>
      <c r="J199" s="2">
        <f>VLOOKUP($B199,'Changes (pct point)'!$B:$AA,J$645,FALSE)/(VLOOKUP($B199,'Rates (%) SA2'!$B:$AA,J$645,FALSE)-(VLOOKUP($B199,'Changes (pct point)'!$B:$AA,J$645,FALSE)))</f>
        <v>4.6859649122807179E-3</v>
      </c>
      <c r="K199" s="2">
        <f>VLOOKUP($B199,'Changes (pct point)'!$B:$AA,K$645,FALSE)/(VLOOKUP($B199,'Rates (%) SA2'!$B:$AA,K$645,FALSE)-(VLOOKUP($B199,'Changes (pct point)'!$B:$AA,K$645,FALSE)))</f>
        <v>1.3119799999999999</v>
      </c>
      <c r="L199" s="2">
        <f>VLOOKUP($B199,'Changes (pct point)'!$B:$AA,L$645,FALSE)/(VLOOKUP($B199,'Rates (%) SA2'!$B:$AA,L$645,FALSE)-(VLOOKUP($B199,'Changes (pct point)'!$B:$AA,L$645,FALSE)))</f>
        <v>-0.19044786324786325</v>
      </c>
      <c r="M199" s="2">
        <f>VLOOKUP($B199,'Changes (pct point)'!$B:$AA,M$645,FALSE)/(VLOOKUP($B199,'Rates (%) SA2'!$B:$AA,M$645,FALSE)-(VLOOKUP($B199,'Changes (pct point)'!$B:$AA,M$645,FALSE)))</f>
        <v>0.50317319587628861</v>
      </c>
      <c r="N199" s="2">
        <f>VLOOKUP($B199,'Changes (pct point)'!$B:$AA,N$645,FALSE)/(VLOOKUP($B199,'Rates (%) SA2'!$B:$AA,N$645,FALSE)-(VLOOKUP($B199,'Changes (pct point)'!$B:$AA,N$645,FALSE)))</f>
        <v>-0.22810559006211176</v>
      </c>
      <c r="O199" s="2">
        <f>VLOOKUP($B199,'Changes (pct point)'!$B:$AA,O$645,FALSE)/(VLOOKUP($B199,'Rates (%) SA2'!$B:$AA,O$645,FALSE)-(VLOOKUP($B199,'Changes (pct point)'!$B:$AA,O$645,FALSE)))</f>
        <v>0.505112643678161</v>
      </c>
      <c r="P199" s="2">
        <f>VLOOKUP($B199,'Changes (pct point)'!$B:$AA,P$645,FALSE)/(VLOOKUP($B199,'Rates (%) SA2'!$B:$AA,P$645,FALSE)-(VLOOKUP($B199,'Changes (pct point)'!$B:$AA,P$645,FALSE)))</f>
        <v>-0.23958125000000011</v>
      </c>
      <c r="Q199" s="2">
        <f>VLOOKUP($B199,'Changes (pct point)'!$B:$AA,Q$645,FALSE)/(VLOOKUP($B199,'Rates (%) SA2'!$B:$AA,Q$645,FALSE)-(VLOOKUP($B199,'Changes (pct point)'!$B:$AA,Q$645,FALSE)))</f>
        <v>0.18707980769230784</v>
      </c>
      <c r="R199" s="2">
        <f>VLOOKUP($B199,'Changes (pct point)'!$B:$AA,R$645,FALSE)/(VLOOKUP($B199,'Rates (%) SA2'!$B:$AA,R$645,FALSE)-(VLOOKUP($B199,'Changes (pct point)'!$B:$AA,R$645,FALSE)))</f>
        <v>0.71208648648648643</v>
      </c>
      <c r="S199" s="2">
        <f>VLOOKUP($B199,'Changes (pct point)'!$B:$AA,S$645,FALSE)/(VLOOKUP($B199,'Rates (%) SA2'!$B:$AA,S$645,FALSE)-(VLOOKUP($B199,'Changes (pct point)'!$B:$AA,S$645,FALSE)))</f>
        <v>0.39562280701754382</v>
      </c>
      <c r="T199" s="2">
        <f>VLOOKUP($B199,'Changes (pct point)'!$B:$AA,T$645,FALSE)/(VLOOKUP($B199,'Rates (%) SA2'!$B:$AA,T$645,FALSE)-(VLOOKUP($B199,'Changes (pct point)'!$B:$AA,T$645,FALSE)))</f>
        <v>0.10929826732673267</v>
      </c>
      <c r="U199" s="2">
        <f>VLOOKUP($B199,'Changes (pct point)'!$B:$AA,U$645,FALSE)/(VLOOKUP($B199,'Rates (%) SA2'!$B:$AA,U$645,FALSE)-(VLOOKUP($B199,'Changes (pct point)'!$B:$AA,U$645,FALSE)))</f>
        <v>0.12627378277153564</v>
      </c>
      <c r="V199" s="2" t="e">
        <f>VLOOKUP($B199,'Changes (pct point)'!$B:$AA,V$645,FALSE)/(VLOOKUP($B199,'Rates (%) SA2'!$B:$AA,V$645,FALSE)-(VLOOKUP($B199,'Changes (pct point)'!$B:$AA,V$645,FALSE)))</f>
        <v>#VALUE!</v>
      </c>
      <c r="W199" s="2">
        <f>VLOOKUP($B199,'Changes (pct point)'!$B:$AA,W$645,FALSE)/(VLOOKUP($B199,'Rates (%) SA2'!$B:$AA,W$645,FALSE)-(VLOOKUP($B199,'Changes (pct point)'!$B:$AA,W$645,FALSE)))</f>
        <v>0.56666666666666665</v>
      </c>
      <c r="X199" s="2" t="e">
        <f>VLOOKUP($B199,'Changes (pct point)'!$B:$AA,X$645,FALSE)/(VLOOKUP($B199,'Rates (%) SA2'!$B:$AA,X$645,FALSE)-(VLOOKUP($B199,'Changes (pct point)'!$B:$AA,X$645,FALSE)))</f>
        <v>#DIV/0!</v>
      </c>
      <c r="Y199" s="2" t="e">
        <f>VLOOKUP($B199,'Changes (pct point)'!$B:$AA,Y$645,FALSE)/(VLOOKUP($B199,'Rates (%) SA2'!$B:$AA,Y$645,FALSE)-(VLOOKUP($B199,'Changes (pct point)'!$B:$AA,Y$645,FALSE)))</f>
        <v>#DIV/0!</v>
      </c>
      <c r="Z199" s="2">
        <f>VLOOKUP($B199,'Changes (pct point)'!$B:$AA,Z$645,FALSE)/(VLOOKUP($B199,'Rates (%) SA2'!$B:$AA,Z$645,FALSE)-(VLOOKUP($B199,'Changes (pct point)'!$B:$AA,Z$645,FALSE)))</f>
        <v>0.21582733812949642</v>
      </c>
    </row>
    <row r="200" spans="1:26" x14ac:dyDescent="0.3">
      <c r="A200">
        <v>123031448</v>
      </c>
      <c r="B200" t="s">
        <v>589</v>
      </c>
      <c r="C200" s="2">
        <f>VLOOKUP($B200,'Changes (pct point)'!$B:$AA,C$645,FALSE)/(VLOOKUP($B200,'Rates (%) SA2'!$B:$AA,C$645,FALSE)-(VLOOKUP($B200,'Changes (pct point)'!$B:$AA,C$645,FALSE)))</f>
        <v>0.22397709923664119</v>
      </c>
      <c r="D200" s="2">
        <f>VLOOKUP($B200,'Changes (pct point)'!$B:$AA,D$645,FALSE)/(VLOOKUP($B200,'Rates (%) SA2'!$B:$AA,D$645,FALSE)-(VLOOKUP($B200,'Changes (pct point)'!$B:$AA,D$645,FALSE)))</f>
        <v>-4.4980132450331972E-3</v>
      </c>
      <c r="E200" s="2">
        <f>VLOOKUP($B200,'Changes (pct point)'!$B:$AA,E$645,FALSE)/(VLOOKUP($B200,'Rates (%) SA2'!$B:$AA,E$645,FALSE)-(VLOOKUP($B200,'Changes (pct point)'!$B:$AA,E$645,FALSE)))</f>
        <v>0.28554237288135587</v>
      </c>
      <c r="F200" s="2">
        <f>VLOOKUP($B200,'Changes (pct point)'!$B:$AA,F$645,FALSE)/(VLOOKUP($B200,'Rates (%) SA2'!$B:$AA,F$645,FALSE)-(VLOOKUP($B200,'Changes (pct point)'!$B:$AA,F$645,FALSE)))</f>
        <v>0.43324725609756104</v>
      </c>
      <c r="G200" s="2">
        <f>VLOOKUP($B200,'Changes (pct point)'!$B:$AA,G$645,FALSE)/(VLOOKUP($B200,'Rates (%) SA2'!$B:$AA,G$645,FALSE)-(VLOOKUP($B200,'Changes (pct point)'!$B:$AA,G$645,FALSE)))</f>
        <v>0.25717319587628856</v>
      </c>
      <c r="H200" s="2">
        <f>VLOOKUP($B200,'Changes (pct point)'!$B:$AA,H$645,FALSE)/(VLOOKUP($B200,'Rates (%) SA2'!$B:$AA,H$645,FALSE)-(VLOOKUP($B200,'Changes (pct point)'!$B:$AA,H$645,FALSE)))</f>
        <v>0.27500707964601778</v>
      </c>
      <c r="I200" s="2">
        <f>VLOOKUP($B200,'Changes (pct point)'!$B:$AA,I$645,FALSE)/(VLOOKUP($B200,'Rates (%) SA2'!$B:$AA,I$645,FALSE)-(VLOOKUP($B200,'Changes (pct point)'!$B:$AA,I$645,FALSE)))</f>
        <v>0.47761627906976745</v>
      </c>
      <c r="J200" s="2">
        <f>VLOOKUP($B200,'Changes (pct point)'!$B:$AA,J$645,FALSE)/(VLOOKUP($B200,'Rates (%) SA2'!$B:$AA,J$645,FALSE)-(VLOOKUP($B200,'Changes (pct point)'!$B:$AA,J$645,FALSE)))</f>
        <v>-4.3124999999999969E-2</v>
      </c>
      <c r="K200" s="2">
        <f>VLOOKUP($B200,'Changes (pct point)'!$B:$AA,K$645,FALSE)/(VLOOKUP($B200,'Rates (%) SA2'!$B:$AA,K$645,FALSE)-(VLOOKUP($B200,'Changes (pct point)'!$B:$AA,K$645,FALSE)))</f>
        <v>1.6980799999999998</v>
      </c>
      <c r="L200" s="2">
        <f>VLOOKUP($B200,'Changes (pct point)'!$B:$AA,L$645,FALSE)/(VLOOKUP($B200,'Rates (%) SA2'!$B:$AA,L$645,FALSE)-(VLOOKUP($B200,'Changes (pct point)'!$B:$AA,L$645,FALSE)))</f>
        <v>0.29598221830985921</v>
      </c>
      <c r="M200" s="2">
        <f>VLOOKUP($B200,'Changes (pct point)'!$B:$AA,M$645,FALSE)/(VLOOKUP($B200,'Rates (%) SA2'!$B:$AA,M$645,FALSE)-(VLOOKUP($B200,'Changes (pct point)'!$B:$AA,M$645,FALSE)))</f>
        <v>0.42718913043478263</v>
      </c>
      <c r="N200" s="2">
        <f>VLOOKUP($B200,'Changes (pct point)'!$B:$AA,N$645,FALSE)/(VLOOKUP($B200,'Rates (%) SA2'!$B:$AA,N$645,FALSE)-(VLOOKUP($B200,'Changes (pct point)'!$B:$AA,N$645,FALSE)))</f>
        <v>0.51924324324324311</v>
      </c>
      <c r="O200" s="2">
        <f>VLOOKUP($B200,'Changes (pct point)'!$B:$AA,O$645,FALSE)/(VLOOKUP($B200,'Rates (%) SA2'!$B:$AA,O$645,FALSE)-(VLOOKUP($B200,'Changes (pct point)'!$B:$AA,O$645,FALSE)))</f>
        <v>0.29525479452054793</v>
      </c>
      <c r="P200" s="2">
        <f>VLOOKUP($B200,'Changes (pct point)'!$B:$AA,P$645,FALSE)/(VLOOKUP($B200,'Rates (%) SA2'!$B:$AA,P$645,FALSE)-(VLOOKUP($B200,'Changes (pct point)'!$B:$AA,P$645,FALSE)))</f>
        <v>-0.50776250000000001</v>
      </c>
      <c r="Q200" s="2">
        <f>VLOOKUP($B200,'Changes (pct point)'!$B:$AA,Q$645,FALSE)/(VLOOKUP($B200,'Rates (%) SA2'!$B:$AA,Q$645,FALSE)-(VLOOKUP($B200,'Changes (pct point)'!$B:$AA,Q$645,FALSE)))</f>
        <v>0.44341269841269854</v>
      </c>
      <c r="R200" s="2">
        <f>VLOOKUP($B200,'Changes (pct point)'!$B:$AA,R$645,FALSE)/(VLOOKUP($B200,'Rates (%) SA2'!$B:$AA,R$645,FALSE)-(VLOOKUP($B200,'Changes (pct point)'!$B:$AA,R$645,FALSE)))</f>
        <v>0.1132556818181818</v>
      </c>
      <c r="S200" s="2">
        <f>VLOOKUP($B200,'Changes (pct point)'!$B:$AA,S$645,FALSE)/(VLOOKUP($B200,'Rates (%) SA2'!$B:$AA,S$645,FALSE)-(VLOOKUP($B200,'Changes (pct point)'!$B:$AA,S$645,FALSE)))</f>
        <v>0.30277419354838708</v>
      </c>
      <c r="T200" s="2">
        <f>VLOOKUP($B200,'Changes (pct point)'!$B:$AA,T$645,FALSE)/(VLOOKUP($B200,'Rates (%) SA2'!$B:$AA,T$645,FALSE)-(VLOOKUP($B200,'Changes (pct point)'!$B:$AA,T$645,FALSE)))</f>
        <v>0.38600835509138387</v>
      </c>
      <c r="U200" s="2">
        <f>VLOOKUP($B200,'Changes (pct point)'!$B:$AA,U$645,FALSE)/(VLOOKUP($B200,'Rates (%) SA2'!$B:$AA,U$645,FALSE)-(VLOOKUP($B200,'Changes (pct point)'!$B:$AA,U$645,FALSE)))</f>
        <v>0.12561574803149603</v>
      </c>
      <c r="V200" s="2" t="e">
        <f>VLOOKUP($B200,'Changes (pct point)'!$B:$AA,V$645,FALSE)/(VLOOKUP($B200,'Rates (%) SA2'!$B:$AA,V$645,FALSE)-(VLOOKUP($B200,'Changes (pct point)'!$B:$AA,V$645,FALSE)))</f>
        <v>#VALUE!</v>
      </c>
      <c r="W200" s="2">
        <f>VLOOKUP($B200,'Changes (pct point)'!$B:$AA,W$645,FALSE)/(VLOOKUP($B200,'Rates (%) SA2'!$B:$AA,W$645,FALSE)-(VLOOKUP($B200,'Changes (pct point)'!$B:$AA,W$645,FALSE)))</f>
        <v>9.5823095823095825E-2</v>
      </c>
      <c r="X200" s="2">
        <f>VLOOKUP($B200,'Changes (pct point)'!$B:$AA,X$645,FALSE)/(VLOOKUP($B200,'Rates (%) SA2'!$B:$AA,X$645,FALSE)-(VLOOKUP($B200,'Changes (pct point)'!$B:$AA,X$645,FALSE)))</f>
        <v>-3.1847133757961783E-2</v>
      </c>
      <c r="Y200" s="2">
        <f>VLOOKUP($B200,'Changes (pct point)'!$B:$AA,Y$645,FALSE)/(VLOOKUP($B200,'Rates (%) SA2'!$B:$AA,Y$645,FALSE)-(VLOOKUP($B200,'Changes (pct point)'!$B:$AA,Y$645,FALSE)))</f>
        <v>-7.5100942126514136E-2</v>
      </c>
      <c r="Z200" s="2">
        <f>VLOOKUP($B200,'Changes (pct point)'!$B:$AA,Z$645,FALSE)/(VLOOKUP($B200,'Rates (%) SA2'!$B:$AA,Z$645,FALSE)-(VLOOKUP($B200,'Changes (pct point)'!$B:$AA,Z$645,FALSE)))</f>
        <v>0.21639898562975488</v>
      </c>
    </row>
    <row r="201" spans="1:26" x14ac:dyDescent="0.3">
      <c r="A201">
        <v>120031394</v>
      </c>
      <c r="B201" t="s">
        <v>514</v>
      </c>
      <c r="C201" s="2">
        <f>VLOOKUP($B201,'Changes (pct point)'!$B:$AA,C$645,FALSE)/(VLOOKUP($B201,'Rates (%) SA2'!$B:$AA,C$645,FALSE)-(VLOOKUP($B201,'Changes (pct point)'!$B:$AA,C$645,FALSE)))</f>
        <v>-9.5291525423728832E-2</v>
      </c>
      <c r="D201" s="2">
        <f>VLOOKUP($B201,'Changes (pct point)'!$B:$AA,D$645,FALSE)/(VLOOKUP($B201,'Rates (%) SA2'!$B:$AA,D$645,FALSE)-(VLOOKUP($B201,'Changes (pct point)'!$B:$AA,D$645,FALSE)))</f>
        <v>-0.36656314102564103</v>
      </c>
      <c r="E201" s="2">
        <f>VLOOKUP($B201,'Changes (pct point)'!$B:$AA,E$645,FALSE)/(VLOOKUP($B201,'Rates (%) SA2'!$B:$AA,E$645,FALSE)-(VLOOKUP($B201,'Changes (pct point)'!$B:$AA,E$645,FALSE)))</f>
        <v>-3.3509090909090863E-2</v>
      </c>
      <c r="F201" s="2">
        <f>VLOOKUP($B201,'Changes (pct point)'!$B:$AA,F$645,FALSE)/(VLOOKUP($B201,'Rates (%) SA2'!$B:$AA,F$645,FALSE)-(VLOOKUP($B201,'Changes (pct point)'!$B:$AA,F$645,FALSE)))</f>
        <v>-8.5237745098039303E-2</v>
      </c>
      <c r="G201" s="2">
        <f>VLOOKUP($B201,'Changes (pct point)'!$B:$AA,G$645,FALSE)/(VLOOKUP($B201,'Rates (%) SA2'!$B:$AA,G$645,FALSE)-(VLOOKUP($B201,'Changes (pct point)'!$B:$AA,G$645,FALSE)))</f>
        <v>0.24487360406091374</v>
      </c>
      <c r="H201" s="2">
        <f>VLOOKUP($B201,'Changes (pct point)'!$B:$AA,H$645,FALSE)/(VLOOKUP($B201,'Rates (%) SA2'!$B:$AA,H$645,FALSE)-(VLOOKUP($B201,'Changes (pct point)'!$B:$AA,H$645,FALSE)))</f>
        <v>-2.2583985765124517E-2</v>
      </c>
      <c r="I201" s="2">
        <f>VLOOKUP($B201,'Changes (pct point)'!$B:$AA,I$645,FALSE)/(VLOOKUP($B201,'Rates (%) SA2'!$B:$AA,I$645,FALSE)-(VLOOKUP($B201,'Changes (pct point)'!$B:$AA,I$645,FALSE)))</f>
        <v>-2.7773939393939361E-2</v>
      </c>
      <c r="J201" s="2">
        <f>VLOOKUP($B201,'Changes (pct point)'!$B:$AA,J$645,FALSE)/(VLOOKUP($B201,'Rates (%) SA2'!$B:$AA,J$645,FALSE)-(VLOOKUP($B201,'Changes (pct point)'!$B:$AA,J$645,FALSE)))</f>
        <v>-2.9813311688311615E-2</v>
      </c>
      <c r="K201" s="2">
        <f>VLOOKUP($B201,'Changes (pct point)'!$B:$AA,K$645,FALSE)/(VLOOKUP($B201,'Rates (%) SA2'!$B:$AA,K$645,FALSE)-(VLOOKUP($B201,'Changes (pct point)'!$B:$AA,K$645,FALSE)))</f>
        <v>0.42438787878787898</v>
      </c>
      <c r="L201" s="2">
        <f>VLOOKUP($B201,'Changes (pct point)'!$B:$AA,L$645,FALSE)/(VLOOKUP($B201,'Rates (%) SA2'!$B:$AA,L$645,FALSE)-(VLOOKUP($B201,'Changes (pct point)'!$B:$AA,L$645,FALSE)))</f>
        <v>-0.41233234200743485</v>
      </c>
      <c r="M201" s="2">
        <f>VLOOKUP($B201,'Changes (pct point)'!$B:$AA,M$645,FALSE)/(VLOOKUP($B201,'Rates (%) SA2'!$B:$AA,M$645,FALSE)-(VLOOKUP($B201,'Changes (pct point)'!$B:$AA,M$645,FALSE)))</f>
        <v>-0.37086645962732911</v>
      </c>
      <c r="N201" s="2">
        <f>VLOOKUP($B201,'Changes (pct point)'!$B:$AA,N$645,FALSE)/(VLOOKUP($B201,'Rates (%) SA2'!$B:$AA,N$645,FALSE)-(VLOOKUP($B201,'Changes (pct point)'!$B:$AA,N$645,FALSE)))</f>
        <v>-0.46591666666666665</v>
      </c>
      <c r="O201" s="2">
        <f>VLOOKUP($B201,'Changes (pct point)'!$B:$AA,O$645,FALSE)/(VLOOKUP($B201,'Rates (%) SA2'!$B:$AA,O$645,FALSE)-(VLOOKUP($B201,'Changes (pct point)'!$B:$AA,O$645,FALSE)))</f>
        <v>0.77808363636363642</v>
      </c>
      <c r="P201" s="2">
        <f>VLOOKUP($B201,'Changes (pct point)'!$B:$AA,P$645,FALSE)/(VLOOKUP($B201,'Rates (%) SA2'!$B:$AA,P$645,FALSE)-(VLOOKUP($B201,'Changes (pct point)'!$B:$AA,P$645,FALSE)))</f>
        <v>-0.37311428571428573</v>
      </c>
      <c r="Q201" s="2">
        <f>VLOOKUP($B201,'Changes (pct point)'!$B:$AA,Q$645,FALSE)/(VLOOKUP($B201,'Rates (%) SA2'!$B:$AA,Q$645,FALSE)-(VLOOKUP($B201,'Changes (pct point)'!$B:$AA,Q$645,FALSE)))</f>
        <v>-6.0653594771247442E-4</v>
      </c>
      <c r="R201" s="2">
        <f>VLOOKUP($B201,'Changes (pct point)'!$B:$AA,R$645,FALSE)/(VLOOKUP($B201,'Rates (%) SA2'!$B:$AA,R$645,FALSE)-(VLOOKUP($B201,'Changes (pct point)'!$B:$AA,R$645,FALSE)))</f>
        <v>0.21343370165745848</v>
      </c>
      <c r="S201" s="2">
        <f>VLOOKUP($B201,'Changes (pct point)'!$B:$AA,S$645,FALSE)/(VLOOKUP($B201,'Rates (%) SA2'!$B:$AA,S$645,FALSE)-(VLOOKUP($B201,'Changes (pct point)'!$B:$AA,S$645,FALSE)))</f>
        <v>-0.21835549999999995</v>
      </c>
      <c r="T201" s="2">
        <f>VLOOKUP($B201,'Changes (pct point)'!$B:$AA,T$645,FALSE)/(VLOOKUP($B201,'Rates (%) SA2'!$B:$AA,T$645,FALSE)-(VLOOKUP($B201,'Changes (pct point)'!$B:$AA,T$645,FALSE)))</f>
        <v>-0.34360533333333337</v>
      </c>
      <c r="U201" s="2">
        <f>VLOOKUP($B201,'Changes (pct point)'!$B:$AA,U$645,FALSE)/(VLOOKUP($B201,'Rates (%) SA2'!$B:$AA,U$645,FALSE)-(VLOOKUP($B201,'Changes (pct point)'!$B:$AA,U$645,FALSE)))</f>
        <v>0.12493716577540113</v>
      </c>
      <c r="V201" s="2">
        <f>VLOOKUP($B201,'Changes (pct point)'!$B:$AA,V$645,FALSE)/(VLOOKUP($B201,'Rates (%) SA2'!$B:$AA,V$645,FALSE)-(VLOOKUP($B201,'Changes (pct point)'!$B:$AA,V$645,FALSE)))</f>
        <v>-0.24042857142857141</v>
      </c>
      <c r="W201" s="2">
        <f>VLOOKUP($B201,'Changes (pct point)'!$B:$AA,W$645,FALSE)/(VLOOKUP($B201,'Rates (%) SA2'!$B:$AA,W$645,FALSE)-(VLOOKUP($B201,'Changes (pct point)'!$B:$AA,W$645,FALSE)))</f>
        <v>0.14855570839064652</v>
      </c>
      <c r="X201" s="2">
        <f>VLOOKUP($B201,'Changes (pct point)'!$B:$AA,X$645,FALSE)/(VLOOKUP($B201,'Rates (%) SA2'!$B:$AA,X$645,FALSE)-(VLOOKUP($B201,'Changes (pct point)'!$B:$AA,X$645,FALSE)))</f>
        <v>-0.128</v>
      </c>
      <c r="Y201" s="2">
        <f>VLOOKUP($B201,'Changes (pct point)'!$B:$AA,Y$645,FALSE)/(VLOOKUP($B201,'Rates (%) SA2'!$B:$AA,Y$645,FALSE)-(VLOOKUP($B201,'Changes (pct point)'!$B:$AA,Y$645,FALSE)))</f>
        <v>0.4637254901960785</v>
      </c>
      <c r="Z201" s="2">
        <f>VLOOKUP($B201,'Changes (pct point)'!$B:$AA,Z$645,FALSE)/(VLOOKUP($B201,'Rates (%) SA2'!$B:$AA,Z$645,FALSE)-(VLOOKUP($B201,'Changes (pct point)'!$B:$AA,Z$645,FALSE)))</f>
        <v>0.66566265060240981</v>
      </c>
    </row>
    <row r="202" spans="1:26" x14ac:dyDescent="0.3">
      <c r="A202">
        <v>119031667</v>
      </c>
      <c r="B202" t="s">
        <v>492</v>
      </c>
      <c r="C202" s="2">
        <f>VLOOKUP($B202,'Changes (pct point)'!$B:$AA,C$645,FALSE)/(VLOOKUP($B202,'Rates (%) SA2'!$B:$AA,C$645,FALSE)-(VLOOKUP($B202,'Changes (pct point)'!$B:$AA,C$645,FALSE)))</f>
        <v>0.25809932119194501</v>
      </c>
      <c r="D202" s="2">
        <f>VLOOKUP($B202,'Changes (pct point)'!$B:$AA,D$645,FALSE)/(VLOOKUP($B202,'Rates (%) SA2'!$B:$AA,D$645,FALSE)-(VLOOKUP($B202,'Changes (pct point)'!$B:$AA,D$645,FALSE)))</f>
        <v>0.18697097244844255</v>
      </c>
      <c r="E202" s="2">
        <f>VLOOKUP($B202,'Changes (pct point)'!$B:$AA,E$645,FALSE)/(VLOOKUP($B202,'Rates (%) SA2'!$B:$AA,E$645,FALSE)-(VLOOKUP($B202,'Changes (pct point)'!$B:$AA,E$645,FALSE)))</f>
        <v>-6.9630619658121642E-3</v>
      </c>
      <c r="F202" s="2">
        <f>VLOOKUP($B202,'Changes (pct point)'!$B:$AA,F$645,FALSE)/(VLOOKUP($B202,'Rates (%) SA2'!$B:$AA,F$645,FALSE)-(VLOOKUP($B202,'Changes (pct point)'!$B:$AA,F$645,FALSE)))</f>
        <v>0.27169068041896505</v>
      </c>
      <c r="G202" s="2">
        <f>VLOOKUP($B202,'Changes (pct point)'!$B:$AA,G$645,FALSE)/(VLOOKUP($B202,'Rates (%) SA2'!$B:$AA,G$645,FALSE)-(VLOOKUP($B202,'Changes (pct point)'!$B:$AA,G$645,FALSE)))</f>
        <v>0.67615583749185715</v>
      </c>
      <c r="H202" s="2">
        <f>VLOOKUP($B202,'Changes (pct point)'!$B:$AA,H$645,FALSE)/(VLOOKUP($B202,'Rates (%) SA2'!$B:$AA,H$645,FALSE)-(VLOOKUP($B202,'Changes (pct point)'!$B:$AA,H$645,FALSE)))</f>
        <v>0.2564932446826263</v>
      </c>
      <c r="I202" s="2">
        <f>VLOOKUP($B202,'Changes (pct point)'!$B:$AA,I$645,FALSE)/(VLOOKUP($B202,'Rates (%) SA2'!$B:$AA,I$645,FALSE)-(VLOOKUP($B202,'Changes (pct point)'!$B:$AA,I$645,FALSE)))</f>
        <v>0.32732618982007033</v>
      </c>
      <c r="J202" s="2">
        <f>VLOOKUP($B202,'Changes (pct point)'!$B:$AA,J$645,FALSE)/(VLOOKUP($B202,'Rates (%) SA2'!$B:$AA,J$645,FALSE)-(VLOOKUP($B202,'Changes (pct point)'!$B:$AA,J$645,FALSE)))</f>
        <v>0.29488514176173991</v>
      </c>
      <c r="K202" s="2">
        <f>VLOOKUP($B202,'Changes (pct point)'!$B:$AA,K$645,FALSE)/(VLOOKUP($B202,'Rates (%) SA2'!$B:$AA,K$645,FALSE)-(VLOOKUP($B202,'Changes (pct point)'!$B:$AA,K$645,FALSE)))</f>
        <v>0.89894081691781702</v>
      </c>
      <c r="L202" s="2">
        <f>VLOOKUP($B202,'Changes (pct point)'!$B:$AA,L$645,FALSE)/(VLOOKUP($B202,'Rates (%) SA2'!$B:$AA,L$645,FALSE)-(VLOOKUP($B202,'Changes (pct point)'!$B:$AA,L$645,FALSE)))</f>
        <v>0.46681293727612017</v>
      </c>
      <c r="M202" s="2">
        <f>VLOOKUP($B202,'Changes (pct point)'!$B:$AA,M$645,FALSE)/(VLOOKUP($B202,'Rates (%) SA2'!$B:$AA,M$645,FALSE)-(VLOOKUP($B202,'Changes (pct point)'!$B:$AA,M$645,FALSE)))</f>
        <v>-0.16376944187832823</v>
      </c>
      <c r="N202" s="2">
        <f>VLOOKUP($B202,'Changes (pct point)'!$B:$AA,N$645,FALSE)/(VLOOKUP($B202,'Rates (%) SA2'!$B:$AA,N$645,FALSE)-(VLOOKUP($B202,'Changes (pct point)'!$B:$AA,N$645,FALSE)))</f>
        <v>-7.3336390669382065E-2</v>
      </c>
      <c r="O202" s="2">
        <f>VLOOKUP($B202,'Changes (pct point)'!$B:$AA,O$645,FALSE)/(VLOOKUP($B202,'Rates (%) SA2'!$B:$AA,O$645,FALSE)-(VLOOKUP($B202,'Changes (pct point)'!$B:$AA,O$645,FALSE)))</f>
        <v>0.76747761614142362</v>
      </c>
      <c r="P202" s="2">
        <f>VLOOKUP($B202,'Changes (pct point)'!$B:$AA,P$645,FALSE)/(VLOOKUP($B202,'Rates (%) SA2'!$B:$AA,P$645,FALSE)-(VLOOKUP($B202,'Changes (pct point)'!$B:$AA,P$645,FALSE)))</f>
        <v>-0.27396040548905803</v>
      </c>
      <c r="Q202" s="2">
        <f>VLOOKUP($B202,'Changes (pct point)'!$B:$AA,Q$645,FALSE)/(VLOOKUP($B202,'Rates (%) SA2'!$B:$AA,Q$645,FALSE)-(VLOOKUP($B202,'Changes (pct point)'!$B:$AA,Q$645,FALSE)))</f>
        <v>0.22124292183489516</v>
      </c>
      <c r="R202" s="2">
        <f>VLOOKUP($B202,'Changes (pct point)'!$B:$AA,R$645,FALSE)/(VLOOKUP($B202,'Rates (%) SA2'!$B:$AA,R$645,FALSE)-(VLOOKUP($B202,'Changes (pct point)'!$B:$AA,R$645,FALSE)))</f>
        <v>0.63205442664059164</v>
      </c>
      <c r="S202" s="2">
        <f>VLOOKUP($B202,'Changes (pct point)'!$B:$AA,S$645,FALSE)/(VLOOKUP($B202,'Rates (%) SA2'!$B:$AA,S$645,FALSE)-(VLOOKUP($B202,'Changes (pct point)'!$B:$AA,S$645,FALSE)))</f>
        <v>0.73512319889047795</v>
      </c>
      <c r="T202" s="2">
        <f>VLOOKUP($B202,'Changes (pct point)'!$B:$AA,T$645,FALSE)/(VLOOKUP($B202,'Rates (%) SA2'!$B:$AA,T$645,FALSE)-(VLOOKUP($B202,'Changes (pct point)'!$B:$AA,T$645,FALSE)))</f>
        <v>0.20972888509252482</v>
      </c>
      <c r="U202" s="2">
        <f>VLOOKUP($B202,'Changes (pct point)'!$B:$AA,U$645,FALSE)/(VLOOKUP($B202,'Rates (%) SA2'!$B:$AA,U$645,FALSE)-(VLOOKUP($B202,'Changes (pct point)'!$B:$AA,U$645,FALSE)))</f>
        <v>0.12303952249112683</v>
      </c>
      <c r="V202" s="2">
        <f>VLOOKUP($B202,'Changes (pct point)'!$B:$AA,V$645,FALSE)/(VLOOKUP($B202,'Rates (%) SA2'!$B:$AA,V$645,FALSE)-(VLOOKUP($B202,'Changes (pct point)'!$B:$AA,V$645,FALSE)))</f>
        <v>-0.51379670032916946</v>
      </c>
      <c r="W202" s="2">
        <f>VLOOKUP($B202,'Changes (pct point)'!$B:$AA,W$645,FALSE)/(VLOOKUP($B202,'Rates (%) SA2'!$B:$AA,W$645,FALSE)-(VLOOKUP($B202,'Changes (pct point)'!$B:$AA,W$645,FALSE)))</f>
        <v>0.50602409638554213</v>
      </c>
      <c r="X202" s="2">
        <f>VLOOKUP($B202,'Changes (pct point)'!$B:$AA,X$645,FALSE)/(VLOOKUP($B202,'Rates (%) SA2'!$B:$AA,X$645,FALSE)-(VLOOKUP($B202,'Changes (pct point)'!$B:$AA,X$645,FALSE)))</f>
        <v>-0.43428063943161632</v>
      </c>
      <c r="Y202" s="2">
        <f>VLOOKUP($B202,'Changes (pct point)'!$B:$AA,Y$645,FALSE)/(VLOOKUP($B202,'Rates (%) SA2'!$B:$AA,Y$645,FALSE)-(VLOOKUP($B202,'Changes (pct point)'!$B:$AA,Y$645,FALSE)))</f>
        <v>0.34776044287871161</v>
      </c>
      <c r="Z202" s="2">
        <f>VLOOKUP($B202,'Changes (pct point)'!$B:$AA,Z$645,FALSE)/(VLOOKUP($B202,'Rates (%) SA2'!$B:$AA,Z$645,FALSE)-(VLOOKUP($B202,'Changes (pct point)'!$B:$AA,Z$645,FALSE)))</f>
        <v>0.39912826899128273</v>
      </c>
    </row>
    <row r="203" spans="1:26" x14ac:dyDescent="0.3">
      <c r="A203">
        <v>121031409</v>
      </c>
      <c r="B203" t="s">
        <v>540</v>
      </c>
      <c r="C203" s="2">
        <f>VLOOKUP($B203,'Changes (pct point)'!$B:$AA,C$645,FALSE)/(VLOOKUP($B203,'Rates (%) SA2'!$B:$AA,C$645,FALSE)-(VLOOKUP($B203,'Changes (pct point)'!$B:$AA,C$645,FALSE)))</f>
        <v>3.1596267190569731E-2</v>
      </c>
      <c r="D203" s="2">
        <f>VLOOKUP($B203,'Changes (pct point)'!$B:$AA,D$645,FALSE)/(VLOOKUP($B203,'Rates (%) SA2'!$B:$AA,D$645,FALSE)-(VLOOKUP($B203,'Changes (pct point)'!$B:$AA,D$645,FALSE)))</f>
        <v>-3.7476190476190489E-2</v>
      </c>
      <c r="E203" s="2">
        <f>VLOOKUP($B203,'Changes (pct point)'!$B:$AA,E$645,FALSE)/(VLOOKUP($B203,'Rates (%) SA2'!$B:$AA,E$645,FALSE)-(VLOOKUP($B203,'Changes (pct point)'!$B:$AA,E$645,FALSE)))</f>
        <v>5.7126666666666708E-2</v>
      </c>
      <c r="F203" s="2">
        <f>VLOOKUP($B203,'Changes (pct point)'!$B:$AA,F$645,FALSE)/(VLOOKUP($B203,'Rates (%) SA2'!$B:$AA,F$645,FALSE)-(VLOOKUP($B203,'Changes (pct point)'!$B:$AA,F$645,FALSE)))</f>
        <v>-5.286900000000002E-2</v>
      </c>
      <c r="G203" s="2">
        <f>VLOOKUP($B203,'Changes (pct point)'!$B:$AA,G$645,FALSE)/(VLOOKUP($B203,'Rates (%) SA2'!$B:$AA,G$645,FALSE)-(VLOOKUP($B203,'Changes (pct point)'!$B:$AA,G$645,FALSE)))</f>
        <v>0.57671599999999978</v>
      </c>
      <c r="H203" s="2">
        <f>VLOOKUP($B203,'Changes (pct point)'!$B:$AA,H$645,FALSE)/(VLOOKUP($B203,'Rates (%) SA2'!$B:$AA,H$645,FALSE)-(VLOOKUP($B203,'Changes (pct point)'!$B:$AA,H$645,FALSE)))</f>
        <v>0.15200844594594598</v>
      </c>
      <c r="I203" s="2">
        <f>VLOOKUP($B203,'Changes (pct point)'!$B:$AA,I$645,FALSE)/(VLOOKUP($B203,'Rates (%) SA2'!$B:$AA,I$645,FALSE)-(VLOOKUP($B203,'Changes (pct point)'!$B:$AA,I$645,FALSE)))</f>
        <v>9.5634743875273257E-4</v>
      </c>
      <c r="J203" s="2">
        <f>VLOOKUP($B203,'Changes (pct point)'!$B:$AA,J$645,FALSE)/(VLOOKUP($B203,'Rates (%) SA2'!$B:$AA,J$645,FALSE)-(VLOOKUP($B203,'Changes (pct point)'!$B:$AA,J$645,FALSE)))</f>
        <v>8.5784615384615279E-2</v>
      </c>
      <c r="K203" s="2">
        <f>VLOOKUP($B203,'Changes (pct point)'!$B:$AA,K$645,FALSE)/(VLOOKUP($B203,'Rates (%) SA2'!$B:$AA,K$645,FALSE)-(VLOOKUP($B203,'Changes (pct point)'!$B:$AA,K$645,FALSE)))</f>
        <v>0.73999999999999988</v>
      </c>
      <c r="L203" s="2">
        <f>VLOOKUP($B203,'Changes (pct point)'!$B:$AA,L$645,FALSE)/(VLOOKUP($B203,'Rates (%) SA2'!$B:$AA,L$645,FALSE)-(VLOOKUP($B203,'Changes (pct point)'!$B:$AA,L$645,FALSE)))</f>
        <v>-0.19534439024390254</v>
      </c>
      <c r="M203" s="2">
        <f>VLOOKUP($B203,'Changes (pct point)'!$B:$AA,M$645,FALSE)/(VLOOKUP($B203,'Rates (%) SA2'!$B:$AA,M$645,FALSE)-(VLOOKUP($B203,'Changes (pct point)'!$B:$AA,M$645,FALSE)))</f>
        <v>0.25440000000000002</v>
      </c>
      <c r="N203" s="2">
        <f>VLOOKUP($B203,'Changes (pct point)'!$B:$AA,N$645,FALSE)/(VLOOKUP($B203,'Rates (%) SA2'!$B:$AA,N$645,FALSE)-(VLOOKUP($B203,'Changes (pct point)'!$B:$AA,N$645,FALSE)))</f>
        <v>-0.5071</v>
      </c>
      <c r="O203" s="2">
        <f>VLOOKUP($B203,'Changes (pct point)'!$B:$AA,O$645,FALSE)/(VLOOKUP($B203,'Rates (%) SA2'!$B:$AA,O$645,FALSE)-(VLOOKUP($B203,'Changes (pct point)'!$B:$AA,O$645,FALSE)))</f>
        <v>2.5119387755102038</v>
      </c>
      <c r="P203" s="2">
        <f>VLOOKUP($B203,'Changes (pct point)'!$B:$AA,P$645,FALSE)/(VLOOKUP($B203,'Rates (%) SA2'!$B:$AA,P$645,FALSE)-(VLOOKUP($B203,'Changes (pct point)'!$B:$AA,P$645,FALSE)))</f>
        <v>-0.38518965517241371</v>
      </c>
      <c r="Q203" s="2">
        <f>VLOOKUP($B203,'Changes (pct point)'!$B:$AA,Q$645,FALSE)/(VLOOKUP($B203,'Rates (%) SA2'!$B:$AA,Q$645,FALSE)-(VLOOKUP($B203,'Changes (pct point)'!$B:$AA,Q$645,FALSE)))</f>
        <v>0.55961111111111117</v>
      </c>
      <c r="R203" s="2">
        <f>VLOOKUP($B203,'Changes (pct point)'!$B:$AA,R$645,FALSE)/(VLOOKUP($B203,'Rates (%) SA2'!$B:$AA,R$645,FALSE)-(VLOOKUP($B203,'Changes (pct point)'!$B:$AA,R$645,FALSE)))</f>
        <v>4.4142372881355946E-2</v>
      </c>
      <c r="S203" s="2">
        <f>VLOOKUP($B203,'Changes (pct point)'!$B:$AA,S$645,FALSE)/(VLOOKUP($B203,'Rates (%) SA2'!$B:$AA,S$645,FALSE)-(VLOOKUP($B203,'Changes (pct point)'!$B:$AA,S$645,FALSE)))</f>
        <v>-2.6352606635071118E-2</v>
      </c>
      <c r="T203" s="2">
        <f>VLOOKUP($B203,'Changes (pct point)'!$B:$AA,T$645,FALSE)/(VLOOKUP($B203,'Rates (%) SA2'!$B:$AA,T$645,FALSE)-(VLOOKUP($B203,'Changes (pct point)'!$B:$AA,T$645,FALSE)))</f>
        <v>-3.5867684021544007E-2</v>
      </c>
      <c r="U203" s="2">
        <f>VLOOKUP($B203,'Changes (pct point)'!$B:$AA,U$645,FALSE)/(VLOOKUP($B203,'Rates (%) SA2'!$B:$AA,U$645,FALSE)-(VLOOKUP($B203,'Changes (pct point)'!$B:$AA,U$645,FALSE)))</f>
        <v>0.12245833333333335</v>
      </c>
      <c r="V203" s="2" t="e">
        <f>VLOOKUP($B203,'Changes (pct point)'!$B:$AA,V$645,FALSE)/(VLOOKUP($B203,'Rates (%) SA2'!$B:$AA,V$645,FALSE)-(VLOOKUP($B203,'Changes (pct point)'!$B:$AA,V$645,FALSE)))</f>
        <v>#VALUE!</v>
      </c>
      <c r="W203" s="2">
        <f>VLOOKUP($B203,'Changes (pct point)'!$B:$AA,W$645,FALSE)/(VLOOKUP($B203,'Rates (%) SA2'!$B:$AA,W$645,FALSE)-(VLOOKUP($B203,'Changes (pct point)'!$B:$AA,W$645,FALSE)))</f>
        <v>0.26603325415676965</v>
      </c>
      <c r="X203" s="2" t="e">
        <f>VLOOKUP($B203,'Changes (pct point)'!$B:$AA,X$645,FALSE)/(VLOOKUP($B203,'Rates (%) SA2'!$B:$AA,X$645,FALSE)-(VLOOKUP($B203,'Changes (pct point)'!$B:$AA,X$645,FALSE)))</f>
        <v>#DIV/0!</v>
      </c>
      <c r="Y203" s="2">
        <f>VLOOKUP($B203,'Changes (pct point)'!$B:$AA,Y$645,FALSE)/(VLOOKUP($B203,'Rates (%) SA2'!$B:$AA,Y$645,FALSE)-(VLOOKUP($B203,'Changes (pct point)'!$B:$AA,Y$645,FALSE)))</f>
        <v>0.3401053423626787</v>
      </c>
      <c r="Z203" s="2">
        <f>VLOOKUP($B203,'Changes (pct point)'!$B:$AA,Z$645,FALSE)/(VLOOKUP($B203,'Rates (%) SA2'!$B:$AA,Z$645,FALSE)-(VLOOKUP($B203,'Changes (pct point)'!$B:$AA,Z$645,FALSE)))</f>
        <v>-2.1110242376856922E-2</v>
      </c>
    </row>
    <row r="204" spans="1:26" x14ac:dyDescent="0.3">
      <c r="A204">
        <v>123021443</v>
      </c>
      <c r="B204" t="s">
        <v>580</v>
      </c>
      <c r="C204" s="2">
        <f>VLOOKUP($B204,'Changes (pct point)'!$B:$AA,C$645,FALSE)/(VLOOKUP($B204,'Rates (%) SA2'!$B:$AA,C$645,FALSE)-(VLOOKUP($B204,'Changes (pct point)'!$B:$AA,C$645,FALSE)))</f>
        <v>0.23259087681931126</v>
      </c>
      <c r="D204" s="2">
        <f>VLOOKUP($B204,'Changes (pct point)'!$B:$AA,D$645,FALSE)/(VLOOKUP($B204,'Rates (%) SA2'!$B:$AA,D$645,FALSE)-(VLOOKUP($B204,'Changes (pct point)'!$B:$AA,D$645,FALSE)))</f>
        <v>6.758609271523168E-2</v>
      </c>
      <c r="E204" s="2">
        <f>VLOOKUP($B204,'Changes (pct point)'!$B:$AA,E$645,FALSE)/(VLOOKUP($B204,'Rates (%) SA2'!$B:$AA,E$645,FALSE)-(VLOOKUP($B204,'Changes (pct point)'!$B:$AA,E$645,FALSE)))</f>
        <v>-8.4775510204081556E-2</v>
      </c>
      <c r="F204" s="2">
        <f>VLOOKUP($B204,'Changes (pct point)'!$B:$AA,F$645,FALSE)/(VLOOKUP($B204,'Rates (%) SA2'!$B:$AA,F$645,FALSE)-(VLOOKUP($B204,'Changes (pct point)'!$B:$AA,F$645,FALSE)))</f>
        <v>0.38774712643678161</v>
      </c>
      <c r="G204" s="2">
        <f>VLOOKUP($B204,'Changes (pct point)'!$B:$AA,G$645,FALSE)/(VLOOKUP($B204,'Rates (%) SA2'!$B:$AA,G$645,FALSE)-(VLOOKUP($B204,'Changes (pct point)'!$B:$AA,G$645,FALSE)))</f>
        <v>0.2114515151515152</v>
      </c>
      <c r="H204" s="2">
        <f>VLOOKUP($B204,'Changes (pct point)'!$B:$AA,H$645,FALSE)/(VLOOKUP($B204,'Rates (%) SA2'!$B:$AA,H$645,FALSE)-(VLOOKUP($B204,'Changes (pct point)'!$B:$AA,H$645,FALSE)))</f>
        <v>0.32795005889281503</v>
      </c>
      <c r="I204" s="2">
        <f>VLOOKUP($B204,'Changes (pct point)'!$B:$AA,I$645,FALSE)/(VLOOKUP($B204,'Rates (%) SA2'!$B:$AA,I$645,FALSE)-(VLOOKUP($B204,'Changes (pct point)'!$B:$AA,I$645,FALSE)))</f>
        <v>0.26140545625587958</v>
      </c>
      <c r="J204" s="2">
        <f>VLOOKUP($B204,'Changes (pct point)'!$B:$AA,J$645,FALSE)/(VLOOKUP($B204,'Rates (%) SA2'!$B:$AA,J$645,FALSE)-(VLOOKUP($B204,'Changes (pct point)'!$B:$AA,J$645,FALSE)))</f>
        <v>0.22341788617886166</v>
      </c>
      <c r="K204" s="2">
        <f>VLOOKUP($B204,'Changes (pct point)'!$B:$AA,K$645,FALSE)/(VLOOKUP($B204,'Rates (%) SA2'!$B:$AA,K$645,FALSE)-(VLOOKUP($B204,'Changes (pct point)'!$B:$AA,K$645,FALSE)))</f>
        <v>0.44862784810126582</v>
      </c>
      <c r="L204" s="2">
        <f>VLOOKUP($B204,'Changes (pct point)'!$B:$AA,L$645,FALSE)/(VLOOKUP($B204,'Rates (%) SA2'!$B:$AA,L$645,FALSE)-(VLOOKUP($B204,'Changes (pct point)'!$B:$AA,L$645,FALSE)))</f>
        <v>0.64967381107491884</v>
      </c>
      <c r="M204" s="2">
        <f>VLOOKUP($B204,'Changes (pct point)'!$B:$AA,M$645,FALSE)/(VLOOKUP($B204,'Rates (%) SA2'!$B:$AA,M$645,FALSE)-(VLOOKUP($B204,'Changes (pct point)'!$B:$AA,M$645,FALSE)))</f>
        <v>-6.2466487935657492E-3</v>
      </c>
      <c r="N204" s="2">
        <f>VLOOKUP($B204,'Changes (pct point)'!$B:$AA,N$645,FALSE)/(VLOOKUP($B204,'Rates (%) SA2'!$B:$AA,N$645,FALSE)-(VLOOKUP($B204,'Changes (pct point)'!$B:$AA,N$645,FALSE)))</f>
        <v>0.24723280757097774</v>
      </c>
      <c r="O204" s="2">
        <f>VLOOKUP($B204,'Changes (pct point)'!$B:$AA,O$645,FALSE)/(VLOOKUP($B204,'Rates (%) SA2'!$B:$AA,O$645,FALSE)-(VLOOKUP($B204,'Changes (pct point)'!$B:$AA,O$645,FALSE)))</f>
        <v>0.54844394618834091</v>
      </c>
      <c r="P204" s="2">
        <f>VLOOKUP($B204,'Changes (pct point)'!$B:$AA,P$645,FALSE)/(VLOOKUP($B204,'Rates (%) SA2'!$B:$AA,P$645,FALSE)-(VLOOKUP($B204,'Changes (pct point)'!$B:$AA,P$645,FALSE)))</f>
        <v>-0.18359763033175364</v>
      </c>
      <c r="Q204" s="2">
        <f>VLOOKUP($B204,'Changes (pct point)'!$B:$AA,Q$645,FALSE)/(VLOOKUP($B204,'Rates (%) SA2'!$B:$AA,Q$645,FALSE)-(VLOOKUP($B204,'Changes (pct point)'!$B:$AA,Q$645,FALSE)))</f>
        <v>0.25862637837837849</v>
      </c>
      <c r="R204" s="2">
        <f>VLOOKUP($B204,'Changes (pct point)'!$B:$AA,R$645,FALSE)/(VLOOKUP($B204,'Rates (%) SA2'!$B:$AA,R$645,FALSE)-(VLOOKUP($B204,'Changes (pct point)'!$B:$AA,R$645,FALSE)))</f>
        <v>0.24047076271186454</v>
      </c>
      <c r="S204" s="2">
        <f>VLOOKUP($B204,'Changes (pct point)'!$B:$AA,S$645,FALSE)/(VLOOKUP($B204,'Rates (%) SA2'!$B:$AA,S$645,FALSE)-(VLOOKUP($B204,'Changes (pct point)'!$B:$AA,S$645,FALSE)))</f>
        <v>0.56433608247422684</v>
      </c>
      <c r="T204" s="2">
        <f>VLOOKUP($B204,'Changes (pct point)'!$B:$AA,T$645,FALSE)/(VLOOKUP($B204,'Rates (%) SA2'!$B:$AA,T$645,FALSE)-(VLOOKUP($B204,'Changes (pct point)'!$B:$AA,T$645,FALSE)))</f>
        <v>0.19752657743785862</v>
      </c>
      <c r="U204" s="2">
        <f>VLOOKUP($B204,'Changes (pct point)'!$B:$AA,U$645,FALSE)/(VLOOKUP($B204,'Rates (%) SA2'!$B:$AA,U$645,FALSE)-(VLOOKUP($B204,'Changes (pct point)'!$B:$AA,U$645,FALSE)))</f>
        <v>0.12212941176470599</v>
      </c>
      <c r="V204" s="2">
        <f>VLOOKUP($B204,'Changes (pct point)'!$B:$AA,V$645,FALSE)/(VLOOKUP($B204,'Rates (%) SA2'!$B:$AA,V$645,FALSE)-(VLOOKUP($B204,'Changes (pct point)'!$B:$AA,V$645,FALSE)))</f>
        <v>0.19215512995896028</v>
      </c>
      <c r="W204" s="2">
        <f>VLOOKUP($B204,'Changes (pct point)'!$B:$AA,W$645,FALSE)/(VLOOKUP($B204,'Rates (%) SA2'!$B:$AA,W$645,FALSE)-(VLOOKUP($B204,'Changes (pct point)'!$B:$AA,W$645,FALSE)))</f>
        <v>0.1078622482131254</v>
      </c>
      <c r="X204" s="2">
        <f>VLOOKUP($B204,'Changes (pct point)'!$B:$AA,X$645,FALSE)/(VLOOKUP($B204,'Rates (%) SA2'!$B:$AA,X$645,FALSE)-(VLOOKUP($B204,'Changes (pct point)'!$B:$AA,X$645,FALSE)))</f>
        <v>-5.2805280528052806E-2</v>
      </c>
      <c r="Y204" s="2">
        <f>VLOOKUP($B204,'Changes (pct point)'!$B:$AA,Y$645,FALSE)/(VLOOKUP($B204,'Rates (%) SA2'!$B:$AA,Y$645,FALSE)-(VLOOKUP($B204,'Changes (pct point)'!$B:$AA,Y$645,FALSE)))</f>
        <v>1.7611683848797247E-2</v>
      </c>
      <c r="Z204" s="2">
        <f>VLOOKUP($B204,'Changes (pct point)'!$B:$AA,Z$645,FALSE)/(VLOOKUP($B204,'Rates (%) SA2'!$B:$AA,Z$645,FALSE)-(VLOOKUP($B204,'Changes (pct point)'!$B:$AA,Z$645,FALSE)))</f>
        <v>0.11994002998500751</v>
      </c>
    </row>
    <row r="205" spans="1:26" x14ac:dyDescent="0.3">
      <c r="A205">
        <v>128021608</v>
      </c>
      <c r="B205" t="s">
        <v>711</v>
      </c>
      <c r="C205" s="2">
        <f>VLOOKUP($B205,'Changes (pct point)'!$B:$AA,C$645,FALSE)/(VLOOKUP($B205,'Rates (%) SA2'!$B:$AA,C$645,FALSE)-(VLOOKUP($B205,'Changes (pct point)'!$B:$AA,C$645,FALSE)))</f>
        <v>0.24221123229523847</v>
      </c>
      <c r="D205" s="2">
        <f>VLOOKUP($B205,'Changes (pct point)'!$B:$AA,D$645,FALSE)/(VLOOKUP($B205,'Rates (%) SA2'!$B:$AA,D$645,FALSE)-(VLOOKUP($B205,'Changes (pct point)'!$B:$AA,D$645,FALSE)))</f>
        <v>0.24446344086021507</v>
      </c>
      <c r="E205" s="2">
        <f>VLOOKUP($B205,'Changes (pct point)'!$B:$AA,E$645,FALSE)/(VLOOKUP($B205,'Rates (%) SA2'!$B:$AA,E$645,FALSE)-(VLOOKUP($B205,'Changes (pct point)'!$B:$AA,E$645,FALSE)))</f>
        <v>0.41646206896551713</v>
      </c>
      <c r="F205" s="2">
        <f>VLOOKUP($B205,'Changes (pct point)'!$B:$AA,F$645,FALSE)/(VLOOKUP($B205,'Rates (%) SA2'!$B:$AA,F$645,FALSE)-(VLOOKUP($B205,'Changes (pct point)'!$B:$AA,F$645,FALSE)))</f>
        <v>3.1769863013698656E-2</v>
      </c>
      <c r="G205" s="2">
        <f>VLOOKUP($B205,'Changes (pct point)'!$B:$AA,G$645,FALSE)/(VLOOKUP($B205,'Rates (%) SA2'!$B:$AA,G$645,FALSE)-(VLOOKUP($B205,'Changes (pct point)'!$B:$AA,G$645,FALSE)))</f>
        <v>0.88483333333333325</v>
      </c>
      <c r="H205" s="2">
        <f>VLOOKUP($B205,'Changes (pct point)'!$B:$AA,H$645,FALSE)/(VLOOKUP($B205,'Rates (%) SA2'!$B:$AA,H$645,FALSE)-(VLOOKUP($B205,'Changes (pct point)'!$B:$AA,H$645,FALSE)))</f>
        <v>5.3285333333333469E-2</v>
      </c>
      <c r="I205" s="2">
        <f>VLOOKUP($B205,'Changes (pct point)'!$B:$AA,I$645,FALSE)/(VLOOKUP($B205,'Rates (%) SA2'!$B:$AA,I$645,FALSE)-(VLOOKUP($B205,'Changes (pct point)'!$B:$AA,I$645,FALSE)))</f>
        <v>0.43447848101265818</v>
      </c>
      <c r="J205" s="2">
        <f>VLOOKUP($B205,'Changes (pct point)'!$B:$AA,J$645,FALSE)/(VLOOKUP($B205,'Rates (%) SA2'!$B:$AA,J$645,FALSE)-(VLOOKUP($B205,'Changes (pct point)'!$B:$AA,J$645,FALSE)))</f>
        <v>-7.8104347826086926E-2</v>
      </c>
      <c r="K205" s="2">
        <f>VLOOKUP($B205,'Changes (pct point)'!$B:$AA,K$645,FALSE)/(VLOOKUP($B205,'Rates (%) SA2'!$B:$AA,K$645,FALSE)-(VLOOKUP($B205,'Changes (pct point)'!$B:$AA,K$645,FALSE)))</f>
        <v>1.110769230769231</v>
      </c>
      <c r="L205" s="2">
        <f>VLOOKUP($B205,'Changes (pct point)'!$B:$AA,L$645,FALSE)/(VLOOKUP($B205,'Rates (%) SA2'!$B:$AA,L$645,FALSE)-(VLOOKUP($B205,'Changes (pct point)'!$B:$AA,L$645,FALSE)))</f>
        <v>-2.0635897435897485E-2</v>
      </c>
      <c r="M205" s="2">
        <f>VLOOKUP($B205,'Changes (pct point)'!$B:$AA,M$645,FALSE)/(VLOOKUP($B205,'Rates (%) SA2'!$B:$AA,M$645,FALSE)-(VLOOKUP($B205,'Changes (pct point)'!$B:$AA,M$645,FALSE)))</f>
        <v>1.4304421052631577</v>
      </c>
      <c r="N205" s="2">
        <f>VLOOKUP($B205,'Changes (pct point)'!$B:$AA,N$645,FALSE)/(VLOOKUP($B205,'Rates (%) SA2'!$B:$AA,N$645,FALSE)-(VLOOKUP($B205,'Changes (pct point)'!$B:$AA,N$645,FALSE)))</f>
        <v>-0.35200571428571431</v>
      </c>
      <c r="O205" s="2">
        <f>VLOOKUP($B205,'Changes (pct point)'!$B:$AA,O$645,FALSE)/(VLOOKUP($B205,'Rates (%) SA2'!$B:$AA,O$645,FALSE)-(VLOOKUP($B205,'Changes (pct point)'!$B:$AA,O$645,FALSE)))</f>
        <v>0.55610666666666675</v>
      </c>
      <c r="P205" s="2">
        <f>VLOOKUP($B205,'Changes (pct point)'!$B:$AA,P$645,FALSE)/(VLOOKUP($B205,'Rates (%) SA2'!$B:$AA,P$645,FALSE)-(VLOOKUP($B205,'Changes (pct point)'!$B:$AA,P$645,FALSE)))</f>
        <v>-0.80300000000000005</v>
      </c>
      <c r="Q205" s="2">
        <f>VLOOKUP($B205,'Changes (pct point)'!$B:$AA,Q$645,FALSE)/(VLOOKUP($B205,'Rates (%) SA2'!$B:$AA,Q$645,FALSE)-(VLOOKUP($B205,'Changes (pct point)'!$B:$AA,Q$645,FALSE)))</f>
        <v>0.67292631578947371</v>
      </c>
      <c r="R205" s="2">
        <f>VLOOKUP($B205,'Changes (pct point)'!$B:$AA,R$645,FALSE)/(VLOOKUP($B205,'Rates (%) SA2'!$B:$AA,R$645,FALSE)-(VLOOKUP($B205,'Changes (pct point)'!$B:$AA,R$645,FALSE)))</f>
        <v>1.0627591836734696</v>
      </c>
      <c r="S205" s="2">
        <f>VLOOKUP($B205,'Changes (pct point)'!$B:$AA,S$645,FALSE)/(VLOOKUP($B205,'Rates (%) SA2'!$B:$AA,S$645,FALSE)-(VLOOKUP($B205,'Changes (pct point)'!$B:$AA,S$645,FALSE)))</f>
        <v>0.51831724137931023</v>
      </c>
      <c r="T205" s="2">
        <f>VLOOKUP($B205,'Changes (pct point)'!$B:$AA,T$645,FALSE)/(VLOOKUP($B205,'Rates (%) SA2'!$B:$AA,T$645,FALSE)-(VLOOKUP($B205,'Changes (pct point)'!$B:$AA,T$645,FALSE)))</f>
        <v>0.21666090909090907</v>
      </c>
      <c r="U205" s="2">
        <f>VLOOKUP($B205,'Changes (pct point)'!$B:$AA,U$645,FALSE)/(VLOOKUP($B205,'Rates (%) SA2'!$B:$AA,U$645,FALSE)-(VLOOKUP($B205,'Changes (pct point)'!$B:$AA,U$645,FALSE)))</f>
        <v>0.11977142857142857</v>
      </c>
      <c r="V205" s="2" t="e">
        <f>VLOOKUP($B205,'Changes (pct point)'!$B:$AA,V$645,FALSE)/(VLOOKUP($B205,'Rates (%) SA2'!$B:$AA,V$645,FALSE)-(VLOOKUP($B205,'Changes (pct point)'!$B:$AA,V$645,FALSE)))</f>
        <v>#VALUE!</v>
      </c>
      <c r="W205" s="2">
        <f>VLOOKUP($B205,'Changes (pct point)'!$B:$AA,W$645,FALSE)/(VLOOKUP($B205,'Rates (%) SA2'!$B:$AA,W$645,FALSE)-(VLOOKUP($B205,'Changes (pct point)'!$B:$AA,W$645,FALSE)))</f>
        <v>0.85911602209944737</v>
      </c>
      <c r="X205" s="2" t="e">
        <f>VLOOKUP($B205,'Changes (pct point)'!$B:$AA,X$645,FALSE)/(VLOOKUP($B205,'Rates (%) SA2'!$B:$AA,X$645,FALSE)-(VLOOKUP($B205,'Changes (pct point)'!$B:$AA,X$645,FALSE)))</f>
        <v>#DIV/0!</v>
      </c>
      <c r="Y205" s="2" t="e">
        <f>VLOOKUP($B205,'Changes (pct point)'!$B:$AA,Y$645,FALSE)/(VLOOKUP($B205,'Rates (%) SA2'!$B:$AA,Y$645,FALSE)-(VLOOKUP($B205,'Changes (pct point)'!$B:$AA,Y$645,FALSE)))</f>
        <v>#DIV/0!</v>
      </c>
      <c r="Z205" s="2">
        <f>VLOOKUP($B205,'Changes (pct point)'!$B:$AA,Z$645,FALSE)/(VLOOKUP($B205,'Rates (%) SA2'!$B:$AA,Z$645,FALSE)-(VLOOKUP($B205,'Changes (pct point)'!$B:$AA,Z$645,FALSE)))</f>
        <v>1.1796733212341197</v>
      </c>
    </row>
    <row r="206" spans="1:26" x14ac:dyDescent="0.3">
      <c r="A206">
        <v>116021630</v>
      </c>
      <c r="B206" t="s">
        <v>403</v>
      </c>
      <c r="C206" s="2">
        <f>VLOOKUP($B206,'Changes (pct point)'!$B:$AA,C$645,FALSE)/(VLOOKUP($B206,'Rates (%) SA2'!$B:$AA,C$645,FALSE)-(VLOOKUP($B206,'Changes (pct point)'!$B:$AA,C$645,FALSE)))</f>
        <v>0.17058302411802884</v>
      </c>
      <c r="D206" s="2">
        <f>VLOOKUP($B206,'Changes (pct point)'!$B:$AA,D$645,FALSE)/(VLOOKUP($B206,'Rates (%) SA2'!$B:$AA,D$645,FALSE)-(VLOOKUP($B206,'Changes (pct point)'!$B:$AA,D$645,FALSE)))</f>
        <v>3.6271823674264646E-2</v>
      </c>
      <c r="E206" s="2">
        <f>VLOOKUP($B206,'Changes (pct point)'!$B:$AA,E$645,FALSE)/(VLOOKUP($B206,'Rates (%) SA2'!$B:$AA,E$645,FALSE)-(VLOOKUP($B206,'Changes (pct point)'!$B:$AA,E$645,FALSE)))</f>
        <v>0.10631728470372201</v>
      </c>
      <c r="F206" s="2">
        <f>VLOOKUP($B206,'Changes (pct point)'!$B:$AA,F$645,FALSE)/(VLOOKUP($B206,'Rates (%) SA2'!$B:$AA,F$645,FALSE)-(VLOOKUP($B206,'Changes (pct point)'!$B:$AA,F$645,FALSE)))</f>
        <v>0.1720959084801921</v>
      </c>
      <c r="G206" s="2">
        <f>VLOOKUP($B206,'Changes (pct point)'!$B:$AA,G$645,FALSE)/(VLOOKUP($B206,'Rates (%) SA2'!$B:$AA,G$645,FALSE)-(VLOOKUP($B206,'Changes (pct point)'!$B:$AA,G$645,FALSE)))</f>
        <v>0.78237506094530129</v>
      </c>
      <c r="H206" s="2">
        <f>VLOOKUP($B206,'Changes (pct point)'!$B:$AA,H$645,FALSE)/(VLOOKUP($B206,'Rates (%) SA2'!$B:$AA,H$645,FALSE)-(VLOOKUP($B206,'Changes (pct point)'!$B:$AA,H$645,FALSE)))</f>
        <v>0.26003530411666004</v>
      </c>
      <c r="I206" s="2">
        <f>VLOOKUP($B206,'Changes (pct point)'!$B:$AA,I$645,FALSE)/(VLOOKUP($B206,'Rates (%) SA2'!$B:$AA,I$645,FALSE)-(VLOOKUP($B206,'Changes (pct point)'!$B:$AA,I$645,FALSE)))</f>
        <v>0.18208501598519661</v>
      </c>
      <c r="J206" s="2">
        <f>VLOOKUP($B206,'Changes (pct point)'!$B:$AA,J$645,FALSE)/(VLOOKUP($B206,'Rates (%) SA2'!$B:$AA,J$645,FALSE)-(VLOOKUP($B206,'Changes (pct point)'!$B:$AA,J$645,FALSE)))</f>
        <v>0.35337621977706207</v>
      </c>
      <c r="K206" s="2">
        <f>VLOOKUP($B206,'Changes (pct point)'!$B:$AA,K$645,FALSE)/(VLOOKUP($B206,'Rates (%) SA2'!$B:$AA,K$645,FALSE)-(VLOOKUP($B206,'Changes (pct point)'!$B:$AA,K$645,FALSE)))</f>
        <v>1.1347176492574431</v>
      </c>
      <c r="L206" s="2">
        <f>VLOOKUP($B206,'Changes (pct point)'!$B:$AA,L$645,FALSE)/(VLOOKUP($B206,'Rates (%) SA2'!$B:$AA,L$645,FALSE)-(VLOOKUP($B206,'Changes (pct point)'!$B:$AA,L$645,FALSE)))</f>
        <v>0.32513257473245682</v>
      </c>
      <c r="M206" s="2">
        <f>VLOOKUP($B206,'Changes (pct point)'!$B:$AA,M$645,FALSE)/(VLOOKUP($B206,'Rates (%) SA2'!$B:$AA,M$645,FALSE)-(VLOOKUP($B206,'Changes (pct point)'!$B:$AA,M$645,FALSE)))</f>
        <v>2.8900545685987437E-2</v>
      </c>
      <c r="N206" s="2">
        <f>VLOOKUP($B206,'Changes (pct point)'!$B:$AA,N$645,FALSE)/(VLOOKUP($B206,'Rates (%) SA2'!$B:$AA,N$645,FALSE)-(VLOOKUP($B206,'Changes (pct point)'!$B:$AA,N$645,FALSE)))</f>
        <v>-8.3543553346630106E-2</v>
      </c>
      <c r="O206" s="2">
        <f>VLOOKUP($B206,'Changes (pct point)'!$B:$AA,O$645,FALSE)/(VLOOKUP($B206,'Rates (%) SA2'!$B:$AA,O$645,FALSE)-(VLOOKUP($B206,'Changes (pct point)'!$B:$AA,O$645,FALSE)))</f>
        <v>0.81515442491775369</v>
      </c>
      <c r="P206" s="2">
        <f>VLOOKUP($B206,'Changes (pct point)'!$B:$AA,P$645,FALSE)/(VLOOKUP($B206,'Rates (%) SA2'!$B:$AA,P$645,FALSE)-(VLOOKUP($B206,'Changes (pct point)'!$B:$AA,P$645,FALSE)))</f>
        <v>-0.48337710229778708</v>
      </c>
      <c r="Q206" s="2">
        <f>VLOOKUP($B206,'Changes (pct point)'!$B:$AA,Q$645,FALSE)/(VLOOKUP($B206,'Rates (%) SA2'!$B:$AA,Q$645,FALSE)-(VLOOKUP($B206,'Changes (pct point)'!$B:$AA,Q$645,FALSE)))</f>
        <v>0.27731342204395476</v>
      </c>
      <c r="R206" s="2">
        <f>VLOOKUP($B206,'Changes (pct point)'!$B:$AA,R$645,FALSE)/(VLOOKUP($B206,'Rates (%) SA2'!$B:$AA,R$645,FALSE)-(VLOOKUP($B206,'Changes (pct point)'!$B:$AA,R$645,FALSE)))</f>
        <v>0.89214441930396771</v>
      </c>
      <c r="S206" s="2">
        <f>VLOOKUP($B206,'Changes (pct point)'!$B:$AA,S$645,FALSE)/(VLOOKUP($B206,'Rates (%) SA2'!$B:$AA,S$645,FALSE)-(VLOOKUP($B206,'Changes (pct point)'!$B:$AA,S$645,FALSE)))</f>
        <v>5.799636977312559E-2</v>
      </c>
      <c r="T206" s="2">
        <f>VLOOKUP($B206,'Changes (pct point)'!$B:$AA,T$645,FALSE)/(VLOOKUP($B206,'Rates (%) SA2'!$B:$AA,T$645,FALSE)-(VLOOKUP($B206,'Changes (pct point)'!$B:$AA,T$645,FALSE)))</f>
        <v>8.2395549577950963E-2</v>
      </c>
      <c r="U206" s="2">
        <f>VLOOKUP($B206,'Changes (pct point)'!$B:$AA,U$645,FALSE)/(VLOOKUP($B206,'Rates (%) SA2'!$B:$AA,U$645,FALSE)-(VLOOKUP($B206,'Changes (pct point)'!$B:$AA,U$645,FALSE)))</f>
        <v>0.11623777033640575</v>
      </c>
      <c r="V206" s="2">
        <f>VLOOKUP($B206,'Changes (pct point)'!$B:$AA,V$645,FALSE)/(VLOOKUP($B206,'Rates (%) SA2'!$B:$AA,V$645,FALSE)-(VLOOKUP($B206,'Changes (pct point)'!$B:$AA,V$645,FALSE)))</f>
        <v>0.11817547876011845</v>
      </c>
      <c r="W206" s="2">
        <f>VLOOKUP($B206,'Changes (pct point)'!$B:$AA,W$645,FALSE)/(VLOOKUP($B206,'Rates (%) SA2'!$B:$AA,W$645,FALSE)-(VLOOKUP($B206,'Changes (pct point)'!$B:$AA,W$645,FALSE)))</f>
        <v>0.16270337922403005</v>
      </c>
      <c r="X206" s="2">
        <f>VLOOKUP($B206,'Changes (pct point)'!$B:$AA,X$645,FALSE)/(VLOOKUP($B206,'Rates (%) SA2'!$B:$AA,X$645,FALSE)-(VLOOKUP($B206,'Changes (pct point)'!$B:$AA,X$645,FALSE)))</f>
        <v>0.10275689223057644</v>
      </c>
      <c r="Y206" s="2">
        <f>VLOOKUP($B206,'Changes (pct point)'!$B:$AA,Y$645,FALSE)/(VLOOKUP($B206,'Rates (%) SA2'!$B:$AA,Y$645,FALSE)-(VLOOKUP($B206,'Changes (pct point)'!$B:$AA,Y$645,FALSE)))</f>
        <v>1.3732833957553059E-2</v>
      </c>
      <c r="Z206" s="2">
        <f>VLOOKUP($B206,'Changes (pct point)'!$B:$AA,Z$645,FALSE)/(VLOOKUP($B206,'Rates (%) SA2'!$B:$AA,Z$645,FALSE)-(VLOOKUP($B206,'Changes (pct point)'!$B:$AA,Z$645,FALSE)))</f>
        <v>0.11899441340782121</v>
      </c>
    </row>
    <row r="207" spans="1:26" x14ac:dyDescent="0.3">
      <c r="A207">
        <v>124051581</v>
      </c>
      <c r="B207" t="s">
        <v>614</v>
      </c>
      <c r="C207" s="2">
        <f>VLOOKUP($B207,'Changes (pct point)'!$B:$AA,C$645,FALSE)/(VLOOKUP($B207,'Rates (%) SA2'!$B:$AA,C$645,FALSE)-(VLOOKUP($B207,'Changes (pct point)'!$B:$AA,C$645,FALSE)))</f>
        <v>7.2169141080450944E-2</v>
      </c>
      <c r="D207" s="2">
        <f>VLOOKUP($B207,'Changes (pct point)'!$B:$AA,D$645,FALSE)/(VLOOKUP($B207,'Rates (%) SA2'!$B:$AA,D$645,FALSE)-(VLOOKUP($B207,'Changes (pct point)'!$B:$AA,D$645,FALSE)))</f>
        <v>-0.13483870967741934</v>
      </c>
      <c r="E207" s="2">
        <f>VLOOKUP($B207,'Changes (pct point)'!$B:$AA,E$645,FALSE)/(VLOOKUP($B207,'Rates (%) SA2'!$B:$AA,E$645,FALSE)-(VLOOKUP($B207,'Changes (pct point)'!$B:$AA,E$645,FALSE)))</f>
        <v>-0.2444305810397554</v>
      </c>
      <c r="F207" s="2">
        <f>VLOOKUP($B207,'Changes (pct point)'!$B:$AA,F$645,FALSE)/(VLOOKUP($B207,'Rates (%) SA2'!$B:$AA,F$645,FALSE)-(VLOOKUP($B207,'Changes (pct point)'!$B:$AA,F$645,FALSE)))</f>
        <v>0.15486122792262405</v>
      </c>
      <c r="G207" s="2">
        <f>VLOOKUP($B207,'Changes (pct point)'!$B:$AA,G$645,FALSE)/(VLOOKUP($B207,'Rates (%) SA2'!$B:$AA,G$645,FALSE)-(VLOOKUP($B207,'Changes (pct point)'!$B:$AA,G$645,FALSE)))</f>
        <v>0.76930727272727284</v>
      </c>
      <c r="H207" s="2">
        <f>VLOOKUP($B207,'Changes (pct point)'!$B:$AA,H$645,FALSE)/(VLOOKUP($B207,'Rates (%) SA2'!$B:$AA,H$645,FALSE)-(VLOOKUP($B207,'Changes (pct point)'!$B:$AA,H$645,FALSE)))</f>
        <v>0.14023851091142508</v>
      </c>
      <c r="I207" s="2">
        <f>VLOOKUP($B207,'Changes (pct point)'!$B:$AA,I$645,FALSE)/(VLOOKUP($B207,'Rates (%) SA2'!$B:$AA,I$645,FALSE)-(VLOOKUP($B207,'Changes (pct point)'!$B:$AA,I$645,FALSE)))</f>
        <v>0.18624566353187044</v>
      </c>
      <c r="J207" s="2">
        <f>VLOOKUP($B207,'Changes (pct point)'!$B:$AA,J$645,FALSE)/(VLOOKUP($B207,'Rates (%) SA2'!$B:$AA,J$645,FALSE)-(VLOOKUP($B207,'Changes (pct point)'!$B:$AA,J$645,FALSE)))</f>
        <v>0.3442377952755904</v>
      </c>
      <c r="K207" s="2">
        <f>VLOOKUP($B207,'Changes (pct point)'!$B:$AA,K$645,FALSE)/(VLOOKUP($B207,'Rates (%) SA2'!$B:$AA,K$645,FALSE)-(VLOOKUP($B207,'Changes (pct point)'!$B:$AA,K$645,FALSE)))</f>
        <v>0.83777391304347837</v>
      </c>
      <c r="L207" s="2">
        <f>VLOOKUP($B207,'Changes (pct point)'!$B:$AA,L$645,FALSE)/(VLOOKUP($B207,'Rates (%) SA2'!$B:$AA,L$645,FALSE)-(VLOOKUP($B207,'Changes (pct point)'!$B:$AA,L$645,FALSE)))</f>
        <v>0.12629157054125995</v>
      </c>
      <c r="M207" s="2">
        <f>VLOOKUP($B207,'Changes (pct point)'!$B:$AA,M$645,FALSE)/(VLOOKUP($B207,'Rates (%) SA2'!$B:$AA,M$645,FALSE)-(VLOOKUP($B207,'Changes (pct point)'!$B:$AA,M$645,FALSE)))</f>
        <v>-1.9175129533678857E-2</v>
      </c>
      <c r="N207" s="2">
        <f>VLOOKUP($B207,'Changes (pct point)'!$B:$AA,N$645,FALSE)/(VLOOKUP($B207,'Rates (%) SA2'!$B:$AA,N$645,FALSE)-(VLOOKUP($B207,'Changes (pct point)'!$B:$AA,N$645,FALSE)))</f>
        <v>0.16785454545454542</v>
      </c>
      <c r="O207" s="2">
        <f>VLOOKUP($B207,'Changes (pct point)'!$B:$AA,O$645,FALSE)/(VLOOKUP($B207,'Rates (%) SA2'!$B:$AA,O$645,FALSE)-(VLOOKUP($B207,'Changes (pct point)'!$B:$AA,O$645,FALSE)))</f>
        <v>0.92140392156862749</v>
      </c>
      <c r="P207" s="2">
        <f>VLOOKUP($B207,'Changes (pct point)'!$B:$AA,P$645,FALSE)/(VLOOKUP($B207,'Rates (%) SA2'!$B:$AA,P$645,FALSE)-(VLOOKUP($B207,'Changes (pct point)'!$B:$AA,P$645,FALSE)))</f>
        <v>-0.25649922779922779</v>
      </c>
      <c r="Q207" s="2">
        <f>VLOOKUP($B207,'Changes (pct point)'!$B:$AA,Q$645,FALSE)/(VLOOKUP($B207,'Rates (%) SA2'!$B:$AA,Q$645,FALSE)-(VLOOKUP($B207,'Changes (pct point)'!$B:$AA,Q$645,FALSE)))</f>
        <v>-1.6554488517745224E-2</v>
      </c>
      <c r="R207" s="2">
        <f>VLOOKUP($B207,'Changes (pct point)'!$B:$AA,R$645,FALSE)/(VLOOKUP($B207,'Rates (%) SA2'!$B:$AA,R$645,FALSE)-(VLOOKUP($B207,'Changes (pct point)'!$B:$AA,R$645,FALSE)))</f>
        <v>0.81476386138613854</v>
      </c>
      <c r="S207" s="2">
        <f>VLOOKUP($B207,'Changes (pct point)'!$B:$AA,S$645,FALSE)/(VLOOKUP($B207,'Rates (%) SA2'!$B:$AA,S$645,FALSE)-(VLOOKUP($B207,'Changes (pct point)'!$B:$AA,S$645,FALSE)))</f>
        <v>0.49865957446808523</v>
      </c>
      <c r="T207" s="2">
        <f>VLOOKUP($B207,'Changes (pct point)'!$B:$AA,T$645,FALSE)/(VLOOKUP($B207,'Rates (%) SA2'!$B:$AA,T$645,FALSE)-(VLOOKUP($B207,'Changes (pct point)'!$B:$AA,T$645,FALSE)))</f>
        <v>-7.7625182481751848E-2</v>
      </c>
      <c r="U207" s="2">
        <f>VLOOKUP($B207,'Changes (pct point)'!$B:$AA,U$645,FALSE)/(VLOOKUP($B207,'Rates (%) SA2'!$B:$AA,U$645,FALSE)-(VLOOKUP($B207,'Changes (pct point)'!$B:$AA,U$645,FALSE)))</f>
        <v>0.11614999999999998</v>
      </c>
      <c r="V207" s="2">
        <f>VLOOKUP($B207,'Changes (pct point)'!$B:$AA,V$645,FALSE)/(VLOOKUP($B207,'Rates (%) SA2'!$B:$AA,V$645,FALSE)-(VLOOKUP($B207,'Changes (pct point)'!$B:$AA,V$645,FALSE)))</f>
        <v>7.8424022346368652E-2</v>
      </c>
      <c r="W207" s="2">
        <f>VLOOKUP($B207,'Changes (pct point)'!$B:$AA,W$645,FALSE)/(VLOOKUP($B207,'Rates (%) SA2'!$B:$AA,W$645,FALSE)-(VLOOKUP($B207,'Changes (pct point)'!$B:$AA,W$645,FALSE)))</f>
        <v>0.17737789203084831</v>
      </c>
      <c r="X207" s="2">
        <f>VLOOKUP($B207,'Changes (pct point)'!$B:$AA,X$645,FALSE)/(VLOOKUP($B207,'Rates (%) SA2'!$B:$AA,X$645,FALSE)-(VLOOKUP($B207,'Changes (pct point)'!$B:$AA,X$645,FALSE)))</f>
        <v>-3.4799737360472753E-2</v>
      </c>
      <c r="Y207" s="2">
        <f>VLOOKUP($B207,'Changes (pct point)'!$B:$AA,Y$645,FALSE)/(VLOOKUP($B207,'Rates (%) SA2'!$B:$AA,Y$645,FALSE)-(VLOOKUP($B207,'Changes (pct point)'!$B:$AA,Y$645,FALSE)))</f>
        <v>-0.12131367292225201</v>
      </c>
      <c r="Z207" s="2">
        <f>VLOOKUP($B207,'Changes (pct point)'!$B:$AA,Z$645,FALSE)/(VLOOKUP($B207,'Rates (%) SA2'!$B:$AA,Z$645,FALSE)-(VLOOKUP($B207,'Changes (pct point)'!$B:$AA,Z$645,FALSE)))</f>
        <v>0.21901792673421669</v>
      </c>
    </row>
    <row r="208" spans="1:26" x14ac:dyDescent="0.3">
      <c r="A208">
        <v>127011597</v>
      </c>
      <c r="B208" t="s">
        <v>669</v>
      </c>
      <c r="C208" s="2">
        <f>VLOOKUP($B208,'Changes (pct point)'!$B:$AA,C$645,FALSE)/(VLOOKUP($B208,'Rates (%) SA2'!$B:$AA,C$645,FALSE)-(VLOOKUP($B208,'Changes (pct point)'!$B:$AA,C$645,FALSE)))</f>
        <v>0.25030858930602956</v>
      </c>
      <c r="D208" s="2">
        <f>VLOOKUP($B208,'Changes (pct point)'!$B:$AA,D$645,FALSE)/(VLOOKUP($B208,'Rates (%) SA2'!$B:$AA,D$645,FALSE)-(VLOOKUP($B208,'Changes (pct point)'!$B:$AA,D$645,FALSE)))</f>
        <v>0.2533075709779179</v>
      </c>
      <c r="E208" s="2">
        <f>VLOOKUP($B208,'Changes (pct point)'!$B:$AA,E$645,FALSE)/(VLOOKUP($B208,'Rates (%) SA2'!$B:$AA,E$645,FALSE)-(VLOOKUP($B208,'Changes (pct point)'!$B:$AA,E$645,FALSE)))</f>
        <v>-0.10326640926640925</v>
      </c>
      <c r="F208" s="2">
        <f>VLOOKUP($B208,'Changes (pct point)'!$B:$AA,F$645,FALSE)/(VLOOKUP($B208,'Rates (%) SA2'!$B:$AA,F$645,FALSE)-(VLOOKUP($B208,'Changes (pct point)'!$B:$AA,F$645,FALSE)))</f>
        <v>0.37704033942558746</v>
      </c>
      <c r="G208" s="2">
        <f>VLOOKUP($B208,'Changes (pct point)'!$B:$AA,G$645,FALSE)/(VLOOKUP($B208,'Rates (%) SA2'!$B:$AA,G$645,FALSE)-(VLOOKUP($B208,'Changes (pct point)'!$B:$AA,G$645,FALSE)))</f>
        <v>0.14015858585858584</v>
      </c>
      <c r="H208" s="2">
        <f>VLOOKUP($B208,'Changes (pct point)'!$B:$AA,H$645,FALSE)/(VLOOKUP($B208,'Rates (%) SA2'!$B:$AA,H$645,FALSE)-(VLOOKUP($B208,'Changes (pct point)'!$B:$AA,H$645,FALSE)))</f>
        <v>0.31499510204081632</v>
      </c>
      <c r="I208" s="2">
        <f>VLOOKUP($B208,'Changes (pct point)'!$B:$AA,I$645,FALSE)/(VLOOKUP($B208,'Rates (%) SA2'!$B:$AA,I$645,FALSE)-(VLOOKUP($B208,'Changes (pct point)'!$B:$AA,I$645,FALSE)))</f>
        <v>0.18987003154574139</v>
      </c>
      <c r="J208" s="2">
        <f>VLOOKUP($B208,'Changes (pct point)'!$B:$AA,J$645,FALSE)/(VLOOKUP($B208,'Rates (%) SA2'!$B:$AA,J$645,FALSE)-(VLOOKUP($B208,'Changes (pct point)'!$B:$AA,J$645,FALSE)))</f>
        <v>0.66718863636363623</v>
      </c>
      <c r="K208" s="2">
        <f>VLOOKUP($B208,'Changes (pct point)'!$B:$AA,K$645,FALSE)/(VLOOKUP($B208,'Rates (%) SA2'!$B:$AA,K$645,FALSE)-(VLOOKUP($B208,'Changes (pct point)'!$B:$AA,K$645,FALSE)))</f>
        <v>1.4161142857142857</v>
      </c>
      <c r="L208" s="2">
        <f>VLOOKUP($B208,'Changes (pct point)'!$B:$AA,L$645,FALSE)/(VLOOKUP($B208,'Rates (%) SA2'!$B:$AA,L$645,FALSE)-(VLOOKUP($B208,'Changes (pct point)'!$B:$AA,L$645,FALSE)))</f>
        <v>0.4813021582733813</v>
      </c>
      <c r="M208" s="2">
        <f>VLOOKUP($B208,'Changes (pct point)'!$B:$AA,M$645,FALSE)/(VLOOKUP($B208,'Rates (%) SA2'!$B:$AA,M$645,FALSE)-(VLOOKUP($B208,'Changes (pct point)'!$B:$AA,M$645,FALSE)))</f>
        <v>0.46477110266159682</v>
      </c>
      <c r="N208" s="2">
        <f>VLOOKUP($B208,'Changes (pct point)'!$B:$AA,N$645,FALSE)/(VLOOKUP($B208,'Rates (%) SA2'!$B:$AA,N$645,FALSE)-(VLOOKUP($B208,'Changes (pct point)'!$B:$AA,N$645,FALSE)))</f>
        <v>-3.6821276595744697E-2</v>
      </c>
      <c r="O208" s="2">
        <f>VLOOKUP($B208,'Changes (pct point)'!$B:$AA,O$645,FALSE)/(VLOOKUP($B208,'Rates (%) SA2'!$B:$AA,O$645,FALSE)-(VLOOKUP($B208,'Changes (pct point)'!$B:$AA,O$645,FALSE)))</f>
        <v>9.3230769230769103E-2</v>
      </c>
      <c r="P208" s="2">
        <f>VLOOKUP($B208,'Changes (pct point)'!$B:$AA,P$645,FALSE)/(VLOOKUP($B208,'Rates (%) SA2'!$B:$AA,P$645,FALSE)-(VLOOKUP($B208,'Changes (pct point)'!$B:$AA,P$645,FALSE)))</f>
        <v>-0.16186976744186041</v>
      </c>
      <c r="Q208" s="2">
        <f>VLOOKUP($B208,'Changes (pct point)'!$B:$AA,Q$645,FALSE)/(VLOOKUP($B208,'Rates (%) SA2'!$B:$AA,Q$645,FALSE)-(VLOOKUP($B208,'Changes (pct point)'!$B:$AA,Q$645,FALSE)))</f>
        <v>0.35611130063965868</v>
      </c>
      <c r="R208" s="2">
        <f>VLOOKUP($B208,'Changes (pct point)'!$B:$AA,R$645,FALSE)/(VLOOKUP($B208,'Rates (%) SA2'!$B:$AA,R$645,FALSE)-(VLOOKUP($B208,'Changes (pct point)'!$B:$AA,R$645,FALSE)))</f>
        <v>0.45862025316455679</v>
      </c>
      <c r="S208" s="2">
        <f>VLOOKUP($B208,'Changes (pct point)'!$B:$AA,S$645,FALSE)/(VLOOKUP($B208,'Rates (%) SA2'!$B:$AA,S$645,FALSE)-(VLOOKUP($B208,'Changes (pct point)'!$B:$AA,S$645,FALSE)))</f>
        <v>1.0351523809523808</v>
      </c>
      <c r="T208" s="2">
        <f>VLOOKUP($B208,'Changes (pct point)'!$B:$AA,T$645,FALSE)/(VLOOKUP($B208,'Rates (%) SA2'!$B:$AA,T$645,FALSE)-(VLOOKUP($B208,'Changes (pct point)'!$B:$AA,T$645,FALSE)))</f>
        <v>0.35602527716186255</v>
      </c>
      <c r="U208" s="2">
        <f>VLOOKUP($B208,'Changes (pct point)'!$B:$AA,U$645,FALSE)/(VLOOKUP($B208,'Rates (%) SA2'!$B:$AA,U$645,FALSE)-(VLOOKUP($B208,'Changes (pct point)'!$B:$AA,U$645,FALSE)))</f>
        <v>0.11508802153432035</v>
      </c>
      <c r="V208" s="2" t="e">
        <f>VLOOKUP($B208,'Changes (pct point)'!$B:$AA,V$645,FALSE)/(VLOOKUP($B208,'Rates (%) SA2'!$B:$AA,V$645,FALSE)-(VLOOKUP($B208,'Changes (pct point)'!$B:$AA,V$645,FALSE)))</f>
        <v>#VALUE!</v>
      </c>
      <c r="W208" s="2">
        <f>VLOOKUP($B208,'Changes (pct point)'!$B:$AA,W$645,FALSE)/(VLOOKUP($B208,'Rates (%) SA2'!$B:$AA,W$645,FALSE)-(VLOOKUP($B208,'Changes (pct point)'!$B:$AA,W$645,FALSE)))</f>
        <v>0.22844827586206895</v>
      </c>
      <c r="X208" s="2">
        <f>VLOOKUP($B208,'Changes (pct point)'!$B:$AA,X$645,FALSE)/(VLOOKUP($B208,'Rates (%) SA2'!$B:$AA,X$645,FALSE)-(VLOOKUP($B208,'Changes (pct point)'!$B:$AA,X$645,FALSE)))</f>
        <v>0.23752969121140144</v>
      </c>
      <c r="Y208" s="2">
        <f>VLOOKUP($B208,'Changes (pct point)'!$B:$AA,Y$645,FALSE)/(VLOOKUP($B208,'Rates (%) SA2'!$B:$AA,Y$645,FALSE)-(VLOOKUP($B208,'Changes (pct point)'!$B:$AA,Y$645,FALSE)))</f>
        <v>0.47840103159252095</v>
      </c>
      <c r="Z208" s="2">
        <f>VLOOKUP($B208,'Changes (pct point)'!$B:$AA,Z$645,FALSE)/(VLOOKUP($B208,'Rates (%) SA2'!$B:$AA,Z$645,FALSE)-(VLOOKUP($B208,'Changes (pct point)'!$B:$AA,Z$645,FALSE)))</f>
        <v>4.4073853484216788E-2</v>
      </c>
    </row>
    <row r="209" spans="1:26" x14ac:dyDescent="0.3">
      <c r="A209">
        <v>128011605</v>
      </c>
      <c r="B209" t="s">
        <v>702</v>
      </c>
      <c r="C209" s="2">
        <f>VLOOKUP($B209,'Changes (pct point)'!$B:$AA,C$645,FALSE)/(VLOOKUP($B209,'Rates (%) SA2'!$B:$AA,C$645,FALSE)-(VLOOKUP($B209,'Changes (pct point)'!$B:$AA,C$645,FALSE)))</f>
        <v>8.4883221061862357E-2</v>
      </c>
      <c r="D209" s="2">
        <f>VLOOKUP($B209,'Changes (pct point)'!$B:$AA,D$645,FALSE)/(VLOOKUP($B209,'Rates (%) SA2'!$B:$AA,D$645,FALSE)-(VLOOKUP($B209,'Changes (pct point)'!$B:$AA,D$645,FALSE)))</f>
        <v>1.4555000000000071E-2</v>
      </c>
      <c r="E209" s="2">
        <f>VLOOKUP($B209,'Changes (pct point)'!$B:$AA,E$645,FALSE)/(VLOOKUP($B209,'Rates (%) SA2'!$B:$AA,E$645,FALSE)-(VLOOKUP($B209,'Changes (pct point)'!$B:$AA,E$645,FALSE)))</f>
        <v>0.32088749999999999</v>
      </c>
      <c r="F209" s="2">
        <f>VLOOKUP($B209,'Changes (pct point)'!$B:$AA,F$645,FALSE)/(VLOOKUP($B209,'Rates (%) SA2'!$B:$AA,F$645,FALSE)-(VLOOKUP($B209,'Changes (pct point)'!$B:$AA,F$645,FALSE)))</f>
        <v>0.14687011494252869</v>
      </c>
      <c r="G209" s="2">
        <f>VLOOKUP($B209,'Changes (pct point)'!$B:$AA,G$645,FALSE)/(VLOOKUP($B209,'Rates (%) SA2'!$B:$AA,G$645,FALSE)-(VLOOKUP($B209,'Changes (pct point)'!$B:$AA,G$645,FALSE)))</f>
        <v>2.6172727272727261E-2</v>
      </c>
      <c r="H209" s="2">
        <f>VLOOKUP($B209,'Changes (pct point)'!$B:$AA,H$645,FALSE)/(VLOOKUP($B209,'Rates (%) SA2'!$B:$AA,H$645,FALSE)-(VLOOKUP($B209,'Changes (pct point)'!$B:$AA,H$645,FALSE)))</f>
        <v>-5.5619672131147498E-2</v>
      </c>
      <c r="I209" s="2">
        <f>VLOOKUP($B209,'Changes (pct point)'!$B:$AA,I$645,FALSE)/(VLOOKUP($B209,'Rates (%) SA2'!$B:$AA,I$645,FALSE)-(VLOOKUP($B209,'Changes (pct point)'!$B:$AA,I$645,FALSE)))</f>
        <v>0.30077199999999993</v>
      </c>
      <c r="J209" s="2">
        <f>VLOOKUP($B209,'Changes (pct point)'!$B:$AA,J$645,FALSE)/(VLOOKUP($B209,'Rates (%) SA2'!$B:$AA,J$645,FALSE)-(VLOOKUP($B209,'Changes (pct point)'!$B:$AA,J$645,FALSE)))</f>
        <v>-0.34574444444444452</v>
      </c>
      <c r="K209" s="2">
        <f>VLOOKUP($B209,'Changes (pct point)'!$B:$AA,K$645,FALSE)/(VLOOKUP($B209,'Rates (%) SA2'!$B:$AA,K$645,FALSE)-(VLOOKUP($B209,'Changes (pct point)'!$B:$AA,K$645,FALSE)))</f>
        <v>0.9985777777777779</v>
      </c>
      <c r="L209" s="2">
        <f>VLOOKUP($B209,'Changes (pct point)'!$B:$AA,L$645,FALSE)/(VLOOKUP($B209,'Rates (%) SA2'!$B:$AA,L$645,FALSE)-(VLOOKUP($B209,'Changes (pct point)'!$B:$AA,L$645,FALSE)))</f>
        <v>6.0933333333333312E-2</v>
      </c>
      <c r="M209" s="2">
        <f>VLOOKUP($B209,'Changes (pct point)'!$B:$AA,M$645,FALSE)/(VLOOKUP($B209,'Rates (%) SA2'!$B:$AA,M$645,FALSE)-(VLOOKUP($B209,'Changes (pct point)'!$B:$AA,M$645,FALSE)))</f>
        <v>1.1231249999999999</v>
      </c>
      <c r="N209" s="2">
        <f>VLOOKUP($B209,'Changes (pct point)'!$B:$AA,N$645,FALSE)/(VLOOKUP($B209,'Rates (%) SA2'!$B:$AA,N$645,FALSE)-(VLOOKUP($B209,'Changes (pct point)'!$B:$AA,N$645,FALSE)))</f>
        <v>-0.31037962962962962</v>
      </c>
      <c r="O209" s="2">
        <f>VLOOKUP($B209,'Changes (pct point)'!$B:$AA,O$645,FALSE)/(VLOOKUP($B209,'Rates (%) SA2'!$B:$AA,O$645,FALSE)-(VLOOKUP($B209,'Changes (pct point)'!$B:$AA,O$645,FALSE)))</f>
        <v>6.7181818181818176E-2</v>
      </c>
      <c r="P209" s="2">
        <f>VLOOKUP($B209,'Changes (pct point)'!$B:$AA,P$645,FALSE)/(VLOOKUP($B209,'Rates (%) SA2'!$B:$AA,P$645,FALSE)-(VLOOKUP($B209,'Changes (pct point)'!$B:$AA,P$645,FALSE)))</f>
        <v>0</v>
      </c>
      <c r="Q209" s="2">
        <f>VLOOKUP($B209,'Changes (pct point)'!$B:$AA,Q$645,FALSE)/(VLOOKUP($B209,'Rates (%) SA2'!$B:$AA,Q$645,FALSE)-(VLOOKUP($B209,'Changes (pct point)'!$B:$AA,Q$645,FALSE)))</f>
        <v>2.5806263157894738</v>
      </c>
      <c r="R209" s="2">
        <f>VLOOKUP($B209,'Changes (pct point)'!$B:$AA,R$645,FALSE)/(VLOOKUP($B209,'Rates (%) SA2'!$B:$AA,R$645,FALSE)-(VLOOKUP($B209,'Changes (pct point)'!$B:$AA,R$645,FALSE)))</f>
        <v>-0.22948620689655169</v>
      </c>
      <c r="S209" s="2">
        <f>VLOOKUP($B209,'Changes (pct point)'!$B:$AA,S$645,FALSE)/(VLOOKUP($B209,'Rates (%) SA2'!$B:$AA,S$645,FALSE)-(VLOOKUP($B209,'Changes (pct point)'!$B:$AA,S$645,FALSE)))</f>
        <v>2.1219999999999994</v>
      </c>
      <c r="T209" s="2">
        <f>VLOOKUP($B209,'Changes (pct point)'!$B:$AA,T$645,FALSE)/(VLOOKUP($B209,'Rates (%) SA2'!$B:$AA,T$645,FALSE)-(VLOOKUP($B209,'Changes (pct point)'!$B:$AA,T$645,FALSE)))</f>
        <v>-0.13993750000000008</v>
      </c>
      <c r="U209" s="2">
        <f>VLOOKUP($B209,'Changes (pct point)'!$B:$AA,U$645,FALSE)/(VLOOKUP($B209,'Rates (%) SA2'!$B:$AA,U$645,FALSE)-(VLOOKUP($B209,'Changes (pct point)'!$B:$AA,U$645,FALSE)))</f>
        <v>0.11369999999999995</v>
      </c>
      <c r="V209" s="2" t="e">
        <f>VLOOKUP($B209,'Changes (pct point)'!$B:$AA,V$645,FALSE)/(VLOOKUP($B209,'Rates (%) SA2'!$B:$AA,V$645,FALSE)-(VLOOKUP($B209,'Changes (pct point)'!$B:$AA,V$645,FALSE)))</f>
        <v>#VALUE!</v>
      </c>
      <c r="W209" s="2">
        <f>VLOOKUP($B209,'Changes (pct point)'!$B:$AA,W$645,FALSE)/(VLOOKUP($B209,'Rates (%) SA2'!$B:$AA,W$645,FALSE)-(VLOOKUP($B209,'Changes (pct point)'!$B:$AA,W$645,FALSE)))</f>
        <v>0.30205278592375367</v>
      </c>
      <c r="X209" s="2" t="e">
        <f>VLOOKUP($B209,'Changes (pct point)'!$B:$AA,X$645,FALSE)/(VLOOKUP($B209,'Rates (%) SA2'!$B:$AA,X$645,FALSE)-(VLOOKUP($B209,'Changes (pct point)'!$B:$AA,X$645,FALSE)))</f>
        <v>#DIV/0!</v>
      </c>
      <c r="Y209" s="2" t="e">
        <f>VLOOKUP($B209,'Changes (pct point)'!$B:$AA,Y$645,FALSE)/(VLOOKUP($B209,'Rates (%) SA2'!$B:$AA,Y$645,FALSE)-(VLOOKUP($B209,'Changes (pct point)'!$B:$AA,Y$645,FALSE)))</f>
        <v>#DIV/0!</v>
      </c>
      <c r="Z209" s="2">
        <f>VLOOKUP($B209,'Changes (pct point)'!$B:$AA,Z$645,FALSE)/(VLOOKUP($B209,'Rates (%) SA2'!$B:$AA,Z$645,FALSE)-(VLOOKUP($B209,'Changes (pct point)'!$B:$AA,Z$645,FALSE)))</f>
        <v>0</v>
      </c>
    </row>
    <row r="210" spans="1:26" x14ac:dyDescent="0.3">
      <c r="A210">
        <v>102011037</v>
      </c>
      <c r="B210" t="s">
        <v>110</v>
      </c>
      <c r="C210" s="2">
        <f>VLOOKUP($B210,'Changes (pct point)'!$B:$AA,C$645,FALSE)/(VLOOKUP($B210,'Rates (%) SA2'!$B:$AA,C$645,FALSE)-(VLOOKUP($B210,'Changes (pct point)'!$B:$AA,C$645,FALSE)))</f>
        <v>2.3197003745318377E-2</v>
      </c>
      <c r="D210" s="2">
        <f>VLOOKUP($B210,'Changes (pct point)'!$B:$AA,D$645,FALSE)/(VLOOKUP($B210,'Rates (%) SA2'!$B:$AA,D$645,FALSE)-(VLOOKUP($B210,'Changes (pct point)'!$B:$AA,D$645,FALSE)))</f>
        <v>-0.39471594202898552</v>
      </c>
      <c r="E210" s="2">
        <f>VLOOKUP($B210,'Changes (pct point)'!$B:$AA,E$645,FALSE)/(VLOOKUP($B210,'Rates (%) SA2'!$B:$AA,E$645,FALSE)-(VLOOKUP($B210,'Changes (pct point)'!$B:$AA,E$645,FALSE)))</f>
        <v>-0.12712750000000003</v>
      </c>
      <c r="F210" s="2">
        <f>VLOOKUP($B210,'Changes (pct point)'!$B:$AA,F$645,FALSE)/(VLOOKUP($B210,'Rates (%) SA2'!$B:$AA,F$645,FALSE)-(VLOOKUP($B210,'Changes (pct point)'!$B:$AA,F$645,FALSE)))</f>
        <v>-9.583636363636365E-2</v>
      </c>
      <c r="G210" s="2">
        <f>VLOOKUP($B210,'Changes (pct point)'!$B:$AA,G$645,FALSE)/(VLOOKUP($B210,'Rates (%) SA2'!$B:$AA,G$645,FALSE)-(VLOOKUP($B210,'Changes (pct point)'!$B:$AA,G$645,FALSE)))</f>
        <v>1.4262084507042254</v>
      </c>
      <c r="H210" s="2">
        <f>VLOOKUP($B210,'Changes (pct point)'!$B:$AA,H$645,FALSE)/(VLOOKUP($B210,'Rates (%) SA2'!$B:$AA,H$645,FALSE)-(VLOOKUP($B210,'Changes (pct point)'!$B:$AA,H$645,FALSE)))</f>
        <v>3.5380219780219872E-2</v>
      </c>
      <c r="I210" s="2">
        <f>VLOOKUP($B210,'Changes (pct point)'!$B:$AA,I$645,FALSE)/(VLOOKUP($B210,'Rates (%) SA2'!$B:$AA,I$645,FALSE)-(VLOOKUP($B210,'Changes (pct point)'!$B:$AA,I$645,FALSE)))</f>
        <v>0.28270325581395345</v>
      </c>
      <c r="J210" s="2">
        <f>VLOOKUP($B210,'Changes (pct point)'!$B:$AA,J$645,FALSE)/(VLOOKUP($B210,'Rates (%) SA2'!$B:$AA,J$645,FALSE)-(VLOOKUP($B210,'Changes (pct point)'!$B:$AA,J$645,FALSE)))</f>
        <v>0.49018303571428579</v>
      </c>
      <c r="K210" s="2">
        <f>VLOOKUP($B210,'Changes (pct point)'!$B:$AA,K$645,FALSE)/(VLOOKUP($B210,'Rates (%) SA2'!$B:$AA,K$645,FALSE)-(VLOOKUP($B210,'Changes (pct point)'!$B:$AA,K$645,FALSE)))</f>
        <v>1.6994051282051281</v>
      </c>
      <c r="L210" s="2">
        <f>VLOOKUP($B210,'Changes (pct point)'!$B:$AA,L$645,FALSE)/(VLOOKUP($B210,'Rates (%) SA2'!$B:$AA,L$645,FALSE)-(VLOOKUP($B210,'Changes (pct point)'!$B:$AA,L$645,FALSE)))</f>
        <v>-0.31673424657534244</v>
      </c>
      <c r="M210" s="2">
        <f>VLOOKUP($B210,'Changes (pct point)'!$B:$AA,M$645,FALSE)/(VLOOKUP($B210,'Rates (%) SA2'!$B:$AA,M$645,FALSE)-(VLOOKUP($B210,'Changes (pct point)'!$B:$AA,M$645,FALSE)))</f>
        <v>-0.21742660550458717</v>
      </c>
      <c r="N210" s="2">
        <f>VLOOKUP($B210,'Changes (pct point)'!$B:$AA,N$645,FALSE)/(VLOOKUP($B210,'Rates (%) SA2'!$B:$AA,N$645,FALSE)-(VLOOKUP($B210,'Changes (pct point)'!$B:$AA,N$645,FALSE)))</f>
        <v>-0.46554285714285715</v>
      </c>
      <c r="O210" s="2">
        <f>VLOOKUP($B210,'Changes (pct point)'!$B:$AA,O$645,FALSE)/(VLOOKUP($B210,'Rates (%) SA2'!$B:$AA,O$645,FALSE)-(VLOOKUP($B210,'Changes (pct point)'!$B:$AA,O$645,FALSE)))</f>
        <v>0.42239999999999989</v>
      </c>
      <c r="P210" s="2">
        <f>VLOOKUP($B210,'Changes (pct point)'!$B:$AA,P$645,FALSE)/(VLOOKUP($B210,'Rates (%) SA2'!$B:$AA,P$645,FALSE)-(VLOOKUP($B210,'Changes (pct point)'!$B:$AA,P$645,FALSE)))</f>
        <v>-0.35354468085106378</v>
      </c>
      <c r="Q210" s="2">
        <f>VLOOKUP($B210,'Changes (pct point)'!$B:$AA,Q$645,FALSE)/(VLOOKUP($B210,'Rates (%) SA2'!$B:$AA,Q$645,FALSE)-(VLOOKUP($B210,'Changes (pct point)'!$B:$AA,Q$645,FALSE)))</f>
        <v>7.3908860759493641E-2</v>
      </c>
      <c r="R210" s="2">
        <f>VLOOKUP($B210,'Changes (pct point)'!$B:$AA,R$645,FALSE)/(VLOOKUP($B210,'Rates (%) SA2'!$B:$AA,R$645,FALSE)-(VLOOKUP($B210,'Changes (pct point)'!$B:$AA,R$645,FALSE)))</f>
        <v>1.4914031746031746</v>
      </c>
      <c r="S210" s="2">
        <f>VLOOKUP($B210,'Changes (pct point)'!$B:$AA,S$645,FALSE)/(VLOOKUP($B210,'Rates (%) SA2'!$B:$AA,S$645,FALSE)-(VLOOKUP($B210,'Changes (pct point)'!$B:$AA,S$645,FALSE)))</f>
        <v>0.49831287128712853</v>
      </c>
      <c r="T210" s="2">
        <f>VLOOKUP($B210,'Changes (pct point)'!$B:$AA,T$645,FALSE)/(VLOOKUP($B210,'Rates (%) SA2'!$B:$AA,T$645,FALSE)-(VLOOKUP($B210,'Changes (pct point)'!$B:$AA,T$645,FALSE)))</f>
        <v>-0.25302955665024635</v>
      </c>
      <c r="U210" s="2">
        <f>VLOOKUP($B210,'Changes (pct point)'!$B:$AA,U$645,FALSE)/(VLOOKUP($B210,'Rates (%) SA2'!$B:$AA,U$645,FALSE)-(VLOOKUP($B210,'Changes (pct point)'!$B:$AA,U$645,FALSE)))</f>
        <v>0.11132685714285712</v>
      </c>
      <c r="V210" s="2">
        <f>VLOOKUP($B210,'Changes (pct point)'!$B:$AA,V$645,FALSE)/(VLOOKUP($B210,'Rates (%) SA2'!$B:$AA,V$645,FALSE)-(VLOOKUP($B210,'Changes (pct point)'!$B:$AA,V$645,FALSE)))</f>
        <v>-0.2768958333333334</v>
      </c>
      <c r="W210" s="2">
        <f>VLOOKUP($B210,'Changes (pct point)'!$B:$AA,W$645,FALSE)/(VLOOKUP($B210,'Rates (%) SA2'!$B:$AA,W$645,FALSE)-(VLOOKUP($B210,'Changes (pct point)'!$B:$AA,W$645,FALSE)))</f>
        <v>0.489769820971867</v>
      </c>
      <c r="X210" s="2">
        <f>VLOOKUP($B210,'Changes (pct point)'!$B:$AA,X$645,FALSE)/(VLOOKUP($B210,'Rates (%) SA2'!$B:$AA,X$645,FALSE)-(VLOOKUP($B210,'Changes (pct point)'!$B:$AA,X$645,FALSE)))</f>
        <v>0.78630897317298809</v>
      </c>
      <c r="Y210" s="2">
        <f>VLOOKUP($B210,'Changes (pct point)'!$B:$AA,Y$645,FALSE)/(VLOOKUP($B210,'Rates (%) SA2'!$B:$AA,Y$645,FALSE)-(VLOOKUP($B210,'Changes (pct point)'!$B:$AA,Y$645,FALSE)))</f>
        <v>0.75661914460285129</v>
      </c>
      <c r="Z210" s="2">
        <f>VLOOKUP($B210,'Changes (pct point)'!$B:$AA,Z$645,FALSE)/(VLOOKUP($B210,'Rates (%) SA2'!$B:$AA,Z$645,FALSE)-(VLOOKUP($B210,'Changes (pct point)'!$B:$AA,Z$645,FALSE)))</f>
        <v>7.6660988074957415E-2</v>
      </c>
    </row>
    <row r="211" spans="1:26" x14ac:dyDescent="0.3">
      <c r="A211">
        <v>110011187</v>
      </c>
      <c r="B211" t="s">
        <v>266</v>
      </c>
      <c r="C211" s="2">
        <f>VLOOKUP($B211,'Changes (pct point)'!$B:$AA,C$645,FALSE)/(VLOOKUP($B211,'Rates (%) SA2'!$B:$AA,C$645,FALSE)-(VLOOKUP($B211,'Changes (pct point)'!$B:$AA,C$645,FALSE)))</f>
        <v>0.26334970760233911</v>
      </c>
      <c r="D211" s="2">
        <f>VLOOKUP($B211,'Changes (pct point)'!$B:$AA,D$645,FALSE)/(VLOOKUP($B211,'Rates (%) SA2'!$B:$AA,D$645,FALSE)-(VLOOKUP($B211,'Changes (pct point)'!$B:$AA,D$645,FALSE)))</f>
        <v>0.11062439024390237</v>
      </c>
      <c r="E211" s="2">
        <f>VLOOKUP($B211,'Changes (pct point)'!$B:$AA,E$645,FALSE)/(VLOOKUP($B211,'Rates (%) SA2'!$B:$AA,E$645,FALSE)-(VLOOKUP($B211,'Changes (pct point)'!$B:$AA,E$645,FALSE)))</f>
        <v>0.55867058823529403</v>
      </c>
      <c r="F211" s="2">
        <f>VLOOKUP($B211,'Changes (pct point)'!$B:$AA,F$645,FALSE)/(VLOOKUP($B211,'Rates (%) SA2'!$B:$AA,F$645,FALSE)-(VLOOKUP($B211,'Changes (pct point)'!$B:$AA,F$645,FALSE)))</f>
        <v>0.55255333333333334</v>
      </c>
      <c r="G211" s="2">
        <f>VLOOKUP($B211,'Changes (pct point)'!$B:$AA,G$645,FALSE)/(VLOOKUP($B211,'Rates (%) SA2'!$B:$AA,G$645,FALSE)-(VLOOKUP($B211,'Changes (pct point)'!$B:$AA,G$645,FALSE)))</f>
        <v>-0.12794827586206894</v>
      </c>
      <c r="H211" s="2">
        <f>VLOOKUP($B211,'Changes (pct point)'!$B:$AA,H$645,FALSE)/(VLOOKUP($B211,'Rates (%) SA2'!$B:$AA,H$645,FALSE)-(VLOOKUP($B211,'Changes (pct point)'!$B:$AA,H$645,FALSE)))</f>
        <v>0.57336931818181802</v>
      </c>
      <c r="I211" s="2">
        <f>VLOOKUP($B211,'Changes (pct point)'!$B:$AA,I$645,FALSE)/(VLOOKUP($B211,'Rates (%) SA2'!$B:$AA,I$645,FALSE)-(VLOOKUP($B211,'Changes (pct point)'!$B:$AA,I$645,FALSE)))</f>
        <v>0.10500700934579442</v>
      </c>
      <c r="J211" s="2">
        <f>VLOOKUP($B211,'Changes (pct point)'!$B:$AA,J$645,FALSE)/(VLOOKUP($B211,'Rates (%) SA2'!$B:$AA,J$645,FALSE)-(VLOOKUP($B211,'Changes (pct point)'!$B:$AA,J$645,FALSE)))</f>
        <v>7.0236842105263236E-2</v>
      </c>
      <c r="K211" s="2">
        <f>VLOOKUP($B211,'Changes (pct point)'!$B:$AA,K$645,FALSE)/(VLOOKUP($B211,'Rates (%) SA2'!$B:$AA,K$645,FALSE)-(VLOOKUP($B211,'Changes (pct point)'!$B:$AA,K$645,FALSE)))</f>
        <v>0.31087450980392178</v>
      </c>
      <c r="L211" s="2">
        <f>VLOOKUP($B211,'Changes (pct point)'!$B:$AA,L$645,FALSE)/(VLOOKUP($B211,'Rates (%) SA2'!$B:$AA,L$645,FALSE)-(VLOOKUP($B211,'Changes (pct point)'!$B:$AA,L$645,FALSE)))</f>
        <v>1.3706078431372548</v>
      </c>
      <c r="M211" s="2">
        <f>VLOOKUP($B211,'Changes (pct point)'!$B:$AA,M$645,FALSE)/(VLOOKUP($B211,'Rates (%) SA2'!$B:$AA,M$645,FALSE)-(VLOOKUP($B211,'Changes (pct point)'!$B:$AA,M$645,FALSE)))</f>
        <v>-0.57100425531914889</v>
      </c>
      <c r="N211" s="2">
        <f>VLOOKUP($B211,'Changes (pct point)'!$B:$AA,N$645,FALSE)/(VLOOKUP($B211,'Rates (%) SA2'!$B:$AA,N$645,FALSE)-(VLOOKUP($B211,'Changes (pct point)'!$B:$AA,N$645,FALSE)))</f>
        <v>1.4277904761904761</v>
      </c>
      <c r="O211" s="2">
        <f>VLOOKUP($B211,'Changes (pct point)'!$B:$AA,O$645,FALSE)/(VLOOKUP($B211,'Rates (%) SA2'!$B:$AA,O$645,FALSE)-(VLOOKUP($B211,'Changes (pct point)'!$B:$AA,O$645,FALSE)))</f>
        <v>0.72153571428571439</v>
      </c>
      <c r="P211" s="2">
        <f>VLOOKUP($B211,'Changes (pct point)'!$B:$AA,P$645,FALSE)/(VLOOKUP($B211,'Rates (%) SA2'!$B:$AA,P$645,FALSE)-(VLOOKUP($B211,'Changes (pct point)'!$B:$AA,P$645,FALSE)))</f>
        <v>1.0511899999999998</v>
      </c>
      <c r="Q211" s="2">
        <f>VLOOKUP($B211,'Changes (pct point)'!$B:$AA,Q$645,FALSE)/(VLOOKUP($B211,'Rates (%) SA2'!$B:$AA,Q$645,FALSE)-(VLOOKUP($B211,'Changes (pct point)'!$B:$AA,Q$645,FALSE)))</f>
        <v>0.11521666666666666</v>
      </c>
      <c r="R211" s="2">
        <f>VLOOKUP($B211,'Changes (pct point)'!$B:$AA,R$645,FALSE)/(VLOOKUP($B211,'Rates (%) SA2'!$B:$AA,R$645,FALSE)-(VLOOKUP($B211,'Changes (pct point)'!$B:$AA,R$645,FALSE)))</f>
        <v>-0.2715779816513762</v>
      </c>
      <c r="S211" s="2">
        <f>VLOOKUP($B211,'Changes (pct point)'!$B:$AA,S$645,FALSE)/(VLOOKUP($B211,'Rates (%) SA2'!$B:$AA,S$645,FALSE)-(VLOOKUP($B211,'Changes (pct point)'!$B:$AA,S$645,FALSE)))</f>
        <v>-0.11300000000000007</v>
      </c>
      <c r="T211" s="2">
        <f>VLOOKUP($B211,'Changes (pct point)'!$B:$AA,T$645,FALSE)/(VLOOKUP($B211,'Rates (%) SA2'!$B:$AA,T$645,FALSE)-(VLOOKUP($B211,'Changes (pct point)'!$B:$AA,T$645,FALSE)))</f>
        <v>2.817023529411764</v>
      </c>
      <c r="U211" s="2">
        <f>VLOOKUP($B211,'Changes (pct point)'!$B:$AA,U$645,FALSE)/(VLOOKUP($B211,'Rates (%) SA2'!$B:$AA,U$645,FALSE)-(VLOOKUP($B211,'Changes (pct point)'!$B:$AA,U$645,FALSE)))</f>
        <v>0.11132677824267792</v>
      </c>
      <c r="V211" s="2">
        <f>VLOOKUP($B211,'Changes (pct point)'!$B:$AA,V$645,FALSE)/(VLOOKUP($B211,'Rates (%) SA2'!$B:$AA,V$645,FALSE)-(VLOOKUP($B211,'Changes (pct point)'!$B:$AA,V$645,FALSE)))</f>
        <v>0.2354435897435897</v>
      </c>
      <c r="W211" s="2">
        <f>VLOOKUP($B211,'Changes (pct point)'!$B:$AA,W$645,FALSE)/(VLOOKUP($B211,'Rates (%) SA2'!$B:$AA,W$645,FALSE)-(VLOOKUP($B211,'Changes (pct point)'!$B:$AA,W$645,FALSE)))</f>
        <v>0.37786509495743287</v>
      </c>
      <c r="X211" s="2">
        <f>VLOOKUP($B211,'Changes (pct point)'!$B:$AA,X$645,FALSE)/(VLOOKUP($B211,'Rates (%) SA2'!$B:$AA,X$645,FALSE)-(VLOOKUP($B211,'Changes (pct point)'!$B:$AA,X$645,FALSE)))</f>
        <v>0.89005658852061442</v>
      </c>
      <c r="Y211" s="2" t="e">
        <f>VLOOKUP($B211,'Changes (pct point)'!$B:$AA,Y$645,FALSE)/(VLOOKUP($B211,'Rates (%) SA2'!$B:$AA,Y$645,FALSE)-(VLOOKUP($B211,'Changes (pct point)'!$B:$AA,Y$645,FALSE)))</f>
        <v>#DIV/0!</v>
      </c>
      <c r="Z211" s="2">
        <f>VLOOKUP($B211,'Changes (pct point)'!$B:$AA,Z$645,FALSE)/(VLOOKUP($B211,'Rates (%) SA2'!$B:$AA,Z$645,FALSE)-(VLOOKUP($B211,'Changes (pct point)'!$B:$AA,Z$645,FALSE)))</f>
        <v>0.68981001727115709</v>
      </c>
    </row>
    <row r="212" spans="1:26" x14ac:dyDescent="0.3">
      <c r="A212">
        <v>105021097</v>
      </c>
      <c r="B212" t="s">
        <v>171</v>
      </c>
      <c r="C212" s="2">
        <f>VLOOKUP($B212,'Changes (pct point)'!$B:$AA,C$645,FALSE)/(VLOOKUP($B212,'Rates (%) SA2'!$B:$AA,C$645,FALSE)-(VLOOKUP($B212,'Changes (pct point)'!$B:$AA,C$645,FALSE)))</f>
        <v>-5.6615417690640962E-2</v>
      </c>
      <c r="D212" s="2">
        <f>VLOOKUP($B212,'Changes (pct point)'!$B:$AA,D$645,FALSE)/(VLOOKUP($B212,'Rates (%) SA2'!$B:$AA,D$645,FALSE)-(VLOOKUP($B212,'Changes (pct point)'!$B:$AA,D$645,FALSE)))</f>
        <v>-0.11189712389380536</v>
      </c>
      <c r="E212" s="2">
        <f>VLOOKUP($B212,'Changes (pct point)'!$B:$AA,E$645,FALSE)/(VLOOKUP($B212,'Rates (%) SA2'!$B:$AA,E$645,FALSE)-(VLOOKUP($B212,'Changes (pct point)'!$B:$AA,E$645,FALSE)))</f>
        <v>7.3354838709676759E-3</v>
      </c>
      <c r="F212" s="2">
        <f>VLOOKUP($B212,'Changes (pct point)'!$B:$AA,F$645,FALSE)/(VLOOKUP($B212,'Rates (%) SA2'!$B:$AA,F$645,FALSE)-(VLOOKUP($B212,'Changes (pct point)'!$B:$AA,F$645,FALSE)))</f>
        <v>-0.13608882521489965</v>
      </c>
      <c r="G212" s="2">
        <f>VLOOKUP($B212,'Changes (pct point)'!$B:$AA,G$645,FALSE)/(VLOOKUP($B212,'Rates (%) SA2'!$B:$AA,G$645,FALSE)-(VLOOKUP($B212,'Changes (pct point)'!$B:$AA,G$645,FALSE)))</f>
        <v>0.12142618453865335</v>
      </c>
      <c r="H212" s="2">
        <f>VLOOKUP($B212,'Changes (pct point)'!$B:$AA,H$645,FALSE)/(VLOOKUP($B212,'Rates (%) SA2'!$B:$AA,H$645,FALSE)-(VLOOKUP($B212,'Changes (pct point)'!$B:$AA,H$645,FALSE)))</f>
        <v>2.7400656167979036E-2</v>
      </c>
      <c r="I212" s="2">
        <f>VLOOKUP($B212,'Changes (pct point)'!$B:$AA,I$645,FALSE)/(VLOOKUP($B212,'Rates (%) SA2'!$B:$AA,I$645,FALSE)-(VLOOKUP($B212,'Changes (pct point)'!$B:$AA,I$645,FALSE)))</f>
        <v>-9.9755246252676621E-2</v>
      </c>
      <c r="J212" s="2">
        <f>VLOOKUP($B212,'Changes (pct point)'!$B:$AA,J$645,FALSE)/(VLOOKUP($B212,'Rates (%) SA2'!$B:$AA,J$645,FALSE)-(VLOOKUP($B212,'Changes (pct point)'!$B:$AA,J$645,FALSE)))</f>
        <v>0.11918333333333338</v>
      </c>
      <c r="K212" s="2">
        <f>VLOOKUP($B212,'Changes (pct point)'!$B:$AA,K$645,FALSE)/(VLOOKUP($B212,'Rates (%) SA2'!$B:$AA,K$645,FALSE)-(VLOOKUP($B212,'Changes (pct point)'!$B:$AA,K$645,FALSE)))</f>
        <v>-1.7369005847953214E-2</v>
      </c>
      <c r="L212" s="2">
        <f>VLOOKUP($B212,'Changes (pct point)'!$B:$AA,L$645,FALSE)/(VLOOKUP($B212,'Rates (%) SA2'!$B:$AA,L$645,FALSE)-(VLOOKUP($B212,'Changes (pct point)'!$B:$AA,L$645,FALSE)))</f>
        <v>0.85275598705501621</v>
      </c>
      <c r="M212" s="2">
        <f>VLOOKUP($B212,'Changes (pct point)'!$B:$AA,M$645,FALSE)/(VLOOKUP($B212,'Rates (%) SA2'!$B:$AA,M$645,FALSE)-(VLOOKUP($B212,'Changes (pct point)'!$B:$AA,M$645,FALSE)))</f>
        <v>-0.43141489361702123</v>
      </c>
      <c r="N212" s="2">
        <f>VLOOKUP($B212,'Changes (pct point)'!$B:$AA,N$645,FALSE)/(VLOOKUP($B212,'Rates (%) SA2'!$B:$AA,N$645,FALSE)-(VLOOKUP($B212,'Changes (pct point)'!$B:$AA,N$645,FALSE)))</f>
        <v>-0.55518823529411765</v>
      </c>
      <c r="O212" s="2">
        <f>VLOOKUP($B212,'Changes (pct point)'!$B:$AA,O$645,FALSE)/(VLOOKUP($B212,'Rates (%) SA2'!$B:$AA,O$645,FALSE)-(VLOOKUP($B212,'Changes (pct point)'!$B:$AA,O$645,FALSE)))</f>
        <v>0.51645629139072835</v>
      </c>
      <c r="P212" s="2">
        <f>VLOOKUP($B212,'Changes (pct point)'!$B:$AA,P$645,FALSE)/(VLOOKUP($B212,'Rates (%) SA2'!$B:$AA,P$645,FALSE)-(VLOOKUP($B212,'Changes (pct point)'!$B:$AA,P$645,FALSE)))</f>
        <v>-0.15539540816326539</v>
      </c>
      <c r="Q212" s="2">
        <f>VLOOKUP($B212,'Changes (pct point)'!$B:$AA,Q$645,FALSE)/(VLOOKUP($B212,'Rates (%) SA2'!$B:$AA,Q$645,FALSE)-(VLOOKUP($B212,'Changes (pct point)'!$B:$AA,Q$645,FALSE)))</f>
        <v>-1.8590677025527094E-2</v>
      </c>
      <c r="R212" s="2">
        <f>VLOOKUP($B212,'Changes (pct point)'!$B:$AA,R$645,FALSE)/(VLOOKUP($B212,'Rates (%) SA2'!$B:$AA,R$645,FALSE)-(VLOOKUP($B212,'Changes (pct point)'!$B:$AA,R$645,FALSE)))</f>
        <v>0.33435789473684208</v>
      </c>
      <c r="S212" s="2">
        <f>VLOOKUP($B212,'Changes (pct point)'!$B:$AA,S$645,FALSE)/(VLOOKUP($B212,'Rates (%) SA2'!$B:$AA,S$645,FALSE)-(VLOOKUP($B212,'Changes (pct point)'!$B:$AA,S$645,FALSE)))</f>
        <v>-0.45180487804878056</v>
      </c>
      <c r="T212" s="2">
        <f>VLOOKUP($B212,'Changes (pct point)'!$B:$AA,T$645,FALSE)/(VLOOKUP($B212,'Rates (%) SA2'!$B:$AA,T$645,FALSE)-(VLOOKUP($B212,'Changes (pct point)'!$B:$AA,T$645,FALSE)))</f>
        <v>0.32437572815533977</v>
      </c>
      <c r="U212" s="2">
        <f>VLOOKUP($B212,'Changes (pct point)'!$B:$AA,U$645,FALSE)/(VLOOKUP($B212,'Rates (%) SA2'!$B:$AA,U$645,FALSE)-(VLOOKUP($B212,'Changes (pct point)'!$B:$AA,U$645,FALSE)))</f>
        <v>0.10942038404726745</v>
      </c>
      <c r="V212" s="2">
        <f>VLOOKUP($B212,'Changes (pct point)'!$B:$AA,V$645,FALSE)/(VLOOKUP($B212,'Rates (%) SA2'!$B:$AA,V$645,FALSE)-(VLOOKUP($B212,'Changes (pct point)'!$B:$AA,V$645,FALSE)))</f>
        <v>0.2045913043478261</v>
      </c>
      <c r="W212" s="2">
        <f>VLOOKUP($B212,'Changes (pct point)'!$B:$AA,W$645,FALSE)/(VLOOKUP($B212,'Rates (%) SA2'!$B:$AA,W$645,FALSE)-(VLOOKUP($B212,'Changes (pct point)'!$B:$AA,W$645,FALSE)))</f>
        <v>0.24604072398190044</v>
      </c>
      <c r="X212" s="2">
        <f>VLOOKUP($B212,'Changes (pct point)'!$B:$AA,X$645,FALSE)/(VLOOKUP($B212,'Rates (%) SA2'!$B:$AA,X$645,FALSE)-(VLOOKUP($B212,'Changes (pct point)'!$B:$AA,X$645,FALSE)))</f>
        <v>-0.12404754647973179</v>
      </c>
      <c r="Y212" s="2">
        <f>VLOOKUP($B212,'Changes (pct point)'!$B:$AA,Y$645,FALSE)/(VLOOKUP($B212,'Rates (%) SA2'!$B:$AA,Y$645,FALSE)-(VLOOKUP($B212,'Changes (pct point)'!$B:$AA,Y$645,FALSE)))</f>
        <v>0.14882697947214074</v>
      </c>
      <c r="Z212" s="2">
        <f>VLOOKUP($B212,'Changes (pct point)'!$B:$AA,Z$645,FALSE)/(VLOOKUP($B212,'Rates (%) SA2'!$B:$AA,Z$645,FALSE)-(VLOOKUP($B212,'Changes (pct point)'!$B:$AA,Z$645,FALSE)))</f>
        <v>0.17036479879654007</v>
      </c>
    </row>
    <row r="213" spans="1:26" x14ac:dyDescent="0.3">
      <c r="A213">
        <v>121031411</v>
      </c>
      <c r="B213" t="s">
        <v>542</v>
      </c>
      <c r="C213" s="2">
        <f>VLOOKUP($B213,'Changes (pct point)'!$B:$AA,C$645,FALSE)/(VLOOKUP($B213,'Rates (%) SA2'!$B:$AA,C$645,FALSE)-(VLOOKUP($B213,'Changes (pct point)'!$B:$AA,C$645,FALSE)))</f>
        <v>-0.13520818852219621</v>
      </c>
      <c r="D213" s="2">
        <f>VLOOKUP($B213,'Changes (pct point)'!$B:$AA,D$645,FALSE)/(VLOOKUP($B213,'Rates (%) SA2'!$B:$AA,D$645,FALSE)-(VLOOKUP($B213,'Changes (pct point)'!$B:$AA,D$645,FALSE)))</f>
        <v>-0.41661676646706586</v>
      </c>
      <c r="E213" s="2">
        <f>VLOOKUP($B213,'Changes (pct point)'!$B:$AA,E$645,FALSE)/(VLOOKUP($B213,'Rates (%) SA2'!$B:$AA,E$645,FALSE)-(VLOOKUP($B213,'Changes (pct point)'!$B:$AA,E$645,FALSE)))</f>
        <v>-4.1207207207207247E-2</v>
      </c>
      <c r="F213" s="2">
        <f>VLOOKUP($B213,'Changes (pct point)'!$B:$AA,F$645,FALSE)/(VLOOKUP($B213,'Rates (%) SA2'!$B:$AA,F$645,FALSE)-(VLOOKUP($B213,'Changes (pct point)'!$B:$AA,F$645,FALSE)))</f>
        <v>-0.18162980769230772</v>
      </c>
      <c r="G213" s="2">
        <f>VLOOKUP($B213,'Changes (pct point)'!$B:$AA,G$645,FALSE)/(VLOOKUP($B213,'Rates (%) SA2'!$B:$AA,G$645,FALSE)-(VLOOKUP($B213,'Changes (pct point)'!$B:$AA,G$645,FALSE)))</f>
        <v>0.50114881516587695</v>
      </c>
      <c r="H213" s="2">
        <f>VLOOKUP($B213,'Changes (pct point)'!$B:$AA,H$645,FALSE)/(VLOOKUP($B213,'Rates (%) SA2'!$B:$AA,H$645,FALSE)-(VLOOKUP($B213,'Changes (pct point)'!$B:$AA,H$645,FALSE)))</f>
        <v>-3.3533150684931602E-2</v>
      </c>
      <c r="I213" s="2">
        <f>VLOOKUP($B213,'Changes (pct point)'!$B:$AA,I$645,FALSE)/(VLOOKUP($B213,'Rates (%) SA2'!$B:$AA,I$645,FALSE)-(VLOOKUP($B213,'Changes (pct point)'!$B:$AA,I$645,FALSE)))</f>
        <v>-1.3264150943396207E-2</v>
      </c>
      <c r="J213" s="2">
        <f>VLOOKUP($B213,'Changes (pct point)'!$B:$AA,J$645,FALSE)/(VLOOKUP($B213,'Rates (%) SA2'!$B:$AA,J$645,FALSE)-(VLOOKUP($B213,'Changes (pct point)'!$B:$AA,J$645,FALSE)))</f>
        <v>0.3456720930232558</v>
      </c>
      <c r="K213" s="2">
        <f>VLOOKUP($B213,'Changes (pct point)'!$B:$AA,K$645,FALSE)/(VLOOKUP($B213,'Rates (%) SA2'!$B:$AA,K$645,FALSE)-(VLOOKUP($B213,'Changes (pct point)'!$B:$AA,K$645,FALSE)))</f>
        <v>1.5085935483870967</v>
      </c>
      <c r="L213" s="2">
        <f>VLOOKUP($B213,'Changes (pct point)'!$B:$AA,L$645,FALSE)/(VLOOKUP($B213,'Rates (%) SA2'!$B:$AA,L$645,FALSE)-(VLOOKUP($B213,'Changes (pct point)'!$B:$AA,L$645,FALSE)))</f>
        <v>-0.52897789904502046</v>
      </c>
      <c r="M213" s="2">
        <f>VLOOKUP($B213,'Changes (pct point)'!$B:$AA,M$645,FALSE)/(VLOOKUP($B213,'Rates (%) SA2'!$B:$AA,M$645,FALSE)-(VLOOKUP($B213,'Changes (pct point)'!$B:$AA,M$645,FALSE)))</f>
        <v>1.5996323529411816E-2</v>
      </c>
      <c r="N213" s="2">
        <f>VLOOKUP($B213,'Changes (pct point)'!$B:$AA,N$645,FALSE)/(VLOOKUP($B213,'Rates (%) SA2'!$B:$AA,N$645,FALSE)-(VLOOKUP($B213,'Changes (pct point)'!$B:$AA,N$645,FALSE)))</f>
        <v>-0.59275156794425088</v>
      </c>
      <c r="O213" s="2">
        <f>VLOOKUP($B213,'Changes (pct point)'!$B:$AA,O$645,FALSE)/(VLOOKUP($B213,'Rates (%) SA2'!$B:$AA,O$645,FALSE)-(VLOOKUP($B213,'Changes (pct point)'!$B:$AA,O$645,FALSE)))</f>
        <v>0.80483695652173926</v>
      </c>
      <c r="P213" s="2">
        <f>VLOOKUP($B213,'Changes (pct point)'!$B:$AA,P$645,FALSE)/(VLOOKUP($B213,'Rates (%) SA2'!$B:$AA,P$645,FALSE)-(VLOOKUP($B213,'Changes (pct point)'!$B:$AA,P$645,FALSE)))</f>
        <v>-8.8961666666666522E-2</v>
      </c>
      <c r="Q213" s="2">
        <f>VLOOKUP($B213,'Changes (pct point)'!$B:$AA,Q$645,FALSE)/(VLOOKUP($B213,'Rates (%) SA2'!$B:$AA,Q$645,FALSE)-(VLOOKUP($B213,'Changes (pct point)'!$B:$AA,Q$645,FALSE)))</f>
        <v>0.30919865470852026</v>
      </c>
      <c r="R213" s="2">
        <f>VLOOKUP($B213,'Changes (pct point)'!$B:$AA,R$645,FALSE)/(VLOOKUP($B213,'Rates (%) SA2'!$B:$AA,R$645,FALSE)-(VLOOKUP($B213,'Changes (pct point)'!$B:$AA,R$645,FALSE)))</f>
        <v>0.35339889502762428</v>
      </c>
      <c r="S213" s="2">
        <f>VLOOKUP($B213,'Changes (pct point)'!$B:$AA,S$645,FALSE)/(VLOOKUP($B213,'Rates (%) SA2'!$B:$AA,S$645,FALSE)-(VLOOKUP($B213,'Changes (pct point)'!$B:$AA,S$645,FALSE)))</f>
        <v>-6.9090909090909036E-2</v>
      </c>
      <c r="T213" s="2">
        <f>VLOOKUP($B213,'Changes (pct point)'!$B:$AA,T$645,FALSE)/(VLOOKUP($B213,'Rates (%) SA2'!$B:$AA,T$645,FALSE)-(VLOOKUP($B213,'Changes (pct point)'!$B:$AA,T$645,FALSE)))</f>
        <v>-0.29446104928457867</v>
      </c>
      <c r="U213" s="2">
        <f>VLOOKUP($B213,'Changes (pct point)'!$B:$AA,U$645,FALSE)/(VLOOKUP($B213,'Rates (%) SA2'!$B:$AA,U$645,FALSE)-(VLOOKUP($B213,'Changes (pct point)'!$B:$AA,U$645,FALSE)))</f>
        <v>0.10848547717842325</v>
      </c>
      <c r="V213" s="2" t="e">
        <f>VLOOKUP($B213,'Changes (pct point)'!$B:$AA,V$645,FALSE)/(VLOOKUP($B213,'Rates (%) SA2'!$B:$AA,V$645,FALSE)-(VLOOKUP($B213,'Changes (pct point)'!$B:$AA,V$645,FALSE)))</f>
        <v>#VALUE!</v>
      </c>
      <c r="W213" s="2">
        <f>VLOOKUP($B213,'Changes (pct point)'!$B:$AA,W$645,FALSE)/(VLOOKUP($B213,'Rates (%) SA2'!$B:$AA,W$645,FALSE)-(VLOOKUP($B213,'Changes (pct point)'!$B:$AA,W$645,FALSE)))</f>
        <v>0.4402810304449648</v>
      </c>
      <c r="X213" s="2" t="e">
        <f>VLOOKUP($B213,'Changes (pct point)'!$B:$AA,X$645,FALSE)/(VLOOKUP($B213,'Rates (%) SA2'!$B:$AA,X$645,FALSE)-(VLOOKUP($B213,'Changes (pct point)'!$B:$AA,X$645,FALSE)))</f>
        <v>#DIV/0!</v>
      </c>
      <c r="Y213" s="2">
        <f>VLOOKUP($B213,'Changes (pct point)'!$B:$AA,Y$645,FALSE)/(VLOOKUP($B213,'Rates (%) SA2'!$B:$AA,Y$645,FALSE)-(VLOOKUP($B213,'Changes (pct point)'!$B:$AA,Y$645,FALSE)))</f>
        <v>2.7660853878532773E-2</v>
      </c>
      <c r="Z213" s="2">
        <f>VLOOKUP($B213,'Changes (pct point)'!$B:$AA,Z$645,FALSE)/(VLOOKUP($B213,'Rates (%) SA2'!$B:$AA,Z$645,FALSE)-(VLOOKUP($B213,'Changes (pct point)'!$B:$AA,Z$645,FALSE)))</f>
        <v>-0.13648771610555049</v>
      </c>
    </row>
    <row r="214" spans="1:26" x14ac:dyDescent="0.3">
      <c r="A214">
        <v>120011386</v>
      </c>
      <c r="B214" t="s">
        <v>505</v>
      </c>
      <c r="C214" s="2">
        <f>VLOOKUP($B214,'Changes (pct point)'!$B:$AA,C$645,FALSE)/(VLOOKUP($B214,'Rates (%) SA2'!$B:$AA,C$645,FALSE)-(VLOOKUP($B214,'Changes (pct point)'!$B:$AA,C$645,FALSE)))</f>
        <v>-3.2406529209621941E-2</v>
      </c>
      <c r="D214" s="2">
        <f>VLOOKUP($B214,'Changes (pct point)'!$B:$AA,D$645,FALSE)/(VLOOKUP($B214,'Rates (%) SA2'!$B:$AA,D$645,FALSE)-(VLOOKUP($B214,'Changes (pct point)'!$B:$AA,D$645,FALSE)))</f>
        <v>-0.22028813559322041</v>
      </c>
      <c r="E214" s="2">
        <f>VLOOKUP($B214,'Changes (pct point)'!$B:$AA,E$645,FALSE)/(VLOOKUP($B214,'Rates (%) SA2'!$B:$AA,E$645,FALSE)-(VLOOKUP($B214,'Changes (pct point)'!$B:$AA,E$645,FALSE)))</f>
        <v>-0.30734364640883977</v>
      </c>
      <c r="F214" s="2">
        <f>VLOOKUP($B214,'Changes (pct point)'!$B:$AA,F$645,FALSE)/(VLOOKUP($B214,'Rates (%) SA2'!$B:$AA,F$645,FALSE)-(VLOOKUP($B214,'Changes (pct point)'!$B:$AA,F$645,FALSE)))</f>
        <v>-6.5181679389313019E-2</v>
      </c>
      <c r="G214" s="2">
        <f>VLOOKUP($B214,'Changes (pct point)'!$B:$AA,G$645,FALSE)/(VLOOKUP($B214,'Rates (%) SA2'!$B:$AA,G$645,FALSE)-(VLOOKUP($B214,'Changes (pct point)'!$B:$AA,G$645,FALSE)))</f>
        <v>0.65952340425531919</v>
      </c>
      <c r="H214" s="2">
        <f>VLOOKUP($B214,'Changes (pct point)'!$B:$AA,H$645,FALSE)/(VLOOKUP($B214,'Rates (%) SA2'!$B:$AA,H$645,FALSE)-(VLOOKUP($B214,'Changes (pct point)'!$B:$AA,H$645,FALSE)))</f>
        <v>3.2713286713286743E-2</v>
      </c>
      <c r="I214" s="2">
        <f>VLOOKUP($B214,'Changes (pct point)'!$B:$AA,I$645,FALSE)/(VLOOKUP($B214,'Rates (%) SA2'!$B:$AA,I$645,FALSE)-(VLOOKUP($B214,'Changes (pct point)'!$B:$AA,I$645,FALSE)))</f>
        <v>2.6123653088042095E-2</v>
      </c>
      <c r="J214" s="2">
        <f>VLOOKUP($B214,'Changes (pct point)'!$B:$AA,J$645,FALSE)/(VLOOKUP($B214,'Rates (%) SA2'!$B:$AA,J$645,FALSE)-(VLOOKUP($B214,'Changes (pct point)'!$B:$AA,J$645,FALSE)))</f>
        <v>0.22361955835962163</v>
      </c>
      <c r="K214" s="2">
        <f>VLOOKUP($B214,'Changes (pct point)'!$B:$AA,K$645,FALSE)/(VLOOKUP($B214,'Rates (%) SA2'!$B:$AA,K$645,FALSE)-(VLOOKUP($B214,'Changes (pct point)'!$B:$AA,K$645,FALSE)))</f>
        <v>1.0702125984251969</v>
      </c>
      <c r="L214" s="2">
        <f>VLOOKUP($B214,'Changes (pct point)'!$B:$AA,L$645,FALSE)/(VLOOKUP($B214,'Rates (%) SA2'!$B:$AA,L$645,FALSE)-(VLOOKUP($B214,'Changes (pct point)'!$B:$AA,L$645,FALSE)))</f>
        <v>-0.27227872340425524</v>
      </c>
      <c r="M214" s="2">
        <f>VLOOKUP($B214,'Changes (pct point)'!$B:$AA,M$645,FALSE)/(VLOOKUP($B214,'Rates (%) SA2'!$B:$AA,M$645,FALSE)-(VLOOKUP($B214,'Changes (pct point)'!$B:$AA,M$645,FALSE)))</f>
        <v>-0.32873906705539357</v>
      </c>
      <c r="N214" s="2">
        <f>VLOOKUP($B214,'Changes (pct point)'!$B:$AA,N$645,FALSE)/(VLOOKUP($B214,'Rates (%) SA2'!$B:$AA,N$645,FALSE)-(VLOOKUP($B214,'Changes (pct point)'!$B:$AA,N$645,FALSE)))</f>
        <v>-0.53101266149870796</v>
      </c>
      <c r="O214" s="2">
        <f>VLOOKUP($B214,'Changes (pct point)'!$B:$AA,O$645,FALSE)/(VLOOKUP($B214,'Rates (%) SA2'!$B:$AA,O$645,FALSE)-(VLOOKUP($B214,'Changes (pct point)'!$B:$AA,O$645,FALSE)))</f>
        <v>0.25271464968152868</v>
      </c>
      <c r="P214" s="2">
        <f>VLOOKUP($B214,'Changes (pct point)'!$B:$AA,P$645,FALSE)/(VLOOKUP($B214,'Rates (%) SA2'!$B:$AA,P$645,FALSE)-(VLOOKUP($B214,'Changes (pct point)'!$B:$AA,P$645,FALSE)))</f>
        <v>-0.10046728971962622</v>
      </c>
      <c r="Q214" s="2">
        <f>VLOOKUP($B214,'Changes (pct point)'!$B:$AA,Q$645,FALSE)/(VLOOKUP($B214,'Rates (%) SA2'!$B:$AA,Q$645,FALSE)-(VLOOKUP($B214,'Changes (pct point)'!$B:$AA,Q$645,FALSE)))</f>
        <v>0.12530062630480174</v>
      </c>
      <c r="R214" s="2">
        <f>VLOOKUP($B214,'Changes (pct point)'!$B:$AA,R$645,FALSE)/(VLOOKUP($B214,'Rates (%) SA2'!$B:$AA,R$645,FALSE)-(VLOOKUP($B214,'Changes (pct point)'!$B:$AA,R$645,FALSE)))</f>
        <v>0.60078669950738917</v>
      </c>
      <c r="S214" s="2">
        <f>VLOOKUP($B214,'Changes (pct point)'!$B:$AA,S$645,FALSE)/(VLOOKUP($B214,'Rates (%) SA2'!$B:$AA,S$645,FALSE)-(VLOOKUP($B214,'Changes (pct point)'!$B:$AA,S$645,FALSE)))</f>
        <v>0.11455650224215244</v>
      </c>
      <c r="T214" s="2">
        <f>VLOOKUP($B214,'Changes (pct point)'!$B:$AA,T$645,FALSE)/(VLOOKUP($B214,'Rates (%) SA2'!$B:$AA,T$645,FALSE)-(VLOOKUP($B214,'Changes (pct point)'!$B:$AA,T$645,FALSE)))</f>
        <v>-0.23234619469026543</v>
      </c>
      <c r="U214" s="2">
        <f>VLOOKUP($B214,'Changes (pct point)'!$B:$AA,U$645,FALSE)/(VLOOKUP($B214,'Rates (%) SA2'!$B:$AA,U$645,FALSE)-(VLOOKUP($B214,'Changes (pct point)'!$B:$AA,U$645,FALSE)))</f>
        <v>0.107786305732484</v>
      </c>
      <c r="V214" s="2">
        <f>VLOOKUP($B214,'Changes (pct point)'!$B:$AA,V$645,FALSE)/(VLOOKUP($B214,'Rates (%) SA2'!$B:$AA,V$645,FALSE)-(VLOOKUP($B214,'Changes (pct point)'!$B:$AA,V$645,FALSE)))</f>
        <v>0.11571446945337624</v>
      </c>
      <c r="W214" s="2">
        <f>VLOOKUP($B214,'Changes (pct point)'!$B:$AA,W$645,FALSE)/(VLOOKUP($B214,'Rates (%) SA2'!$B:$AA,W$645,FALSE)-(VLOOKUP($B214,'Changes (pct point)'!$B:$AA,W$645,FALSE)))</f>
        <v>0.27372764786795051</v>
      </c>
      <c r="X214" s="2">
        <f>VLOOKUP($B214,'Changes (pct point)'!$B:$AA,X$645,FALSE)/(VLOOKUP($B214,'Rates (%) SA2'!$B:$AA,X$645,FALSE)-(VLOOKUP($B214,'Changes (pct point)'!$B:$AA,X$645,FALSE)))</f>
        <v>0.4439053972104306</v>
      </c>
      <c r="Y214" s="2">
        <f>VLOOKUP($B214,'Changes (pct point)'!$B:$AA,Y$645,FALSE)/(VLOOKUP($B214,'Rates (%) SA2'!$B:$AA,Y$645,FALSE)-(VLOOKUP($B214,'Changes (pct point)'!$B:$AA,Y$645,FALSE)))</f>
        <v>0.43336236933797911</v>
      </c>
      <c r="Z214" s="2">
        <f>VLOOKUP($B214,'Changes (pct point)'!$B:$AA,Z$645,FALSE)/(VLOOKUP($B214,'Rates (%) SA2'!$B:$AA,Z$645,FALSE)-(VLOOKUP($B214,'Changes (pct point)'!$B:$AA,Z$645,FALSE)))</f>
        <v>-1.5846538782318599E-2</v>
      </c>
    </row>
    <row r="215" spans="1:26" x14ac:dyDescent="0.3">
      <c r="A215">
        <v>104021087</v>
      </c>
      <c r="B215" t="s">
        <v>161</v>
      </c>
      <c r="C215" s="2">
        <f>VLOOKUP($B215,'Changes (pct point)'!$B:$AA,C$645,FALSE)/(VLOOKUP($B215,'Rates (%) SA2'!$B:$AA,C$645,FALSE)-(VLOOKUP($B215,'Changes (pct point)'!$B:$AA,C$645,FALSE)))</f>
        <v>0.54134773269689729</v>
      </c>
      <c r="D215" s="2">
        <f>VLOOKUP($B215,'Changes (pct point)'!$B:$AA,D$645,FALSE)/(VLOOKUP($B215,'Rates (%) SA2'!$B:$AA,D$645,FALSE)-(VLOOKUP($B215,'Changes (pct point)'!$B:$AA,D$645,FALSE)))</f>
        <v>2.6155641025641025</v>
      </c>
      <c r="E215" s="2">
        <f>VLOOKUP($B215,'Changes (pct point)'!$B:$AA,E$645,FALSE)/(VLOOKUP($B215,'Rates (%) SA2'!$B:$AA,E$645,FALSE)-(VLOOKUP($B215,'Changes (pct point)'!$B:$AA,E$645,FALSE)))</f>
        <v>4.6861999999999986</v>
      </c>
      <c r="F215" s="2">
        <f>VLOOKUP($B215,'Changes (pct point)'!$B:$AA,F$645,FALSE)/(VLOOKUP($B215,'Rates (%) SA2'!$B:$AA,F$645,FALSE)-(VLOOKUP($B215,'Changes (pct point)'!$B:$AA,F$645,FALSE)))</f>
        <v>0.27177976653696501</v>
      </c>
      <c r="G215" s="2">
        <f>VLOOKUP($B215,'Changes (pct point)'!$B:$AA,G$645,FALSE)/(VLOOKUP($B215,'Rates (%) SA2'!$B:$AA,G$645,FALSE)-(VLOOKUP($B215,'Changes (pct point)'!$B:$AA,G$645,FALSE)))</f>
        <v>1.8537383177570158E-2</v>
      </c>
      <c r="H215" s="2">
        <f>VLOOKUP($B215,'Changes (pct point)'!$B:$AA,H$645,FALSE)/(VLOOKUP($B215,'Rates (%) SA2'!$B:$AA,H$645,FALSE)-(VLOOKUP($B215,'Changes (pct point)'!$B:$AA,H$645,FALSE)))</f>
        <v>0.59593166666666664</v>
      </c>
      <c r="I215" s="2">
        <f>VLOOKUP($B215,'Changes (pct point)'!$B:$AA,I$645,FALSE)/(VLOOKUP($B215,'Rates (%) SA2'!$B:$AA,I$645,FALSE)-(VLOOKUP($B215,'Changes (pct point)'!$B:$AA,I$645,FALSE)))</f>
        <v>0.10075721393034824</v>
      </c>
      <c r="J215" s="2">
        <f>VLOOKUP($B215,'Changes (pct point)'!$B:$AA,J$645,FALSE)/(VLOOKUP($B215,'Rates (%) SA2'!$B:$AA,J$645,FALSE)-(VLOOKUP($B215,'Changes (pct point)'!$B:$AA,J$645,FALSE)))</f>
        <v>-0.11633359999999993</v>
      </c>
      <c r="K215" s="2">
        <f>VLOOKUP($B215,'Changes (pct point)'!$B:$AA,K$645,FALSE)/(VLOOKUP($B215,'Rates (%) SA2'!$B:$AA,K$645,FALSE)-(VLOOKUP($B215,'Changes (pct point)'!$B:$AA,K$645,FALSE)))</f>
        <v>-0.35686504065040653</v>
      </c>
      <c r="L215" s="2">
        <f>VLOOKUP($B215,'Changes (pct point)'!$B:$AA,L$645,FALSE)/(VLOOKUP($B215,'Rates (%) SA2'!$B:$AA,L$645,FALSE)-(VLOOKUP($B215,'Changes (pct point)'!$B:$AA,L$645,FALSE)))</f>
        <v>2.0177924528301889</v>
      </c>
      <c r="M215" s="2">
        <f>VLOOKUP($B215,'Changes (pct point)'!$B:$AA,M$645,FALSE)/(VLOOKUP($B215,'Rates (%) SA2'!$B:$AA,M$645,FALSE)-(VLOOKUP($B215,'Changes (pct point)'!$B:$AA,M$645,FALSE)))</f>
        <v>1.8127333333333326</v>
      </c>
      <c r="N215" s="2">
        <f>VLOOKUP($B215,'Changes (pct point)'!$B:$AA,N$645,FALSE)/(VLOOKUP($B215,'Rates (%) SA2'!$B:$AA,N$645,FALSE)-(VLOOKUP($B215,'Changes (pct point)'!$B:$AA,N$645,FALSE)))</f>
        <v>5.9375000000000027</v>
      </c>
      <c r="O215" s="2">
        <f>VLOOKUP($B215,'Changes (pct point)'!$B:$AA,O$645,FALSE)/(VLOOKUP($B215,'Rates (%) SA2'!$B:$AA,O$645,FALSE)-(VLOOKUP($B215,'Changes (pct point)'!$B:$AA,O$645,FALSE)))</f>
        <v>2.1119166666666667</v>
      </c>
      <c r="P215" s="2" t="e">
        <f>VLOOKUP($B215,'Changes (pct point)'!$B:$AA,P$645,FALSE)/(VLOOKUP($B215,'Rates (%) SA2'!$B:$AA,P$645,FALSE)-(VLOOKUP($B215,'Changes (pct point)'!$B:$AA,P$645,FALSE)))</f>
        <v>#VALUE!</v>
      </c>
      <c r="Q215" s="2">
        <f>VLOOKUP($B215,'Changes (pct point)'!$B:$AA,Q$645,FALSE)/(VLOOKUP($B215,'Rates (%) SA2'!$B:$AA,Q$645,FALSE)-(VLOOKUP($B215,'Changes (pct point)'!$B:$AA,Q$645,FALSE)))</f>
        <v>0.35636411483253605</v>
      </c>
      <c r="R215" s="2">
        <f>VLOOKUP($B215,'Changes (pct point)'!$B:$AA,R$645,FALSE)/(VLOOKUP($B215,'Rates (%) SA2'!$B:$AA,R$645,FALSE)-(VLOOKUP($B215,'Changes (pct point)'!$B:$AA,R$645,FALSE)))</f>
        <v>-9.7628070175438633E-2</v>
      </c>
      <c r="S215" s="2">
        <f>VLOOKUP($B215,'Changes (pct point)'!$B:$AA,S$645,FALSE)/(VLOOKUP($B215,'Rates (%) SA2'!$B:$AA,S$645,FALSE)-(VLOOKUP($B215,'Changes (pct point)'!$B:$AA,S$645,FALSE)))</f>
        <v>-0.21793235294117652</v>
      </c>
      <c r="T215" s="2">
        <f>VLOOKUP($B215,'Changes (pct point)'!$B:$AA,T$645,FALSE)/(VLOOKUP($B215,'Rates (%) SA2'!$B:$AA,T$645,FALSE)-(VLOOKUP($B215,'Changes (pct point)'!$B:$AA,T$645,FALSE)))</f>
        <v>2.6606092307692308</v>
      </c>
      <c r="U215" s="2">
        <f>VLOOKUP($B215,'Changes (pct point)'!$B:$AA,U$645,FALSE)/(VLOOKUP($B215,'Rates (%) SA2'!$B:$AA,U$645,FALSE)-(VLOOKUP($B215,'Changes (pct point)'!$B:$AA,U$645,FALSE)))</f>
        <v>0.10761235955056177</v>
      </c>
      <c r="V215" s="2">
        <f>VLOOKUP($B215,'Changes (pct point)'!$B:$AA,V$645,FALSE)/(VLOOKUP($B215,'Rates (%) SA2'!$B:$AA,V$645,FALSE)-(VLOOKUP($B215,'Changes (pct point)'!$B:$AA,V$645,FALSE)))</f>
        <v>0</v>
      </c>
      <c r="W215" s="2">
        <f>VLOOKUP($B215,'Changes (pct point)'!$B:$AA,W$645,FALSE)/(VLOOKUP($B215,'Rates (%) SA2'!$B:$AA,W$645,FALSE)-(VLOOKUP($B215,'Changes (pct point)'!$B:$AA,W$645,FALSE)))</f>
        <v>0.15971039182282792</v>
      </c>
      <c r="X215" s="2">
        <f>VLOOKUP($B215,'Changes (pct point)'!$B:$AA,X$645,FALSE)/(VLOOKUP($B215,'Rates (%) SA2'!$B:$AA,X$645,FALSE)-(VLOOKUP($B215,'Changes (pct point)'!$B:$AA,X$645,FALSE)))</f>
        <v>-0.26834910620399582</v>
      </c>
      <c r="Y215" s="2" t="e">
        <f>VLOOKUP($B215,'Changes (pct point)'!$B:$AA,Y$645,FALSE)/(VLOOKUP($B215,'Rates (%) SA2'!$B:$AA,Y$645,FALSE)-(VLOOKUP($B215,'Changes (pct point)'!$B:$AA,Y$645,FALSE)))</f>
        <v>#DIV/0!</v>
      </c>
      <c r="Z215" s="2">
        <f>VLOOKUP($B215,'Changes (pct point)'!$B:$AA,Z$645,FALSE)/(VLOOKUP($B215,'Rates (%) SA2'!$B:$AA,Z$645,FALSE)-(VLOOKUP($B215,'Changes (pct point)'!$B:$AA,Z$645,FALSE)))</f>
        <v>0.32291954658556815</v>
      </c>
    </row>
    <row r="216" spans="1:26" x14ac:dyDescent="0.3">
      <c r="A216">
        <v>124031459</v>
      </c>
      <c r="B216" t="s">
        <v>599</v>
      </c>
      <c r="C216" s="2">
        <f>VLOOKUP($B216,'Changes (pct point)'!$B:$AA,C$645,FALSE)/(VLOOKUP($B216,'Rates (%) SA2'!$B:$AA,C$645,FALSE)-(VLOOKUP($B216,'Changes (pct point)'!$B:$AA,C$645,FALSE)))</f>
        <v>0.25595303030303035</v>
      </c>
      <c r="D216" s="2">
        <f>VLOOKUP($B216,'Changes (pct point)'!$B:$AA,D$645,FALSE)/(VLOOKUP($B216,'Rates (%) SA2'!$B:$AA,D$645,FALSE)-(VLOOKUP($B216,'Changes (pct point)'!$B:$AA,D$645,FALSE)))</f>
        <v>-5.6830097087378559E-2</v>
      </c>
      <c r="E216" s="2">
        <f>VLOOKUP($B216,'Changes (pct point)'!$B:$AA,E$645,FALSE)/(VLOOKUP($B216,'Rates (%) SA2'!$B:$AA,E$645,FALSE)-(VLOOKUP($B216,'Changes (pct point)'!$B:$AA,E$645,FALSE)))</f>
        <v>0.31472631578947385</v>
      </c>
      <c r="F216" s="2">
        <f>VLOOKUP($B216,'Changes (pct point)'!$B:$AA,F$645,FALSE)/(VLOOKUP($B216,'Rates (%) SA2'!$B:$AA,F$645,FALSE)-(VLOOKUP($B216,'Changes (pct point)'!$B:$AA,F$645,FALSE)))</f>
        <v>0.34438208232445533</v>
      </c>
      <c r="G216" s="2">
        <f>VLOOKUP($B216,'Changes (pct point)'!$B:$AA,G$645,FALSE)/(VLOOKUP($B216,'Rates (%) SA2'!$B:$AA,G$645,FALSE)-(VLOOKUP($B216,'Changes (pct point)'!$B:$AA,G$645,FALSE)))</f>
        <v>0.72609999999999997</v>
      </c>
      <c r="H216" s="2">
        <f>VLOOKUP($B216,'Changes (pct point)'!$B:$AA,H$645,FALSE)/(VLOOKUP($B216,'Rates (%) SA2'!$B:$AA,H$645,FALSE)-(VLOOKUP($B216,'Changes (pct point)'!$B:$AA,H$645,FALSE)))</f>
        <v>0.39063655913978512</v>
      </c>
      <c r="I216" s="2">
        <f>VLOOKUP($B216,'Changes (pct point)'!$B:$AA,I$645,FALSE)/(VLOOKUP($B216,'Rates (%) SA2'!$B:$AA,I$645,FALSE)-(VLOOKUP($B216,'Changes (pct point)'!$B:$AA,I$645,FALSE)))</f>
        <v>0.44886179104477603</v>
      </c>
      <c r="J216" s="2">
        <f>VLOOKUP($B216,'Changes (pct point)'!$B:$AA,J$645,FALSE)/(VLOOKUP($B216,'Rates (%) SA2'!$B:$AA,J$645,FALSE)-(VLOOKUP($B216,'Changes (pct point)'!$B:$AA,J$645,FALSE)))</f>
        <v>0.41713478260869569</v>
      </c>
      <c r="K216" s="2">
        <f>VLOOKUP($B216,'Changes (pct point)'!$B:$AA,K$645,FALSE)/(VLOOKUP($B216,'Rates (%) SA2'!$B:$AA,K$645,FALSE)-(VLOOKUP($B216,'Changes (pct point)'!$B:$AA,K$645,FALSE)))</f>
        <v>1.1733448275862071</v>
      </c>
      <c r="L216" s="2">
        <f>VLOOKUP($B216,'Changes (pct point)'!$B:$AA,L$645,FALSE)/(VLOOKUP($B216,'Rates (%) SA2'!$B:$AA,L$645,FALSE)-(VLOOKUP($B216,'Changes (pct point)'!$B:$AA,L$645,FALSE)))</f>
        <v>0.38664236902050114</v>
      </c>
      <c r="M216" s="2">
        <f>VLOOKUP($B216,'Changes (pct point)'!$B:$AA,M$645,FALSE)/(VLOOKUP($B216,'Rates (%) SA2'!$B:$AA,M$645,FALSE)-(VLOOKUP($B216,'Changes (pct point)'!$B:$AA,M$645,FALSE)))</f>
        <v>-0.13846400000000006</v>
      </c>
      <c r="N216" s="2">
        <f>VLOOKUP($B216,'Changes (pct point)'!$B:$AA,N$645,FALSE)/(VLOOKUP($B216,'Rates (%) SA2'!$B:$AA,N$645,FALSE)-(VLOOKUP($B216,'Changes (pct point)'!$B:$AA,N$645,FALSE)))</f>
        <v>7.7299999999999897E-2</v>
      </c>
      <c r="O216" s="2">
        <f>VLOOKUP($B216,'Changes (pct point)'!$B:$AA,O$645,FALSE)/(VLOOKUP($B216,'Rates (%) SA2'!$B:$AA,O$645,FALSE)-(VLOOKUP($B216,'Changes (pct point)'!$B:$AA,O$645,FALSE)))</f>
        <v>0.66272235294117632</v>
      </c>
      <c r="P216" s="2">
        <f>VLOOKUP($B216,'Changes (pct point)'!$B:$AA,P$645,FALSE)/(VLOOKUP($B216,'Rates (%) SA2'!$B:$AA,P$645,FALSE)-(VLOOKUP($B216,'Changes (pct point)'!$B:$AA,P$645,FALSE)))</f>
        <v>-0.51386500000000002</v>
      </c>
      <c r="Q216" s="2">
        <f>VLOOKUP($B216,'Changes (pct point)'!$B:$AA,Q$645,FALSE)/(VLOOKUP($B216,'Rates (%) SA2'!$B:$AA,Q$645,FALSE)-(VLOOKUP($B216,'Changes (pct point)'!$B:$AA,Q$645,FALSE)))</f>
        <v>0.47736842105263161</v>
      </c>
      <c r="R216" s="2">
        <f>VLOOKUP($B216,'Changes (pct point)'!$B:$AA,R$645,FALSE)/(VLOOKUP($B216,'Rates (%) SA2'!$B:$AA,R$645,FALSE)-(VLOOKUP($B216,'Changes (pct point)'!$B:$AA,R$645,FALSE)))</f>
        <v>0.74131250000000004</v>
      </c>
      <c r="S216" s="2">
        <f>VLOOKUP($B216,'Changes (pct point)'!$B:$AA,S$645,FALSE)/(VLOOKUP($B216,'Rates (%) SA2'!$B:$AA,S$645,FALSE)-(VLOOKUP($B216,'Changes (pct point)'!$B:$AA,S$645,FALSE)))</f>
        <v>0.69119999999999993</v>
      </c>
      <c r="T216" s="2">
        <f>VLOOKUP($B216,'Changes (pct point)'!$B:$AA,T$645,FALSE)/(VLOOKUP($B216,'Rates (%) SA2'!$B:$AA,T$645,FALSE)-(VLOOKUP($B216,'Changes (pct point)'!$B:$AA,T$645,FALSE)))</f>
        <v>0.14162138888888887</v>
      </c>
      <c r="U216" s="2">
        <f>VLOOKUP($B216,'Changes (pct point)'!$B:$AA,U$645,FALSE)/(VLOOKUP($B216,'Rates (%) SA2'!$B:$AA,U$645,FALSE)-(VLOOKUP($B216,'Changes (pct point)'!$B:$AA,U$645,FALSE)))</f>
        <v>0.10336882716049367</v>
      </c>
      <c r="V216" s="2">
        <f>VLOOKUP($B216,'Changes (pct point)'!$B:$AA,V$645,FALSE)/(VLOOKUP($B216,'Rates (%) SA2'!$B:$AA,V$645,FALSE)-(VLOOKUP($B216,'Changes (pct point)'!$B:$AA,V$645,FALSE)))</f>
        <v>0.78211249999999999</v>
      </c>
      <c r="W216" s="2">
        <f>VLOOKUP($B216,'Changes (pct point)'!$B:$AA,W$645,FALSE)/(VLOOKUP($B216,'Rates (%) SA2'!$B:$AA,W$645,FALSE)-(VLOOKUP($B216,'Changes (pct point)'!$B:$AA,W$645,FALSE)))</f>
        <v>0.50495049504950507</v>
      </c>
      <c r="X216" s="2">
        <f>VLOOKUP($B216,'Changes (pct point)'!$B:$AA,X$645,FALSE)/(VLOOKUP($B216,'Rates (%) SA2'!$B:$AA,X$645,FALSE)-(VLOOKUP($B216,'Changes (pct point)'!$B:$AA,X$645,FALSE)))</f>
        <v>3.0992907801418439</v>
      </c>
      <c r="Y216" s="2">
        <f>VLOOKUP($B216,'Changes (pct point)'!$B:$AA,Y$645,FALSE)/(VLOOKUP($B216,'Rates (%) SA2'!$B:$AA,Y$645,FALSE)-(VLOOKUP($B216,'Changes (pct point)'!$B:$AA,Y$645,FALSE)))</f>
        <v>1.072321914083741</v>
      </c>
      <c r="Z216" s="2">
        <f>VLOOKUP($B216,'Changes (pct point)'!$B:$AA,Z$645,FALSE)/(VLOOKUP($B216,'Rates (%) SA2'!$B:$AA,Z$645,FALSE)-(VLOOKUP($B216,'Changes (pct point)'!$B:$AA,Z$645,FALSE)))</f>
        <v>1.4200700116686116</v>
      </c>
    </row>
    <row r="217" spans="1:26" x14ac:dyDescent="0.3">
      <c r="A217">
        <v>119031373</v>
      </c>
      <c r="B217" t="s">
        <v>487</v>
      </c>
      <c r="C217" s="2">
        <f>VLOOKUP($B217,'Changes (pct point)'!$B:$AA,C$645,FALSE)/(VLOOKUP($B217,'Rates (%) SA2'!$B:$AA,C$645,FALSE)-(VLOOKUP($B217,'Changes (pct point)'!$B:$AA,C$645,FALSE)))</f>
        <v>0.17918201818022628</v>
      </c>
      <c r="D217" s="2">
        <f>VLOOKUP($B217,'Changes (pct point)'!$B:$AA,D$645,FALSE)/(VLOOKUP($B217,'Rates (%) SA2'!$B:$AA,D$645,FALSE)-(VLOOKUP($B217,'Changes (pct point)'!$B:$AA,D$645,FALSE)))</f>
        <v>0.14006892442695792</v>
      </c>
      <c r="E217" s="2">
        <f>VLOOKUP($B217,'Changes (pct point)'!$B:$AA,E$645,FALSE)/(VLOOKUP($B217,'Rates (%) SA2'!$B:$AA,E$645,FALSE)-(VLOOKUP($B217,'Changes (pct point)'!$B:$AA,E$645,FALSE)))</f>
        <v>-0.12574623428867021</v>
      </c>
      <c r="F217" s="2">
        <f>VLOOKUP($B217,'Changes (pct point)'!$B:$AA,F$645,FALSE)/(VLOOKUP($B217,'Rates (%) SA2'!$B:$AA,F$645,FALSE)-(VLOOKUP($B217,'Changes (pct point)'!$B:$AA,F$645,FALSE)))</f>
        <v>0.25787178795244287</v>
      </c>
      <c r="G217" s="2">
        <f>VLOOKUP($B217,'Changes (pct point)'!$B:$AA,G$645,FALSE)/(VLOOKUP($B217,'Rates (%) SA2'!$B:$AA,G$645,FALSE)-(VLOOKUP($B217,'Changes (pct point)'!$B:$AA,G$645,FALSE)))</f>
        <v>0.19132560944302543</v>
      </c>
      <c r="H217" s="2">
        <f>VLOOKUP($B217,'Changes (pct point)'!$B:$AA,H$645,FALSE)/(VLOOKUP($B217,'Rates (%) SA2'!$B:$AA,H$645,FALSE)-(VLOOKUP($B217,'Changes (pct point)'!$B:$AA,H$645,FALSE)))</f>
        <v>0.24334771822486692</v>
      </c>
      <c r="I217" s="2">
        <f>VLOOKUP($B217,'Changes (pct point)'!$B:$AA,I$645,FALSE)/(VLOOKUP($B217,'Rates (%) SA2'!$B:$AA,I$645,FALSE)-(VLOOKUP($B217,'Changes (pct point)'!$B:$AA,I$645,FALSE)))</f>
        <v>0.12820985814721955</v>
      </c>
      <c r="J217" s="2">
        <f>VLOOKUP($B217,'Changes (pct point)'!$B:$AA,J$645,FALSE)/(VLOOKUP($B217,'Rates (%) SA2'!$B:$AA,J$645,FALSE)-(VLOOKUP($B217,'Changes (pct point)'!$B:$AA,J$645,FALSE)))</f>
        <v>0.37130613961102288</v>
      </c>
      <c r="K217" s="2">
        <f>VLOOKUP($B217,'Changes (pct point)'!$B:$AA,K$645,FALSE)/(VLOOKUP($B217,'Rates (%) SA2'!$B:$AA,K$645,FALSE)-(VLOOKUP($B217,'Changes (pct point)'!$B:$AA,K$645,FALSE)))</f>
        <v>0.63443537134351591</v>
      </c>
      <c r="L217" s="2">
        <f>VLOOKUP($B217,'Changes (pct point)'!$B:$AA,L$645,FALSE)/(VLOOKUP($B217,'Rates (%) SA2'!$B:$AA,L$645,FALSE)-(VLOOKUP($B217,'Changes (pct point)'!$B:$AA,L$645,FALSE)))</f>
        <v>0.41318904088434205</v>
      </c>
      <c r="M217" s="2">
        <f>VLOOKUP($B217,'Changes (pct point)'!$B:$AA,M$645,FALSE)/(VLOOKUP($B217,'Rates (%) SA2'!$B:$AA,M$645,FALSE)-(VLOOKUP($B217,'Changes (pct point)'!$B:$AA,M$645,FALSE)))</f>
        <v>-5.9758224811830803E-2</v>
      </c>
      <c r="N217" s="2">
        <f>VLOOKUP($B217,'Changes (pct point)'!$B:$AA,N$645,FALSE)/(VLOOKUP($B217,'Rates (%) SA2'!$B:$AA,N$645,FALSE)-(VLOOKUP($B217,'Changes (pct point)'!$B:$AA,N$645,FALSE)))</f>
        <v>-0.11518291254824296</v>
      </c>
      <c r="O217" s="2">
        <f>VLOOKUP($B217,'Changes (pct point)'!$B:$AA,O$645,FALSE)/(VLOOKUP($B217,'Rates (%) SA2'!$B:$AA,O$645,FALSE)-(VLOOKUP($B217,'Changes (pct point)'!$B:$AA,O$645,FALSE)))</f>
        <v>0.63772546483270409</v>
      </c>
      <c r="P217" s="2">
        <f>VLOOKUP($B217,'Changes (pct point)'!$B:$AA,P$645,FALSE)/(VLOOKUP($B217,'Rates (%) SA2'!$B:$AA,P$645,FALSE)-(VLOOKUP($B217,'Changes (pct point)'!$B:$AA,P$645,FALSE)))</f>
        <v>-0.14337501616250214</v>
      </c>
      <c r="Q217" s="2">
        <f>VLOOKUP($B217,'Changes (pct point)'!$B:$AA,Q$645,FALSE)/(VLOOKUP($B217,'Rates (%) SA2'!$B:$AA,Q$645,FALSE)-(VLOOKUP($B217,'Changes (pct point)'!$B:$AA,Q$645,FALSE)))</f>
        <v>0.1563241907559017</v>
      </c>
      <c r="R217" s="2">
        <f>VLOOKUP($B217,'Changes (pct point)'!$B:$AA,R$645,FALSE)/(VLOOKUP($B217,'Rates (%) SA2'!$B:$AA,R$645,FALSE)-(VLOOKUP($B217,'Changes (pct point)'!$B:$AA,R$645,FALSE)))</f>
        <v>0.18976308906325406</v>
      </c>
      <c r="S217" s="2">
        <f>VLOOKUP($B217,'Changes (pct point)'!$B:$AA,S$645,FALSE)/(VLOOKUP($B217,'Rates (%) SA2'!$B:$AA,S$645,FALSE)-(VLOOKUP($B217,'Changes (pct point)'!$B:$AA,S$645,FALSE)))</f>
        <v>0.14218626959445818</v>
      </c>
      <c r="T217" s="2">
        <f>VLOOKUP($B217,'Changes (pct point)'!$B:$AA,T$645,FALSE)/(VLOOKUP($B217,'Rates (%) SA2'!$B:$AA,T$645,FALSE)-(VLOOKUP($B217,'Changes (pct point)'!$B:$AA,T$645,FALSE)))</f>
        <v>-0.10675646607570484</v>
      </c>
      <c r="U217" s="2">
        <f>VLOOKUP($B217,'Changes (pct point)'!$B:$AA,U$645,FALSE)/(VLOOKUP($B217,'Rates (%) SA2'!$B:$AA,U$645,FALSE)-(VLOOKUP($B217,'Changes (pct point)'!$B:$AA,U$645,FALSE)))</f>
        <v>0.10295858932346204</v>
      </c>
      <c r="V217" s="2">
        <f>VLOOKUP($B217,'Changes (pct point)'!$B:$AA,V$645,FALSE)/(VLOOKUP($B217,'Rates (%) SA2'!$B:$AA,V$645,FALSE)-(VLOOKUP($B217,'Changes (pct point)'!$B:$AA,V$645,FALSE)))</f>
        <v>0.30314973955304647</v>
      </c>
      <c r="W217" s="2">
        <f>VLOOKUP($B217,'Changes (pct point)'!$B:$AA,W$645,FALSE)/(VLOOKUP($B217,'Rates (%) SA2'!$B:$AA,W$645,FALSE)-(VLOOKUP($B217,'Changes (pct point)'!$B:$AA,W$645,FALSE)))</f>
        <v>0.10181818181818182</v>
      </c>
      <c r="X217" s="2">
        <f>VLOOKUP($B217,'Changes (pct point)'!$B:$AA,X$645,FALSE)/(VLOOKUP($B217,'Rates (%) SA2'!$B:$AA,X$645,FALSE)-(VLOOKUP($B217,'Changes (pct point)'!$B:$AA,X$645,FALSE)))</f>
        <v>0.15657311669128507</v>
      </c>
      <c r="Y217" s="2">
        <f>VLOOKUP($B217,'Changes (pct point)'!$B:$AA,Y$645,FALSE)/(VLOOKUP($B217,'Rates (%) SA2'!$B:$AA,Y$645,FALSE)-(VLOOKUP($B217,'Changes (pct point)'!$B:$AA,Y$645,FALSE)))</f>
        <v>0.12098623853211007</v>
      </c>
      <c r="Z217" s="2">
        <f>VLOOKUP($B217,'Changes (pct point)'!$B:$AA,Z$645,FALSE)/(VLOOKUP($B217,'Rates (%) SA2'!$B:$AA,Z$645,FALSE)-(VLOOKUP($B217,'Changes (pct point)'!$B:$AA,Z$645,FALSE)))</f>
        <v>0.22557328015952144</v>
      </c>
    </row>
    <row r="218" spans="1:26" x14ac:dyDescent="0.3">
      <c r="A218">
        <v>124031463</v>
      </c>
      <c r="B218" t="s">
        <v>603</v>
      </c>
      <c r="C218" s="2">
        <f>VLOOKUP($B218,'Changes (pct point)'!$B:$AA,C$645,FALSE)/(VLOOKUP($B218,'Rates (%) SA2'!$B:$AA,C$645,FALSE)-(VLOOKUP($B218,'Changes (pct point)'!$B:$AA,C$645,FALSE)))</f>
        <v>0.25292291350531121</v>
      </c>
      <c r="D218" s="2">
        <f>VLOOKUP($B218,'Changes (pct point)'!$B:$AA,D$645,FALSE)/(VLOOKUP($B218,'Rates (%) SA2'!$B:$AA,D$645,FALSE)-(VLOOKUP($B218,'Changes (pct point)'!$B:$AA,D$645,FALSE)))</f>
        <v>2.8923076923076853E-2</v>
      </c>
      <c r="E218" s="2">
        <f>VLOOKUP($B218,'Changes (pct point)'!$B:$AA,E$645,FALSE)/(VLOOKUP($B218,'Rates (%) SA2'!$B:$AA,E$645,FALSE)-(VLOOKUP($B218,'Changes (pct point)'!$B:$AA,E$645,FALSE)))</f>
        <v>8.2091803278688605E-2</v>
      </c>
      <c r="F218" s="2">
        <f>VLOOKUP($B218,'Changes (pct point)'!$B:$AA,F$645,FALSE)/(VLOOKUP($B218,'Rates (%) SA2'!$B:$AA,F$645,FALSE)-(VLOOKUP($B218,'Changes (pct point)'!$B:$AA,F$645,FALSE)))</f>
        <v>0.43085694915254241</v>
      </c>
      <c r="G218" s="2">
        <f>VLOOKUP($B218,'Changes (pct point)'!$B:$AA,G$645,FALSE)/(VLOOKUP($B218,'Rates (%) SA2'!$B:$AA,G$645,FALSE)-(VLOOKUP($B218,'Changes (pct point)'!$B:$AA,G$645,FALSE)))</f>
        <v>0.36907681159420275</v>
      </c>
      <c r="H218" s="2">
        <f>VLOOKUP($B218,'Changes (pct point)'!$B:$AA,H$645,FALSE)/(VLOOKUP($B218,'Rates (%) SA2'!$B:$AA,H$645,FALSE)-(VLOOKUP($B218,'Changes (pct point)'!$B:$AA,H$645,FALSE)))</f>
        <v>0.38332984293193711</v>
      </c>
      <c r="I218" s="2">
        <f>VLOOKUP($B218,'Changes (pct point)'!$B:$AA,I$645,FALSE)/(VLOOKUP($B218,'Rates (%) SA2'!$B:$AA,I$645,FALSE)-(VLOOKUP($B218,'Changes (pct point)'!$B:$AA,I$645,FALSE)))</f>
        <v>0.36083076923076918</v>
      </c>
      <c r="J218" s="2">
        <f>VLOOKUP($B218,'Changes (pct point)'!$B:$AA,J$645,FALSE)/(VLOOKUP($B218,'Rates (%) SA2'!$B:$AA,J$645,FALSE)-(VLOOKUP($B218,'Changes (pct point)'!$B:$AA,J$645,FALSE)))</f>
        <v>0.73389756097560965</v>
      </c>
      <c r="K218" s="2">
        <f>VLOOKUP($B218,'Changes (pct point)'!$B:$AA,K$645,FALSE)/(VLOOKUP($B218,'Rates (%) SA2'!$B:$AA,K$645,FALSE)-(VLOOKUP($B218,'Changes (pct point)'!$B:$AA,K$645,FALSE)))</f>
        <v>0.72921224489795899</v>
      </c>
      <c r="L218" s="2">
        <f>VLOOKUP($B218,'Changes (pct point)'!$B:$AA,L$645,FALSE)/(VLOOKUP($B218,'Rates (%) SA2'!$B:$AA,L$645,FALSE)-(VLOOKUP($B218,'Changes (pct point)'!$B:$AA,L$645,FALSE)))</f>
        <v>0.25072260273972619</v>
      </c>
      <c r="M218" s="2">
        <f>VLOOKUP($B218,'Changes (pct point)'!$B:$AA,M$645,FALSE)/(VLOOKUP($B218,'Rates (%) SA2'!$B:$AA,M$645,FALSE)-(VLOOKUP($B218,'Changes (pct point)'!$B:$AA,M$645,FALSE)))</f>
        <v>0.37978181818181816</v>
      </c>
      <c r="N218" s="2">
        <f>VLOOKUP($B218,'Changes (pct point)'!$B:$AA,N$645,FALSE)/(VLOOKUP($B218,'Rates (%) SA2'!$B:$AA,N$645,FALSE)-(VLOOKUP($B218,'Changes (pct point)'!$B:$AA,N$645,FALSE)))</f>
        <v>0.14522014388489202</v>
      </c>
      <c r="O218" s="2">
        <f>VLOOKUP($B218,'Changes (pct point)'!$B:$AA,O$645,FALSE)/(VLOOKUP($B218,'Rates (%) SA2'!$B:$AA,O$645,FALSE)-(VLOOKUP($B218,'Changes (pct point)'!$B:$AA,O$645,FALSE)))</f>
        <v>0.28628064516129037</v>
      </c>
      <c r="P218" s="2">
        <f>VLOOKUP($B218,'Changes (pct point)'!$B:$AA,P$645,FALSE)/(VLOOKUP($B218,'Rates (%) SA2'!$B:$AA,P$645,FALSE)-(VLOOKUP($B218,'Changes (pct point)'!$B:$AA,P$645,FALSE)))</f>
        <v>-0.3734620689655172</v>
      </c>
      <c r="Q218" s="2">
        <f>VLOOKUP($B218,'Changes (pct point)'!$B:$AA,Q$645,FALSE)/(VLOOKUP($B218,'Rates (%) SA2'!$B:$AA,Q$645,FALSE)-(VLOOKUP($B218,'Changes (pct point)'!$B:$AA,Q$645,FALSE)))</f>
        <v>0.64686541353383453</v>
      </c>
      <c r="R218" s="2">
        <f>VLOOKUP($B218,'Changes (pct point)'!$B:$AA,R$645,FALSE)/(VLOOKUP($B218,'Rates (%) SA2'!$B:$AA,R$645,FALSE)-(VLOOKUP($B218,'Changes (pct point)'!$B:$AA,R$645,FALSE)))</f>
        <v>0.27920476190476184</v>
      </c>
      <c r="S218" s="2">
        <f>VLOOKUP($B218,'Changes (pct point)'!$B:$AA,S$645,FALSE)/(VLOOKUP($B218,'Rates (%) SA2'!$B:$AA,S$645,FALSE)-(VLOOKUP($B218,'Changes (pct point)'!$B:$AA,S$645,FALSE)))</f>
        <v>0.26841666666666669</v>
      </c>
      <c r="T218" s="2">
        <f>VLOOKUP($B218,'Changes (pct point)'!$B:$AA,T$645,FALSE)/(VLOOKUP($B218,'Rates (%) SA2'!$B:$AA,T$645,FALSE)-(VLOOKUP($B218,'Changes (pct point)'!$B:$AA,T$645,FALSE)))</f>
        <v>0.45798387096774179</v>
      </c>
      <c r="U218" s="2">
        <f>VLOOKUP($B218,'Changes (pct point)'!$B:$AA,U$645,FALSE)/(VLOOKUP($B218,'Rates (%) SA2'!$B:$AA,U$645,FALSE)-(VLOOKUP($B218,'Changes (pct point)'!$B:$AA,U$645,FALSE)))</f>
        <v>0.10236618705035966</v>
      </c>
      <c r="V218" s="2" t="e">
        <f>VLOOKUP($B218,'Changes (pct point)'!$B:$AA,V$645,FALSE)/(VLOOKUP($B218,'Rates (%) SA2'!$B:$AA,V$645,FALSE)-(VLOOKUP($B218,'Changes (pct point)'!$B:$AA,V$645,FALSE)))</f>
        <v>#VALUE!</v>
      </c>
      <c r="W218" s="2">
        <f>VLOOKUP($B218,'Changes (pct point)'!$B:$AA,W$645,FALSE)/(VLOOKUP($B218,'Rates (%) SA2'!$B:$AA,W$645,FALSE)-(VLOOKUP($B218,'Changes (pct point)'!$B:$AA,W$645,FALSE)))</f>
        <v>9.0121317157712308E-2</v>
      </c>
      <c r="X218" s="2" t="e">
        <f>VLOOKUP($B218,'Changes (pct point)'!$B:$AA,X$645,FALSE)/(VLOOKUP($B218,'Rates (%) SA2'!$B:$AA,X$645,FALSE)-(VLOOKUP($B218,'Changes (pct point)'!$B:$AA,X$645,FALSE)))</f>
        <v>#DIV/0!</v>
      </c>
      <c r="Y218" s="2">
        <f>VLOOKUP($B218,'Changes (pct point)'!$B:$AA,Y$645,FALSE)/(VLOOKUP($B218,'Rates (%) SA2'!$B:$AA,Y$645,FALSE)-(VLOOKUP($B218,'Changes (pct point)'!$B:$AA,Y$645,FALSE)))</f>
        <v>-0.18681318681318682</v>
      </c>
      <c r="Z218" s="2">
        <f>VLOOKUP($B218,'Changes (pct point)'!$B:$AA,Z$645,FALSE)/(VLOOKUP($B218,'Rates (%) SA2'!$B:$AA,Z$645,FALSE)-(VLOOKUP($B218,'Changes (pct point)'!$B:$AA,Z$645,FALSE)))</f>
        <v>0.44539411206077872</v>
      </c>
    </row>
    <row r="219" spans="1:26" x14ac:dyDescent="0.3">
      <c r="A219">
        <v>116031317</v>
      </c>
      <c r="B219" t="s">
        <v>411</v>
      </c>
      <c r="C219" s="2">
        <f>VLOOKUP($B219,'Changes (pct point)'!$B:$AA,C$645,FALSE)/(VLOOKUP($B219,'Rates (%) SA2'!$B:$AA,C$645,FALSE)-(VLOOKUP($B219,'Changes (pct point)'!$B:$AA,C$645,FALSE)))</f>
        <v>-1.868757812500008E-2</v>
      </c>
      <c r="D219" s="2">
        <f>VLOOKUP($B219,'Changes (pct point)'!$B:$AA,D$645,FALSE)/(VLOOKUP($B219,'Rates (%) SA2'!$B:$AA,D$645,FALSE)-(VLOOKUP($B219,'Changes (pct point)'!$B:$AA,D$645,FALSE)))</f>
        <v>-7.319839331619532E-2</v>
      </c>
      <c r="E219" s="2">
        <f>VLOOKUP($B219,'Changes (pct point)'!$B:$AA,E$645,FALSE)/(VLOOKUP($B219,'Rates (%) SA2'!$B:$AA,E$645,FALSE)-(VLOOKUP($B219,'Changes (pct point)'!$B:$AA,E$645,FALSE)))</f>
        <v>-0.39318929765886285</v>
      </c>
      <c r="F219" s="2">
        <f>VLOOKUP($B219,'Changes (pct point)'!$B:$AA,F$645,FALSE)/(VLOOKUP($B219,'Rates (%) SA2'!$B:$AA,F$645,FALSE)-(VLOOKUP($B219,'Changes (pct point)'!$B:$AA,F$645,FALSE)))</f>
        <v>0.11163711389961396</v>
      </c>
      <c r="G219" s="2">
        <f>VLOOKUP($B219,'Changes (pct point)'!$B:$AA,G$645,FALSE)/(VLOOKUP($B219,'Rates (%) SA2'!$B:$AA,G$645,FALSE)-(VLOOKUP($B219,'Changes (pct point)'!$B:$AA,G$645,FALSE)))</f>
        <v>0.1432906148867315</v>
      </c>
      <c r="H219" s="2">
        <f>VLOOKUP($B219,'Changes (pct point)'!$B:$AA,H$645,FALSE)/(VLOOKUP($B219,'Rates (%) SA2'!$B:$AA,H$645,FALSE)-(VLOOKUP($B219,'Changes (pct point)'!$B:$AA,H$645,FALSE)))</f>
        <v>-3.1580547112461978E-2</v>
      </c>
      <c r="I219" s="2">
        <f>VLOOKUP($B219,'Changes (pct point)'!$B:$AA,I$645,FALSE)/(VLOOKUP($B219,'Rates (%) SA2'!$B:$AA,I$645,FALSE)-(VLOOKUP($B219,'Changes (pct point)'!$B:$AA,I$645,FALSE)))</f>
        <v>5.2464582080577256E-2</v>
      </c>
      <c r="J219" s="2">
        <f>VLOOKUP($B219,'Changes (pct point)'!$B:$AA,J$645,FALSE)/(VLOOKUP($B219,'Rates (%) SA2'!$B:$AA,J$645,FALSE)-(VLOOKUP($B219,'Changes (pct point)'!$B:$AA,J$645,FALSE)))</f>
        <v>-0.13239349593495936</v>
      </c>
      <c r="K219" s="2">
        <f>VLOOKUP($B219,'Changes (pct point)'!$B:$AA,K$645,FALSE)/(VLOOKUP($B219,'Rates (%) SA2'!$B:$AA,K$645,FALSE)-(VLOOKUP($B219,'Changes (pct point)'!$B:$AA,K$645,FALSE)))</f>
        <v>0.46826084905660376</v>
      </c>
      <c r="L219" s="2">
        <f>VLOOKUP($B219,'Changes (pct point)'!$B:$AA,L$645,FALSE)/(VLOOKUP($B219,'Rates (%) SA2'!$B:$AA,L$645,FALSE)-(VLOOKUP($B219,'Changes (pct point)'!$B:$AA,L$645,FALSE)))</f>
        <v>0.10907622403560842</v>
      </c>
      <c r="M219" s="2">
        <f>VLOOKUP($B219,'Changes (pct point)'!$B:$AA,M$645,FALSE)/(VLOOKUP($B219,'Rates (%) SA2'!$B:$AA,M$645,FALSE)-(VLOOKUP($B219,'Changes (pct point)'!$B:$AA,M$645,FALSE)))</f>
        <v>-4.2214138576779019E-2</v>
      </c>
      <c r="N219" s="2">
        <f>VLOOKUP($B219,'Changes (pct point)'!$B:$AA,N$645,FALSE)/(VLOOKUP($B219,'Rates (%) SA2'!$B:$AA,N$645,FALSE)-(VLOOKUP($B219,'Changes (pct point)'!$B:$AA,N$645,FALSE)))</f>
        <v>0.36813684210526315</v>
      </c>
      <c r="O219" s="2">
        <f>VLOOKUP($B219,'Changes (pct point)'!$B:$AA,O$645,FALSE)/(VLOOKUP($B219,'Rates (%) SA2'!$B:$AA,O$645,FALSE)-(VLOOKUP($B219,'Changes (pct point)'!$B:$AA,O$645,FALSE)))</f>
        <v>0.73863529411764695</v>
      </c>
      <c r="P219" s="2">
        <f>VLOOKUP($B219,'Changes (pct point)'!$B:$AA,P$645,FALSE)/(VLOOKUP($B219,'Rates (%) SA2'!$B:$AA,P$645,FALSE)-(VLOOKUP($B219,'Changes (pct point)'!$B:$AA,P$645,FALSE)))</f>
        <v>-0.26075588235294112</v>
      </c>
      <c r="Q219" s="2">
        <f>VLOOKUP($B219,'Changes (pct point)'!$B:$AA,Q$645,FALSE)/(VLOOKUP($B219,'Rates (%) SA2'!$B:$AA,Q$645,FALSE)-(VLOOKUP($B219,'Changes (pct point)'!$B:$AA,Q$645,FALSE)))</f>
        <v>-0.11318505039193733</v>
      </c>
      <c r="R219" s="2">
        <f>VLOOKUP($B219,'Changes (pct point)'!$B:$AA,R$645,FALSE)/(VLOOKUP($B219,'Rates (%) SA2'!$B:$AA,R$645,FALSE)-(VLOOKUP($B219,'Changes (pct point)'!$B:$AA,R$645,FALSE)))</f>
        <v>0.16754929577464803</v>
      </c>
      <c r="S219" s="2">
        <f>VLOOKUP($B219,'Changes (pct point)'!$B:$AA,S$645,FALSE)/(VLOOKUP($B219,'Rates (%) SA2'!$B:$AA,S$645,FALSE)-(VLOOKUP($B219,'Changes (pct point)'!$B:$AA,S$645,FALSE)))</f>
        <v>0.11592173913043473</v>
      </c>
      <c r="T219" s="2">
        <f>VLOOKUP($B219,'Changes (pct point)'!$B:$AA,T$645,FALSE)/(VLOOKUP($B219,'Rates (%) SA2'!$B:$AA,T$645,FALSE)-(VLOOKUP($B219,'Changes (pct point)'!$B:$AA,T$645,FALSE)))</f>
        <v>-2.0589444444444379E-2</v>
      </c>
      <c r="U219" s="2">
        <f>VLOOKUP($B219,'Changes (pct point)'!$B:$AA,U$645,FALSE)/(VLOOKUP($B219,'Rates (%) SA2'!$B:$AA,U$645,FALSE)-(VLOOKUP($B219,'Changes (pct point)'!$B:$AA,U$645,FALSE)))</f>
        <v>0.10086808510638297</v>
      </c>
      <c r="V219" s="2">
        <f>VLOOKUP($B219,'Changes (pct point)'!$B:$AA,V$645,FALSE)/(VLOOKUP($B219,'Rates (%) SA2'!$B:$AA,V$645,FALSE)-(VLOOKUP($B219,'Changes (pct point)'!$B:$AA,V$645,FALSE)))</f>
        <v>-0.17135065616797904</v>
      </c>
      <c r="W219" s="2">
        <f>VLOOKUP($B219,'Changes (pct point)'!$B:$AA,W$645,FALSE)/(VLOOKUP($B219,'Rates (%) SA2'!$B:$AA,W$645,FALSE)-(VLOOKUP($B219,'Changes (pct point)'!$B:$AA,W$645,FALSE)))</f>
        <v>0.10009182736455464</v>
      </c>
      <c r="X219" s="2">
        <f>VLOOKUP($B219,'Changes (pct point)'!$B:$AA,X$645,FALSE)/(VLOOKUP($B219,'Rates (%) SA2'!$B:$AA,X$645,FALSE)-(VLOOKUP($B219,'Changes (pct point)'!$B:$AA,X$645,FALSE)))</f>
        <v>0.18371670702179177</v>
      </c>
      <c r="Y219" s="2">
        <f>VLOOKUP($B219,'Changes (pct point)'!$B:$AA,Y$645,FALSE)/(VLOOKUP($B219,'Rates (%) SA2'!$B:$AA,Y$645,FALSE)-(VLOOKUP($B219,'Changes (pct point)'!$B:$AA,Y$645,FALSE)))</f>
        <v>-6.938662225922842E-3</v>
      </c>
      <c r="Z219" s="2">
        <f>VLOOKUP($B219,'Changes (pct point)'!$B:$AA,Z$645,FALSE)/(VLOOKUP($B219,'Rates (%) SA2'!$B:$AA,Z$645,FALSE)-(VLOOKUP($B219,'Changes (pct point)'!$B:$AA,Z$645,FALSE)))</f>
        <v>0.232011232011232</v>
      </c>
    </row>
    <row r="220" spans="1:26" x14ac:dyDescent="0.3">
      <c r="A220">
        <v>119021660</v>
      </c>
      <c r="B220" t="s">
        <v>480</v>
      </c>
      <c r="C220" s="2">
        <f>VLOOKUP($B220,'Changes (pct point)'!$B:$AA,C$645,FALSE)/(VLOOKUP($B220,'Rates (%) SA2'!$B:$AA,C$645,FALSE)-(VLOOKUP($B220,'Changes (pct point)'!$B:$AA,C$645,FALSE)))</f>
        <v>0.14844074795845835</v>
      </c>
      <c r="D220" s="2">
        <f>VLOOKUP($B220,'Changes (pct point)'!$B:$AA,D$645,FALSE)/(VLOOKUP($B220,'Rates (%) SA2'!$B:$AA,D$645,FALSE)-(VLOOKUP($B220,'Changes (pct point)'!$B:$AA,D$645,FALSE)))</f>
        <v>0.18413202801986769</v>
      </c>
      <c r="E220" s="2">
        <f>VLOOKUP($B220,'Changes (pct point)'!$B:$AA,E$645,FALSE)/(VLOOKUP($B220,'Rates (%) SA2'!$B:$AA,E$645,FALSE)-(VLOOKUP($B220,'Changes (pct point)'!$B:$AA,E$645,FALSE)))</f>
        <v>-0.14488075285588084</v>
      </c>
      <c r="F220" s="2">
        <f>VLOOKUP($B220,'Changes (pct point)'!$B:$AA,F$645,FALSE)/(VLOOKUP($B220,'Rates (%) SA2'!$B:$AA,F$645,FALSE)-(VLOOKUP($B220,'Changes (pct point)'!$B:$AA,F$645,FALSE)))</f>
        <v>0.18755178884911342</v>
      </c>
      <c r="G220" s="2">
        <f>VLOOKUP($B220,'Changes (pct point)'!$B:$AA,G$645,FALSE)/(VLOOKUP($B220,'Rates (%) SA2'!$B:$AA,G$645,FALSE)-(VLOOKUP($B220,'Changes (pct point)'!$B:$AA,G$645,FALSE)))</f>
        <v>0.40739101097176333</v>
      </c>
      <c r="H220" s="2">
        <f>VLOOKUP($B220,'Changes (pct point)'!$B:$AA,H$645,FALSE)/(VLOOKUP($B220,'Rates (%) SA2'!$B:$AA,H$645,FALSE)-(VLOOKUP($B220,'Changes (pct point)'!$B:$AA,H$645,FALSE)))</f>
        <v>0.12618589616920692</v>
      </c>
      <c r="I220" s="2">
        <f>VLOOKUP($B220,'Changes (pct point)'!$B:$AA,I$645,FALSE)/(VLOOKUP($B220,'Rates (%) SA2'!$B:$AA,I$645,FALSE)-(VLOOKUP($B220,'Changes (pct point)'!$B:$AA,I$645,FALSE)))</f>
        <v>0.16847466787982959</v>
      </c>
      <c r="J220" s="2">
        <f>VLOOKUP($B220,'Changes (pct point)'!$B:$AA,J$645,FALSE)/(VLOOKUP($B220,'Rates (%) SA2'!$B:$AA,J$645,FALSE)-(VLOOKUP($B220,'Changes (pct point)'!$B:$AA,J$645,FALSE)))</f>
        <v>0.55246458131530041</v>
      </c>
      <c r="K220" s="2">
        <f>VLOOKUP($B220,'Changes (pct point)'!$B:$AA,K$645,FALSE)/(VLOOKUP($B220,'Rates (%) SA2'!$B:$AA,K$645,FALSE)-(VLOOKUP($B220,'Changes (pct point)'!$B:$AA,K$645,FALSE)))</f>
        <v>1.0984722445652807E-2</v>
      </c>
      <c r="L220" s="2">
        <f>VLOOKUP($B220,'Changes (pct point)'!$B:$AA,L$645,FALSE)/(VLOOKUP($B220,'Rates (%) SA2'!$B:$AA,L$645,FALSE)-(VLOOKUP($B220,'Changes (pct point)'!$B:$AA,L$645,FALSE)))</f>
        <v>0.42491964176420755</v>
      </c>
      <c r="M220" s="2">
        <f>VLOOKUP($B220,'Changes (pct point)'!$B:$AA,M$645,FALSE)/(VLOOKUP($B220,'Rates (%) SA2'!$B:$AA,M$645,FALSE)-(VLOOKUP($B220,'Changes (pct point)'!$B:$AA,M$645,FALSE)))</f>
        <v>-0.16364775081221844</v>
      </c>
      <c r="N220" s="2">
        <f>VLOOKUP($B220,'Changes (pct point)'!$B:$AA,N$645,FALSE)/(VLOOKUP($B220,'Rates (%) SA2'!$B:$AA,N$645,FALSE)-(VLOOKUP($B220,'Changes (pct point)'!$B:$AA,N$645,FALSE)))</f>
        <v>-0.10984545975625831</v>
      </c>
      <c r="O220" s="2">
        <f>VLOOKUP($B220,'Changes (pct point)'!$B:$AA,O$645,FALSE)/(VLOOKUP($B220,'Rates (%) SA2'!$B:$AA,O$645,FALSE)-(VLOOKUP($B220,'Changes (pct point)'!$B:$AA,O$645,FALSE)))</f>
        <v>0.60149908747869896</v>
      </c>
      <c r="P220" s="2">
        <f>VLOOKUP($B220,'Changes (pct point)'!$B:$AA,P$645,FALSE)/(VLOOKUP($B220,'Rates (%) SA2'!$B:$AA,P$645,FALSE)-(VLOOKUP($B220,'Changes (pct point)'!$B:$AA,P$645,FALSE)))</f>
        <v>-0.40547923761214016</v>
      </c>
      <c r="Q220" s="2">
        <f>VLOOKUP($B220,'Changes (pct point)'!$B:$AA,Q$645,FALSE)/(VLOOKUP($B220,'Rates (%) SA2'!$B:$AA,Q$645,FALSE)-(VLOOKUP($B220,'Changes (pct point)'!$B:$AA,Q$645,FALSE)))</f>
        <v>3.5782624226370005E-3</v>
      </c>
      <c r="R220" s="2">
        <f>VLOOKUP($B220,'Changes (pct point)'!$B:$AA,R$645,FALSE)/(VLOOKUP($B220,'Rates (%) SA2'!$B:$AA,R$645,FALSE)-(VLOOKUP($B220,'Changes (pct point)'!$B:$AA,R$645,FALSE)))</f>
        <v>0.50567661320020452</v>
      </c>
      <c r="S220" s="2">
        <f>VLOOKUP($B220,'Changes (pct point)'!$B:$AA,S$645,FALSE)/(VLOOKUP($B220,'Rates (%) SA2'!$B:$AA,S$645,FALSE)-(VLOOKUP($B220,'Changes (pct point)'!$B:$AA,S$645,FALSE)))</f>
        <v>0.572163635930932</v>
      </c>
      <c r="T220" s="2">
        <f>VLOOKUP($B220,'Changes (pct point)'!$B:$AA,T$645,FALSE)/(VLOOKUP($B220,'Rates (%) SA2'!$B:$AA,T$645,FALSE)-(VLOOKUP($B220,'Changes (pct point)'!$B:$AA,T$645,FALSE)))</f>
        <v>-6.7138879049575134E-2</v>
      </c>
      <c r="U220" s="2">
        <f>VLOOKUP($B220,'Changes (pct point)'!$B:$AA,U$645,FALSE)/(VLOOKUP($B220,'Rates (%) SA2'!$B:$AA,U$645,FALSE)-(VLOOKUP($B220,'Changes (pct point)'!$B:$AA,U$645,FALSE)))</f>
        <v>9.8463369585305979E-2</v>
      </c>
      <c r="V220" s="2">
        <f>VLOOKUP($B220,'Changes (pct point)'!$B:$AA,V$645,FALSE)/(VLOOKUP($B220,'Rates (%) SA2'!$B:$AA,V$645,FALSE)-(VLOOKUP($B220,'Changes (pct point)'!$B:$AA,V$645,FALSE)))</f>
        <v>-3.9594891528380909E-2</v>
      </c>
      <c r="W220" s="2">
        <f>VLOOKUP($B220,'Changes (pct point)'!$B:$AA,W$645,FALSE)/(VLOOKUP($B220,'Rates (%) SA2'!$B:$AA,W$645,FALSE)-(VLOOKUP($B220,'Changes (pct point)'!$B:$AA,W$645,FALSE)))</f>
        <v>0.13095238095238096</v>
      </c>
      <c r="X220" s="2">
        <f>VLOOKUP($B220,'Changes (pct point)'!$B:$AA,X$645,FALSE)/(VLOOKUP($B220,'Rates (%) SA2'!$B:$AA,X$645,FALSE)-(VLOOKUP($B220,'Changes (pct point)'!$B:$AA,X$645,FALSE)))</f>
        <v>0.42665388302972196</v>
      </c>
      <c r="Y220" s="2">
        <f>VLOOKUP($B220,'Changes (pct point)'!$B:$AA,Y$645,FALSE)/(VLOOKUP($B220,'Rates (%) SA2'!$B:$AA,Y$645,FALSE)-(VLOOKUP($B220,'Changes (pct point)'!$B:$AA,Y$645,FALSE)))</f>
        <v>-1.6855865153078776E-2</v>
      </c>
      <c r="Z220" s="2">
        <f>VLOOKUP($B220,'Changes (pct point)'!$B:$AA,Z$645,FALSE)/(VLOOKUP($B220,'Rates (%) SA2'!$B:$AA,Z$645,FALSE)-(VLOOKUP($B220,'Changes (pct point)'!$B:$AA,Z$645,FALSE)))</f>
        <v>0.540926640926641</v>
      </c>
    </row>
    <row r="221" spans="1:26" x14ac:dyDescent="0.3">
      <c r="A221">
        <v>125031480</v>
      </c>
      <c r="B221" t="s">
        <v>629</v>
      </c>
      <c r="C221" s="2">
        <f>VLOOKUP($B221,'Changes (pct point)'!$B:$AA,C$645,FALSE)/(VLOOKUP($B221,'Rates (%) SA2'!$B:$AA,C$645,FALSE)-(VLOOKUP($B221,'Changes (pct point)'!$B:$AA,C$645,FALSE)))</f>
        <v>-8.5391412570006306E-2</v>
      </c>
      <c r="D221" s="2">
        <f>VLOOKUP($B221,'Changes (pct point)'!$B:$AA,D$645,FALSE)/(VLOOKUP($B221,'Rates (%) SA2'!$B:$AA,D$645,FALSE)-(VLOOKUP($B221,'Changes (pct point)'!$B:$AA,D$645,FALSE)))</f>
        <v>-0.22814428783382787</v>
      </c>
      <c r="E221" s="2">
        <f>VLOOKUP($B221,'Changes (pct point)'!$B:$AA,E$645,FALSE)/(VLOOKUP($B221,'Rates (%) SA2'!$B:$AA,E$645,FALSE)-(VLOOKUP($B221,'Changes (pct point)'!$B:$AA,E$645,FALSE)))</f>
        <v>2.3168730650154984E-2</v>
      </c>
      <c r="F221" s="2">
        <f>VLOOKUP($B221,'Changes (pct point)'!$B:$AA,F$645,FALSE)/(VLOOKUP($B221,'Rates (%) SA2'!$B:$AA,F$645,FALSE)-(VLOOKUP($B221,'Changes (pct point)'!$B:$AA,F$645,FALSE)))</f>
        <v>5.2105306799336656E-2</v>
      </c>
      <c r="G221" s="2">
        <f>VLOOKUP($B221,'Changes (pct point)'!$B:$AA,G$645,FALSE)/(VLOOKUP($B221,'Rates (%) SA2'!$B:$AA,G$645,FALSE)-(VLOOKUP($B221,'Changes (pct point)'!$B:$AA,G$645,FALSE)))</f>
        <v>6.4277514792899462E-2</v>
      </c>
      <c r="H221" s="2">
        <f>VLOOKUP($B221,'Changes (pct point)'!$B:$AA,H$645,FALSE)/(VLOOKUP($B221,'Rates (%) SA2'!$B:$AA,H$645,FALSE)-(VLOOKUP($B221,'Changes (pct point)'!$B:$AA,H$645,FALSE)))</f>
        <v>9.8965533980582596E-2</v>
      </c>
      <c r="I221" s="2">
        <f>VLOOKUP($B221,'Changes (pct point)'!$B:$AA,I$645,FALSE)/(VLOOKUP($B221,'Rates (%) SA2'!$B:$AA,I$645,FALSE)-(VLOOKUP($B221,'Changes (pct point)'!$B:$AA,I$645,FALSE)))</f>
        <v>1.0693767976989526E-2</v>
      </c>
      <c r="J221" s="2">
        <f>VLOOKUP($B221,'Changes (pct point)'!$B:$AA,J$645,FALSE)/(VLOOKUP($B221,'Rates (%) SA2'!$B:$AA,J$645,FALSE)-(VLOOKUP($B221,'Changes (pct point)'!$B:$AA,J$645,FALSE)))</f>
        <v>0.45641749174917473</v>
      </c>
      <c r="K221" s="2">
        <f>VLOOKUP($B221,'Changes (pct point)'!$B:$AA,K$645,FALSE)/(VLOOKUP($B221,'Rates (%) SA2'!$B:$AA,K$645,FALSE)-(VLOOKUP($B221,'Changes (pct point)'!$B:$AA,K$645,FALSE)))</f>
        <v>0.68857606837606866</v>
      </c>
      <c r="L221" s="2">
        <f>VLOOKUP($B221,'Changes (pct point)'!$B:$AA,L$645,FALSE)/(VLOOKUP($B221,'Rates (%) SA2'!$B:$AA,L$645,FALSE)-(VLOOKUP($B221,'Changes (pct point)'!$B:$AA,L$645,FALSE)))</f>
        <v>0.22287705326032842</v>
      </c>
      <c r="M221" s="2">
        <f>VLOOKUP($B221,'Changes (pct point)'!$B:$AA,M$645,FALSE)/(VLOOKUP($B221,'Rates (%) SA2'!$B:$AA,M$645,FALSE)-(VLOOKUP($B221,'Changes (pct point)'!$B:$AA,M$645,FALSE)))</f>
        <v>-0.15335939597315432</v>
      </c>
      <c r="N221" s="2">
        <f>VLOOKUP($B221,'Changes (pct point)'!$B:$AA,N$645,FALSE)/(VLOOKUP($B221,'Rates (%) SA2'!$B:$AA,N$645,FALSE)-(VLOOKUP($B221,'Changes (pct point)'!$B:$AA,N$645,FALSE)))</f>
        <v>-0.34999585062240662</v>
      </c>
      <c r="O221" s="2">
        <f>VLOOKUP($B221,'Changes (pct point)'!$B:$AA,O$645,FALSE)/(VLOOKUP($B221,'Rates (%) SA2'!$B:$AA,O$645,FALSE)-(VLOOKUP($B221,'Changes (pct point)'!$B:$AA,O$645,FALSE)))</f>
        <v>0.59731924882629128</v>
      </c>
      <c r="P221" s="2">
        <f>VLOOKUP($B221,'Changes (pct point)'!$B:$AA,P$645,FALSE)/(VLOOKUP($B221,'Rates (%) SA2'!$B:$AA,P$645,FALSE)-(VLOOKUP($B221,'Changes (pct point)'!$B:$AA,P$645,FALSE)))</f>
        <v>-0.33085714285714279</v>
      </c>
      <c r="Q221" s="2">
        <f>VLOOKUP($B221,'Changes (pct point)'!$B:$AA,Q$645,FALSE)/(VLOOKUP($B221,'Rates (%) SA2'!$B:$AA,Q$645,FALSE)-(VLOOKUP($B221,'Changes (pct point)'!$B:$AA,Q$645,FALSE)))</f>
        <v>0.14152142857142869</v>
      </c>
      <c r="R221" s="2">
        <f>VLOOKUP($B221,'Changes (pct point)'!$B:$AA,R$645,FALSE)/(VLOOKUP($B221,'Rates (%) SA2'!$B:$AA,R$645,FALSE)-(VLOOKUP($B221,'Changes (pct point)'!$B:$AA,R$645,FALSE)))</f>
        <v>0.21292832764505132</v>
      </c>
      <c r="S221" s="2">
        <f>VLOOKUP($B221,'Changes (pct point)'!$B:$AA,S$645,FALSE)/(VLOOKUP($B221,'Rates (%) SA2'!$B:$AA,S$645,FALSE)-(VLOOKUP($B221,'Changes (pct point)'!$B:$AA,S$645,FALSE)))</f>
        <v>-0.10943066666666676</v>
      </c>
      <c r="T221" s="2">
        <f>VLOOKUP($B221,'Changes (pct point)'!$B:$AA,T$645,FALSE)/(VLOOKUP($B221,'Rates (%) SA2'!$B:$AA,T$645,FALSE)-(VLOOKUP($B221,'Changes (pct point)'!$B:$AA,T$645,FALSE)))</f>
        <v>-0.40265587155963301</v>
      </c>
      <c r="U221" s="2">
        <f>VLOOKUP($B221,'Changes (pct point)'!$B:$AA,U$645,FALSE)/(VLOOKUP($B221,'Rates (%) SA2'!$B:$AA,U$645,FALSE)-(VLOOKUP($B221,'Changes (pct point)'!$B:$AA,U$645,FALSE)))</f>
        <v>9.7607580174927044E-2</v>
      </c>
      <c r="V221" s="2">
        <f>VLOOKUP($B221,'Changes (pct point)'!$B:$AA,V$645,FALSE)/(VLOOKUP($B221,'Rates (%) SA2'!$B:$AA,V$645,FALSE)-(VLOOKUP($B221,'Changes (pct point)'!$B:$AA,V$645,FALSE)))</f>
        <v>0.22497055555555548</v>
      </c>
      <c r="W221" s="2">
        <f>VLOOKUP($B221,'Changes (pct point)'!$B:$AA,W$645,FALSE)/(VLOOKUP($B221,'Rates (%) SA2'!$B:$AA,W$645,FALSE)-(VLOOKUP($B221,'Changes (pct point)'!$B:$AA,W$645,FALSE)))</f>
        <v>0.16452742123687283</v>
      </c>
      <c r="X221" s="2">
        <f>VLOOKUP($B221,'Changes (pct point)'!$B:$AA,X$645,FALSE)/(VLOOKUP($B221,'Rates (%) SA2'!$B:$AA,X$645,FALSE)-(VLOOKUP($B221,'Changes (pct point)'!$B:$AA,X$645,FALSE)))</f>
        <v>0.321710127349909</v>
      </c>
      <c r="Y221" s="2">
        <f>VLOOKUP($B221,'Changes (pct point)'!$B:$AA,Y$645,FALSE)/(VLOOKUP($B221,'Rates (%) SA2'!$B:$AA,Y$645,FALSE)-(VLOOKUP($B221,'Changes (pct point)'!$B:$AA,Y$645,FALSE)))</f>
        <v>9.0298962782184258E-2</v>
      </c>
      <c r="Z221" s="2">
        <f>VLOOKUP($B221,'Changes (pct point)'!$B:$AA,Z$645,FALSE)/(VLOOKUP($B221,'Rates (%) SA2'!$B:$AA,Z$645,FALSE)-(VLOOKUP($B221,'Changes (pct point)'!$B:$AA,Z$645,FALSE)))</f>
        <v>0.28900255754475701</v>
      </c>
    </row>
    <row r="222" spans="1:26" x14ac:dyDescent="0.3">
      <c r="A222">
        <v>119011658</v>
      </c>
      <c r="B222" t="s">
        <v>473</v>
      </c>
      <c r="C222" s="2">
        <f>VLOOKUP($B222,'Changes (pct point)'!$B:$AA,C$645,FALSE)/(VLOOKUP($B222,'Rates (%) SA2'!$B:$AA,C$645,FALSE)-(VLOOKUP($B222,'Changes (pct point)'!$B:$AA,C$645,FALSE)))</f>
        <v>0.16027285674374356</v>
      </c>
      <c r="D222" s="2">
        <f>VLOOKUP($B222,'Changes (pct point)'!$B:$AA,D$645,FALSE)/(VLOOKUP($B222,'Rates (%) SA2'!$B:$AA,D$645,FALSE)-(VLOOKUP($B222,'Changes (pct point)'!$B:$AA,D$645,FALSE)))</f>
        <v>-5.6658842879064537E-2</v>
      </c>
      <c r="E222" s="2">
        <f>VLOOKUP($B222,'Changes (pct point)'!$B:$AA,E$645,FALSE)/(VLOOKUP($B222,'Rates (%) SA2'!$B:$AA,E$645,FALSE)-(VLOOKUP($B222,'Changes (pct point)'!$B:$AA,E$645,FALSE)))</f>
        <v>0.21162889151913775</v>
      </c>
      <c r="F222" s="2">
        <f>VLOOKUP($B222,'Changes (pct point)'!$B:$AA,F$645,FALSE)/(VLOOKUP($B222,'Rates (%) SA2'!$B:$AA,F$645,FALSE)-(VLOOKUP($B222,'Changes (pct point)'!$B:$AA,F$645,FALSE)))</f>
        <v>0.2395544743432568</v>
      </c>
      <c r="G222" s="2">
        <f>VLOOKUP($B222,'Changes (pct point)'!$B:$AA,G$645,FALSE)/(VLOOKUP($B222,'Rates (%) SA2'!$B:$AA,G$645,FALSE)-(VLOOKUP($B222,'Changes (pct point)'!$B:$AA,G$645,FALSE)))</f>
        <v>0.32926504512623639</v>
      </c>
      <c r="H222" s="2">
        <f>VLOOKUP($B222,'Changes (pct point)'!$B:$AA,H$645,FALSE)/(VLOOKUP($B222,'Rates (%) SA2'!$B:$AA,H$645,FALSE)-(VLOOKUP($B222,'Changes (pct point)'!$B:$AA,H$645,FALSE)))</f>
        <v>0.34418352731975205</v>
      </c>
      <c r="I222" s="2">
        <f>VLOOKUP($B222,'Changes (pct point)'!$B:$AA,I$645,FALSE)/(VLOOKUP($B222,'Rates (%) SA2'!$B:$AA,I$645,FALSE)-(VLOOKUP($B222,'Changes (pct point)'!$B:$AA,I$645,FALSE)))</f>
        <v>0.18394813158054238</v>
      </c>
      <c r="J222" s="2">
        <f>VLOOKUP($B222,'Changes (pct point)'!$B:$AA,J$645,FALSE)/(VLOOKUP($B222,'Rates (%) SA2'!$B:$AA,J$645,FALSE)-(VLOOKUP($B222,'Changes (pct point)'!$B:$AA,J$645,FALSE)))</f>
        <v>0.34118094549059491</v>
      </c>
      <c r="K222" s="2">
        <f>VLOOKUP($B222,'Changes (pct point)'!$B:$AA,K$645,FALSE)/(VLOOKUP($B222,'Rates (%) SA2'!$B:$AA,K$645,FALSE)-(VLOOKUP($B222,'Changes (pct point)'!$B:$AA,K$645,FALSE)))</f>
        <v>0.80418531087084943</v>
      </c>
      <c r="L222" s="2">
        <f>VLOOKUP($B222,'Changes (pct point)'!$B:$AA,L$645,FALSE)/(VLOOKUP($B222,'Rates (%) SA2'!$B:$AA,L$645,FALSE)-(VLOOKUP($B222,'Changes (pct point)'!$B:$AA,L$645,FALSE)))</f>
        <v>0.28473774272978236</v>
      </c>
      <c r="M222" s="2">
        <f>VLOOKUP($B222,'Changes (pct point)'!$B:$AA,M$645,FALSE)/(VLOOKUP($B222,'Rates (%) SA2'!$B:$AA,M$645,FALSE)-(VLOOKUP($B222,'Changes (pct point)'!$B:$AA,M$645,FALSE)))</f>
        <v>-0.30258831335014685</v>
      </c>
      <c r="N222" s="2">
        <f>VLOOKUP($B222,'Changes (pct point)'!$B:$AA,N$645,FALSE)/(VLOOKUP($B222,'Rates (%) SA2'!$B:$AA,N$645,FALSE)-(VLOOKUP($B222,'Changes (pct point)'!$B:$AA,N$645,FALSE)))</f>
        <v>-0.23773634932446369</v>
      </c>
      <c r="O222" s="2">
        <f>VLOOKUP($B222,'Changes (pct point)'!$B:$AA,O$645,FALSE)/(VLOOKUP($B222,'Rates (%) SA2'!$B:$AA,O$645,FALSE)-(VLOOKUP($B222,'Changes (pct point)'!$B:$AA,O$645,FALSE)))</f>
        <v>0.88308040165888213</v>
      </c>
      <c r="P222" s="2">
        <f>VLOOKUP($B222,'Changes (pct point)'!$B:$AA,P$645,FALSE)/(VLOOKUP($B222,'Rates (%) SA2'!$B:$AA,P$645,FALSE)-(VLOOKUP($B222,'Changes (pct point)'!$B:$AA,P$645,FALSE)))</f>
        <v>-0.32460549457057336</v>
      </c>
      <c r="Q222" s="2">
        <f>VLOOKUP($B222,'Changes (pct point)'!$B:$AA,Q$645,FALSE)/(VLOOKUP($B222,'Rates (%) SA2'!$B:$AA,Q$645,FALSE)-(VLOOKUP($B222,'Changes (pct point)'!$B:$AA,Q$645,FALSE)))</f>
        <v>0.37571047838122412</v>
      </c>
      <c r="R222" s="2">
        <f>VLOOKUP($B222,'Changes (pct point)'!$B:$AA,R$645,FALSE)/(VLOOKUP($B222,'Rates (%) SA2'!$B:$AA,R$645,FALSE)-(VLOOKUP($B222,'Changes (pct point)'!$B:$AA,R$645,FALSE)))</f>
        <v>0.34356925068523547</v>
      </c>
      <c r="S222" s="2">
        <f>VLOOKUP($B222,'Changes (pct point)'!$B:$AA,S$645,FALSE)/(VLOOKUP($B222,'Rates (%) SA2'!$B:$AA,S$645,FALSE)-(VLOOKUP($B222,'Changes (pct point)'!$B:$AA,S$645,FALSE)))</f>
        <v>0.39793480244930896</v>
      </c>
      <c r="T222" s="2">
        <f>VLOOKUP($B222,'Changes (pct point)'!$B:$AA,T$645,FALSE)/(VLOOKUP($B222,'Rates (%) SA2'!$B:$AA,T$645,FALSE)-(VLOOKUP($B222,'Changes (pct point)'!$B:$AA,T$645,FALSE)))</f>
        <v>3.3006604447366986E-2</v>
      </c>
      <c r="U222" s="2">
        <f>VLOOKUP($B222,'Changes (pct point)'!$B:$AA,U$645,FALSE)/(VLOOKUP($B222,'Rates (%) SA2'!$B:$AA,U$645,FALSE)-(VLOOKUP($B222,'Changes (pct point)'!$B:$AA,U$645,FALSE)))</f>
        <v>9.6726431032734761E-2</v>
      </c>
      <c r="V222" s="2">
        <f>VLOOKUP($B222,'Changes (pct point)'!$B:$AA,V$645,FALSE)/(VLOOKUP($B222,'Rates (%) SA2'!$B:$AA,V$645,FALSE)-(VLOOKUP($B222,'Changes (pct point)'!$B:$AA,V$645,FALSE)))</f>
        <v>0.410566406045143</v>
      </c>
      <c r="W222" s="2">
        <f>VLOOKUP($B222,'Changes (pct point)'!$B:$AA,W$645,FALSE)/(VLOOKUP($B222,'Rates (%) SA2'!$B:$AA,W$645,FALSE)-(VLOOKUP($B222,'Changes (pct point)'!$B:$AA,W$645,FALSE)))</f>
        <v>0.22707423580786026</v>
      </c>
      <c r="X222" s="2">
        <f>VLOOKUP($B222,'Changes (pct point)'!$B:$AA,X$645,FALSE)/(VLOOKUP($B222,'Rates (%) SA2'!$B:$AA,X$645,FALSE)-(VLOOKUP($B222,'Changes (pct point)'!$B:$AA,X$645,FALSE)))</f>
        <v>1.2565789473684215</v>
      </c>
      <c r="Y222" s="2">
        <f>VLOOKUP($B222,'Changes (pct point)'!$B:$AA,Y$645,FALSE)/(VLOOKUP($B222,'Rates (%) SA2'!$B:$AA,Y$645,FALSE)-(VLOOKUP($B222,'Changes (pct point)'!$B:$AA,Y$645,FALSE)))</f>
        <v>0.32783326096396009</v>
      </c>
      <c r="Z222" s="2">
        <f>VLOOKUP($B222,'Changes (pct point)'!$B:$AA,Z$645,FALSE)/(VLOOKUP($B222,'Rates (%) SA2'!$B:$AA,Z$645,FALSE)-(VLOOKUP($B222,'Changes (pct point)'!$B:$AA,Z$645,FALSE)))</f>
        <v>0.16057166876839007</v>
      </c>
    </row>
    <row r="223" spans="1:26" x14ac:dyDescent="0.3">
      <c r="A223">
        <v>102021050</v>
      </c>
      <c r="B223" t="s">
        <v>123</v>
      </c>
      <c r="C223" s="2">
        <f>VLOOKUP($B223,'Changes (pct point)'!$B:$AA,C$645,FALSE)/(VLOOKUP($B223,'Rates (%) SA2'!$B:$AA,C$645,FALSE)-(VLOOKUP($B223,'Changes (pct point)'!$B:$AA,C$645,FALSE)))</f>
        <v>0.36865550329256819</v>
      </c>
      <c r="D223" s="2">
        <f>VLOOKUP($B223,'Changes (pct point)'!$B:$AA,D$645,FALSE)/(VLOOKUP($B223,'Rates (%) SA2'!$B:$AA,D$645,FALSE)-(VLOOKUP($B223,'Changes (pct point)'!$B:$AA,D$645,FALSE)))</f>
        <v>-0.13237568389057755</v>
      </c>
      <c r="E223" s="2">
        <f>VLOOKUP($B223,'Changes (pct point)'!$B:$AA,E$645,FALSE)/(VLOOKUP($B223,'Rates (%) SA2'!$B:$AA,E$645,FALSE)-(VLOOKUP($B223,'Changes (pct point)'!$B:$AA,E$645,FALSE)))</f>
        <v>0.28569879518072289</v>
      </c>
      <c r="F223" s="2">
        <f>VLOOKUP($B223,'Changes (pct point)'!$B:$AA,F$645,FALSE)/(VLOOKUP($B223,'Rates (%) SA2'!$B:$AA,F$645,FALSE)-(VLOOKUP($B223,'Changes (pct point)'!$B:$AA,F$645,FALSE)))</f>
        <v>0.26798787878787872</v>
      </c>
      <c r="G223" s="2">
        <f>VLOOKUP($B223,'Changes (pct point)'!$B:$AA,G$645,FALSE)/(VLOOKUP($B223,'Rates (%) SA2'!$B:$AA,G$645,FALSE)-(VLOOKUP($B223,'Changes (pct point)'!$B:$AA,G$645,FALSE)))</f>
        <v>1.723094267515924</v>
      </c>
      <c r="H223" s="2">
        <f>VLOOKUP($B223,'Changes (pct point)'!$B:$AA,H$645,FALSE)/(VLOOKUP($B223,'Rates (%) SA2'!$B:$AA,H$645,FALSE)-(VLOOKUP($B223,'Changes (pct point)'!$B:$AA,H$645,FALSE)))</f>
        <v>0.38679828571428576</v>
      </c>
      <c r="I223" s="2">
        <f>VLOOKUP($B223,'Changes (pct point)'!$B:$AA,I$645,FALSE)/(VLOOKUP($B223,'Rates (%) SA2'!$B:$AA,I$645,FALSE)-(VLOOKUP($B223,'Changes (pct point)'!$B:$AA,I$645,FALSE)))</f>
        <v>0.79085714285714281</v>
      </c>
      <c r="J223" s="2">
        <f>VLOOKUP($B223,'Changes (pct point)'!$B:$AA,J$645,FALSE)/(VLOOKUP($B223,'Rates (%) SA2'!$B:$AA,J$645,FALSE)-(VLOOKUP($B223,'Changes (pct point)'!$B:$AA,J$645,FALSE)))</f>
        <v>6.3252427184466012E-2</v>
      </c>
      <c r="K223" s="2">
        <f>VLOOKUP($B223,'Changes (pct point)'!$B:$AA,K$645,FALSE)/(VLOOKUP($B223,'Rates (%) SA2'!$B:$AA,K$645,FALSE)-(VLOOKUP($B223,'Changes (pct point)'!$B:$AA,K$645,FALSE)))</f>
        <v>2.5875704347826085</v>
      </c>
      <c r="L223" s="2">
        <f>VLOOKUP($B223,'Changes (pct point)'!$B:$AA,L$645,FALSE)/(VLOOKUP($B223,'Rates (%) SA2'!$B:$AA,L$645,FALSE)-(VLOOKUP($B223,'Changes (pct point)'!$B:$AA,L$645,FALSE)))</f>
        <v>9.9422330097087411E-2</v>
      </c>
      <c r="M223" s="2">
        <f>VLOOKUP($B223,'Changes (pct point)'!$B:$AA,M$645,FALSE)/(VLOOKUP($B223,'Rates (%) SA2'!$B:$AA,M$645,FALSE)-(VLOOKUP($B223,'Changes (pct point)'!$B:$AA,M$645,FALSE)))</f>
        <v>0.12092666666666661</v>
      </c>
      <c r="N223" s="2">
        <f>VLOOKUP($B223,'Changes (pct point)'!$B:$AA,N$645,FALSE)/(VLOOKUP($B223,'Rates (%) SA2'!$B:$AA,N$645,FALSE)-(VLOOKUP($B223,'Changes (pct point)'!$B:$AA,N$645,FALSE)))</f>
        <v>0.21551428571428563</v>
      </c>
      <c r="O223" s="2">
        <f>VLOOKUP($B223,'Changes (pct point)'!$B:$AA,O$645,FALSE)/(VLOOKUP($B223,'Rates (%) SA2'!$B:$AA,O$645,FALSE)-(VLOOKUP($B223,'Changes (pct point)'!$B:$AA,O$645,FALSE)))</f>
        <v>0.83555319148936169</v>
      </c>
      <c r="P223" s="2">
        <f>VLOOKUP($B223,'Changes (pct point)'!$B:$AA,P$645,FALSE)/(VLOOKUP($B223,'Rates (%) SA2'!$B:$AA,P$645,FALSE)-(VLOOKUP($B223,'Changes (pct point)'!$B:$AA,P$645,FALSE)))</f>
        <v>-0.12323411764705883</v>
      </c>
      <c r="Q223" s="2">
        <f>VLOOKUP($B223,'Changes (pct point)'!$B:$AA,Q$645,FALSE)/(VLOOKUP($B223,'Rates (%) SA2'!$B:$AA,Q$645,FALSE)-(VLOOKUP($B223,'Changes (pct point)'!$B:$AA,Q$645,FALSE)))</f>
        <v>0.33182956521739121</v>
      </c>
      <c r="R223" s="2">
        <f>VLOOKUP($B223,'Changes (pct point)'!$B:$AA,R$645,FALSE)/(VLOOKUP($B223,'Rates (%) SA2'!$B:$AA,R$645,FALSE)-(VLOOKUP($B223,'Changes (pct point)'!$B:$AA,R$645,FALSE)))</f>
        <v>1.7564864864864864</v>
      </c>
      <c r="S223" s="2">
        <f>VLOOKUP($B223,'Changes (pct point)'!$B:$AA,S$645,FALSE)/(VLOOKUP($B223,'Rates (%) SA2'!$B:$AA,S$645,FALSE)-(VLOOKUP($B223,'Changes (pct point)'!$B:$AA,S$645,FALSE)))</f>
        <v>0.65310344827586209</v>
      </c>
      <c r="T223" s="2">
        <f>VLOOKUP($B223,'Changes (pct point)'!$B:$AA,T$645,FALSE)/(VLOOKUP($B223,'Rates (%) SA2'!$B:$AA,T$645,FALSE)-(VLOOKUP($B223,'Changes (pct point)'!$B:$AA,T$645,FALSE)))</f>
        <v>0.15656666666666669</v>
      </c>
      <c r="U223" s="2">
        <f>VLOOKUP($B223,'Changes (pct point)'!$B:$AA,U$645,FALSE)/(VLOOKUP($B223,'Rates (%) SA2'!$B:$AA,U$645,FALSE)-(VLOOKUP($B223,'Changes (pct point)'!$B:$AA,U$645,FALSE)))</f>
        <v>9.315189873417716E-2</v>
      </c>
      <c r="V223" s="2">
        <f>VLOOKUP($B223,'Changes (pct point)'!$B:$AA,V$645,FALSE)/(VLOOKUP($B223,'Rates (%) SA2'!$B:$AA,V$645,FALSE)-(VLOOKUP($B223,'Changes (pct point)'!$B:$AA,V$645,FALSE)))</f>
        <v>0</v>
      </c>
      <c r="W223" s="2">
        <f>VLOOKUP($B223,'Changes (pct point)'!$B:$AA,W$645,FALSE)/(VLOOKUP($B223,'Rates (%) SA2'!$B:$AA,W$645,FALSE)-(VLOOKUP($B223,'Changes (pct point)'!$B:$AA,W$645,FALSE)))</f>
        <v>0.75357142857142845</v>
      </c>
      <c r="X223" s="2">
        <f>VLOOKUP($B223,'Changes (pct point)'!$B:$AA,X$645,FALSE)/(VLOOKUP($B223,'Rates (%) SA2'!$B:$AA,X$645,FALSE)-(VLOOKUP($B223,'Changes (pct point)'!$B:$AA,X$645,FALSE)))</f>
        <v>-8.9558955895589556E-2</v>
      </c>
      <c r="Y223" s="2" t="e">
        <f>VLOOKUP($B223,'Changes (pct point)'!$B:$AA,Y$645,FALSE)/(VLOOKUP($B223,'Rates (%) SA2'!$B:$AA,Y$645,FALSE)-(VLOOKUP($B223,'Changes (pct point)'!$B:$AA,Y$645,FALSE)))</f>
        <v>#DIV/0!</v>
      </c>
      <c r="Z223" s="2">
        <f>VLOOKUP($B223,'Changes (pct point)'!$B:$AA,Z$645,FALSE)/(VLOOKUP($B223,'Rates (%) SA2'!$B:$AA,Z$645,FALSE)-(VLOOKUP($B223,'Changes (pct point)'!$B:$AA,Z$645,FALSE)))</f>
        <v>0.46088913899831163</v>
      </c>
    </row>
    <row r="224" spans="1:26" x14ac:dyDescent="0.3">
      <c r="A224">
        <v>102011039</v>
      </c>
      <c r="B224" t="s">
        <v>112</v>
      </c>
      <c r="C224" s="2">
        <f>VLOOKUP($B224,'Changes (pct point)'!$B:$AA,C$645,FALSE)/(VLOOKUP($B224,'Rates (%) SA2'!$B:$AA,C$645,FALSE)-(VLOOKUP($B224,'Changes (pct point)'!$B:$AA,C$645,FALSE)))</f>
        <v>-1.0536496561036666E-2</v>
      </c>
      <c r="D224" s="2">
        <f>VLOOKUP($B224,'Changes (pct point)'!$B:$AA,D$645,FALSE)/(VLOOKUP($B224,'Rates (%) SA2'!$B:$AA,D$645,FALSE)-(VLOOKUP($B224,'Changes (pct point)'!$B:$AA,D$645,FALSE)))</f>
        <v>-0.19240873603593564</v>
      </c>
      <c r="E224" s="2">
        <f>VLOOKUP($B224,'Changes (pct point)'!$B:$AA,E$645,FALSE)/(VLOOKUP($B224,'Rates (%) SA2'!$B:$AA,E$645,FALSE)-(VLOOKUP($B224,'Changes (pct point)'!$B:$AA,E$645,FALSE)))</f>
        <v>-6.9906485423708475E-2</v>
      </c>
      <c r="F224" s="2">
        <f>VLOOKUP($B224,'Changes (pct point)'!$B:$AA,F$645,FALSE)/(VLOOKUP($B224,'Rates (%) SA2'!$B:$AA,F$645,FALSE)-(VLOOKUP($B224,'Changes (pct point)'!$B:$AA,F$645,FALSE)))</f>
        <v>-5.894504247275191E-2</v>
      </c>
      <c r="G224" s="2">
        <f>VLOOKUP($B224,'Changes (pct point)'!$B:$AA,G$645,FALSE)/(VLOOKUP($B224,'Rates (%) SA2'!$B:$AA,G$645,FALSE)-(VLOOKUP($B224,'Changes (pct point)'!$B:$AA,G$645,FALSE)))</f>
        <v>0.94587365487269603</v>
      </c>
      <c r="H224" s="2">
        <f>VLOOKUP($B224,'Changes (pct point)'!$B:$AA,H$645,FALSE)/(VLOOKUP($B224,'Rates (%) SA2'!$B:$AA,H$645,FALSE)-(VLOOKUP($B224,'Changes (pct point)'!$B:$AA,H$645,FALSE)))</f>
        <v>4.445878661006962E-2</v>
      </c>
      <c r="I224" s="2">
        <f>VLOOKUP($B224,'Changes (pct point)'!$B:$AA,I$645,FALSE)/(VLOOKUP($B224,'Rates (%) SA2'!$B:$AA,I$645,FALSE)-(VLOOKUP($B224,'Changes (pct point)'!$B:$AA,I$645,FALSE)))</f>
        <v>9.7183956138441163E-2</v>
      </c>
      <c r="J224" s="2">
        <f>VLOOKUP($B224,'Changes (pct point)'!$B:$AA,J$645,FALSE)/(VLOOKUP($B224,'Rates (%) SA2'!$B:$AA,J$645,FALSE)-(VLOOKUP($B224,'Changes (pct point)'!$B:$AA,J$645,FALSE)))</f>
        <v>-8.4514855196346758E-2</v>
      </c>
      <c r="K224" s="2">
        <f>VLOOKUP($B224,'Changes (pct point)'!$B:$AA,K$645,FALSE)/(VLOOKUP($B224,'Rates (%) SA2'!$B:$AA,K$645,FALSE)-(VLOOKUP($B224,'Changes (pct point)'!$B:$AA,K$645,FALSE)))</f>
        <v>0.75293174695830356</v>
      </c>
      <c r="L224" s="2">
        <f>VLOOKUP($B224,'Changes (pct point)'!$B:$AA,L$645,FALSE)/(VLOOKUP($B224,'Rates (%) SA2'!$B:$AA,L$645,FALSE)-(VLOOKUP($B224,'Changes (pct point)'!$B:$AA,L$645,FALSE)))</f>
        <v>-0.13918313200209143</v>
      </c>
      <c r="M224" s="2">
        <f>VLOOKUP($B224,'Changes (pct point)'!$B:$AA,M$645,FALSE)/(VLOOKUP($B224,'Rates (%) SA2'!$B:$AA,M$645,FALSE)-(VLOOKUP($B224,'Changes (pct point)'!$B:$AA,M$645,FALSE)))</f>
        <v>3.3771191847467588E-2</v>
      </c>
      <c r="N224" s="2">
        <f>VLOOKUP($B224,'Changes (pct point)'!$B:$AA,N$645,FALSE)/(VLOOKUP($B224,'Rates (%) SA2'!$B:$AA,N$645,FALSE)-(VLOOKUP($B224,'Changes (pct point)'!$B:$AA,N$645,FALSE)))</f>
        <v>-0.13599175589381687</v>
      </c>
      <c r="O224" s="2">
        <f>VLOOKUP($B224,'Changes (pct point)'!$B:$AA,O$645,FALSE)/(VLOOKUP($B224,'Rates (%) SA2'!$B:$AA,O$645,FALSE)-(VLOOKUP($B224,'Changes (pct point)'!$B:$AA,O$645,FALSE)))</f>
        <v>0.38385505106708495</v>
      </c>
      <c r="P224" s="2">
        <f>VLOOKUP($B224,'Changes (pct point)'!$B:$AA,P$645,FALSE)/(VLOOKUP($B224,'Rates (%) SA2'!$B:$AA,P$645,FALSE)-(VLOOKUP($B224,'Changes (pct point)'!$B:$AA,P$645,FALSE)))</f>
        <v>-0.32060128552948586</v>
      </c>
      <c r="Q224" s="2">
        <f>VLOOKUP($B224,'Changes (pct point)'!$B:$AA,Q$645,FALSE)/(VLOOKUP($B224,'Rates (%) SA2'!$B:$AA,Q$645,FALSE)-(VLOOKUP($B224,'Changes (pct point)'!$B:$AA,Q$645,FALSE)))</f>
        <v>5.5184368600224264E-2</v>
      </c>
      <c r="R224" s="2">
        <f>VLOOKUP($B224,'Changes (pct point)'!$B:$AA,R$645,FALSE)/(VLOOKUP($B224,'Rates (%) SA2'!$B:$AA,R$645,FALSE)-(VLOOKUP($B224,'Changes (pct point)'!$B:$AA,R$645,FALSE)))</f>
        <v>0.81169788971285373</v>
      </c>
      <c r="S224" s="2">
        <f>VLOOKUP($B224,'Changes (pct point)'!$B:$AA,S$645,FALSE)/(VLOOKUP($B224,'Rates (%) SA2'!$B:$AA,S$645,FALSE)-(VLOOKUP($B224,'Changes (pct point)'!$B:$AA,S$645,FALSE)))</f>
        <v>2.7424938091332625E-2</v>
      </c>
      <c r="T224" s="2">
        <f>VLOOKUP($B224,'Changes (pct point)'!$B:$AA,T$645,FALSE)/(VLOOKUP($B224,'Rates (%) SA2'!$B:$AA,T$645,FALSE)-(VLOOKUP($B224,'Changes (pct point)'!$B:$AA,T$645,FALSE)))</f>
        <v>-1.4334498593530096E-2</v>
      </c>
      <c r="U224" s="2">
        <f>VLOOKUP($B224,'Changes (pct point)'!$B:$AA,U$645,FALSE)/(VLOOKUP($B224,'Rates (%) SA2'!$B:$AA,U$645,FALSE)-(VLOOKUP($B224,'Changes (pct point)'!$B:$AA,U$645,FALSE)))</f>
        <v>9.2437230740074386E-2</v>
      </c>
      <c r="V224" s="2" t="e">
        <f>VLOOKUP($B224,'Changes (pct point)'!$B:$AA,V$645,FALSE)/(VLOOKUP($B224,'Rates (%) SA2'!$B:$AA,V$645,FALSE)-(VLOOKUP($B224,'Changes (pct point)'!$B:$AA,V$645,FALSE)))</f>
        <v>#VALUE!</v>
      </c>
      <c r="W224" s="2">
        <f>VLOOKUP($B224,'Changes (pct point)'!$B:$AA,W$645,FALSE)/(VLOOKUP($B224,'Rates (%) SA2'!$B:$AA,W$645,FALSE)-(VLOOKUP($B224,'Changes (pct point)'!$B:$AA,W$645,FALSE)))</f>
        <v>0.13177159590043924</v>
      </c>
      <c r="X224" s="2">
        <f>VLOOKUP($B224,'Changes (pct point)'!$B:$AA,X$645,FALSE)/(VLOOKUP($B224,'Rates (%) SA2'!$B:$AA,X$645,FALSE)-(VLOOKUP($B224,'Changes (pct point)'!$B:$AA,X$645,FALSE)))</f>
        <v>3.3517587939698488</v>
      </c>
      <c r="Y224" s="2">
        <f>VLOOKUP($B224,'Changes (pct point)'!$B:$AA,Y$645,FALSE)/(VLOOKUP($B224,'Rates (%) SA2'!$B:$AA,Y$645,FALSE)-(VLOOKUP($B224,'Changes (pct point)'!$B:$AA,Y$645,FALSE)))</f>
        <v>-0.44201807228915657</v>
      </c>
      <c r="Z224" s="2">
        <f>VLOOKUP($B224,'Changes (pct point)'!$B:$AA,Z$645,FALSE)/(VLOOKUP($B224,'Rates (%) SA2'!$B:$AA,Z$645,FALSE)-(VLOOKUP($B224,'Changes (pct point)'!$B:$AA,Z$645,FALSE)))</f>
        <v>0.35151515151515145</v>
      </c>
    </row>
    <row r="225" spans="1:26" x14ac:dyDescent="0.3">
      <c r="A225">
        <v>121031407</v>
      </c>
      <c r="B225" t="s">
        <v>538</v>
      </c>
      <c r="C225" s="2">
        <f>VLOOKUP($B225,'Changes (pct point)'!$B:$AA,C$645,FALSE)/(VLOOKUP($B225,'Rates (%) SA2'!$B:$AA,C$645,FALSE)-(VLOOKUP($B225,'Changes (pct point)'!$B:$AA,C$645,FALSE)))</f>
        <v>-4.4950523864959221E-2</v>
      </c>
      <c r="D225" s="2">
        <f>VLOOKUP($B225,'Changes (pct point)'!$B:$AA,D$645,FALSE)/(VLOOKUP($B225,'Rates (%) SA2'!$B:$AA,D$645,FALSE)-(VLOOKUP($B225,'Changes (pct point)'!$B:$AA,D$645,FALSE)))</f>
        <v>-5.6049999999999968E-2</v>
      </c>
      <c r="E225" s="2">
        <f>VLOOKUP($B225,'Changes (pct point)'!$B:$AA,E$645,FALSE)/(VLOOKUP($B225,'Rates (%) SA2'!$B:$AA,E$645,FALSE)-(VLOOKUP($B225,'Changes (pct point)'!$B:$AA,E$645,FALSE)))</f>
        <v>-4.7460244648318051E-2</v>
      </c>
      <c r="F225" s="2">
        <f>VLOOKUP($B225,'Changes (pct point)'!$B:$AA,F$645,FALSE)/(VLOOKUP($B225,'Rates (%) SA2'!$B:$AA,F$645,FALSE)-(VLOOKUP($B225,'Changes (pct point)'!$B:$AA,F$645,FALSE)))</f>
        <v>-0.1411675550405562</v>
      </c>
      <c r="G225" s="2">
        <f>VLOOKUP($B225,'Changes (pct point)'!$B:$AA,G$645,FALSE)/(VLOOKUP($B225,'Rates (%) SA2'!$B:$AA,G$645,FALSE)-(VLOOKUP($B225,'Changes (pct point)'!$B:$AA,G$645,FALSE)))</f>
        <v>0.65993669064748195</v>
      </c>
      <c r="H225" s="2">
        <f>VLOOKUP($B225,'Changes (pct point)'!$B:$AA,H$645,FALSE)/(VLOOKUP($B225,'Rates (%) SA2'!$B:$AA,H$645,FALSE)-(VLOOKUP($B225,'Changes (pct point)'!$B:$AA,H$645,FALSE)))</f>
        <v>-1.2438917975567268E-2</v>
      </c>
      <c r="I225" s="2">
        <f>VLOOKUP($B225,'Changes (pct point)'!$B:$AA,I$645,FALSE)/(VLOOKUP($B225,'Rates (%) SA2'!$B:$AA,I$645,FALSE)-(VLOOKUP($B225,'Changes (pct point)'!$B:$AA,I$645,FALSE)))</f>
        <v>-5.5078835978835942E-2</v>
      </c>
      <c r="J225" s="2">
        <f>VLOOKUP($B225,'Changes (pct point)'!$B:$AA,J$645,FALSE)/(VLOOKUP($B225,'Rates (%) SA2'!$B:$AA,J$645,FALSE)-(VLOOKUP($B225,'Changes (pct point)'!$B:$AA,J$645,FALSE)))</f>
        <v>0.1876076335877862</v>
      </c>
      <c r="K225" s="2">
        <f>VLOOKUP($B225,'Changes (pct point)'!$B:$AA,K$645,FALSE)/(VLOOKUP($B225,'Rates (%) SA2'!$B:$AA,K$645,FALSE)-(VLOOKUP($B225,'Changes (pct point)'!$B:$AA,K$645,FALSE)))</f>
        <v>0.82078230088495574</v>
      </c>
      <c r="L225" s="2">
        <f>VLOOKUP($B225,'Changes (pct point)'!$B:$AA,L$645,FALSE)/(VLOOKUP($B225,'Rates (%) SA2'!$B:$AA,L$645,FALSE)-(VLOOKUP($B225,'Changes (pct point)'!$B:$AA,L$645,FALSE)))</f>
        <v>-0.23267258235919241</v>
      </c>
      <c r="M225" s="2">
        <f>VLOOKUP($B225,'Changes (pct point)'!$B:$AA,M$645,FALSE)/(VLOOKUP($B225,'Rates (%) SA2'!$B:$AA,M$645,FALSE)-(VLOOKUP($B225,'Changes (pct point)'!$B:$AA,M$645,FALSE)))</f>
        <v>-0.14140402684563758</v>
      </c>
      <c r="N225" s="2">
        <f>VLOOKUP($B225,'Changes (pct point)'!$B:$AA,N$645,FALSE)/(VLOOKUP($B225,'Rates (%) SA2'!$B:$AA,N$645,FALSE)-(VLOOKUP($B225,'Changes (pct point)'!$B:$AA,N$645,FALSE)))</f>
        <v>-0.53821773778920301</v>
      </c>
      <c r="O225" s="2">
        <f>VLOOKUP($B225,'Changes (pct point)'!$B:$AA,O$645,FALSE)/(VLOOKUP($B225,'Rates (%) SA2'!$B:$AA,O$645,FALSE)-(VLOOKUP($B225,'Changes (pct point)'!$B:$AA,O$645,FALSE)))</f>
        <v>0.45483575418994393</v>
      </c>
      <c r="P225" s="2">
        <f>VLOOKUP($B225,'Changes (pct point)'!$B:$AA,P$645,FALSE)/(VLOOKUP($B225,'Rates (%) SA2'!$B:$AA,P$645,FALSE)-(VLOOKUP($B225,'Changes (pct point)'!$B:$AA,P$645,FALSE)))</f>
        <v>0.19269662921348313</v>
      </c>
      <c r="Q225" s="2">
        <f>VLOOKUP($B225,'Changes (pct point)'!$B:$AA,Q$645,FALSE)/(VLOOKUP($B225,'Rates (%) SA2'!$B:$AA,Q$645,FALSE)-(VLOOKUP($B225,'Changes (pct point)'!$B:$AA,Q$645,FALSE)))</f>
        <v>0.27968345323741012</v>
      </c>
      <c r="R225" s="2">
        <f>VLOOKUP($B225,'Changes (pct point)'!$B:$AA,R$645,FALSE)/(VLOOKUP($B225,'Rates (%) SA2'!$B:$AA,R$645,FALSE)-(VLOOKUP($B225,'Changes (pct point)'!$B:$AA,R$645,FALSE)))</f>
        <v>0.22341896551724147</v>
      </c>
      <c r="S225" s="2">
        <f>VLOOKUP($B225,'Changes (pct point)'!$B:$AA,S$645,FALSE)/(VLOOKUP($B225,'Rates (%) SA2'!$B:$AA,S$645,FALSE)-(VLOOKUP($B225,'Changes (pct point)'!$B:$AA,S$645,FALSE)))</f>
        <v>-0.27252753623188408</v>
      </c>
      <c r="T225" s="2">
        <f>VLOOKUP($B225,'Changes (pct point)'!$B:$AA,T$645,FALSE)/(VLOOKUP($B225,'Rates (%) SA2'!$B:$AA,T$645,FALSE)-(VLOOKUP($B225,'Changes (pct point)'!$B:$AA,T$645,FALSE)))</f>
        <v>-0.12321234221598872</v>
      </c>
      <c r="U225" s="2">
        <f>VLOOKUP($B225,'Changes (pct point)'!$B:$AA,U$645,FALSE)/(VLOOKUP($B225,'Rates (%) SA2'!$B:$AA,U$645,FALSE)-(VLOOKUP($B225,'Changes (pct point)'!$B:$AA,U$645,FALSE)))</f>
        <v>9.2025078369905935E-2</v>
      </c>
      <c r="V225" s="2" t="e">
        <f>VLOOKUP($B225,'Changes (pct point)'!$B:$AA,V$645,FALSE)/(VLOOKUP($B225,'Rates (%) SA2'!$B:$AA,V$645,FALSE)-(VLOOKUP($B225,'Changes (pct point)'!$B:$AA,V$645,FALSE)))</f>
        <v>#VALUE!</v>
      </c>
      <c r="W225" s="2">
        <f>VLOOKUP($B225,'Changes (pct point)'!$B:$AA,W$645,FALSE)/(VLOOKUP($B225,'Rates (%) SA2'!$B:$AA,W$645,FALSE)-(VLOOKUP($B225,'Changes (pct point)'!$B:$AA,W$645,FALSE)))</f>
        <v>4.1039671682626531E-2</v>
      </c>
      <c r="X225" s="2">
        <f>VLOOKUP($B225,'Changes (pct point)'!$B:$AA,X$645,FALSE)/(VLOOKUP($B225,'Rates (%) SA2'!$B:$AA,X$645,FALSE)-(VLOOKUP($B225,'Changes (pct point)'!$B:$AA,X$645,FALSE)))</f>
        <v>0</v>
      </c>
      <c r="Y225" s="2">
        <f>VLOOKUP($B225,'Changes (pct point)'!$B:$AA,Y$645,FALSE)/(VLOOKUP($B225,'Rates (%) SA2'!$B:$AA,Y$645,FALSE)-(VLOOKUP($B225,'Changes (pct point)'!$B:$AA,Y$645,FALSE)))</f>
        <v>9.5564941921858493E-2</v>
      </c>
      <c r="Z225" s="2">
        <f>VLOOKUP($B225,'Changes (pct point)'!$B:$AA,Z$645,FALSE)/(VLOOKUP($B225,'Rates (%) SA2'!$B:$AA,Z$645,FALSE)-(VLOOKUP($B225,'Changes (pct point)'!$B:$AA,Z$645,FALSE)))</f>
        <v>-0.21102248005801305</v>
      </c>
    </row>
    <row r="226" spans="1:26" x14ac:dyDescent="0.3">
      <c r="A226">
        <v>102021045</v>
      </c>
      <c r="B226" t="s">
        <v>118</v>
      </c>
      <c r="C226" s="2">
        <f>VLOOKUP($B226,'Changes (pct point)'!$B:$AA,C$645,FALSE)/(VLOOKUP($B226,'Rates (%) SA2'!$B:$AA,C$645,FALSE)-(VLOOKUP($B226,'Changes (pct point)'!$B:$AA,C$645,FALSE)))</f>
        <v>5.4122591615768934E-2</v>
      </c>
      <c r="D226" s="2">
        <f>VLOOKUP($B226,'Changes (pct point)'!$B:$AA,D$645,FALSE)/(VLOOKUP($B226,'Rates (%) SA2'!$B:$AA,D$645,FALSE)-(VLOOKUP($B226,'Changes (pct point)'!$B:$AA,D$645,FALSE)))</f>
        <v>-0.13996257309941521</v>
      </c>
      <c r="E226" s="2">
        <f>VLOOKUP($B226,'Changes (pct point)'!$B:$AA,E$645,FALSE)/(VLOOKUP($B226,'Rates (%) SA2'!$B:$AA,E$645,FALSE)-(VLOOKUP($B226,'Changes (pct point)'!$B:$AA,E$645,FALSE)))</f>
        <v>-0.36347211895910775</v>
      </c>
      <c r="F226" s="2">
        <f>VLOOKUP($B226,'Changes (pct point)'!$B:$AA,F$645,FALSE)/(VLOOKUP($B226,'Rates (%) SA2'!$B:$AA,F$645,FALSE)-(VLOOKUP($B226,'Changes (pct point)'!$B:$AA,F$645,FALSE)))</f>
        <v>0.12992980132450321</v>
      </c>
      <c r="G226" s="2">
        <f>VLOOKUP($B226,'Changes (pct point)'!$B:$AA,G$645,FALSE)/(VLOOKUP($B226,'Rates (%) SA2'!$B:$AA,G$645,FALSE)-(VLOOKUP($B226,'Changes (pct point)'!$B:$AA,G$645,FALSE)))</f>
        <v>1.6684946236559142</v>
      </c>
      <c r="H226" s="2">
        <f>VLOOKUP($B226,'Changes (pct point)'!$B:$AA,H$645,FALSE)/(VLOOKUP($B226,'Rates (%) SA2'!$B:$AA,H$645,FALSE)-(VLOOKUP($B226,'Changes (pct point)'!$B:$AA,H$645,FALSE)))</f>
        <v>7.6043801652892526E-2</v>
      </c>
      <c r="I226" s="2">
        <f>VLOOKUP($B226,'Changes (pct point)'!$B:$AA,I$645,FALSE)/(VLOOKUP($B226,'Rates (%) SA2'!$B:$AA,I$645,FALSE)-(VLOOKUP($B226,'Changes (pct point)'!$B:$AA,I$645,FALSE)))</f>
        <v>0.22290284360189563</v>
      </c>
      <c r="J226" s="2">
        <f>VLOOKUP($B226,'Changes (pct point)'!$B:$AA,J$645,FALSE)/(VLOOKUP($B226,'Rates (%) SA2'!$B:$AA,J$645,FALSE)-(VLOOKUP($B226,'Changes (pct point)'!$B:$AA,J$645,FALSE)))</f>
        <v>0.1676614035087719</v>
      </c>
      <c r="K226" s="2">
        <f>VLOOKUP($B226,'Changes (pct point)'!$B:$AA,K$645,FALSE)/(VLOOKUP($B226,'Rates (%) SA2'!$B:$AA,K$645,FALSE)-(VLOOKUP($B226,'Changes (pct point)'!$B:$AA,K$645,FALSE)))</f>
        <v>1.4546128440366977</v>
      </c>
      <c r="L226" s="2">
        <f>VLOOKUP($B226,'Changes (pct point)'!$B:$AA,L$645,FALSE)/(VLOOKUP($B226,'Rates (%) SA2'!$B:$AA,L$645,FALSE)-(VLOOKUP($B226,'Changes (pct point)'!$B:$AA,L$645,FALSE)))</f>
        <v>0.15538597014925368</v>
      </c>
      <c r="M226" s="2">
        <f>VLOOKUP($B226,'Changes (pct point)'!$B:$AA,M$645,FALSE)/(VLOOKUP($B226,'Rates (%) SA2'!$B:$AA,M$645,FALSE)-(VLOOKUP($B226,'Changes (pct point)'!$B:$AA,M$645,FALSE)))</f>
        <v>-4.8018543046357658E-2</v>
      </c>
      <c r="N226" s="2">
        <f>VLOOKUP($B226,'Changes (pct point)'!$B:$AA,N$645,FALSE)/(VLOOKUP($B226,'Rates (%) SA2'!$B:$AA,N$645,FALSE)-(VLOOKUP($B226,'Changes (pct point)'!$B:$AA,N$645,FALSE)))</f>
        <v>1.5960283687943336E-2</v>
      </c>
      <c r="O226" s="2">
        <f>VLOOKUP($B226,'Changes (pct point)'!$B:$AA,O$645,FALSE)/(VLOOKUP($B226,'Rates (%) SA2'!$B:$AA,O$645,FALSE)-(VLOOKUP($B226,'Changes (pct point)'!$B:$AA,O$645,FALSE)))</f>
        <v>0.36071381578947365</v>
      </c>
      <c r="P226" s="2">
        <f>VLOOKUP($B226,'Changes (pct point)'!$B:$AA,P$645,FALSE)/(VLOOKUP($B226,'Rates (%) SA2'!$B:$AA,P$645,FALSE)-(VLOOKUP($B226,'Changes (pct point)'!$B:$AA,P$645,FALSE)))</f>
        <v>-0.5115707482993197</v>
      </c>
      <c r="Q226" s="2">
        <f>VLOOKUP($B226,'Changes (pct point)'!$B:$AA,Q$645,FALSE)/(VLOOKUP($B226,'Rates (%) SA2'!$B:$AA,Q$645,FALSE)-(VLOOKUP($B226,'Changes (pct point)'!$B:$AA,Q$645,FALSE)))</f>
        <v>0.11691438127090296</v>
      </c>
      <c r="R226" s="2">
        <f>VLOOKUP($B226,'Changes (pct point)'!$B:$AA,R$645,FALSE)/(VLOOKUP($B226,'Rates (%) SA2'!$B:$AA,R$645,FALSE)-(VLOOKUP($B226,'Changes (pct point)'!$B:$AA,R$645,FALSE)))</f>
        <v>2.0142278481012661</v>
      </c>
      <c r="S226" s="2">
        <f>VLOOKUP($B226,'Changes (pct point)'!$B:$AA,S$645,FALSE)/(VLOOKUP($B226,'Rates (%) SA2'!$B:$AA,S$645,FALSE)-(VLOOKUP($B226,'Changes (pct point)'!$B:$AA,S$645,FALSE)))</f>
        <v>0.43300367647058802</v>
      </c>
      <c r="T226" s="2">
        <f>VLOOKUP($B226,'Changes (pct point)'!$B:$AA,T$645,FALSE)/(VLOOKUP($B226,'Rates (%) SA2'!$B:$AA,T$645,FALSE)-(VLOOKUP($B226,'Changes (pct point)'!$B:$AA,T$645,FALSE)))</f>
        <v>4.7089481946624857E-2</v>
      </c>
      <c r="U226" s="2">
        <f>VLOOKUP($B226,'Changes (pct point)'!$B:$AA,U$645,FALSE)/(VLOOKUP($B226,'Rates (%) SA2'!$B:$AA,U$645,FALSE)-(VLOOKUP($B226,'Changes (pct point)'!$B:$AA,U$645,FALSE)))</f>
        <v>8.9053921568627528E-2</v>
      </c>
      <c r="V226" s="2">
        <f>VLOOKUP($B226,'Changes (pct point)'!$B:$AA,V$645,FALSE)/(VLOOKUP($B226,'Rates (%) SA2'!$B:$AA,V$645,FALSE)-(VLOOKUP($B226,'Changes (pct point)'!$B:$AA,V$645,FALSE)))</f>
        <v>-0.8435125</v>
      </c>
      <c r="W226" s="2">
        <f>VLOOKUP($B226,'Changes (pct point)'!$B:$AA,W$645,FALSE)/(VLOOKUP($B226,'Rates (%) SA2'!$B:$AA,W$645,FALSE)-(VLOOKUP($B226,'Changes (pct point)'!$B:$AA,W$645,FALSE)))</f>
        <v>0.20939875604699376</v>
      </c>
      <c r="X226" s="2">
        <f>VLOOKUP($B226,'Changes (pct point)'!$B:$AA,X$645,FALSE)/(VLOOKUP($B226,'Rates (%) SA2'!$B:$AA,X$645,FALSE)-(VLOOKUP($B226,'Changes (pct point)'!$B:$AA,X$645,FALSE)))</f>
        <v>-5.9414225941422594E-2</v>
      </c>
      <c r="Y226" s="2">
        <f>VLOOKUP($B226,'Changes (pct point)'!$B:$AA,Y$645,FALSE)/(VLOOKUP($B226,'Rates (%) SA2'!$B:$AA,Y$645,FALSE)-(VLOOKUP($B226,'Changes (pct point)'!$B:$AA,Y$645,FALSE)))</f>
        <v>0.19927140255009104</v>
      </c>
      <c r="Z226" s="2">
        <f>VLOOKUP($B226,'Changes (pct point)'!$B:$AA,Z$645,FALSE)/(VLOOKUP($B226,'Rates (%) SA2'!$B:$AA,Z$645,FALSE)-(VLOOKUP($B226,'Changes (pct point)'!$B:$AA,Z$645,FALSE)))</f>
        <v>0.53159420289855075</v>
      </c>
    </row>
    <row r="227" spans="1:26" x14ac:dyDescent="0.3">
      <c r="A227">
        <v>125021711</v>
      </c>
      <c r="B227" t="s">
        <v>626</v>
      </c>
      <c r="C227" s="2">
        <f>VLOOKUP($B227,'Changes (pct point)'!$B:$AA,C$645,FALSE)/(VLOOKUP($B227,'Rates (%) SA2'!$B:$AA,C$645,FALSE)-(VLOOKUP($B227,'Changes (pct point)'!$B:$AA,C$645,FALSE)))</f>
        <v>1.4470721248466367E-3</v>
      </c>
      <c r="D227" s="2">
        <f>VLOOKUP($B227,'Changes (pct point)'!$B:$AA,D$645,FALSE)/(VLOOKUP($B227,'Rates (%) SA2'!$B:$AA,D$645,FALSE)-(VLOOKUP($B227,'Changes (pct point)'!$B:$AA,D$645,FALSE)))</f>
        <v>-8.064529264303304E-3</v>
      </c>
      <c r="E227" s="2">
        <f>VLOOKUP($B227,'Changes (pct point)'!$B:$AA,E$645,FALSE)/(VLOOKUP($B227,'Rates (%) SA2'!$B:$AA,E$645,FALSE)-(VLOOKUP($B227,'Changes (pct point)'!$B:$AA,E$645,FALSE)))</f>
        <v>-4.5953414356157615E-2</v>
      </c>
      <c r="F227" s="2">
        <f>VLOOKUP($B227,'Changes (pct point)'!$B:$AA,F$645,FALSE)/(VLOOKUP($B227,'Rates (%) SA2'!$B:$AA,F$645,FALSE)-(VLOOKUP($B227,'Changes (pct point)'!$B:$AA,F$645,FALSE)))</f>
        <v>-6.8249951327936473E-2</v>
      </c>
      <c r="G227" s="2">
        <f>VLOOKUP($B227,'Changes (pct point)'!$B:$AA,G$645,FALSE)/(VLOOKUP($B227,'Rates (%) SA2'!$B:$AA,G$645,FALSE)-(VLOOKUP($B227,'Changes (pct point)'!$B:$AA,G$645,FALSE)))</f>
        <v>0.35098170834072201</v>
      </c>
      <c r="H227" s="2">
        <f>VLOOKUP($B227,'Changes (pct point)'!$B:$AA,H$645,FALSE)/(VLOOKUP($B227,'Rates (%) SA2'!$B:$AA,H$645,FALSE)-(VLOOKUP($B227,'Changes (pct point)'!$B:$AA,H$645,FALSE)))</f>
        <v>1.0367756424012789E-2</v>
      </c>
      <c r="I227" s="2">
        <f>VLOOKUP($B227,'Changes (pct point)'!$B:$AA,I$645,FALSE)/(VLOOKUP($B227,'Rates (%) SA2'!$B:$AA,I$645,FALSE)-(VLOOKUP($B227,'Changes (pct point)'!$B:$AA,I$645,FALSE)))</f>
        <v>-7.5708794603748788E-3</v>
      </c>
      <c r="J227" s="2">
        <f>VLOOKUP($B227,'Changes (pct point)'!$B:$AA,J$645,FALSE)/(VLOOKUP($B227,'Rates (%) SA2'!$B:$AA,J$645,FALSE)-(VLOOKUP($B227,'Changes (pct point)'!$B:$AA,J$645,FALSE)))</f>
        <v>-0.10114288342379459</v>
      </c>
      <c r="K227" s="2">
        <f>VLOOKUP($B227,'Changes (pct point)'!$B:$AA,K$645,FALSE)/(VLOOKUP($B227,'Rates (%) SA2'!$B:$AA,K$645,FALSE)-(VLOOKUP($B227,'Changes (pct point)'!$B:$AA,K$645,FALSE)))</f>
        <v>0.96061238959080697</v>
      </c>
      <c r="L227" s="2">
        <f>VLOOKUP($B227,'Changes (pct point)'!$B:$AA,L$645,FALSE)/(VLOOKUP($B227,'Rates (%) SA2'!$B:$AA,L$645,FALSE)-(VLOOKUP($B227,'Changes (pct point)'!$B:$AA,L$645,FALSE)))</f>
        <v>-6.0721234877997535E-2</v>
      </c>
      <c r="M227" s="2">
        <f>VLOOKUP($B227,'Changes (pct point)'!$B:$AA,M$645,FALSE)/(VLOOKUP($B227,'Rates (%) SA2'!$B:$AA,M$645,FALSE)-(VLOOKUP($B227,'Changes (pct point)'!$B:$AA,M$645,FALSE)))</f>
        <v>-0.11453700391524899</v>
      </c>
      <c r="N227" s="2">
        <f>VLOOKUP($B227,'Changes (pct point)'!$B:$AA,N$645,FALSE)/(VLOOKUP($B227,'Rates (%) SA2'!$B:$AA,N$645,FALSE)-(VLOOKUP($B227,'Changes (pct point)'!$B:$AA,N$645,FALSE)))</f>
        <v>-0.37209998260059596</v>
      </c>
      <c r="O227" s="2">
        <f>VLOOKUP($B227,'Changes (pct point)'!$B:$AA,O$645,FALSE)/(VLOOKUP($B227,'Rates (%) SA2'!$B:$AA,O$645,FALSE)-(VLOOKUP($B227,'Changes (pct point)'!$B:$AA,O$645,FALSE)))</f>
        <v>0.39839582362194736</v>
      </c>
      <c r="P227" s="2">
        <f>VLOOKUP($B227,'Changes (pct point)'!$B:$AA,P$645,FALSE)/(VLOOKUP($B227,'Rates (%) SA2'!$B:$AA,P$645,FALSE)-(VLOOKUP($B227,'Changes (pct point)'!$B:$AA,P$645,FALSE)))</f>
        <v>-0.34165584154192563</v>
      </c>
      <c r="Q227" s="2">
        <f>VLOOKUP($B227,'Changes (pct point)'!$B:$AA,Q$645,FALSE)/(VLOOKUP($B227,'Rates (%) SA2'!$B:$AA,Q$645,FALSE)-(VLOOKUP($B227,'Changes (pct point)'!$B:$AA,Q$645,FALSE)))</f>
        <v>0.13395729830476941</v>
      </c>
      <c r="R227" s="2">
        <f>VLOOKUP($B227,'Changes (pct point)'!$B:$AA,R$645,FALSE)/(VLOOKUP($B227,'Rates (%) SA2'!$B:$AA,R$645,FALSE)-(VLOOKUP($B227,'Changes (pct point)'!$B:$AA,R$645,FALSE)))</f>
        <v>0.37899671768240611</v>
      </c>
      <c r="S227" s="2">
        <f>VLOOKUP($B227,'Changes (pct point)'!$B:$AA,S$645,FALSE)/(VLOOKUP($B227,'Rates (%) SA2'!$B:$AA,S$645,FALSE)-(VLOOKUP($B227,'Changes (pct point)'!$B:$AA,S$645,FALSE)))</f>
        <v>-4.5198008654841984E-2</v>
      </c>
      <c r="T227" s="2">
        <f>VLOOKUP($B227,'Changes (pct point)'!$B:$AA,T$645,FALSE)/(VLOOKUP($B227,'Rates (%) SA2'!$B:$AA,T$645,FALSE)-(VLOOKUP($B227,'Changes (pct point)'!$B:$AA,T$645,FALSE)))</f>
        <v>-9.5042240141332238E-2</v>
      </c>
      <c r="U227" s="2">
        <f>VLOOKUP($B227,'Changes (pct point)'!$B:$AA,U$645,FALSE)/(VLOOKUP($B227,'Rates (%) SA2'!$B:$AA,U$645,FALSE)-(VLOOKUP($B227,'Changes (pct point)'!$B:$AA,U$645,FALSE)))</f>
        <v>8.8327302660896764E-2</v>
      </c>
      <c r="V227" s="2" t="e">
        <f>VLOOKUP($B227,'Changes (pct point)'!$B:$AA,V$645,FALSE)/(VLOOKUP($B227,'Rates (%) SA2'!$B:$AA,V$645,FALSE)-(VLOOKUP($B227,'Changes (pct point)'!$B:$AA,V$645,FALSE)))</f>
        <v>#VALUE!</v>
      </c>
      <c r="W227" s="2">
        <f>VLOOKUP($B227,'Changes (pct point)'!$B:$AA,W$645,FALSE)/(VLOOKUP($B227,'Rates (%) SA2'!$B:$AA,W$645,FALSE)-(VLOOKUP($B227,'Changes (pct point)'!$B:$AA,W$645,FALSE)))</f>
        <v>0.18235877106045592</v>
      </c>
      <c r="X227" s="2" t="e">
        <f>VLOOKUP($B227,'Changes (pct point)'!$B:$AA,X$645,FALSE)/(VLOOKUP($B227,'Rates (%) SA2'!$B:$AA,X$645,FALSE)-(VLOOKUP($B227,'Changes (pct point)'!$B:$AA,X$645,FALSE)))</f>
        <v>#DIV/0!</v>
      </c>
      <c r="Y227" s="2">
        <f>VLOOKUP($B227,'Changes (pct point)'!$B:$AA,Y$645,FALSE)/(VLOOKUP($B227,'Rates (%) SA2'!$B:$AA,Y$645,FALSE)-(VLOOKUP($B227,'Changes (pct point)'!$B:$AA,Y$645,FALSE)))</f>
        <v>0.22996183206106871</v>
      </c>
      <c r="Z227" s="2">
        <f>VLOOKUP($B227,'Changes (pct point)'!$B:$AA,Z$645,FALSE)/(VLOOKUP($B227,'Rates (%) SA2'!$B:$AA,Z$645,FALSE)-(VLOOKUP($B227,'Changes (pct point)'!$B:$AA,Z$645,FALSE)))</f>
        <v>1.1133928571428571</v>
      </c>
    </row>
    <row r="228" spans="1:26" x14ac:dyDescent="0.3">
      <c r="A228">
        <v>102021048</v>
      </c>
      <c r="B228" t="s">
        <v>121</v>
      </c>
      <c r="C228" s="2">
        <f>VLOOKUP($B228,'Changes (pct point)'!$B:$AA,C$645,FALSE)/(VLOOKUP($B228,'Rates (%) SA2'!$B:$AA,C$645,FALSE)-(VLOOKUP($B228,'Changes (pct point)'!$B:$AA,C$645,FALSE)))</f>
        <v>0.18038823922485792</v>
      </c>
      <c r="D228" s="2">
        <f>VLOOKUP($B228,'Changes (pct point)'!$B:$AA,D$645,FALSE)/(VLOOKUP($B228,'Rates (%) SA2'!$B:$AA,D$645,FALSE)-(VLOOKUP($B228,'Changes (pct point)'!$B:$AA,D$645,FALSE)))</f>
        <v>-0.10082686253934946</v>
      </c>
      <c r="E228" s="2">
        <f>VLOOKUP($B228,'Changes (pct point)'!$B:$AA,E$645,FALSE)/(VLOOKUP($B228,'Rates (%) SA2'!$B:$AA,E$645,FALSE)-(VLOOKUP($B228,'Changes (pct point)'!$B:$AA,E$645,FALSE)))</f>
        <v>-9.2296590909090911E-2</v>
      </c>
      <c r="F228" s="2">
        <f>VLOOKUP($B228,'Changes (pct point)'!$B:$AA,F$645,FALSE)/(VLOOKUP($B228,'Rates (%) SA2'!$B:$AA,F$645,FALSE)-(VLOOKUP($B228,'Changes (pct point)'!$B:$AA,F$645,FALSE)))</f>
        <v>0.23324484304932744</v>
      </c>
      <c r="G228" s="2">
        <f>VLOOKUP($B228,'Changes (pct point)'!$B:$AA,G$645,FALSE)/(VLOOKUP($B228,'Rates (%) SA2'!$B:$AA,G$645,FALSE)-(VLOOKUP($B228,'Changes (pct point)'!$B:$AA,G$645,FALSE)))</f>
        <v>1.0016710601719196</v>
      </c>
      <c r="H228" s="2">
        <f>VLOOKUP($B228,'Changes (pct point)'!$B:$AA,H$645,FALSE)/(VLOOKUP($B228,'Rates (%) SA2'!$B:$AA,H$645,FALSE)-(VLOOKUP($B228,'Changes (pct point)'!$B:$AA,H$645,FALSE)))</f>
        <v>0.23576097023153245</v>
      </c>
      <c r="I228" s="2">
        <f>VLOOKUP($B228,'Changes (pct point)'!$B:$AA,I$645,FALSE)/(VLOOKUP($B228,'Rates (%) SA2'!$B:$AA,I$645,FALSE)-(VLOOKUP($B228,'Changes (pct point)'!$B:$AA,I$645,FALSE)))</f>
        <v>0.37697561837455834</v>
      </c>
      <c r="J228" s="2">
        <f>VLOOKUP($B228,'Changes (pct point)'!$B:$AA,J$645,FALSE)/(VLOOKUP($B228,'Rates (%) SA2'!$B:$AA,J$645,FALSE)-(VLOOKUP($B228,'Changes (pct point)'!$B:$AA,J$645,FALSE)))</f>
        <v>0.25608740458015261</v>
      </c>
      <c r="K228" s="2">
        <f>VLOOKUP($B228,'Changes (pct point)'!$B:$AA,K$645,FALSE)/(VLOOKUP($B228,'Rates (%) SA2'!$B:$AA,K$645,FALSE)-(VLOOKUP($B228,'Changes (pct point)'!$B:$AA,K$645,FALSE)))</f>
        <v>1.7915979797979795</v>
      </c>
      <c r="L228" s="2">
        <f>VLOOKUP($B228,'Changes (pct point)'!$B:$AA,L$645,FALSE)/(VLOOKUP($B228,'Rates (%) SA2'!$B:$AA,L$645,FALSE)-(VLOOKUP($B228,'Changes (pct point)'!$B:$AA,L$645,FALSE)))</f>
        <v>7.3537522441651709E-2</v>
      </c>
      <c r="M228" s="2">
        <f>VLOOKUP($B228,'Changes (pct point)'!$B:$AA,M$645,FALSE)/(VLOOKUP($B228,'Rates (%) SA2'!$B:$AA,M$645,FALSE)-(VLOOKUP($B228,'Changes (pct point)'!$B:$AA,M$645,FALSE)))</f>
        <v>-1.1638390092879237E-2</v>
      </c>
      <c r="N228" s="2">
        <f>VLOOKUP($B228,'Changes (pct point)'!$B:$AA,N$645,FALSE)/(VLOOKUP($B228,'Rates (%) SA2'!$B:$AA,N$645,FALSE)-(VLOOKUP($B228,'Changes (pct point)'!$B:$AA,N$645,FALSE)))</f>
        <v>0.71547586206896552</v>
      </c>
      <c r="O228" s="2">
        <f>VLOOKUP($B228,'Changes (pct point)'!$B:$AA,O$645,FALSE)/(VLOOKUP($B228,'Rates (%) SA2'!$B:$AA,O$645,FALSE)-(VLOOKUP($B228,'Changes (pct point)'!$B:$AA,O$645,FALSE)))</f>
        <v>0.86474292035398226</v>
      </c>
      <c r="P228" s="2">
        <f>VLOOKUP($B228,'Changes (pct point)'!$B:$AA,P$645,FALSE)/(VLOOKUP($B228,'Rates (%) SA2'!$B:$AA,P$645,FALSE)-(VLOOKUP($B228,'Changes (pct point)'!$B:$AA,P$645,FALSE)))</f>
        <v>-0.24876190476190471</v>
      </c>
      <c r="Q228" s="2">
        <f>VLOOKUP($B228,'Changes (pct point)'!$B:$AA,Q$645,FALSE)/(VLOOKUP($B228,'Rates (%) SA2'!$B:$AA,Q$645,FALSE)-(VLOOKUP($B228,'Changes (pct point)'!$B:$AA,Q$645,FALSE)))</f>
        <v>0.11428030018761741</v>
      </c>
      <c r="R228" s="2">
        <f>VLOOKUP($B228,'Changes (pct point)'!$B:$AA,R$645,FALSE)/(VLOOKUP($B228,'Rates (%) SA2'!$B:$AA,R$645,FALSE)-(VLOOKUP($B228,'Changes (pct point)'!$B:$AA,R$645,FALSE)))</f>
        <v>1.0490893617021273</v>
      </c>
      <c r="S228" s="2">
        <f>VLOOKUP($B228,'Changes (pct point)'!$B:$AA,S$645,FALSE)/(VLOOKUP($B228,'Rates (%) SA2'!$B:$AA,S$645,FALSE)-(VLOOKUP($B228,'Changes (pct point)'!$B:$AA,S$645,FALSE)))</f>
        <v>0.82936692913385845</v>
      </c>
      <c r="T228" s="2">
        <f>VLOOKUP($B228,'Changes (pct point)'!$B:$AA,T$645,FALSE)/(VLOOKUP($B228,'Rates (%) SA2'!$B:$AA,T$645,FALSE)-(VLOOKUP($B228,'Changes (pct point)'!$B:$AA,T$645,FALSE)))</f>
        <v>0.41046522948539632</v>
      </c>
      <c r="U228" s="2">
        <f>VLOOKUP($B228,'Changes (pct point)'!$B:$AA,U$645,FALSE)/(VLOOKUP($B228,'Rates (%) SA2'!$B:$AA,U$645,FALSE)-(VLOOKUP($B228,'Changes (pct point)'!$B:$AA,U$645,FALSE)))</f>
        <v>8.6636279069767369E-2</v>
      </c>
      <c r="V228" s="2">
        <f>VLOOKUP($B228,'Changes (pct point)'!$B:$AA,V$645,FALSE)/(VLOOKUP($B228,'Rates (%) SA2'!$B:$AA,V$645,FALSE)-(VLOOKUP($B228,'Changes (pct point)'!$B:$AA,V$645,FALSE)))</f>
        <v>-0.14095555555555556</v>
      </c>
      <c r="W228" s="2">
        <f>VLOOKUP($B228,'Changes (pct point)'!$B:$AA,W$645,FALSE)/(VLOOKUP($B228,'Rates (%) SA2'!$B:$AA,W$645,FALSE)-(VLOOKUP($B228,'Changes (pct point)'!$B:$AA,W$645,FALSE)))</f>
        <v>0.31977946243969679</v>
      </c>
      <c r="X228" s="2">
        <f>VLOOKUP($B228,'Changes (pct point)'!$B:$AA,X$645,FALSE)/(VLOOKUP($B228,'Rates (%) SA2'!$B:$AA,X$645,FALSE)-(VLOOKUP($B228,'Changes (pct point)'!$B:$AA,X$645,FALSE)))</f>
        <v>-0.18302768788205681</v>
      </c>
      <c r="Y228" s="2">
        <f>VLOOKUP($B228,'Changes (pct point)'!$B:$AA,Y$645,FALSE)/(VLOOKUP($B228,'Rates (%) SA2'!$B:$AA,Y$645,FALSE)-(VLOOKUP($B228,'Changes (pct point)'!$B:$AA,Y$645,FALSE)))</f>
        <v>0.59349999999999992</v>
      </c>
      <c r="Z228" s="2">
        <f>VLOOKUP($B228,'Changes (pct point)'!$B:$AA,Z$645,FALSE)/(VLOOKUP($B228,'Rates (%) SA2'!$B:$AA,Z$645,FALSE)-(VLOOKUP($B228,'Changes (pct point)'!$B:$AA,Z$645,FALSE)))</f>
        <v>7.4789915966386566E-2</v>
      </c>
    </row>
    <row r="229" spans="1:26" x14ac:dyDescent="0.3">
      <c r="A229">
        <v>113031265</v>
      </c>
      <c r="B229" t="s">
        <v>346</v>
      </c>
      <c r="C229" s="2">
        <f>VLOOKUP($B229,'Changes (pct point)'!$B:$AA,C$645,FALSE)/(VLOOKUP($B229,'Rates (%) SA2'!$B:$AA,C$645,FALSE)-(VLOOKUP($B229,'Changes (pct point)'!$B:$AA,C$645,FALSE)))</f>
        <v>-1.903807711313997E-2</v>
      </c>
      <c r="D229" s="2">
        <f>VLOOKUP($B229,'Changes (pct point)'!$B:$AA,D$645,FALSE)/(VLOOKUP($B229,'Rates (%) SA2'!$B:$AA,D$645,FALSE)-(VLOOKUP($B229,'Changes (pct point)'!$B:$AA,D$645,FALSE)))</f>
        <v>0.30316829268292678</v>
      </c>
      <c r="E229" s="2">
        <f>VLOOKUP($B229,'Changes (pct point)'!$B:$AA,E$645,FALSE)/(VLOOKUP($B229,'Rates (%) SA2'!$B:$AA,E$645,FALSE)-(VLOOKUP($B229,'Changes (pct point)'!$B:$AA,E$645,FALSE)))</f>
        <v>0.18867692307692294</v>
      </c>
      <c r="F229" s="2">
        <f>VLOOKUP($B229,'Changes (pct point)'!$B:$AA,F$645,FALSE)/(VLOOKUP($B229,'Rates (%) SA2'!$B:$AA,F$645,FALSE)-(VLOOKUP($B229,'Changes (pct point)'!$B:$AA,F$645,FALSE)))</f>
        <v>-0.11482352941176467</v>
      </c>
      <c r="G229" s="2">
        <f>VLOOKUP($B229,'Changes (pct point)'!$B:$AA,G$645,FALSE)/(VLOOKUP($B229,'Rates (%) SA2'!$B:$AA,G$645,FALSE)-(VLOOKUP($B229,'Changes (pct point)'!$B:$AA,G$645,FALSE)))</f>
        <v>-0.10625819672131144</v>
      </c>
      <c r="H229" s="2">
        <f>VLOOKUP($B229,'Changes (pct point)'!$B:$AA,H$645,FALSE)/(VLOOKUP($B229,'Rates (%) SA2'!$B:$AA,H$645,FALSE)-(VLOOKUP($B229,'Changes (pct point)'!$B:$AA,H$645,FALSE)))</f>
        <v>0.23340722891566273</v>
      </c>
      <c r="I229" s="2">
        <f>VLOOKUP($B229,'Changes (pct point)'!$B:$AA,I$645,FALSE)/(VLOOKUP($B229,'Rates (%) SA2'!$B:$AA,I$645,FALSE)-(VLOOKUP($B229,'Changes (pct point)'!$B:$AA,I$645,FALSE)))</f>
        <v>-0.28962880000000008</v>
      </c>
      <c r="J229" s="2">
        <f>VLOOKUP($B229,'Changes (pct point)'!$B:$AA,J$645,FALSE)/(VLOOKUP($B229,'Rates (%) SA2'!$B:$AA,J$645,FALSE)-(VLOOKUP($B229,'Changes (pct point)'!$B:$AA,J$645,FALSE)))</f>
        <v>-0.16479999999999995</v>
      </c>
      <c r="K229" s="2">
        <f>VLOOKUP($B229,'Changes (pct point)'!$B:$AA,K$645,FALSE)/(VLOOKUP($B229,'Rates (%) SA2'!$B:$AA,K$645,FALSE)-(VLOOKUP($B229,'Changes (pct point)'!$B:$AA,K$645,FALSE)))</f>
        <v>-0.32156831683168308</v>
      </c>
      <c r="L229" s="2">
        <f>VLOOKUP($B229,'Changes (pct point)'!$B:$AA,L$645,FALSE)/(VLOOKUP($B229,'Rates (%) SA2'!$B:$AA,L$645,FALSE)-(VLOOKUP($B229,'Changes (pct point)'!$B:$AA,L$645,FALSE)))</f>
        <v>0.91327047619047608</v>
      </c>
      <c r="M229" s="2">
        <f>VLOOKUP($B229,'Changes (pct point)'!$B:$AA,M$645,FALSE)/(VLOOKUP($B229,'Rates (%) SA2'!$B:$AA,M$645,FALSE)-(VLOOKUP($B229,'Changes (pct point)'!$B:$AA,M$645,FALSE)))</f>
        <v>5.3000000000000033E-2</v>
      </c>
      <c r="N229" s="2">
        <f>VLOOKUP($B229,'Changes (pct point)'!$B:$AA,N$645,FALSE)/(VLOOKUP($B229,'Rates (%) SA2'!$B:$AA,N$645,FALSE)-(VLOOKUP($B229,'Changes (pct point)'!$B:$AA,N$645,FALSE)))</f>
        <v>-0.18434999999999993</v>
      </c>
      <c r="O229" s="2">
        <f>VLOOKUP($B229,'Changes (pct point)'!$B:$AA,O$645,FALSE)/(VLOOKUP($B229,'Rates (%) SA2'!$B:$AA,O$645,FALSE)-(VLOOKUP($B229,'Changes (pct point)'!$B:$AA,O$645,FALSE)))</f>
        <v>0.64048076923076913</v>
      </c>
      <c r="P229" s="2">
        <f>VLOOKUP($B229,'Changes (pct point)'!$B:$AA,P$645,FALSE)/(VLOOKUP($B229,'Rates (%) SA2'!$B:$AA,P$645,FALSE)-(VLOOKUP($B229,'Changes (pct point)'!$B:$AA,P$645,FALSE)))</f>
        <v>-0.6262428571428571</v>
      </c>
      <c r="Q229" s="2">
        <f>VLOOKUP($B229,'Changes (pct point)'!$B:$AA,Q$645,FALSE)/(VLOOKUP($B229,'Rates (%) SA2'!$B:$AA,Q$645,FALSE)-(VLOOKUP($B229,'Changes (pct point)'!$B:$AA,Q$645,FALSE)))</f>
        <v>0.10031131221719461</v>
      </c>
      <c r="R229" s="2">
        <f>VLOOKUP($B229,'Changes (pct point)'!$B:$AA,R$645,FALSE)/(VLOOKUP($B229,'Rates (%) SA2'!$B:$AA,R$645,FALSE)-(VLOOKUP($B229,'Changes (pct point)'!$B:$AA,R$645,FALSE)))</f>
        <v>-0.16051759999999998</v>
      </c>
      <c r="S229" s="2">
        <f>VLOOKUP($B229,'Changes (pct point)'!$B:$AA,S$645,FALSE)/(VLOOKUP($B229,'Rates (%) SA2'!$B:$AA,S$645,FALSE)-(VLOOKUP($B229,'Changes (pct point)'!$B:$AA,S$645,FALSE)))</f>
        <v>-0.62374489795918364</v>
      </c>
      <c r="T229" s="2">
        <f>VLOOKUP($B229,'Changes (pct point)'!$B:$AA,T$645,FALSE)/(VLOOKUP($B229,'Rates (%) SA2'!$B:$AA,T$645,FALSE)-(VLOOKUP($B229,'Changes (pct point)'!$B:$AA,T$645,FALSE)))</f>
        <v>1.3444776119402986</v>
      </c>
      <c r="U229" s="2">
        <f>VLOOKUP($B229,'Changes (pct point)'!$B:$AA,U$645,FALSE)/(VLOOKUP($B229,'Rates (%) SA2'!$B:$AA,U$645,FALSE)-(VLOOKUP($B229,'Changes (pct point)'!$B:$AA,U$645,FALSE)))</f>
        <v>8.6143939393939467E-2</v>
      </c>
      <c r="V229" s="2">
        <f>VLOOKUP($B229,'Changes (pct point)'!$B:$AA,V$645,FALSE)/(VLOOKUP($B229,'Rates (%) SA2'!$B:$AA,V$645,FALSE)-(VLOOKUP($B229,'Changes (pct point)'!$B:$AA,V$645,FALSE)))</f>
        <v>1.2659782608695647</v>
      </c>
      <c r="W229" s="2">
        <f>VLOOKUP($B229,'Changes (pct point)'!$B:$AA,W$645,FALSE)/(VLOOKUP($B229,'Rates (%) SA2'!$B:$AA,W$645,FALSE)-(VLOOKUP($B229,'Changes (pct point)'!$B:$AA,W$645,FALSE)))</f>
        <v>0.15841584158415845</v>
      </c>
      <c r="X229" s="2">
        <f>VLOOKUP($B229,'Changes (pct point)'!$B:$AA,X$645,FALSE)/(VLOOKUP($B229,'Rates (%) SA2'!$B:$AA,X$645,FALSE)-(VLOOKUP($B229,'Changes (pct point)'!$B:$AA,X$645,FALSE)))</f>
        <v>-0.22133147438131753</v>
      </c>
      <c r="Y229" s="2">
        <f>VLOOKUP($B229,'Changes (pct point)'!$B:$AA,Y$645,FALSE)/(VLOOKUP($B229,'Rates (%) SA2'!$B:$AA,Y$645,FALSE)-(VLOOKUP($B229,'Changes (pct point)'!$B:$AA,Y$645,FALSE)))</f>
        <v>0.55578093306288034</v>
      </c>
      <c r="Z229" s="2">
        <f>VLOOKUP($B229,'Changes (pct point)'!$B:$AA,Z$645,FALSE)/(VLOOKUP($B229,'Rates (%) SA2'!$B:$AA,Z$645,FALSE)-(VLOOKUP($B229,'Changes (pct point)'!$B:$AA,Z$645,FALSE)))</f>
        <v>0.37254160363086236</v>
      </c>
    </row>
    <row r="230" spans="1:26" x14ac:dyDescent="0.3">
      <c r="A230">
        <v>124031464</v>
      </c>
      <c r="B230" t="s">
        <v>604</v>
      </c>
      <c r="C230" s="2">
        <f>VLOOKUP($B230,'Changes (pct point)'!$B:$AA,C$645,FALSE)/(VLOOKUP($B230,'Rates (%) SA2'!$B:$AA,C$645,FALSE)-(VLOOKUP($B230,'Changes (pct point)'!$B:$AA,C$645,FALSE)))</f>
        <v>0.13453888888888896</v>
      </c>
      <c r="D230" s="2">
        <f>VLOOKUP($B230,'Changes (pct point)'!$B:$AA,D$645,FALSE)/(VLOOKUP($B230,'Rates (%) SA2'!$B:$AA,D$645,FALSE)-(VLOOKUP($B230,'Changes (pct point)'!$B:$AA,D$645,FALSE)))</f>
        <v>4.6784146341463495E-2</v>
      </c>
      <c r="E230" s="2">
        <f>VLOOKUP($B230,'Changes (pct point)'!$B:$AA,E$645,FALSE)/(VLOOKUP($B230,'Rates (%) SA2'!$B:$AA,E$645,FALSE)-(VLOOKUP($B230,'Changes (pct point)'!$B:$AA,E$645,FALSE)))</f>
        <v>-0.24755870445344122</v>
      </c>
      <c r="F230" s="2">
        <f>VLOOKUP($B230,'Changes (pct point)'!$B:$AA,F$645,FALSE)/(VLOOKUP($B230,'Rates (%) SA2'!$B:$AA,F$645,FALSE)-(VLOOKUP($B230,'Changes (pct point)'!$B:$AA,F$645,FALSE)))</f>
        <v>0.18537757437070937</v>
      </c>
      <c r="G230" s="2">
        <f>VLOOKUP($B230,'Changes (pct point)'!$B:$AA,G$645,FALSE)/(VLOOKUP($B230,'Rates (%) SA2'!$B:$AA,G$645,FALSE)-(VLOOKUP($B230,'Changes (pct point)'!$B:$AA,G$645,FALSE)))</f>
        <v>0.56696568627451005</v>
      </c>
      <c r="H230" s="2">
        <f>VLOOKUP($B230,'Changes (pct point)'!$B:$AA,H$645,FALSE)/(VLOOKUP($B230,'Rates (%) SA2'!$B:$AA,H$645,FALSE)-(VLOOKUP($B230,'Changes (pct point)'!$B:$AA,H$645,FALSE)))</f>
        <v>0.1341245801526717</v>
      </c>
      <c r="I230" s="2">
        <f>VLOOKUP($B230,'Changes (pct point)'!$B:$AA,I$645,FALSE)/(VLOOKUP($B230,'Rates (%) SA2'!$B:$AA,I$645,FALSE)-(VLOOKUP($B230,'Changes (pct point)'!$B:$AA,I$645,FALSE)))</f>
        <v>0.18334067357512965</v>
      </c>
      <c r="J230" s="2">
        <f>VLOOKUP($B230,'Changes (pct point)'!$B:$AA,J$645,FALSE)/(VLOOKUP($B230,'Rates (%) SA2'!$B:$AA,J$645,FALSE)-(VLOOKUP($B230,'Changes (pct point)'!$B:$AA,J$645,FALSE)))</f>
        <v>0.27415340000000005</v>
      </c>
      <c r="K230" s="2">
        <f>VLOOKUP($B230,'Changes (pct point)'!$B:$AA,K$645,FALSE)/(VLOOKUP($B230,'Rates (%) SA2'!$B:$AA,K$645,FALSE)-(VLOOKUP($B230,'Changes (pct point)'!$B:$AA,K$645,FALSE)))</f>
        <v>0.77501897810218967</v>
      </c>
      <c r="L230" s="2">
        <f>VLOOKUP($B230,'Changes (pct point)'!$B:$AA,L$645,FALSE)/(VLOOKUP($B230,'Rates (%) SA2'!$B:$AA,L$645,FALSE)-(VLOOKUP($B230,'Changes (pct point)'!$B:$AA,L$645,FALSE)))</f>
        <v>0.22715913555992137</v>
      </c>
      <c r="M230" s="2">
        <f>VLOOKUP($B230,'Changes (pct point)'!$B:$AA,M$645,FALSE)/(VLOOKUP($B230,'Rates (%) SA2'!$B:$AA,M$645,FALSE)-(VLOOKUP($B230,'Changes (pct point)'!$B:$AA,M$645,FALSE)))</f>
        <v>-0.13799534883720932</v>
      </c>
      <c r="N230" s="2">
        <f>VLOOKUP($B230,'Changes (pct point)'!$B:$AA,N$645,FALSE)/(VLOOKUP($B230,'Rates (%) SA2'!$B:$AA,N$645,FALSE)-(VLOOKUP($B230,'Changes (pct point)'!$B:$AA,N$645,FALSE)))</f>
        <v>0.17363913043478268</v>
      </c>
      <c r="O230" s="2">
        <f>VLOOKUP($B230,'Changes (pct point)'!$B:$AA,O$645,FALSE)/(VLOOKUP($B230,'Rates (%) SA2'!$B:$AA,O$645,FALSE)-(VLOOKUP($B230,'Changes (pct point)'!$B:$AA,O$645,FALSE)))</f>
        <v>1.4346482758620691</v>
      </c>
      <c r="P230" s="2">
        <f>VLOOKUP($B230,'Changes (pct point)'!$B:$AA,P$645,FALSE)/(VLOOKUP($B230,'Rates (%) SA2'!$B:$AA,P$645,FALSE)-(VLOOKUP($B230,'Changes (pct point)'!$B:$AA,P$645,FALSE)))</f>
        <v>-0.20540710900473927</v>
      </c>
      <c r="Q230" s="2">
        <f>VLOOKUP($B230,'Changes (pct point)'!$B:$AA,Q$645,FALSE)/(VLOOKUP($B230,'Rates (%) SA2'!$B:$AA,Q$645,FALSE)-(VLOOKUP($B230,'Changes (pct point)'!$B:$AA,Q$645,FALSE)))</f>
        <v>2.136224783861666E-2</v>
      </c>
      <c r="R230" s="2">
        <f>VLOOKUP($B230,'Changes (pct point)'!$B:$AA,R$645,FALSE)/(VLOOKUP($B230,'Rates (%) SA2'!$B:$AA,R$645,FALSE)-(VLOOKUP($B230,'Changes (pct point)'!$B:$AA,R$645,FALSE)))</f>
        <v>0.60838758620689659</v>
      </c>
      <c r="S230" s="2">
        <f>VLOOKUP($B230,'Changes (pct point)'!$B:$AA,S$645,FALSE)/(VLOOKUP($B230,'Rates (%) SA2'!$B:$AA,S$645,FALSE)-(VLOOKUP($B230,'Changes (pct point)'!$B:$AA,S$645,FALSE)))</f>
        <v>0.48979759999999994</v>
      </c>
      <c r="T230" s="2">
        <f>VLOOKUP($B230,'Changes (pct point)'!$B:$AA,T$645,FALSE)/(VLOOKUP($B230,'Rates (%) SA2'!$B:$AA,T$645,FALSE)-(VLOOKUP($B230,'Changes (pct point)'!$B:$AA,T$645,FALSE)))</f>
        <v>0.12157782608695651</v>
      </c>
      <c r="U230" s="2">
        <f>VLOOKUP($B230,'Changes (pct point)'!$B:$AA,U$645,FALSE)/(VLOOKUP($B230,'Rates (%) SA2'!$B:$AA,U$645,FALSE)-(VLOOKUP($B230,'Changes (pct point)'!$B:$AA,U$645,FALSE)))</f>
        <v>8.2733333333333381E-2</v>
      </c>
      <c r="V230" s="2">
        <f>VLOOKUP($B230,'Changes (pct point)'!$B:$AA,V$645,FALSE)/(VLOOKUP($B230,'Rates (%) SA2'!$B:$AA,V$645,FALSE)-(VLOOKUP($B230,'Changes (pct point)'!$B:$AA,V$645,FALSE)))</f>
        <v>0.24109982608695651</v>
      </c>
      <c r="W230" s="2">
        <f>VLOOKUP($B230,'Changes (pct point)'!$B:$AA,W$645,FALSE)/(VLOOKUP($B230,'Rates (%) SA2'!$B:$AA,W$645,FALSE)-(VLOOKUP($B230,'Changes (pct point)'!$B:$AA,W$645,FALSE)))</f>
        <v>0.23901712583767684</v>
      </c>
      <c r="X230" s="2">
        <f>VLOOKUP($B230,'Changes (pct point)'!$B:$AA,X$645,FALSE)/(VLOOKUP($B230,'Rates (%) SA2'!$B:$AA,X$645,FALSE)-(VLOOKUP($B230,'Changes (pct point)'!$B:$AA,X$645,FALSE)))</f>
        <v>3.5647279549718566E-2</v>
      </c>
      <c r="Y230" s="2">
        <f>VLOOKUP($B230,'Changes (pct point)'!$B:$AA,Y$645,FALSE)/(VLOOKUP($B230,'Rates (%) SA2'!$B:$AA,Y$645,FALSE)-(VLOOKUP($B230,'Changes (pct point)'!$B:$AA,Y$645,FALSE)))</f>
        <v>0.53624627606752728</v>
      </c>
      <c r="Z230" s="2">
        <f>VLOOKUP($B230,'Changes (pct point)'!$B:$AA,Z$645,FALSE)/(VLOOKUP($B230,'Rates (%) SA2'!$B:$AA,Z$645,FALSE)-(VLOOKUP($B230,'Changes (pct point)'!$B:$AA,Z$645,FALSE)))</f>
        <v>0.35955473098330237</v>
      </c>
    </row>
    <row r="231" spans="1:26" x14ac:dyDescent="0.3">
      <c r="A231">
        <v>123031445</v>
      </c>
      <c r="B231" t="s">
        <v>586</v>
      </c>
      <c r="C231" s="2">
        <f>VLOOKUP($B231,'Changes (pct point)'!$B:$AA,C$645,FALSE)/(VLOOKUP($B231,'Rates (%) SA2'!$B:$AA,C$645,FALSE)-(VLOOKUP($B231,'Changes (pct point)'!$B:$AA,C$645,FALSE)))</f>
        <v>0.16096842105263162</v>
      </c>
      <c r="D231" s="2">
        <f>VLOOKUP($B231,'Changes (pct point)'!$B:$AA,D$645,FALSE)/(VLOOKUP($B231,'Rates (%) SA2'!$B:$AA,D$645,FALSE)-(VLOOKUP($B231,'Changes (pct point)'!$B:$AA,D$645,FALSE)))</f>
        <v>-4.0360693641618428E-2</v>
      </c>
      <c r="E231" s="2">
        <f>VLOOKUP($B231,'Changes (pct point)'!$B:$AA,E$645,FALSE)/(VLOOKUP($B231,'Rates (%) SA2'!$B:$AA,E$645,FALSE)-(VLOOKUP($B231,'Changes (pct point)'!$B:$AA,E$645,FALSE)))</f>
        <v>-1.6328260869565233E-2</v>
      </c>
      <c r="F231" s="2">
        <f>VLOOKUP($B231,'Changes (pct point)'!$B:$AA,F$645,FALSE)/(VLOOKUP($B231,'Rates (%) SA2'!$B:$AA,F$645,FALSE)-(VLOOKUP($B231,'Changes (pct point)'!$B:$AA,F$645,FALSE)))</f>
        <v>0.2840504201680672</v>
      </c>
      <c r="G231" s="2">
        <f>VLOOKUP($B231,'Changes (pct point)'!$B:$AA,G$645,FALSE)/(VLOOKUP($B231,'Rates (%) SA2'!$B:$AA,G$645,FALSE)-(VLOOKUP($B231,'Changes (pct point)'!$B:$AA,G$645,FALSE)))</f>
        <v>0.33144361702127645</v>
      </c>
      <c r="H231" s="2">
        <f>VLOOKUP($B231,'Changes (pct point)'!$B:$AA,H$645,FALSE)/(VLOOKUP($B231,'Rates (%) SA2'!$B:$AA,H$645,FALSE)-(VLOOKUP($B231,'Changes (pct point)'!$B:$AA,H$645,FALSE)))</f>
        <v>9.7040000000000043E-2</v>
      </c>
      <c r="I231" s="2">
        <f>VLOOKUP($B231,'Changes (pct point)'!$B:$AA,I$645,FALSE)/(VLOOKUP($B231,'Rates (%) SA2'!$B:$AA,I$645,FALSE)-(VLOOKUP($B231,'Changes (pct point)'!$B:$AA,I$645,FALSE)))</f>
        <v>0.4131636363636364</v>
      </c>
      <c r="J231" s="2">
        <f>VLOOKUP($B231,'Changes (pct point)'!$B:$AA,J$645,FALSE)/(VLOOKUP($B231,'Rates (%) SA2'!$B:$AA,J$645,FALSE)-(VLOOKUP($B231,'Changes (pct point)'!$B:$AA,J$645,FALSE)))</f>
        <v>0.80299999999999983</v>
      </c>
      <c r="K231" s="2">
        <f>VLOOKUP($B231,'Changes (pct point)'!$B:$AA,K$645,FALSE)/(VLOOKUP($B231,'Rates (%) SA2'!$B:$AA,K$645,FALSE)-(VLOOKUP($B231,'Changes (pct point)'!$B:$AA,K$645,FALSE)))</f>
        <v>0.47836129032258051</v>
      </c>
      <c r="L231" s="2">
        <f>VLOOKUP($B231,'Changes (pct point)'!$B:$AA,L$645,FALSE)/(VLOOKUP($B231,'Rates (%) SA2'!$B:$AA,L$645,FALSE)-(VLOOKUP($B231,'Changes (pct point)'!$B:$AA,L$645,FALSE)))</f>
        <v>0.37286393442622956</v>
      </c>
      <c r="M231" s="2">
        <f>VLOOKUP($B231,'Changes (pct point)'!$B:$AA,M$645,FALSE)/(VLOOKUP($B231,'Rates (%) SA2'!$B:$AA,M$645,FALSE)-(VLOOKUP($B231,'Changes (pct point)'!$B:$AA,M$645,FALSE)))</f>
        <v>-0.14815319148936182</v>
      </c>
      <c r="N231" s="2">
        <f>VLOOKUP($B231,'Changes (pct point)'!$B:$AA,N$645,FALSE)/(VLOOKUP($B231,'Rates (%) SA2'!$B:$AA,N$645,FALSE)-(VLOOKUP($B231,'Changes (pct point)'!$B:$AA,N$645,FALSE)))</f>
        <v>2.7485542168674579E-2</v>
      </c>
      <c r="O231" s="2">
        <f>VLOOKUP($B231,'Changes (pct point)'!$B:$AA,O$645,FALSE)/(VLOOKUP($B231,'Rates (%) SA2'!$B:$AA,O$645,FALSE)-(VLOOKUP($B231,'Changes (pct point)'!$B:$AA,O$645,FALSE)))</f>
        <v>0.17076551724137926</v>
      </c>
      <c r="P231" s="2">
        <f>VLOOKUP($B231,'Changes (pct point)'!$B:$AA,P$645,FALSE)/(VLOOKUP($B231,'Rates (%) SA2'!$B:$AA,P$645,FALSE)-(VLOOKUP($B231,'Changes (pct point)'!$B:$AA,P$645,FALSE)))</f>
        <v>0.20025294117647041</v>
      </c>
      <c r="Q231" s="2">
        <f>VLOOKUP($B231,'Changes (pct point)'!$B:$AA,Q$645,FALSE)/(VLOOKUP($B231,'Rates (%) SA2'!$B:$AA,Q$645,FALSE)-(VLOOKUP($B231,'Changes (pct point)'!$B:$AA,Q$645,FALSE)))</f>
        <v>0.3162631578947368</v>
      </c>
      <c r="R231" s="2">
        <f>VLOOKUP($B231,'Changes (pct point)'!$B:$AA,R$645,FALSE)/(VLOOKUP($B231,'Rates (%) SA2'!$B:$AA,R$645,FALSE)-(VLOOKUP($B231,'Changes (pct point)'!$B:$AA,R$645,FALSE)))</f>
        <v>0.38236321839080462</v>
      </c>
      <c r="S231" s="2">
        <f>VLOOKUP($B231,'Changes (pct point)'!$B:$AA,S$645,FALSE)/(VLOOKUP($B231,'Rates (%) SA2'!$B:$AA,S$645,FALSE)-(VLOOKUP($B231,'Changes (pct point)'!$B:$AA,S$645,FALSE)))</f>
        <v>0.21903913043478254</v>
      </c>
      <c r="T231" s="2">
        <f>VLOOKUP($B231,'Changes (pct point)'!$B:$AA,T$645,FALSE)/(VLOOKUP($B231,'Rates (%) SA2'!$B:$AA,T$645,FALSE)-(VLOOKUP($B231,'Changes (pct point)'!$B:$AA,T$645,FALSE)))</f>
        <v>0.11362237762237769</v>
      </c>
      <c r="U231" s="2">
        <f>VLOOKUP($B231,'Changes (pct point)'!$B:$AA,U$645,FALSE)/(VLOOKUP($B231,'Rates (%) SA2'!$B:$AA,U$645,FALSE)-(VLOOKUP($B231,'Changes (pct point)'!$B:$AA,U$645,FALSE)))</f>
        <v>8.1915584415584414E-2</v>
      </c>
      <c r="V231" s="2" t="e">
        <f>VLOOKUP($B231,'Changes (pct point)'!$B:$AA,V$645,FALSE)/(VLOOKUP($B231,'Rates (%) SA2'!$B:$AA,V$645,FALSE)-(VLOOKUP($B231,'Changes (pct point)'!$B:$AA,V$645,FALSE)))</f>
        <v>#VALUE!</v>
      </c>
      <c r="W231" s="2">
        <f>VLOOKUP($B231,'Changes (pct point)'!$B:$AA,W$645,FALSE)/(VLOOKUP($B231,'Rates (%) SA2'!$B:$AA,W$645,FALSE)-(VLOOKUP($B231,'Changes (pct point)'!$B:$AA,W$645,FALSE)))</f>
        <v>0.19835560123329907</v>
      </c>
      <c r="X231" s="2">
        <f>VLOOKUP($B231,'Changes (pct point)'!$B:$AA,X$645,FALSE)/(VLOOKUP($B231,'Rates (%) SA2'!$B:$AA,X$645,FALSE)-(VLOOKUP($B231,'Changes (pct point)'!$B:$AA,X$645,FALSE)))</f>
        <v>-0.13197556008146641</v>
      </c>
      <c r="Y231" s="2" t="e">
        <f>VLOOKUP($B231,'Changes (pct point)'!$B:$AA,Y$645,FALSE)/(VLOOKUP($B231,'Rates (%) SA2'!$B:$AA,Y$645,FALSE)-(VLOOKUP($B231,'Changes (pct point)'!$B:$AA,Y$645,FALSE)))</f>
        <v>#DIV/0!</v>
      </c>
      <c r="Z231" s="2">
        <f>VLOOKUP($B231,'Changes (pct point)'!$B:$AA,Z$645,FALSE)/(VLOOKUP($B231,'Rates (%) SA2'!$B:$AA,Z$645,FALSE)-(VLOOKUP($B231,'Changes (pct point)'!$B:$AA,Z$645,FALSE)))</f>
        <v>-4.3519394512771994E-2</v>
      </c>
    </row>
    <row r="232" spans="1:26" x14ac:dyDescent="0.3">
      <c r="A232">
        <v>115041623</v>
      </c>
      <c r="B232" t="s">
        <v>388</v>
      </c>
      <c r="C232" s="2">
        <f>VLOOKUP($B232,'Changes (pct point)'!$B:$AA,C$645,FALSE)/(VLOOKUP($B232,'Rates (%) SA2'!$B:$AA,C$645,FALSE)-(VLOOKUP($B232,'Changes (pct point)'!$B:$AA,C$645,FALSE)))</f>
        <v>0.24325905584819604</v>
      </c>
      <c r="D232" s="2">
        <f>VLOOKUP($B232,'Changes (pct point)'!$B:$AA,D$645,FALSE)/(VLOOKUP($B232,'Rates (%) SA2'!$B:$AA,D$645,FALSE)-(VLOOKUP($B232,'Changes (pct point)'!$B:$AA,D$645,FALSE)))</f>
        <v>0.15819200412786374</v>
      </c>
      <c r="E232" s="2">
        <f>VLOOKUP($B232,'Changes (pct point)'!$B:$AA,E$645,FALSE)/(VLOOKUP($B232,'Rates (%) SA2'!$B:$AA,E$645,FALSE)-(VLOOKUP($B232,'Changes (pct point)'!$B:$AA,E$645,FALSE)))</f>
        <v>0.2612139737765265</v>
      </c>
      <c r="F232" s="2">
        <f>VLOOKUP($B232,'Changes (pct point)'!$B:$AA,F$645,FALSE)/(VLOOKUP($B232,'Rates (%) SA2'!$B:$AA,F$645,FALSE)-(VLOOKUP($B232,'Changes (pct point)'!$B:$AA,F$645,FALSE)))</f>
        <v>0.18123099089672931</v>
      </c>
      <c r="G232" s="2">
        <f>VLOOKUP($B232,'Changes (pct point)'!$B:$AA,G$645,FALSE)/(VLOOKUP($B232,'Rates (%) SA2'!$B:$AA,G$645,FALSE)-(VLOOKUP($B232,'Changes (pct point)'!$B:$AA,G$645,FALSE)))</f>
        <v>1.7976967085344144</v>
      </c>
      <c r="H232" s="2">
        <f>VLOOKUP($B232,'Changes (pct point)'!$B:$AA,H$645,FALSE)/(VLOOKUP($B232,'Rates (%) SA2'!$B:$AA,H$645,FALSE)-(VLOOKUP($B232,'Changes (pct point)'!$B:$AA,H$645,FALSE)))</f>
        <v>0.26121631924478189</v>
      </c>
      <c r="I232" s="2">
        <f>VLOOKUP($B232,'Changes (pct point)'!$B:$AA,I$645,FALSE)/(VLOOKUP($B232,'Rates (%) SA2'!$B:$AA,I$645,FALSE)-(VLOOKUP($B232,'Changes (pct point)'!$B:$AA,I$645,FALSE)))</f>
        <v>0.29123245816410942</v>
      </c>
      <c r="J232" s="2">
        <f>VLOOKUP($B232,'Changes (pct point)'!$B:$AA,J$645,FALSE)/(VLOOKUP($B232,'Rates (%) SA2'!$B:$AA,J$645,FALSE)-(VLOOKUP($B232,'Changes (pct point)'!$B:$AA,J$645,FALSE)))</f>
        <v>0</v>
      </c>
      <c r="K232" s="2">
        <f>VLOOKUP($B232,'Changes (pct point)'!$B:$AA,K$645,FALSE)/(VLOOKUP($B232,'Rates (%) SA2'!$B:$AA,K$645,FALSE)-(VLOOKUP($B232,'Changes (pct point)'!$B:$AA,K$645,FALSE)))</f>
        <v>1.3390339914055374</v>
      </c>
      <c r="L232" s="2">
        <f>VLOOKUP($B232,'Changes (pct point)'!$B:$AA,L$645,FALSE)/(VLOOKUP($B232,'Rates (%) SA2'!$B:$AA,L$645,FALSE)-(VLOOKUP($B232,'Changes (pct point)'!$B:$AA,L$645,FALSE)))</f>
        <v>0.333824516289425</v>
      </c>
      <c r="M232" s="2">
        <f>VLOOKUP($B232,'Changes (pct point)'!$B:$AA,M$645,FALSE)/(VLOOKUP($B232,'Rates (%) SA2'!$B:$AA,M$645,FALSE)-(VLOOKUP($B232,'Changes (pct point)'!$B:$AA,M$645,FALSE)))</f>
        <v>0.47813585589097995</v>
      </c>
      <c r="N232" s="2">
        <f>VLOOKUP($B232,'Changes (pct point)'!$B:$AA,N$645,FALSE)/(VLOOKUP($B232,'Rates (%) SA2'!$B:$AA,N$645,FALSE)-(VLOOKUP($B232,'Changes (pct point)'!$B:$AA,N$645,FALSE)))</f>
        <v>-0.19862069978785507</v>
      </c>
      <c r="O232" s="2">
        <f>VLOOKUP($B232,'Changes (pct point)'!$B:$AA,O$645,FALSE)/(VLOOKUP($B232,'Rates (%) SA2'!$B:$AA,O$645,FALSE)-(VLOOKUP($B232,'Changes (pct point)'!$B:$AA,O$645,FALSE)))</f>
        <v>0.6142092243810503</v>
      </c>
      <c r="P232" s="2">
        <f>VLOOKUP($B232,'Changes (pct point)'!$B:$AA,P$645,FALSE)/(VLOOKUP($B232,'Rates (%) SA2'!$B:$AA,P$645,FALSE)-(VLOOKUP($B232,'Changes (pct point)'!$B:$AA,P$645,FALSE)))</f>
        <v>0</v>
      </c>
      <c r="Q232" s="2">
        <f>VLOOKUP($B232,'Changes (pct point)'!$B:$AA,Q$645,FALSE)/(VLOOKUP($B232,'Rates (%) SA2'!$B:$AA,Q$645,FALSE)-(VLOOKUP($B232,'Changes (pct point)'!$B:$AA,Q$645,FALSE)))</f>
        <v>1.0647782498938572</v>
      </c>
      <c r="R232" s="2">
        <f>VLOOKUP($B232,'Changes (pct point)'!$B:$AA,R$645,FALSE)/(VLOOKUP($B232,'Rates (%) SA2'!$B:$AA,R$645,FALSE)-(VLOOKUP($B232,'Changes (pct point)'!$B:$AA,R$645,FALSE)))</f>
        <v>1.6643732110504037</v>
      </c>
      <c r="S232" s="2">
        <f>VLOOKUP($B232,'Changes (pct point)'!$B:$AA,S$645,FALSE)/(VLOOKUP($B232,'Rates (%) SA2'!$B:$AA,S$645,FALSE)-(VLOOKUP($B232,'Changes (pct point)'!$B:$AA,S$645,FALSE)))</f>
        <v>0.94825422444056051</v>
      </c>
      <c r="T232" s="2">
        <f>VLOOKUP($B232,'Changes (pct point)'!$B:$AA,T$645,FALSE)/(VLOOKUP($B232,'Rates (%) SA2'!$B:$AA,T$645,FALSE)-(VLOOKUP($B232,'Changes (pct point)'!$B:$AA,T$645,FALSE)))</f>
        <v>0.18554028053301755</v>
      </c>
      <c r="U232" s="2">
        <f>VLOOKUP($B232,'Changes (pct point)'!$B:$AA,U$645,FALSE)/(VLOOKUP($B232,'Rates (%) SA2'!$B:$AA,U$645,FALSE)-(VLOOKUP($B232,'Changes (pct point)'!$B:$AA,U$645,FALSE)))</f>
        <v>8.17952497443971E-2</v>
      </c>
      <c r="V232" s="2" t="e">
        <f>VLOOKUP($B232,'Changes (pct point)'!$B:$AA,V$645,FALSE)/(VLOOKUP($B232,'Rates (%) SA2'!$B:$AA,V$645,FALSE)-(VLOOKUP($B232,'Changes (pct point)'!$B:$AA,V$645,FALSE)))</f>
        <v>#VALUE!</v>
      </c>
      <c r="W232" s="2">
        <f>VLOOKUP($B232,'Changes (pct point)'!$B:$AA,W$645,FALSE)/(VLOOKUP($B232,'Rates (%) SA2'!$B:$AA,W$645,FALSE)-(VLOOKUP($B232,'Changes (pct point)'!$B:$AA,W$645,FALSE)))</f>
        <v>0.23096446700507617</v>
      </c>
      <c r="X232" s="2">
        <f>VLOOKUP($B232,'Changes (pct point)'!$B:$AA,X$645,FALSE)/(VLOOKUP($B232,'Rates (%) SA2'!$B:$AA,X$645,FALSE)-(VLOOKUP($B232,'Changes (pct point)'!$B:$AA,X$645,FALSE)))</f>
        <v>0</v>
      </c>
      <c r="Y232" s="2">
        <f>VLOOKUP($B232,'Changes (pct point)'!$B:$AA,Y$645,FALSE)/(VLOOKUP($B232,'Rates (%) SA2'!$B:$AA,Y$645,FALSE)-(VLOOKUP($B232,'Changes (pct point)'!$B:$AA,Y$645,FALSE)))</f>
        <v>-0.11829436038514442</v>
      </c>
      <c r="Z232" s="2">
        <f>VLOOKUP($B232,'Changes (pct point)'!$B:$AA,Z$645,FALSE)/(VLOOKUP($B232,'Rates (%) SA2'!$B:$AA,Z$645,FALSE)-(VLOOKUP($B232,'Changes (pct point)'!$B:$AA,Z$645,FALSE)))</f>
        <v>0</v>
      </c>
    </row>
    <row r="233" spans="1:26" x14ac:dyDescent="0.3">
      <c r="A233">
        <v>127021514</v>
      </c>
      <c r="B233" t="s">
        <v>679</v>
      </c>
      <c r="C233" s="2">
        <f>VLOOKUP($B233,'Changes (pct point)'!$B:$AA,C$645,FALSE)/(VLOOKUP($B233,'Rates (%) SA2'!$B:$AA,C$645,FALSE)-(VLOOKUP($B233,'Changes (pct point)'!$B:$AA,C$645,FALSE)))</f>
        <v>0.10764976494291456</v>
      </c>
      <c r="D233" s="2">
        <f>VLOOKUP($B233,'Changes (pct point)'!$B:$AA,D$645,FALSE)/(VLOOKUP($B233,'Rates (%) SA2'!$B:$AA,D$645,FALSE)-(VLOOKUP($B233,'Changes (pct point)'!$B:$AA,D$645,FALSE)))</f>
        <v>-6.1677419354838805E-3</v>
      </c>
      <c r="E233" s="2">
        <f>VLOOKUP($B233,'Changes (pct point)'!$B:$AA,E$645,FALSE)/(VLOOKUP($B233,'Rates (%) SA2'!$B:$AA,E$645,FALSE)-(VLOOKUP($B233,'Changes (pct point)'!$B:$AA,E$645,FALSE)))</f>
        <v>0.13039457013574657</v>
      </c>
      <c r="F233" s="2">
        <f>VLOOKUP($B233,'Changes (pct point)'!$B:$AA,F$645,FALSE)/(VLOOKUP($B233,'Rates (%) SA2'!$B:$AA,F$645,FALSE)-(VLOOKUP($B233,'Changes (pct point)'!$B:$AA,F$645,FALSE)))</f>
        <v>0.30868899521531079</v>
      </c>
      <c r="G233" s="2">
        <f>VLOOKUP($B233,'Changes (pct point)'!$B:$AA,G$645,FALSE)/(VLOOKUP($B233,'Rates (%) SA2'!$B:$AA,G$645,FALSE)-(VLOOKUP($B233,'Changes (pct point)'!$B:$AA,G$645,FALSE)))</f>
        <v>-0.31785362318840582</v>
      </c>
      <c r="H233" s="2">
        <f>VLOOKUP($B233,'Changes (pct point)'!$B:$AA,H$645,FALSE)/(VLOOKUP($B233,'Rates (%) SA2'!$B:$AA,H$645,FALSE)-(VLOOKUP($B233,'Changes (pct point)'!$B:$AA,H$645,FALSE)))</f>
        <v>0.16864054054054051</v>
      </c>
      <c r="I233" s="2">
        <f>VLOOKUP($B233,'Changes (pct point)'!$B:$AA,I$645,FALSE)/(VLOOKUP($B233,'Rates (%) SA2'!$B:$AA,I$645,FALSE)-(VLOOKUP($B233,'Changes (pct point)'!$B:$AA,I$645,FALSE)))</f>
        <v>0.10941881533101043</v>
      </c>
      <c r="J233" s="2">
        <f>VLOOKUP($B233,'Changes (pct point)'!$B:$AA,J$645,FALSE)/(VLOOKUP($B233,'Rates (%) SA2'!$B:$AA,J$645,FALSE)-(VLOOKUP($B233,'Changes (pct point)'!$B:$AA,J$645,FALSE)))</f>
        <v>-0.16828571428571429</v>
      </c>
      <c r="K233" s="2">
        <f>VLOOKUP($B233,'Changes (pct point)'!$B:$AA,K$645,FALSE)/(VLOOKUP($B233,'Rates (%) SA2'!$B:$AA,K$645,FALSE)-(VLOOKUP($B233,'Changes (pct point)'!$B:$AA,K$645,FALSE)))</f>
        <v>0.67588923076923091</v>
      </c>
      <c r="L233" s="2">
        <f>VLOOKUP($B233,'Changes (pct point)'!$B:$AA,L$645,FALSE)/(VLOOKUP($B233,'Rates (%) SA2'!$B:$AA,L$645,FALSE)-(VLOOKUP($B233,'Changes (pct point)'!$B:$AA,L$645,FALSE)))</f>
        <v>0.62645608108108108</v>
      </c>
      <c r="M233" s="2">
        <f>VLOOKUP($B233,'Changes (pct point)'!$B:$AA,M$645,FALSE)/(VLOOKUP($B233,'Rates (%) SA2'!$B:$AA,M$645,FALSE)-(VLOOKUP($B233,'Changes (pct point)'!$B:$AA,M$645,FALSE)))</f>
        <v>-5.0881355932203387E-2</v>
      </c>
      <c r="N233" s="2">
        <f>VLOOKUP($B233,'Changes (pct point)'!$B:$AA,N$645,FALSE)/(VLOOKUP($B233,'Rates (%) SA2'!$B:$AA,N$645,FALSE)-(VLOOKUP($B233,'Changes (pct point)'!$B:$AA,N$645,FALSE)))</f>
        <v>-9.3286708860759543E-2</v>
      </c>
      <c r="O233" s="2">
        <f>VLOOKUP($B233,'Changes (pct point)'!$B:$AA,O$645,FALSE)/(VLOOKUP($B233,'Rates (%) SA2'!$B:$AA,O$645,FALSE)-(VLOOKUP($B233,'Changes (pct point)'!$B:$AA,O$645,FALSE)))</f>
        <v>0.50480800000000003</v>
      </c>
      <c r="P233" s="2">
        <f>VLOOKUP($B233,'Changes (pct point)'!$B:$AA,P$645,FALSE)/(VLOOKUP($B233,'Rates (%) SA2'!$B:$AA,P$645,FALSE)-(VLOOKUP($B233,'Changes (pct point)'!$B:$AA,P$645,FALSE)))</f>
        <v>-0.24499249999999997</v>
      </c>
      <c r="Q233" s="2">
        <f>VLOOKUP($B233,'Changes (pct point)'!$B:$AA,Q$645,FALSE)/(VLOOKUP($B233,'Rates (%) SA2'!$B:$AA,Q$645,FALSE)-(VLOOKUP($B233,'Changes (pct point)'!$B:$AA,Q$645,FALSE)))</f>
        <v>0.26199799635701287</v>
      </c>
      <c r="R233" s="2">
        <f>VLOOKUP($B233,'Changes (pct point)'!$B:$AA,R$645,FALSE)/(VLOOKUP($B233,'Rates (%) SA2'!$B:$AA,R$645,FALSE)-(VLOOKUP($B233,'Changes (pct point)'!$B:$AA,R$645,FALSE)))</f>
        <v>-0.23770650887573963</v>
      </c>
      <c r="S233" s="2">
        <f>VLOOKUP($B233,'Changes (pct point)'!$B:$AA,S$645,FALSE)/(VLOOKUP($B233,'Rates (%) SA2'!$B:$AA,S$645,FALSE)-(VLOOKUP($B233,'Changes (pct point)'!$B:$AA,S$645,FALSE)))</f>
        <v>9.5065989847715748E-2</v>
      </c>
      <c r="T233" s="2">
        <f>VLOOKUP($B233,'Changes (pct point)'!$B:$AA,T$645,FALSE)/(VLOOKUP($B233,'Rates (%) SA2'!$B:$AA,T$645,FALSE)-(VLOOKUP($B233,'Changes (pct point)'!$B:$AA,T$645,FALSE)))</f>
        <v>4.9525047801147234E-2</v>
      </c>
      <c r="U233" s="2">
        <f>VLOOKUP($B233,'Changes (pct point)'!$B:$AA,U$645,FALSE)/(VLOOKUP($B233,'Rates (%) SA2'!$B:$AA,U$645,FALSE)-(VLOOKUP($B233,'Changes (pct point)'!$B:$AA,U$645,FALSE)))</f>
        <v>7.7606504065040494E-2</v>
      </c>
      <c r="V233" s="2">
        <f>VLOOKUP($B233,'Changes (pct point)'!$B:$AA,V$645,FALSE)/(VLOOKUP($B233,'Rates (%) SA2'!$B:$AA,V$645,FALSE)-(VLOOKUP($B233,'Changes (pct point)'!$B:$AA,V$645,FALSE)))</f>
        <v>0.11732032520325202</v>
      </c>
      <c r="W233" s="2">
        <f>VLOOKUP($B233,'Changes (pct point)'!$B:$AA,W$645,FALSE)/(VLOOKUP($B233,'Rates (%) SA2'!$B:$AA,W$645,FALSE)-(VLOOKUP($B233,'Changes (pct point)'!$B:$AA,W$645,FALSE)))</f>
        <v>0.239321608040201</v>
      </c>
      <c r="X233" s="2">
        <f>VLOOKUP($B233,'Changes (pct point)'!$B:$AA,X$645,FALSE)/(VLOOKUP($B233,'Rates (%) SA2'!$B:$AA,X$645,FALSE)-(VLOOKUP($B233,'Changes (pct point)'!$B:$AA,X$645,FALSE)))</f>
        <v>0.19808679421371908</v>
      </c>
      <c r="Y233" s="2">
        <f>VLOOKUP($B233,'Changes (pct point)'!$B:$AA,Y$645,FALSE)/(VLOOKUP($B233,'Rates (%) SA2'!$B:$AA,Y$645,FALSE)-(VLOOKUP($B233,'Changes (pct point)'!$B:$AA,Y$645,FALSE)))</f>
        <v>0.32348869404706965</v>
      </c>
      <c r="Z233" s="2">
        <f>VLOOKUP($B233,'Changes (pct point)'!$B:$AA,Z$645,FALSE)/(VLOOKUP($B233,'Rates (%) SA2'!$B:$AA,Z$645,FALSE)-(VLOOKUP($B233,'Changes (pct point)'!$B:$AA,Z$645,FALSE)))</f>
        <v>0.11005863779882726</v>
      </c>
    </row>
    <row r="234" spans="1:26" x14ac:dyDescent="0.3">
      <c r="A234">
        <v>119021367</v>
      </c>
      <c r="B234" t="s">
        <v>476</v>
      </c>
      <c r="C234" s="2">
        <f>VLOOKUP($B234,'Changes (pct point)'!$B:$AA,C$645,FALSE)/(VLOOKUP($B234,'Rates (%) SA2'!$B:$AA,C$645,FALSE)-(VLOOKUP($B234,'Changes (pct point)'!$B:$AA,C$645,FALSE)))</f>
        <v>-2.9287526427061332E-2</v>
      </c>
      <c r="D234" s="2">
        <f>VLOOKUP($B234,'Changes (pct point)'!$B:$AA,D$645,FALSE)/(VLOOKUP($B234,'Rates (%) SA2'!$B:$AA,D$645,FALSE)-(VLOOKUP($B234,'Changes (pct point)'!$B:$AA,D$645,FALSE)))</f>
        <v>-4.501197278911561E-2</v>
      </c>
      <c r="E234" s="2">
        <f>VLOOKUP($B234,'Changes (pct point)'!$B:$AA,E$645,FALSE)/(VLOOKUP($B234,'Rates (%) SA2'!$B:$AA,E$645,FALSE)-(VLOOKUP($B234,'Changes (pct point)'!$B:$AA,E$645,FALSE)))</f>
        <v>-4.5499999999999922E-2</v>
      </c>
      <c r="F234" s="2">
        <f>VLOOKUP($B234,'Changes (pct point)'!$B:$AA,F$645,FALSE)/(VLOOKUP($B234,'Rates (%) SA2'!$B:$AA,F$645,FALSE)-(VLOOKUP($B234,'Changes (pct point)'!$B:$AA,F$645,FALSE)))</f>
        <v>-4.9643931623931666E-2</v>
      </c>
      <c r="G234" s="2">
        <f>VLOOKUP($B234,'Changes (pct point)'!$B:$AA,G$645,FALSE)/(VLOOKUP($B234,'Rates (%) SA2'!$B:$AA,G$645,FALSE)-(VLOOKUP($B234,'Changes (pct point)'!$B:$AA,G$645,FALSE)))</f>
        <v>0.23896134020618559</v>
      </c>
      <c r="H234" s="2">
        <f>VLOOKUP($B234,'Changes (pct point)'!$B:$AA,H$645,FALSE)/(VLOOKUP($B234,'Rates (%) SA2'!$B:$AA,H$645,FALSE)-(VLOOKUP($B234,'Changes (pct point)'!$B:$AA,H$645,FALSE)))</f>
        <v>1.9548746518105817E-2</v>
      </c>
      <c r="I234" s="2">
        <f>VLOOKUP($B234,'Changes (pct point)'!$B:$AA,I$645,FALSE)/(VLOOKUP($B234,'Rates (%) SA2'!$B:$AA,I$645,FALSE)-(VLOOKUP($B234,'Changes (pct point)'!$B:$AA,I$645,FALSE)))</f>
        <v>-4.339254385964917E-2</v>
      </c>
      <c r="J234" s="2">
        <f>VLOOKUP($B234,'Changes (pct point)'!$B:$AA,J$645,FALSE)/(VLOOKUP($B234,'Rates (%) SA2'!$B:$AA,J$645,FALSE)-(VLOOKUP($B234,'Changes (pct point)'!$B:$AA,J$645,FALSE)))</f>
        <v>-8.9957317073170825E-2</v>
      </c>
      <c r="K234" s="2">
        <f>VLOOKUP($B234,'Changes (pct point)'!$B:$AA,K$645,FALSE)/(VLOOKUP($B234,'Rates (%) SA2'!$B:$AA,K$645,FALSE)-(VLOOKUP($B234,'Changes (pct point)'!$B:$AA,K$645,FALSE)))</f>
        <v>0.43932833333333321</v>
      </c>
      <c r="L234" s="2">
        <f>VLOOKUP($B234,'Changes (pct point)'!$B:$AA,L$645,FALSE)/(VLOOKUP($B234,'Rates (%) SA2'!$B:$AA,L$645,FALSE)-(VLOOKUP($B234,'Changes (pct point)'!$B:$AA,L$645,FALSE)))</f>
        <v>0.19445259515570931</v>
      </c>
      <c r="M234" s="2">
        <f>VLOOKUP($B234,'Changes (pct point)'!$B:$AA,M$645,FALSE)/(VLOOKUP($B234,'Rates (%) SA2'!$B:$AA,M$645,FALSE)-(VLOOKUP($B234,'Changes (pct point)'!$B:$AA,M$645,FALSE)))</f>
        <v>-8.756484374999994E-2</v>
      </c>
      <c r="N234" s="2">
        <f>VLOOKUP($B234,'Changes (pct point)'!$B:$AA,N$645,FALSE)/(VLOOKUP($B234,'Rates (%) SA2'!$B:$AA,N$645,FALSE)-(VLOOKUP($B234,'Changes (pct point)'!$B:$AA,N$645,FALSE)))</f>
        <v>-0.30386666666666667</v>
      </c>
      <c r="O234" s="2">
        <f>VLOOKUP($B234,'Changes (pct point)'!$B:$AA,O$645,FALSE)/(VLOOKUP($B234,'Rates (%) SA2'!$B:$AA,O$645,FALSE)-(VLOOKUP($B234,'Changes (pct point)'!$B:$AA,O$645,FALSE)))</f>
        <v>0.41725828571428569</v>
      </c>
      <c r="P234" s="2">
        <f>VLOOKUP($B234,'Changes (pct point)'!$B:$AA,P$645,FALSE)/(VLOOKUP($B234,'Rates (%) SA2'!$B:$AA,P$645,FALSE)-(VLOOKUP($B234,'Changes (pct point)'!$B:$AA,P$645,FALSE)))</f>
        <v>-0.30269090909090912</v>
      </c>
      <c r="Q234" s="2">
        <f>VLOOKUP($B234,'Changes (pct point)'!$B:$AA,Q$645,FALSE)/(VLOOKUP($B234,'Rates (%) SA2'!$B:$AA,Q$645,FALSE)-(VLOOKUP($B234,'Changes (pct point)'!$B:$AA,Q$645,FALSE)))</f>
        <v>-1.5714285714285632E-2</v>
      </c>
      <c r="R234" s="2">
        <f>VLOOKUP($B234,'Changes (pct point)'!$B:$AA,R$645,FALSE)/(VLOOKUP($B234,'Rates (%) SA2'!$B:$AA,R$645,FALSE)-(VLOOKUP($B234,'Changes (pct point)'!$B:$AA,R$645,FALSE)))</f>
        <v>0.2613357541899442</v>
      </c>
      <c r="S234" s="2">
        <f>VLOOKUP($B234,'Changes (pct point)'!$B:$AA,S$645,FALSE)/(VLOOKUP($B234,'Rates (%) SA2'!$B:$AA,S$645,FALSE)-(VLOOKUP($B234,'Changes (pct point)'!$B:$AA,S$645,FALSE)))</f>
        <v>-7.6802371541501886E-3</v>
      </c>
      <c r="T234" s="2">
        <f>VLOOKUP($B234,'Changes (pct point)'!$B:$AA,T$645,FALSE)/(VLOOKUP($B234,'Rates (%) SA2'!$B:$AA,T$645,FALSE)-(VLOOKUP($B234,'Changes (pct point)'!$B:$AA,T$645,FALSE)))</f>
        <v>-0.15487310195227763</v>
      </c>
      <c r="U234" s="2">
        <f>VLOOKUP($B234,'Changes (pct point)'!$B:$AA,U$645,FALSE)/(VLOOKUP($B234,'Rates (%) SA2'!$B:$AA,U$645,FALSE)-(VLOOKUP($B234,'Changes (pct point)'!$B:$AA,U$645,FALSE)))</f>
        <v>7.5237456242707071E-2</v>
      </c>
      <c r="V234" s="2">
        <f>VLOOKUP($B234,'Changes (pct point)'!$B:$AA,V$645,FALSE)/(VLOOKUP($B234,'Rates (%) SA2'!$B:$AA,V$645,FALSE)-(VLOOKUP($B234,'Changes (pct point)'!$B:$AA,V$645,FALSE)))</f>
        <v>0.11470364963503651</v>
      </c>
      <c r="W234" s="2">
        <f>VLOOKUP($B234,'Changes (pct point)'!$B:$AA,W$645,FALSE)/(VLOOKUP($B234,'Rates (%) SA2'!$B:$AA,W$645,FALSE)-(VLOOKUP($B234,'Changes (pct point)'!$B:$AA,W$645,FALSE)))</f>
        <v>7.5870646766169142E-2</v>
      </c>
      <c r="X234" s="2">
        <f>VLOOKUP($B234,'Changes (pct point)'!$B:$AA,X$645,FALSE)/(VLOOKUP($B234,'Rates (%) SA2'!$B:$AA,X$645,FALSE)-(VLOOKUP($B234,'Changes (pct point)'!$B:$AA,X$645,FALSE)))</f>
        <v>-3.0492572322126661E-2</v>
      </c>
      <c r="Y234" s="2">
        <f>VLOOKUP($B234,'Changes (pct point)'!$B:$AA,Y$645,FALSE)/(VLOOKUP($B234,'Rates (%) SA2'!$B:$AA,Y$645,FALSE)-(VLOOKUP($B234,'Changes (pct point)'!$B:$AA,Y$645,FALSE)))</f>
        <v>0.24405458089668616</v>
      </c>
      <c r="Z234" s="2">
        <f>VLOOKUP($B234,'Changes (pct point)'!$B:$AA,Z$645,FALSE)/(VLOOKUP($B234,'Rates (%) SA2'!$B:$AA,Z$645,FALSE)-(VLOOKUP($B234,'Changes (pct point)'!$B:$AA,Z$645,FALSE)))</f>
        <v>0.20766638584667224</v>
      </c>
    </row>
    <row r="235" spans="1:26" x14ac:dyDescent="0.3">
      <c r="A235">
        <v>119041670</v>
      </c>
      <c r="B235" t="s">
        <v>501</v>
      </c>
      <c r="C235" s="2">
        <f>VLOOKUP($B235,'Changes (pct point)'!$B:$AA,C$645,FALSE)/(VLOOKUP($B235,'Rates (%) SA2'!$B:$AA,C$645,FALSE)-(VLOOKUP($B235,'Changes (pct point)'!$B:$AA,C$645,FALSE)))</f>
        <v>-5.9115705842083449E-2</v>
      </c>
      <c r="D235" s="2">
        <f>VLOOKUP($B235,'Changes (pct point)'!$B:$AA,D$645,FALSE)/(VLOOKUP($B235,'Rates (%) SA2'!$B:$AA,D$645,FALSE)-(VLOOKUP($B235,'Changes (pct point)'!$B:$AA,D$645,FALSE)))</f>
        <v>-0.20561724834553535</v>
      </c>
      <c r="E235" s="2">
        <f>VLOOKUP($B235,'Changes (pct point)'!$B:$AA,E$645,FALSE)/(VLOOKUP($B235,'Rates (%) SA2'!$B:$AA,E$645,FALSE)-(VLOOKUP($B235,'Changes (pct point)'!$B:$AA,E$645,FALSE)))</f>
        <v>-0.15016981549983541</v>
      </c>
      <c r="F235" s="2">
        <f>VLOOKUP($B235,'Changes (pct point)'!$B:$AA,F$645,FALSE)/(VLOOKUP($B235,'Rates (%) SA2'!$B:$AA,F$645,FALSE)-(VLOOKUP($B235,'Changes (pct point)'!$B:$AA,F$645,FALSE)))</f>
        <v>1.0962569257542539E-4</v>
      </c>
      <c r="G235" s="2">
        <f>VLOOKUP($B235,'Changes (pct point)'!$B:$AA,G$645,FALSE)/(VLOOKUP($B235,'Rates (%) SA2'!$B:$AA,G$645,FALSE)-(VLOOKUP($B235,'Changes (pct point)'!$B:$AA,G$645,FALSE)))</f>
        <v>0.24319017631356646</v>
      </c>
      <c r="H235" s="2">
        <f>VLOOKUP($B235,'Changes (pct point)'!$B:$AA,H$645,FALSE)/(VLOOKUP($B235,'Rates (%) SA2'!$B:$AA,H$645,FALSE)-(VLOOKUP($B235,'Changes (pct point)'!$B:$AA,H$645,FALSE)))</f>
        <v>6.8842293742002311E-3</v>
      </c>
      <c r="I235" s="2">
        <f>VLOOKUP($B235,'Changes (pct point)'!$B:$AA,I$645,FALSE)/(VLOOKUP($B235,'Rates (%) SA2'!$B:$AA,I$645,FALSE)-(VLOOKUP($B235,'Changes (pct point)'!$B:$AA,I$645,FALSE)))</f>
        <v>7.0972804849154785E-3</v>
      </c>
      <c r="J235" s="2">
        <f>VLOOKUP($B235,'Changes (pct point)'!$B:$AA,J$645,FALSE)/(VLOOKUP($B235,'Rates (%) SA2'!$B:$AA,J$645,FALSE)-(VLOOKUP($B235,'Changes (pct point)'!$B:$AA,J$645,FALSE)))</f>
        <v>4.0067648423077966E-2</v>
      </c>
      <c r="K235" s="2">
        <f>VLOOKUP($B235,'Changes (pct point)'!$B:$AA,K$645,FALSE)/(VLOOKUP($B235,'Rates (%) SA2'!$B:$AA,K$645,FALSE)-(VLOOKUP($B235,'Changes (pct point)'!$B:$AA,K$645,FALSE)))</f>
        <v>0.42629809753903758</v>
      </c>
      <c r="L235" s="2">
        <f>VLOOKUP($B235,'Changes (pct point)'!$B:$AA,L$645,FALSE)/(VLOOKUP($B235,'Rates (%) SA2'!$B:$AA,L$645,FALSE)-(VLOOKUP($B235,'Changes (pct point)'!$B:$AA,L$645,FALSE)))</f>
        <v>-6.4629916587651201E-2</v>
      </c>
      <c r="M235" s="2">
        <f>VLOOKUP($B235,'Changes (pct point)'!$B:$AA,M$645,FALSE)/(VLOOKUP($B235,'Rates (%) SA2'!$B:$AA,M$645,FALSE)-(VLOOKUP($B235,'Changes (pct point)'!$B:$AA,M$645,FALSE)))</f>
        <v>-5.7427610755104795E-2</v>
      </c>
      <c r="N235" s="2">
        <f>VLOOKUP($B235,'Changes (pct point)'!$B:$AA,N$645,FALSE)/(VLOOKUP($B235,'Rates (%) SA2'!$B:$AA,N$645,FALSE)-(VLOOKUP($B235,'Changes (pct point)'!$B:$AA,N$645,FALSE)))</f>
        <v>-0.41633507328459246</v>
      </c>
      <c r="O235" s="2">
        <f>VLOOKUP($B235,'Changes (pct point)'!$B:$AA,O$645,FALSE)/(VLOOKUP($B235,'Rates (%) SA2'!$B:$AA,O$645,FALSE)-(VLOOKUP($B235,'Changes (pct point)'!$B:$AA,O$645,FALSE)))</f>
        <v>0.60934171831544914</v>
      </c>
      <c r="P235" s="2">
        <f>VLOOKUP($B235,'Changes (pct point)'!$B:$AA,P$645,FALSE)/(VLOOKUP($B235,'Rates (%) SA2'!$B:$AA,P$645,FALSE)-(VLOOKUP($B235,'Changes (pct point)'!$B:$AA,P$645,FALSE)))</f>
        <v>-6.7411939873353949E-2</v>
      </c>
      <c r="Q235" s="2">
        <f>VLOOKUP($B235,'Changes (pct point)'!$B:$AA,Q$645,FALSE)/(VLOOKUP($B235,'Rates (%) SA2'!$B:$AA,Q$645,FALSE)-(VLOOKUP($B235,'Changes (pct point)'!$B:$AA,Q$645,FALSE)))</f>
        <v>-4.3335530897441868E-2</v>
      </c>
      <c r="R235" s="2">
        <f>VLOOKUP($B235,'Changes (pct point)'!$B:$AA,R$645,FALSE)/(VLOOKUP($B235,'Rates (%) SA2'!$B:$AA,R$645,FALSE)-(VLOOKUP($B235,'Changes (pct point)'!$B:$AA,R$645,FALSE)))</f>
        <v>0.30594024374739931</v>
      </c>
      <c r="S235" s="2">
        <f>VLOOKUP($B235,'Changes (pct point)'!$B:$AA,S$645,FALSE)/(VLOOKUP($B235,'Rates (%) SA2'!$B:$AA,S$645,FALSE)-(VLOOKUP($B235,'Changes (pct point)'!$B:$AA,S$645,FALSE)))</f>
        <v>0.15304940102541151</v>
      </c>
      <c r="T235" s="2">
        <f>VLOOKUP($B235,'Changes (pct point)'!$B:$AA,T$645,FALSE)/(VLOOKUP($B235,'Rates (%) SA2'!$B:$AA,T$645,FALSE)-(VLOOKUP($B235,'Changes (pct point)'!$B:$AA,T$645,FALSE)))</f>
        <v>-0.20482214932078638</v>
      </c>
      <c r="U235" s="2">
        <f>VLOOKUP($B235,'Changes (pct point)'!$B:$AA,U$645,FALSE)/(VLOOKUP($B235,'Rates (%) SA2'!$B:$AA,U$645,FALSE)-(VLOOKUP($B235,'Changes (pct point)'!$B:$AA,U$645,FALSE)))</f>
        <v>6.9067422025768779E-2</v>
      </c>
      <c r="V235" s="2">
        <f>VLOOKUP($B235,'Changes (pct point)'!$B:$AA,V$645,FALSE)/(VLOOKUP($B235,'Rates (%) SA2'!$B:$AA,V$645,FALSE)-(VLOOKUP($B235,'Changes (pct point)'!$B:$AA,V$645,FALSE)))</f>
        <v>-1</v>
      </c>
      <c r="W235" s="2">
        <f>VLOOKUP($B235,'Changes (pct point)'!$B:$AA,W$645,FALSE)/(VLOOKUP($B235,'Rates (%) SA2'!$B:$AA,W$645,FALSE)-(VLOOKUP($B235,'Changes (pct point)'!$B:$AA,W$645,FALSE)))</f>
        <v>9.2607003891050588E-2</v>
      </c>
      <c r="X235" s="2">
        <f>VLOOKUP($B235,'Changes (pct point)'!$B:$AA,X$645,FALSE)/(VLOOKUP($B235,'Rates (%) SA2'!$B:$AA,X$645,FALSE)-(VLOOKUP($B235,'Changes (pct point)'!$B:$AA,X$645,FALSE)))</f>
        <v>0.89672977624784855</v>
      </c>
      <c r="Y235" s="2">
        <f>VLOOKUP($B235,'Changes (pct point)'!$B:$AA,Y$645,FALSE)/(VLOOKUP($B235,'Rates (%) SA2'!$B:$AA,Y$645,FALSE)-(VLOOKUP($B235,'Changes (pct point)'!$B:$AA,Y$645,FALSE)))</f>
        <v>0.28705281090289614</v>
      </c>
      <c r="Z235" s="2">
        <f>VLOOKUP($B235,'Changes (pct point)'!$B:$AA,Z$645,FALSE)/(VLOOKUP($B235,'Rates (%) SA2'!$B:$AA,Z$645,FALSE)-(VLOOKUP($B235,'Changes (pct point)'!$B:$AA,Z$645,FALSE)))</f>
        <v>0.2427234927234927</v>
      </c>
    </row>
    <row r="236" spans="1:26" x14ac:dyDescent="0.3">
      <c r="A236">
        <v>126021500</v>
      </c>
      <c r="B236" t="s">
        <v>654</v>
      </c>
      <c r="C236" s="2">
        <f>VLOOKUP($B236,'Changes (pct point)'!$B:$AA,C$645,FALSE)/(VLOOKUP($B236,'Rates (%) SA2'!$B:$AA,C$645,FALSE)-(VLOOKUP($B236,'Changes (pct point)'!$B:$AA,C$645,FALSE)))</f>
        <v>-6.6229508196721243E-2</v>
      </c>
      <c r="D236" s="2">
        <f>VLOOKUP($B236,'Changes (pct point)'!$B:$AA,D$645,FALSE)/(VLOOKUP($B236,'Rates (%) SA2'!$B:$AA,D$645,FALSE)-(VLOOKUP($B236,'Changes (pct point)'!$B:$AA,D$645,FALSE)))</f>
        <v>-0.22384344262295078</v>
      </c>
      <c r="E236" s="2">
        <f>VLOOKUP($B236,'Changes (pct point)'!$B:$AA,E$645,FALSE)/(VLOOKUP($B236,'Rates (%) SA2'!$B:$AA,E$645,FALSE)-(VLOOKUP($B236,'Changes (pct point)'!$B:$AA,E$645,FALSE)))</f>
        <v>5.2764227642276493E-2</v>
      </c>
      <c r="F236" s="2">
        <f>VLOOKUP($B236,'Changes (pct point)'!$B:$AA,F$645,FALSE)/(VLOOKUP($B236,'Rates (%) SA2'!$B:$AA,F$645,FALSE)-(VLOOKUP($B236,'Changes (pct point)'!$B:$AA,F$645,FALSE)))</f>
        <v>-4.3622641509433902E-2</v>
      </c>
      <c r="G236" s="2">
        <f>VLOOKUP($B236,'Changes (pct point)'!$B:$AA,G$645,FALSE)/(VLOOKUP($B236,'Rates (%) SA2'!$B:$AA,G$645,FALSE)-(VLOOKUP($B236,'Changes (pct point)'!$B:$AA,G$645,FALSE)))</f>
        <v>1.4594315245476806E-3</v>
      </c>
      <c r="H236" s="2">
        <f>VLOOKUP($B236,'Changes (pct point)'!$B:$AA,H$645,FALSE)/(VLOOKUP($B236,'Rates (%) SA2'!$B:$AA,H$645,FALSE)-(VLOOKUP($B236,'Changes (pct point)'!$B:$AA,H$645,FALSE)))</f>
        <v>-5.8859040590405837E-2</v>
      </c>
      <c r="I236" s="2">
        <f>VLOOKUP($B236,'Changes (pct point)'!$B:$AA,I$645,FALSE)/(VLOOKUP($B236,'Rates (%) SA2'!$B:$AA,I$645,FALSE)-(VLOOKUP($B236,'Changes (pct point)'!$B:$AA,I$645,FALSE)))</f>
        <v>-3.2225063938618693E-3</v>
      </c>
      <c r="J236" s="2">
        <f>VLOOKUP($B236,'Changes (pct point)'!$B:$AA,J$645,FALSE)/(VLOOKUP($B236,'Rates (%) SA2'!$B:$AA,J$645,FALSE)-(VLOOKUP($B236,'Changes (pct point)'!$B:$AA,J$645,FALSE)))</f>
        <v>-0.12282366589327143</v>
      </c>
      <c r="K236" s="2">
        <f>VLOOKUP($B236,'Changes (pct point)'!$B:$AA,K$645,FALSE)/(VLOOKUP($B236,'Rates (%) SA2'!$B:$AA,K$645,FALSE)-(VLOOKUP($B236,'Changes (pct point)'!$B:$AA,K$645,FALSE)))</f>
        <v>8.2516543209876614E-2</v>
      </c>
      <c r="L236" s="2">
        <f>VLOOKUP($B236,'Changes (pct point)'!$B:$AA,L$645,FALSE)/(VLOOKUP($B236,'Rates (%) SA2'!$B:$AA,L$645,FALSE)-(VLOOKUP($B236,'Changes (pct point)'!$B:$AA,L$645,FALSE)))</f>
        <v>-0.1870552966101694</v>
      </c>
      <c r="M236" s="2">
        <f>VLOOKUP($B236,'Changes (pct point)'!$B:$AA,M$645,FALSE)/(VLOOKUP($B236,'Rates (%) SA2'!$B:$AA,M$645,FALSE)-(VLOOKUP($B236,'Changes (pct point)'!$B:$AA,M$645,FALSE)))</f>
        <v>-0.4600237024221453</v>
      </c>
      <c r="N236" s="2">
        <f>VLOOKUP($B236,'Changes (pct point)'!$B:$AA,N$645,FALSE)/(VLOOKUP($B236,'Rates (%) SA2'!$B:$AA,N$645,FALSE)-(VLOOKUP($B236,'Changes (pct point)'!$B:$AA,N$645,FALSE)))</f>
        <v>-0.41561081081081086</v>
      </c>
      <c r="O236" s="2">
        <f>VLOOKUP($B236,'Changes (pct point)'!$B:$AA,O$645,FALSE)/(VLOOKUP($B236,'Rates (%) SA2'!$B:$AA,O$645,FALSE)-(VLOOKUP($B236,'Changes (pct point)'!$B:$AA,O$645,FALSE)))</f>
        <v>0.50679032258064516</v>
      </c>
      <c r="P236" s="2">
        <f>VLOOKUP($B236,'Changes (pct point)'!$B:$AA,P$645,FALSE)/(VLOOKUP($B236,'Rates (%) SA2'!$B:$AA,P$645,FALSE)-(VLOOKUP($B236,'Changes (pct point)'!$B:$AA,P$645,FALSE)))</f>
        <v>-0.35223649635036491</v>
      </c>
      <c r="Q236" s="2">
        <f>VLOOKUP($B236,'Changes (pct point)'!$B:$AA,Q$645,FALSE)/(VLOOKUP($B236,'Rates (%) SA2'!$B:$AA,Q$645,FALSE)-(VLOOKUP($B236,'Changes (pct point)'!$B:$AA,Q$645,FALSE)))</f>
        <v>0.27957894736842109</v>
      </c>
      <c r="R236" s="2">
        <f>VLOOKUP($B236,'Changes (pct point)'!$B:$AA,R$645,FALSE)/(VLOOKUP($B236,'Rates (%) SA2'!$B:$AA,R$645,FALSE)-(VLOOKUP($B236,'Changes (pct point)'!$B:$AA,R$645,FALSE)))</f>
        <v>-1.9641337386018139E-2</v>
      </c>
      <c r="S236" s="2">
        <f>VLOOKUP($B236,'Changes (pct point)'!$B:$AA,S$645,FALSE)/(VLOOKUP($B236,'Rates (%) SA2'!$B:$AA,S$645,FALSE)-(VLOOKUP($B236,'Changes (pct point)'!$B:$AA,S$645,FALSE)))</f>
        <v>-0.45090136986301371</v>
      </c>
      <c r="T236" s="2">
        <f>VLOOKUP($B236,'Changes (pct point)'!$B:$AA,T$645,FALSE)/(VLOOKUP($B236,'Rates (%) SA2'!$B:$AA,T$645,FALSE)-(VLOOKUP($B236,'Changes (pct point)'!$B:$AA,T$645,FALSE)))</f>
        <v>-0.11723297213622287</v>
      </c>
      <c r="U236" s="2">
        <f>VLOOKUP($B236,'Changes (pct point)'!$B:$AA,U$645,FALSE)/(VLOOKUP($B236,'Rates (%) SA2'!$B:$AA,U$645,FALSE)-(VLOOKUP($B236,'Changes (pct point)'!$B:$AA,U$645,FALSE)))</f>
        <v>6.7334239999999976E-2</v>
      </c>
      <c r="V236" s="2">
        <f>VLOOKUP($B236,'Changes (pct point)'!$B:$AA,V$645,FALSE)/(VLOOKUP($B236,'Rates (%) SA2'!$B:$AA,V$645,FALSE)-(VLOOKUP($B236,'Changes (pct point)'!$B:$AA,V$645,FALSE)))</f>
        <v>4.1662404092071566E-2</v>
      </c>
      <c r="W236" s="2">
        <f>VLOOKUP($B236,'Changes (pct point)'!$B:$AA,W$645,FALSE)/(VLOOKUP($B236,'Rates (%) SA2'!$B:$AA,W$645,FALSE)-(VLOOKUP($B236,'Changes (pct point)'!$B:$AA,W$645,FALSE)))</f>
        <v>-4.0457343887423045E-2</v>
      </c>
      <c r="X236" s="2">
        <f>VLOOKUP($B236,'Changes (pct point)'!$B:$AA,X$645,FALSE)/(VLOOKUP($B236,'Rates (%) SA2'!$B:$AA,X$645,FALSE)-(VLOOKUP($B236,'Changes (pct point)'!$B:$AA,X$645,FALSE)))</f>
        <v>-0.25461254612546125</v>
      </c>
      <c r="Y236" s="2">
        <f>VLOOKUP($B236,'Changes (pct point)'!$B:$AA,Y$645,FALSE)/(VLOOKUP($B236,'Rates (%) SA2'!$B:$AA,Y$645,FALSE)-(VLOOKUP($B236,'Changes (pct point)'!$B:$AA,Y$645,FALSE)))</f>
        <v>5.2410901467505239E-2</v>
      </c>
      <c r="Z236" s="2">
        <f>VLOOKUP($B236,'Changes (pct point)'!$B:$AA,Z$645,FALSE)/(VLOOKUP($B236,'Rates (%) SA2'!$B:$AA,Z$645,FALSE)-(VLOOKUP($B236,'Changes (pct point)'!$B:$AA,Z$645,FALSE)))</f>
        <v>-0.21323792486583185</v>
      </c>
    </row>
    <row r="237" spans="1:26" x14ac:dyDescent="0.3">
      <c r="A237">
        <v>125021478</v>
      </c>
      <c r="B237" t="s">
        <v>625</v>
      </c>
      <c r="C237" s="2">
        <f>VLOOKUP($B237,'Changes (pct point)'!$B:$AA,C$645,FALSE)/(VLOOKUP($B237,'Rates (%) SA2'!$B:$AA,C$645,FALSE)-(VLOOKUP($B237,'Changes (pct point)'!$B:$AA,C$645,FALSE)))</f>
        <v>0.13032273603082847</v>
      </c>
      <c r="D237" s="2">
        <f>VLOOKUP($B237,'Changes (pct point)'!$B:$AA,D$645,FALSE)/(VLOOKUP($B237,'Rates (%) SA2'!$B:$AA,D$645,FALSE)-(VLOOKUP($B237,'Changes (pct point)'!$B:$AA,D$645,FALSE)))</f>
        <v>2.1243653250774128E-2</v>
      </c>
      <c r="E237" s="2">
        <f>VLOOKUP($B237,'Changes (pct point)'!$B:$AA,E$645,FALSE)/(VLOOKUP($B237,'Rates (%) SA2'!$B:$AA,E$645,FALSE)-(VLOOKUP($B237,'Changes (pct point)'!$B:$AA,E$645,FALSE)))</f>
        <v>-6.5339024390243902E-2</v>
      </c>
      <c r="F237" s="2">
        <f>VLOOKUP($B237,'Changes (pct point)'!$B:$AA,F$645,FALSE)/(VLOOKUP($B237,'Rates (%) SA2'!$B:$AA,F$645,FALSE)-(VLOOKUP($B237,'Changes (pct point)'!$B:$AA,F$645,FALSE)))</f>
        <v>0.19937193916349824</v>
      </c>
      <c r="G237" s="2">
        <f>VLOOKUP($B237,'Changes (pct point)'!$B:$AA,G$645,FALSE)/(VLOOKUP($B237,'Rates (%) SA2'!$B:$AA,G$645,FALSE)-(VLOOKUP($B237,'Changes (pct point)'!$B:$AA,G$645,FALSE)))</f>
        <v>0.24714444444444458</v>
      </c>
      <c r="H237" s="2">
        <f>VLOOKUP($B237,'Changes (pct point)'!$B:$AA,H$645,FALSE)/(VLOOKUP($B237,'Rates (%) SA2'!$B:$AA,H$645,FALSE)-(VLOOKUP($B237,'Changes (pct point)'!$B:$AA,H$645,FALSE)))</f>
        <v>0.27063731679819619</v>
      </c>
      <c r="I237" s="2">
        <f>VLOOKUP($B237,'Changes (pct point)'!$B:$AA,I$645,FALSE)/(VLOOKUP($B237,'Rates (%) SA2'!$B:$AA,I$645,FALSE)-(VLOOKUP($B237,'Changes (pct point)'!$B:$AA,I$645,FALSE)))</f>
        <v>7.2061770244821147E-2</v>
      </c>
      <c r="J237" s="2">
        <f>VLOOKUP($B237,'Changes (pct point)'!$B:$AA,J$645,FALSE)/(VLOOKUP($B237,'Rates (%) SA2'!$B:$AA,J$645,FALSE)-(VLOOKUP($B237,'Changes (pct point)'!$B:$AA,J$645,FALSE)))</f>
        <v>0.5662878787878789</v>
      </c>
      <c r="K237" s="2">
        <f>VLOOKUP($B237,'Changes (pct point)'!$B:$AA,K$645,FALSE)/(VLOOKUP($B237,'Rates (%) SA2'!$B:$AA,K$645,FALSE)-(VLOOKUP($B237,'Changes (pct point)'!$B:$AA,K$645,FALSE)))</f>
        <v>0.72322840236686392</v>
      </c>
      <c r="L237" s="2">
        <f>VLOOKUP($B237,'Changes (pct point)'!$B:$AA,L$645,FALSE)/(VLOOKUP($B237,'Rates (%) SA2'!$B:$AA,L$645,FALSE)-(VLOOKUP($B237,'Changes (pct point)'!$B:$AA,L$645,FALSE)))</f>
        <v>0.13364698367636624</v>
      </c>
      <c r="M237" s="2">
        <f>VLOOKUP($B237,'Changes (pct point)'!$B:$AA,M$645,FALSE)/(VLOOKUP($B237,'Rates (%) SA2'!$B:$AA,M$645,FALSE)-(VLOOKUP($B237,'Changes (pct point)'!$B:$AA,M$645,FALSE)))</f>
        <v>-0.23167677824267791</v>
      </c>
      <c r="N237" s="2">
        <f>VLOOKUP($B237,'Changes (pct point)'!$B:$AA,N$645,FALSE)/(VLOOKUP($B237,'Rates (%) SA2'!$B:$AA,N$645,FALSE)-(VLOOKUP($B237,'Changes (pct point)'!$B:$AA,N$645,FALSE)))</f>
        <v>-0.12765650000000001</v>
      </c>
      <c r="O237" s="2">
        <f>VLOOKUP($B237,'Changes (pct point)'!$B:$AA,O$645,FALSE)/(VLOOKUP($B237,'Rates (%) SA2'!$B:$AA,O$645,FALSE)-(VLOOKUP($B237,'Changes (pct point)'!$B:$AA,O$645,FALSE)))</f>
        <v>0.73485714285714299</v>
      </c>
      <c r="P237" s="2">
        <f>VLOOKUP($B237,'Changes (pct point)'!$B:$AA,P$645,FALSE)/(VLOOKUP($B237,'Rates (%) SA2'!$B:$AA,P$645,FALSE)-(VLOOKUP($B237,'Changes (pct point)'!$B:$AA,P$645,FALSE)))</f>
        <v>-0.21557377049180326</v>
      </c>
      <c r="Q237" s="2">
        <f>VLOOKUP($B237,'Changes (pct point)'!$B:$AA,Q$645,FALSE)/(VLOOKUP($B237,'Rates (%) SA2'!$B:$AA,Q$645,FALSE)-(VLOOKUP($B237,'Changes (pct point)'!$B:$AA,Q$645,FALSE)))</f>
        <v>0.21761961883408071</v>
      </c>
      <c r="R237" s="2">
        <f>VLOOKUP($B237,'Changes (pct point)'!$B:$AA,R$645,FALSE)/(VLOOKUP($B237,'Rates (%) SA2'!$B:$AA,R$645,FALSE)-(VLOOKUP($B237,'Changes (pct point)'!$B:$AA,R$645,FALSE)))</f>
        <v>0.24319077490774904</v>
      </c>
      <c r="S237" s="2">
        <f>VLOOKUP($B237,'Changes (pct point)'!$B:$AA,S$645,FALSE)/(VLOOKUP($B237,'Rates (%) SA2'!$B:$AA,S$645,FALSE)-(VLOOKUP($B237,'Changes (pct point)'!$B:$AA,S$645,FALSE)))</f>
        <v>0.49624672897196254</v>
      </c>
      <c r="T237" s="2">
        <f>VLOOKUP($B237,'Changes (pct point)'!$B:$AA,T$645,FALSE)/(VLOOKUP($B237,'Rates (%) SA2'!$B:$AA,T$645,FALSE)-(VLOOKUP($B237,'Changes (pct point)'!$B:$AA,T$645,FALSE)))</f>
        <v>-1.4887485648679645E-2</v>
      </c>
      <c r="U237" s="2">
        <f>VLOOKUP($B237,'Changes (pct point)'!$B:$AA,U$645,FALSE)/(VLOOKUP($B237,'Rates (%) SA2'!$B:$AA,U$645,FALSE)-(VLOOKUP($B237,'Changes (pct point)'!$B:$AA,U$645,FALSE)))</f>
        <v>6.7255464480874383E-2</v>
      </c>
      <c r="V237" s="2">
        <f>VLOOKUP($B237,'Changes (pct point)'!$B:$AA,V$645,FALSE)/(VLOOKUP($B237,'Rates (%) SA2'!$B:$AA,V$645,FALSE)-(VLOOKUP($B237,'Changes (pct point)'!$B:$AA,V$645,FALSE)))</f>
        <v>0.4651970954356846</v>
      </c>
      <c r="W237" s="2">
        <f>VLOOKUP($B237,'Changes (pct point)'!$B:$AA,W$645,FALSE)/(VLOOKUP($B237,'Rates (%) SA2'!$B:$AA,W$645,FALSE)-(VLOOKUP($B237,'Changes (pct point)'!$B:$AA,W$645,FALSE)))</f>
        <v>0.1698546289211936</v>
      </c>
      <c r="X237" s="2">
        <f>VLOOKUP($B237,'Changes (pct point)'!$B:$AA,X$645,FALSE)/(VLOOKUP($B237,'Rates (%) SA2'!$B:$AA,X$645,FALSE)-(VLOOKUP($B237,'Changes (pct point)'!$B:$AA,X$645,FALSE)))</f>
        <v>-0.1324254519840338</v>
      </c>
      <c r="Y237" s="2">
        <f>VLOOKUP($B237,'Changes (pct point)'!$B:$AA,Y$645,FALSE)/(VLOOKUP($B237,'Rates (%) SA2'!$B:$AA,Y$645,FALSE)-(VLOOKUP($B237,'Changes (pct point)'!$B:$AA,Y$645,FALSE)))</f>
        <v>7.8794107571085997E-3</v>
      </c>
      <c r="Z237" s="2">
        <f>VLOOKUP($B237,'Changes (pct point)'!$B:$AA,Z$645,FALSE)/(VLOOKUP($B237,'Rates (%) SA2'!$B:$AA,Z$645,FALSE)-(VLOOKUP($B237,'Changes (pct point)'!$B:$AA,Z$645,FALSE)))</f>
        <v>0.46798886569241477</v>
      </c>
    </row>
    <row r="238" spans="1:26" x14ac:dyDescent="0.3">
      <c r="A238">
        <v>115011290</v>
      </c>
      <c r="B238" t="s">
        <v>371</v>
      </c>
      <c r="C238" s="2">
        <f>VLOOKUP($B238,'Changes (pct point)'!$B:$AA,C$645,FALSE)/(VLOOKUP($B238,'Rates (%) SA2'!$B:$AA,C$645,FALSE)-(VLOOKUP($B238,'Changes (pct point)'!$B:$AA,C$645,FALSE)))</f>
        <v>-6.8052157420577858E-3</v>
      </c>
      <c r="D238" s="2">
        <f>VLOOKUP($B238,'Changes (pct point)'!$B:$AA,D$645,FALSE)/(VLOOKUP($B238,'Rates (%) SA2'!$B:$AA,D$645,FALSE)-(VLOOKUP($B238,'Changes (pct point)'!$B:$AA,D$645,FALSE)))</f>
        <v>-6.4371859296482398E-2</v>
      </c>
      <c r="E238" s="2">
        <f>VLOOKUP($B238,'Changes (pct point)'!$B:$AA,E$645,FALSE)/(VLOOKUP($B238,'Rates (%) SA2'!$B:$AA,E$645,FALSE)-(VLOOKUP($B238,'Changes (pct point)'!$B:$AA,E$645,FALSE)))</f>
        <v>-0.23760927419354849</v>
      </c>
      <c r="F238" s="2">
        <f>VLOOKUP($B238,'Changes (pct point)'!$B:$AA,F$645,FALSE)/(VLOOKUP($B238,'Rates (%) SA2'!$B:$AA,F$645,FALSE)-(VLOOKUP($B238,'Changes (pct point)'!$B:$AA,F$645,FALSE)))</f>
        <v>-4.1094626865671564E-2</v>
      </c>
      <c r="G238" s="2">
        <f>VLOOKUP($B238,'Changes (pct point)'!$B:$AA,G$645,FALSE)/(VLOOKUP($B238,'Rates (%) SA2'!$B:$AA,G$645,FALSE)-(VLOOKUP($B238,'Changes (pct point)'!$B:$AA,G$645,FALSE)))</f>
        <v>0.54408030888030889</v>
      </c>
      <c r="H238" s="2">
        <f>VLOOKUP($B238,'Changes (pct point)'!$B:$AA,H$645,FALSE)/(VLOOKUP($B238,'Rates (%) SA2'!$B:$AA,H$645,FALSE)-(VLOOKUP($B238,'Changes (pct point)'!$B:$AA,H$645,FALSE)))</f>
        <v>2.5173343373493969E-2</v>
      </c>
      <c r="I238" s="2">
        <f>VLOOKUP($B238,'Changes (pct point)'!$B:$AA,I$645,FALSE)/(VLOOKUP($B238,'Rates (%) SA2'!$B:$AA,I$645,FALSE)-(VLOOKUP($B238,'Changes (pct point)'!$B:$AA,I$645,FALSE)))</f>
        <v>1.3981603773585073E-2</v>
      </c>
      <c r="J238" s="2">
        <f>VLOOKUP($B238,'Changes (pct point)'!$B:$AA,J$645,FALSE)/(VLOOKUP($B238,'Rates (%) SA2'!$B:$AA,J$645,FALSE)-(VLOOKUP($B238,'Changes (pct point)'!$B:$AA,J$645,FALSE)))</f>
        <v>0.45835109489051101</v>
      </c>
      <c r="K238" s="2">
        <f>VLOOKUP($B238,'Changes (pct point)'!$B:$AA,K$645,FALSE)/(VLOOKUP($B238,'Rates (%) SA2'!$B:$AA,K$645,FALSE)-(VLOOKUP($B238,'Changes (pct point)'!$B:$AA,K$645,FALSE)))</f>
        <v>1.0479594405594406</v>
      </c>
      <c r="L238" s="2">
        <f>VLOOKUP($B238,'Changes (pct point)'!$B:$AA,L$645,FALSE)/(VLOOKUP($B238,'Rates (%) SA2'!$B:$AA,L$645,FALSE)-(VLOOKUP($B238,'Changes (pct point)'!$B:$AA,L$645,FALSE)))</f>
        <v>-4.4839086294416262E-2</v>
      </c>
      <c r="M238" s="2">
        <f>VLOOKUP($B238,'Changes (pct point)'!$B:$AA,M$645,FALSE)/(VLOOKUP($B238,'Rates (%) SA2'!$B:$AA,M$645,FALSE)-(VLOOKUP($B238,'Changes (pct point)'!$B:$AA,M$645,FALSE)))</f>
        <v>-0.17924571428571426</v>
      </c>
      <c r="N238" s="2">
        <f>VLOOKUP($B238,'Changes (pct point)'!$B:$AA,N$645,FALSE)/(VLOOKUP($B238,'Rates (%) SA2'!$B:$AA,N$645,FALSE)-(VLOOKUP($B238,'Changes (pct point)'!$B:$AA,N$645,FALSE)))</f>
        <v>-0.45409325396825395</v>
      </c>
      <c r="O238" s="2">
        <f>VLOOKUP($B238,'Changes (pct point)'!$B:$AA,O$645,FALSE)/(VLOOKUP($B238,'Rates (%) SA2'!$B:$AA,O$645,FALSE)-(VLOOKUP($B238,'Changes (pct point)'!$B:$AA,O$645,FALSE)))</f>
        <v>0.46224554455445543</v>
      </c>
      <c r="P238" s="2">
        <f>VLOOKUP($B238,'Changes (pct point)'!$B:$AA,P$645,FALSE)/(VLOOKUP($B238,'Rates (%) SA2'!$B:$AA,P$645,FALSE)-(VLOOKUP($B238,'Changes (pct point)'!$B:$AA,P$645,FALSE)))</f>
        <v>-0.16891290322580649</v>
      </c>
      <c r="Q238" s="2">
        <f>VLOOKUP($B238,'Changes (pct point)'!$B:$AA,Q$645,FALSE)/(VLOOKUP($B238,'Rates (%) SA2'!$B:$AA,Q$645,FALSE)-(VLOOKUP($B238,'Changes (pct point)'!$B:$AA,Q$645,FALSE)))</f>
        <v>0.12239845857418113</v>
      </c>
      <c r="R238" s="2">
        <f>VLOOKUP($B238,'Changes (pct point)'!$B:$AA,R$645,FALSE)/(VLOOKUP($B238,'Rates (%) SA2'!$B:$AA,R$645,FALSE)-(VLOOKUP($B238,'Changes (pct point)'!$B:$AA,R$645,FALSE)))</f>
        <v>0.70358205128205131</v>
      </c>
      <c r="S238" s="2">
        <f>VLOOKUP($B238,'Changes (pct point)'!$B:$AA,S$645,FALSE)/(VLOOKUP($B238,'Rates (%) SA2'!$B:$AA,S$645,FALSE)-(VLOOKUP($B238,'Changes (pct point)'!$B:$AA,S$645,FALSE)))</f>
        <v>0.47101190476190463</v>
      </c>
      <c r="T238" s="2">
        <f>VLOOKUP($B238,'Changes (pct point)'!$B:$AA,T$645,FALSE)/(VLOOKUP($B238,'Rates (%) SA2'!$B:$AA,T$645,FALSE)-(VLOOKUP($B238,'Changes (pct point)'!$B:$AA,T$645,FALSE)))</f>
        <v>-0.19421485943775102</v>
      </c>
      <c r="U238" s="2">
        <f>VLOOKUP($B238,'Changes (pct point)'!$B:$AA,U$645,FALSE)/(VLOOKUP($B238,'Rates (%) SA2'!$B:$AA,U$645,FALSE)-(VLOOKUP($B238,'Changes (pct point)'!$B:$AA,U$645,FALSE)))</f>
        <v>6.5962365591397884E-2</v>
      </c>
      <c r="V238" s="2">
        <f>VLOOKUP($B238,'Changes (pct point)'!$B:$AA,V$645,FALSE)/(VLOOKUP($B238,'Rates (%) SA2'!$B:$AA,V$645,FALSE)-(VLOOKUP($B238,'Changes (pct point)'!$B:$AA,V$645,FALSE)))</f>
        <v>-0.41760210526315789</v>
      </c>
      <c r="W238" s="2">
        <f>VLOOKUP($B238,'Changes (pct point)'!$B:$AA,W$645,FALSE)/(VLOOKUP($B238,'Rates (%) SA2'!$B:$AA,W$645,FALSE)-(VLOOKUP($B238,'Changes (pct point)'!$B:$AA,W$645,FALSE)))</f>
        <v>0.29865771812080538</v>
      </c>
      <c r="X238" s="2">
        <f>VLOOKUP($B238,'Changes (pct point)'!$B:$AA,X$645,FALSE)/(VLOOKUP($B238,'Rates (%) SA2'!$B:$AA,X$645,FALSE)-(VLOOKUP($B238,'Changes (pct point)'!$B:$AA,X$645,FALSE)))</f>
        <v>0.25773195876288663</v>
      </c>
      <c r="Y238" s="2">
        <f>VLOOKUP($B238,'Changes (pct point)'!$B:$AA,Y$645,FALSE)/(VLOOKUP($B238,'Rates (%) SA2'!$B:$AA,Y$645,FALSE)-(VLOOKUP($B238,'Changes (pct point)'!$B:$AA,Y$645,FALSE)))</f>
        <v>0.31523378582202105</v>
      </c>
      <c r="Z238" s="2">
        <f>VLOOKUP($B238,'Changes (pct point)'!$B:$AA,Z$645,FALSE)/(VLOOKUP($B238,'Rates (%) SA2'!$B:$AA,Z$645,FALSE)-(VLOOKUP($B238,'Changes (pct point)'!$B:$AA,Z$645,FALSE)))</f>
        <v>-0.26433486238532111</v>
      </c>
    </row>
    <row r="239" spans="1:26" x14ac:dyDescent="0.3">
      <c r="A239">
        <v>115011291</v>
      </c>
      <c r="B239" t="s">
        <v>372</v>
      </c>
      <c r="C239" s="2">
        <f>VLOOKUP($B239,'Changes (pct point)'!$B:$AA,C$645,FALSE)/(VLOOKUP($B239,'Rates (%) SA2'!$B:$AA,C$645,FALSE)-(VLOOKUP($B239,'Changes (pct point)'!$B:$AA,C$645,FALSE)))</f>
        <v>3.1119441590833147E-2</v>
      </c>
      <c r="D239" s="2">
        <f>VLOOKUP($B239,'Changes (pct point)'!$B:$AA,D$645,FALSE)/(VLOOKUP($B239,'Rates (%) SA2'!$B:$AA,D$645,FALSE)-(VLOOKUP($B239,'Changes (pct point)'!$B:$AA,D$645,FALSE)))</f>
        <v>2.2229697740873324E-2</v>
      </c>
      <c r="E239" s="2">
        <f>VLOOKUP($B239,'Changes (pct point)'!$B:$AA,E$645,FALSE)/(VLOOKUP($B239,'Rates (%) SA2'!$B:$AA,E$645,FALSE)-(VLOOKUP($B239,'Changes (pct point)'!$B:$AA,E$645,FALSE)))</f>
        <v>-0.35049093470959314</v>
      </c>
      <c r="F239" s="2">
        <f>VLOOKUP($B239,'Changes (pct point)'!$B:$AA,F$645,FALSE)/(VLOOKUP($B239,'Rates (%) SA2'!$B:$AA,F$645,FALSE)-(VLOOKUP($B239,'Changes (pct point)'!$B:$AA,F$645,FALSE)))</f>
        <v>-3.0590798554944298E-2</v>
      </c>
      <c r="G239" s="2">
        <f>VLOOKUP($B239,'Changes (pct point)'!$B:$AA,G$645,FALSE)/(VLOOKUP($B239,'Rates (%) SA2'!$B:$AA,G$645,FALSE)-(VLOOKUP($B239,'Changes (pct point)'!$B:$AA,G$645,FALSE)))</f>
        <v>1.0757913529967915</v>
      </c>
      <c r="H239" s="2">
        <f>VLOOKUP($B239,'Changes (pct point)'!$B:$AA,H$645,FALSE)/(VLOOKUP($B239,'Rates (%) SA2'!$B:$AA,H$645,FALSE)-(VLOOKUP($B239,'Changes (pct point)'!$B:$AA,H$645,FALSE)))</f>
        <v>-7.9416148248807786E-2</v>
      </c>
      <c r="I239" s="2">
        <f>VLOOKUP($B239,'Changes (pct point)'!$B:$AA,I$645,FALSE)/(VLOOKUP($B239,'Rates (%) SA2'!$B:$AA,I$645,FALSE)-(VLOOKUP($B239,'Changes (pct point)'!$B:$AA,I$645,FALSE)))</f>
        <v>0.15517341302902227</v>
      </c>
      <c r="J239" s="2">
        <f>VLOOKUP($B239,'Changes (pct point)'!$B:$AA,J$645,FALSE)/(VLOOKUP($B239,'Rates (%) SA2'!$B:$AA,J$645,FALSE)-(VLOOKUP($B239,'Changes (pct point)'!$B:$AA,J$645,FALSE)))</f>
        <v>0.56759112180558979</v>
      </c>
      <c r="K239" s="2">
        <f>VLOOKUP($B239,'Changes (pct point)'!$B:$AA,K$645,FALSE)/(VLOOKUP($B239,'Rates (%) SA2'!$B:$AA,K$645,FALSE)-(VLOOKUP($B239,'Changes (pct point)'!$B:$AA,K$645,FALSE)))</f>
        <v>1.6913870749075137</v>
      </c>
      <c r="L239" s="2">
        <f>VLOOKUP($B239,'Changes (pct point)'!$B:$AA,L$645,FALSE)/(VLOOKUP($B239,'Rates (%) SA2'!$B:$AA,L$645,FALSE)-(VLOOKUP($B239,'Changes (pct point)'!$B:$AA,L$645,FALSE)))</f>
        <v>-3.1577921026237007E-2</v>
      </c>
      <c r="M239" s="2">
        <f>VLOOKUP($B239,'Changes (pct point)'!$B:$AA,M$645,FALSE)/(VLOOKUP($B239,'Rates (%) SA2'!$B:$AA,M$645,FALSE)-(VLOOKUP($B239,'Changes (pct point)'!$B:$AA,M$645,FALSE)))</f>
        <v>0.29030060372886002</v>
      </c>
      <c r="N239" s="2">
        <f>VLOOKUP($B239,'Changes (pct point)'!$B:$AA,N$645,FALSE)/(VLOOKUP($B239,'Rates (%) SA2'!$B:$AA,N$645,FALSE)-(VLOOKUP($B239,'Changes (pct point)'!$B:$AA,N$645,FALSE)))</f>
        <v>-0.31953637220532266</v>
      </c>
      <c r="O239" s="2">
        <f>VLOOKUP($B239,'Changes (pct point)'!$B:$AA,O$645,FALSE)/(VLOOKUP($B239,'Rates (%) SA2'!$B:$AA,O$645,FALSE)-(VLOOKUP($B239,'Changes (pct point)'!$B:$AA,O$645,FALSE)))</f>
        <v>6.1645749106234368E-2</v>
      </c>
      <c r="P239" s="2">
        <f>VLOOKUP($B239,'Changes (pct point)'!$B:$AA,P$645,FALSE)/(VLOOKUP($B239,'Rates (%) SA2'!$B:$AA,P$645,FALSE)-(VLOOKUP($B239,'Changes (pct point)'!$B:$AA,P$645,FALSE)))</f>
        <v>-0.38071940404153126</v>
      </c>
      <c r="Q239" s="2">
        <f>VLOOKUP($B239,'Changes (pct point)'!$B:$AA,Q$645,FALSE)/(VLOOKUP($B239,'Rates (%) SA2'!$B:$AA,Q$645,FALSE)-(VLOOKUP($B239,'Changes (pct point)'!$B:$AA,Q$645,FALSE)))</f>
        <v>0.16021413872865148</v>
      </c>
      <c r="R239" s="2">
        <f>VLOOKUP($B239,'Changes (pct point)'!$B:$AA,R$645,FALSE)/(VLOOKUP($B239,'Rates (%) SA2'!$B:$AA,R$645,FALSE)-(VLOOKUP($B239,'Changes (pct point)'!$B:$AA,R$645,FALSE)))</f>
        <v>0.974365315561037</v>
      </c>
      <c r="S239" s="2">
        <f>VLOOKUP($B239,'Changes (pct point)'!$B:$AA,S$645,FALSE)/(VLOOKUP($B239,'Rates (%) SA2'!$B:$AA,S$645,FALSE)-(VLOOKUP($B239,'Changes (pct point)'!$B:$AA,S$645,FALSE)))</f>
        <v>0.43819659942214423</v>
      </c>
      <c r="T239" s="2">
        <f>VLOOKUP($B239,'Changes (pct point)'!$B:$AA,T$645,FALSE)/(VLOOKUP($B239,'Rates (%) SA2'!$B:$AA,T$645,FALSE)-(VLOOKUP($B239,'Changes (pct point)'!$B:$AA,T$645,FALSE)))</f>
        <v>-0.13156335820648904</v>
      </c>
      <c r="U239" s="2">
        <f>VLOOKUP($B239,'Changes (pct point)'!$B:$AA,U$645,FALSE)/(VLOOKUP($B239,'Rates (%) SA2'!$B:$AA,U$645,FALSE)-(VLOOKUP($B239,'Changes (pct point)'!$B:$AA,U$645,FALSE)))</f>
        <v>6.4632319942626928E-2</v>
      </c>
      <c r="V239" s="2" t="e">
        <f>VLOOKUP($B239,'Changes (pct point)'!$B:$AA,V$645,FALSE)/(VLOOKUP($B239,'Rates (%) SA2'!$B:$AA,V$645,FALSE)-(VLOOKUP($B239,'Changes (pct point)'!$B:$AA,V$645,FALSE)))</f>
        <v>#VALUE!</v>
      </c>
      <c r="W239" s="2">
        <f>VLOOKUP($B239,'Changes (pct point)'!$B:$AA,W$645,FALSE)/(VLOOKUP($B239,'Rates (%) SA2'!$B:$AA,W$645,FALSE)-(VLOOKUP($B239,'Changes (pct point)'!$B:$AA,W$645,FALSE)))</f>
        <v>0.1042016806722689</v>
      </c>
      <c r="X239" s="2" t="e">
        <f>VLOOKUP($B239,'Changes (pct point)'!$B:$AA,X$645,FALSE)/(VLOOKUP($B239,'Rates (%) SA2'!$B:$AA,X$645,FALSE)-(VLOOKUP($B239,'Changes (pct point)'!$B:$AA,X$645,FALSE)))</f>
        <v>#DIV/0!</v>
      </c>
      <c r="Y239" s="2">
        <f>VLOOKUP($B239,'Changes (pct point)'!$B:$AA,Y$645,FALSE)/(VLOOKUP($B239,'Rates (%) SA2'!$B:$AA,Y$645,FALSE)-(VLOOKUP($B239,'Changes (pct point)'!$B:$AA,Y$645,FALSE)))</f>
        <v>-2.8326745718050064E-2</v>
      </c>
      <c r="Z239" s="2">
        <f>VLOOKUP($B239,'Changes (pct point)'!$B:$AA,Z$645,FALSE)/(VLOOKUP($B239,'Rates (%) SA2'!$B:$AA,Z$645,FALSE)-(VLOOKUP($B239,'Changes (pct point)'!$B:$AA,Z$645,FALSE)))</f>
        <v>0.50767263427109988</v>
      </c>
    </row>
    <row r="240" spans="1:26" x14ac:dyDescent="0.3">
      <c r="A240">
        <v>124041468</v>
      </c>
      <c r="B240" t="s">
        <v>610</v>
      </c>
      <c r="C240" s="2">
        <f>VLOOKUP($B240,'Changes (pct point)'!$B:$AA,C$645,FALSE)/(VLOOKUP($B240,'Rates (%) SA2'!$B:$AA,C$645,FALSE)-(VLOOKUP($B240,'Changes (pct point)'!$B:$AA,C$645,FALSE)))</f>
        <v>0.11008396330333893</v>
      </c>
      <c r="D240" s="2">
        <f>VLOOKUP($B240,'Changes (pct point)'!$B:$AA,D$645,FALSE)/(VLOOKUP($B240,'Rates (%) SA2'!$B:$AA,D$645,FALSE)-(VLOOKUP($B240,'Changes (pct point)'!$B:$AA,D$645,FALSE)))</f>
        <v>7.425702127659578E-2</v>
      </c>
      <c r="E240" s="2">
        <f>VLOOKUP($B240,'Changes (pct point)'!$B:$AA,E$645,FALSE)/(VLOOKUP($B240,'Rates (%) SA2'!$B:$AA,E$645,FALSE)-(VLOOKUP($B240,'Changes (pct point)'!$B:$AA,E$645,FALSE)))</f>
        <v>-0.55265894736842103</v>
      </c>
      <c r="F240" s="2">
        <f>VLOOKUP($B240,'Changes (pct point)'!$B:$AA,F$645,FALSE)/(VLOOKUP($B240,'Rates (%) SA2'!$B:$AA,F$645,FALSE)-(VLOOKUP($B240,'Changes (pct point)'!$B:$AA,F$645,FALSE)))</f>
        <v>0.28336893203883484</v>
      </c>
      <c r="G240" s="2">
        <f>VLOOKUP($B240,'Changes (pct point)'!$B:$AA,G$645,FALSE)/(VLOOKUP($B240,'Rates (%) SA2'!$B:$AA,G$645,FALSE)-(VLOOKUP($B240,'Changes (pct point)'!$B:$AA,G$645,FALSE)))</f>
        <v>1.4233727272727272</v>
      </c>
      <c r="H240" s="2">
        <f>VLOOKUP($B240,'Changes (pct point)'!$B:$AA,H$645,FALSE)/(VLOOKUP($B240,'Rates (%) SA2'!$B:$AA,H$645,FALSE)-(VLOOKUP($B240,'Changes (pct point)'!$B:$AA,H$645,FALSE)))</f>
        <v>2.4184112149532703E-2</v>
      </c>
      <c r="I240" s="2">
        <f>VLOOKUP($B240,'Changes (pct point)'!$B:$AA,I$645,FALSE)/(VLOOKUP($B240,'Rates (%) SA2'!$B:$AA,I$645,FALSE)-(VLOOKUP($B240,'Changes (pct point)'!$B:$AA,I$645,FALSE)))</f>
        <v>0.33477354260089698</v>
      </c>
      <c r="J240" s="2">
        <f>VLOOKUP($B240,'Changes (pct point)'!$B:$AA,J$645,FALSE)/(VLOOKUP($B240,'Rates (%) SA2'!$B:$AA,J$645,FALSE)-(VLOOKUP($B240,'Changes (pct point)'!$B:$AA,J$645,FALSE)))</f>
        <v>0.86006470588235295</v>
      </c>
      <c r="K240" s="2">
        <f>VLOOKUP($B240,'Changes (pct point)'!$B:$AA,K$645,FALSE)/(VLOOKUP($B240,'Rates (%) SA2'!$B:$AA,K$645,FALSE)-(VLOOKUP($B240,'Changes (pct point)'!$B:$AA,K$645,FALSE)))</f>
        <v>2.1850352941176467</v>
      </c>
      <c r="L240" s="2">
        <f>VLOOKUP($B240,'Changes (pct point)'!$B:$AA,L$645,FALSE)/(VLOOKUP($B240,'Rates (%) SA2'!$B:$AA,L$645,FALSE)-(VLOOKUP($B240,'Changes (pct point)'!$B:$AA,L$645,FALSE)))</f>
        <v>0.23927526427061316</v>
      </c>
      <c r="M240" s="2">
        <f>VLOOKUP($B240,'Changes (pct point)'!$B:$AA,M$645,FALSE)/(VLOOKUP($B240,'Rates (%) SA2'!$B:$AA,M$645,FALSE)-(VLOOKUP($B240,'Changes (pct point)'!$B:$AA,M$645,FALSE)))</f>
        <v>0.66499859154929575</v>
      </c>
      <c r="N240" s="2">
        <f>VLOOKUP($B240,'Changes (pct point)'!$B:$AA,N$645,FALSE)/(VLOOKUP($B240,'Rates (%) SA2'!$B:$AA,N$645,FALSE)-(VLOOKUP($B240,'Changes (pct point)'!$B:$AA,N$645,FALSE)))</f>
        <v>-0.19794276729559743</v>
      </c>
      <c r="O240" s="2">
        <f>VLOOKUP($B240,'Changes (pct point)'!$B:$AA,O$645,FALSE)/(VLOOKUP($B240,'Rates (%) SA2'!$B:$AA,O$645,FALSE)-(VLOOKUP($B240,'Changes (pct point)'!$B:$AA,O$645,FALSE)))</f>
        <v>1.516406249999999E-2</v>
      </c>
      <c r="P240" s="2">
        <f>VLOOKUP($B240,'Changes (pct point)'!$B:$AA,P$645,FALSE)/(VLOOKUP($B240,'Rates (%) SA2'!$B:$AA,P$645,FALSE)-(VLOOKUP($B240,'Changes (pct point)'!$B:$AA,P$645,FALSE)))</f>
        <v>-5.0150000000000028E-2</v>
      </c>
      <c r="Q240" s="2">
        <f>VLOOKUP($B240,'Changes (pct point)'!$B:$AA,Q$645,FALSE)/(VLOOKUP($B240,'Rates (%) SA2'!$B:$AA,Q$645,FALSE)-(VLOOKUP($B240,'Changes (pct point)'!$B:$AA,Q$645,FALSE)))</f>
        <v>0.23489316770186336</v>
      </c>
      <c r="R240" s="2">
        <f>VLOOKUP($B240,'Changes (pct point)'!$B:$AA,R$645,FALSE)/(VLOOKUP($B240,'Rates (%) SA2'!$B:$AA,R$645,FALSE)-(VLOOKUP($B240,'Changes (pct point)'!$B:$AA,R$645,FALSE)))</f>
        <v>2.0586666666666664</v>
      </c>
      <c r="S240" s="2">
        <f>VLOOKUP($B240,'Changes (pct point)'!$B:$AA,S$645,FALSE)/(VLOOKUP($B240,'Rates (%) SA2'!$B:$AA,S$645,FALSE)-(VLOOKUP($B240,'Changes (pct point)'!$B:$AA,S$645,FALSE)))</f>
        <v>0.63508965517241378</v>
      </c>
      <c r="T240" s="2">
        <f>VLOOKUP($B240,'Changes (pct point)'!$B:$AA,T$645,FALSE)/(VLOOKUP($B240,'Rates (%) SA2'!$B:$AA,T$645,FALSE)-(VLOOKUP($B240,'Changes (pct point)'!$B:$AA,T$645,FALSE)))</f>
        <v>5.8889812332439673E-2</v>
      </c>
      <c r="U240" s="2">
        <f>VLOOKUP($B240,'Changes (pct point)'!$B:$AA,U$645,FALSE)/(VLOOKUP($B240,'Rates (%) SA2'!$B:$AA,U$645,FALSE)-(VLOOKUP($B240,'Changes (pct point)'!$B:$AA,U$645,FALSE)))</f>
        <v>6.4497907949790781E-2</v>
      </c>
      <c r="V240" s="2" t="e">
        <f>VLOOKUP($B240,'Changes (pct point)'!$B:$AA,V$645,FALSE)/(VLOOKUP($B240,'Rates (%) SA2'!$B:$AA,V$645,FALSE)-(VLOOKUP($B240,'Changes (pct point)'!$B:$AA,V$645,FALSE)))</f>
        <v>#VALUE!</v>
      </c>
      <c r="W240" s="2">
        <f>VLOOKUP($B240,'Changes (pct point)'!$B:$AA,W$645,FALSE)/(VLOOKUP($B240,'Rates (%) SA2'!$B:$AA,W$645,FALSE)-(VLOOKUP($B240,'Changes (pct point)'!$B:$AA,W$645,FALSE)))</f>
        <v>0.45192307692307693</v>
      </c>
      <c r="X240" s="2">
        <f>VLOOKUP($B240,'Changes (pct point)'!$B:$AA,X$645,FALSE)/(VLOOKUP($B240,'Rates (%) SA2'!$B:$AA,X$645,FALSE)-(VLOOKUP($B240,'Changes (pct point)'!$B:$AA,X$645,FALSE)))</f>
        <v>0.38720538720538722</v>
      </c>
      <c r="Y240" s="2">
        <f>VLOOKUP($B240,'Changes (pct point)'!$B:$AA,Y$645,FALSE)/(VLOOKUP($B240,'Rates (%) SA2'!$B:$AA,Y$645,FALSE)-(VLOOKUP($B240,'Changes (pct point)'!$B:$AA,Y$645,FALSE)))</f>
        <v>2.0079716563330385</v>
      </c>
      <c r="Z240" s="2">
        <f>VLOOKUP($B240,'Changes (pct point)'!$B:$AA,Z$645,FALSE)/(VLOOKUP($B240,'Rates (%) SA2'!$B:$AA,Z$645,FALSE)-(VLOOKUP($B240,'Changes (pct point)'!$B:$AA,Z$645,FALSE)))</f>
        <v>0.40332640332640329</v>
      </c>
    </row>
    <row r="241" spans="1:26" x14ac:dyDescent="0.3">
      <c r="A241">
        <v>125041489</v>
      </c>
      <c r="B241" t="s">
        <v>639</v>
      </c>
      <c r="C241" s="2">
        <f>VLOOKUP($B241,'Changes (pct point)'!$B:$AA,C$645,FALSE)/(VLOOKUP($B241,'Rates (%) SA2'!$B:$AA,C$645,FALSE)-(VLOOKUP($B241,'Changes (pct point)'!$B:$AA,C$645,FALSE)))</f>
        <v>1.3289804931910135E-2</v>
      </c>
      <c r="D241" s="2">
        <f>VLOOKUP($B241,'Changes (pct point)'!$B:$AA,D$645,FALSE)/(VLOOKUP($B241,'Rates (%) SA2'!$B:$AA,D$645,FALSE)-(VLOOKUP($B241,'Changes (pct point)'!$B:$AA,D$645,FALSE)))</f>
        <v>-0.2071380877742946</v>
      </c>
      <c r="E241" s="2">
        <f>VLOOKUP($B241,'Changes (pct point)'!$B:$AA,E$645,FALSE)/(VLOOKUP($B241,'Rates (%) SA2'!$B:$AA,E$645,FALSE)-(VLOOKUP($B241,'Changes (pct point)'!$B:$AA,E$645,FALSE)))</f>
        <v>-0.1312831325301205</v>
      </c>
      <c r="F241" s="2">
        <f>VLOOKUP($B241,'Changes (pct point)'!$B:$AA,F$645,FALSE)/(VLOOKUP($B241,'Rates (%) SA2'!$B:$AA,F$645,FALSE)-(VLOOKUP($B241,'Changes (pct point)'!$B:$AA,F$645,FALSE)))</f>
        <v>7.0989041095890368E-2</v>
      </c>
      <c r="G241" s="2">
        <f>VLOOKUP($B241,'Changes (pct point)'!$B:$AA,G$645,FALSE)/(VLOOKUP($B241,'Rates (%) SA2'!$B:$AA,G$645,FALSE)-(VLOOKUP($B241,'Changes (pct point)'!$B:$AA,G$645,FALSE)))</f>
        <v>0.31664041811846683</v>
      </c>
      <c r="H241" s="2">
        <f>VLOOKUP($B241,'Changes (pct point)'!$B:$AA,H$645,FALSE)/(VLOOKUP($B241,'Rates (%) SA2'!$B:$AA,H$645,FALSE)-(VLOOKUP($B241,'Changes (pct point)'!$B:$AA,H$645,FALSE)))</f>
        <v>7.7581211498973263E-2</v>
      </c>
      <c r="I241" s="2">
        <f>VLOOKUP($B241,'Changes (pct point)'!$B:$AA,I$645,FALSE)/(VLOOKUP($B241,'Rates (%) SA2'!$B:$AA,I$645,FALSE)-(VLOOKUP($B241,'Changes (pct point)'!$B:$AA,I$645,FALSE)))</f>
        <v>8.4385882352941227E-2</v>
      </c>
      <c r="J241" s="2">
        <f>VLOOKUP($B241,'Changes (pct point)'!$B:$AA,J$645,FALSE)/(VLOOKUP($B241,'Rates (%) SA2'!$B:$AA,J$645,FALSE)-(VLOOKUP($B241,'Changes (pct point)'!$B:$AA,J$645,FALSE)))</f>
        <v>0.31681097852028645</v>
      </c>
      <c r="K241" s="2">
        <f>VLOOKUP($B241,'Changes (pct point)'!$B:$AA,K$645,FALSE)/(VLOOKUP($B241,'Rates (%) SA2'!$B:$AA,K$645,FALSE)-(VLOOKUP($B241,'Changes (pct point)'!$B:$AA,K$645,FALSE)))</f>
        <v>0.27284527027027033</v>
      </c>
      <c r="L241" s="2">
        <f>VLOOKUP($B241,'Changes (pct point)'!$B:$AA,L$645,FALSE)/(VLOOKUP($B241,'Rates (%) SA2'!$B:$AA,L$645,FALSE)-(VLOOKUP($B241,'Changes (pct point)'!$B:$AA,L$645,FALSE)))</f>
        <v>-0.10686842105263158</v>
      </c>
      <c r="M241" s="2">
        <f>VLOOKUP($B241,'Changes (pct point)'!$B:$AA,M$645,FALSE)/(VLOOKUP($B241,'Rates (%) SA2'!$B:$AA,M$645,FALSE)-(VLOOKUP($B241,'Changes (pct point)'!$B:$AA,M$645,FALSE)))</f>
        <v>-0.32203447098976107</v>
      </c>
      <c r="N241" s="2">
        <f>VLOOKUP($B241,'Changes (pct point)'!$B:$AA,N$645,FALSE)/(VLOOKUP($B241,'Rates (%) SA2'!$B:$AA,N$645,FALSE)-(VLOOKUP($B241,'Changes (pct point)'!$B:$AA,N$645,FALSE)))</f>
        <v>-0.25790674157303378</v>
      </c>
      <c r="O241" s="2">
        <f>VLOOKUP($B241,'Changes (pct point)'!$B:$AA,O$645,FALSE)/(VLOOKUP($B241,'Rates (%) SA2'!$B:$AA,O$645,FALSE)-(VLOOKUP($B241,'Changes (pct point)'!$B:$AA,O$645,FALSE)))</f>
        <v>0.82382879999999992</v>
      </c>
      <c r="P241" s="2">
        <f>VLOOKUP($B241,'Changes (pct point)'!$B:$AA,P$645,FALSE)/(VLOOKUP($B241,'Rates (%) SA2'!$B:$AA,P$645,FALSE)-(VLOOKUP($B241,'Changes (pct point)'!$B:$AA,P$645,FALSE)))</f>
        <v>-0.22757816901408454</v>
      </c>
      <c r="Q241" s="2">
        <f>VLOOKUP($B241,'Changes (pct point)'!$B:$AA,Q$645,FALSE)/(VLOOKUP($B241,'Rates (%) SA2'!$B:$AA,Q$645,FALSE)-(VLOOKUP($B241,'Changes (pct point)'!$B:$AA,Q$645,FALSE)))</f>
        <v>4.3510980810234572E-2</v>
      </c>
      <c r="R241" s="2">
        <f>VLOOKUP($B241,'Changes (pct point)'!$B:$AA,R$645,FALSE)/(VLOOKUP($B241,'Rates (%) SA2'!$B:$AA,R$645,FALSE)-(VLOOKUP($B241,'Changes (pct point)'!$B:$AA,R$645,FALSE)))</f>
        <v>0.32967460317460312</v>
      </c>
      <c r="S241" s="2">
        <f>VLOOKUP($B241,'Changes (pct point)'!$B:$AA,S$645,FALSE)/(VLOOKUP($B241,'Rates (%) SA2'!$B:$AA,S$645,FALSE)-(VLOOKUP($B241,'Changes (pct point)'!$B:$AA,S$645,FALSE)))</f>
        <v>-0.14226555023923432</v>
      </c>
      <c r="T241" s="2">
        <f>VLOOKUP($B241,'Changes (pct point)'!$B:$AA,T$645,FALSE)/(VLOOKUP($B241,'Rates (%) SA2'!$B:$AA,T$645,FALSE)-(VLOOKUP($B241,'Changes (pct point)'!$B:$AA,T$645,FALSE)))</f>
        <v>-0.27563258232235699</v>
      </c>
      <c r="U241" s="2">
        <f>VLOOKUP($B241,'Changes (pct point)'!$B:$AA,U$645,FALSE)/(VLOOKUP($B241,'Rates (%) SA2'!$B:$AA,U$645,FALSE)-(VLOOKUP($B241,'Changes (pct point)'!$B:$AA,U$645,FALSE)))</f>
        <v>6.2130882352941168E-2</v>
      </c>
      <c r="V241" s="2">
        <f>VLOOKUP($B241,'Changes (pct point)'!$B:$AA,V$645,FALSE)/(VLOOKUP($B241,'Rates (%) SA2'!$B:$AA,V$645,FALSE)-(VLOOKUP($B241,'Changes (pct point)'!$B:$AA,V$645,FALSE)))</f>
        <v>0.4377107382550337</v>
      </c>
      <c r="W241" s="2">
        <f>VLOOKUP($B241,'Changes (pct point)'!$B:$AA,W$645,FALSE)/(VLOOKUP($B241,'Rates (%) SA2'!$B:$AA,W$645,FALSE)-(VLOOKUP($B241,'Changes (pct point)'!$B:$AA,W$645,FALSE)))</f>
        <v>7.1936056838365903E-2</v>
      </c>
      <c r="X241" s="2">
        <f>VLOOKUP($B241,'Changes (pct point)'!$B:$AA,X$645,FALSE)/(VLOOKUP($B241,'Rates (%) SA2'!$B:$AA,X$645,FALSE)-(VLOOKUP($B241,'Changes (pct point)'!$B:$AA,X$645,FALSE)))</f>
        <v>0.31390374331550802</v>
      </c>
      <c r="Y241" s="2">
        <f>VLOOKUP($B241,'Changes (pct point)'!$B:$AA,Y$645,FALSE)/(VLOOKUP($B241,'Rates (%) SA2'!$B:$AA,Y$645,FALSE)-(VLOOKUP($B241,'Changes (pct point)'!$B:$AA,Y$645,FALSE)))</f>
        <v>9.8849748382458663E-2</v>
      </c>
      <c r="Z241" s="2">
        <f>VLOOKUP($B241,'Changes (pct point)'!$B:$AA,Z$645,FALSE)/(VLOOKUP($B241,'Rates (%) SA2'!$B:$AA,Z$645,FALSE)-(VLOOKUP($B241,'Changes (pct point)'!$B:$AA,Z$645,FALSE)))</f>
        <v>0.27360774818401939</v>
      </c>
    </row>
    <row r="242" spans="1:26" x14ac:dyDescent="0.3">
      <c r="A242">
        <v>127031524</v>
      </c>
      <c r="B242" t="s">
        <v>689</v>
      </c>
      <c r="C242" s="2">
        <f>VLOOKUP($B242,'Changes (pct point)'!$B:$AA,C$645,FALSE)/(VLOOKUP($B242,'Rates (%) SA2'!$B:$AA,C$645,FALSE)-(VLOOKUP($B242,'Changes (pct point)'!$B:$AA,C$645,FALSE)))</f>
        <v>8.3225763688760904E-2</v>
      </c>
      <c r="D242" s="2">
        <f>VLOOKUP($B242,'Changes (pct point)'!$B:$AA,D$645,FALSE)/(VLOOKUP($B242,'Rates (%) SA2'!$B:$AA,D$645,FALSE)-(VLOOKUP($B242,'Changes (pct point)'!$B:$AA,D$645,FALSE)))</f>
        <v>2.4582579564489081E-2</v>
      </c>
      <c r="E242" s="2">
        <f>VLOOKUP($B242,'Changes (pct point)'!$B:$AA,E$645,FALSE)/(VLOOKUP($B242,'Rates (%) SA2'!$B:$AA,E$645,FALSE)-(VLOOKUP($B242,'Changes (pct point)'!$B:$AA,E$645,FALSE)))</f>
        <v>-9.6388000000000001E-2</v>
      </c>
      <c r="F242" s="2">
        <f>VLOOKUP($B242,'Changes (pct point)'!$B:$AA,F$645,FALSE)/(VLOOKUP($B242,'Rates (%) SA2'!$B:$AA,F$645,FALSE)-(VLOOKUP($B242,'Changes (pct point)'!$B:$AA,F$645,FALSE)))</f>
        <v>0.10117368421052619</v>
      </c>
      <c r="G242" s="2">
        <f>VLOOKUP($B242,'Changes (pct point)'!$B:$AA,G$645,FALSE)/(VLOOKUP($B242,'Rates (%) SA2'!$B:$AA,G$645,FALSE)-(VLOOKUP($B242,'Changes (pct point)'!$B:$AA,G$645,FALSE)))</f>
        <v>0.51102956521739118</v>
      </c>
      <c r="H242" s="2">
        <f>VLOOKUP($B242,'Changes (pct point)'!$B:$AA,H$645,FALSE)/(VLOOKUP($B242,'Rates (%) SA2'!$B:$AA,H$645,FALSE)-(VLOOKUP($B242,'Changes (pct point)'!$B:$AA,H$645,FALSE)))</f>
        <v>0.13009696969696977</v>
      </c>
      <c r="I242" s="2">
        <f>VLOOKUP($B242,'Changes (pct point)'!$B:$AA,I$645,FALSE)/(VLOOKUP($B242,'Rates (%) SA2'!$B:$AA,I$645,FALSE)-(VLOOKUP($B242,'Changes (pct point)'!$B:$AA,I$645,FALSE)))</f>
        <v>0.10573872472783827</v>
      </c>
      <c r="J242" s="2">
        <f>VLOOKUP($B242,'Changes (pct point)'!$B:$AA,J$645,FALSE)/(VLOOKUP($B242,'Rates (%) SA2'!$B:$AA,J$645,FALSE)-(VLOOKUP($B242,'Changes (pct point)'!$B:$AA,J$645,FALSE)))</f>
        <v>7.6587999999999962E-2</v>
      </c>
      <c r="K242" s="2">
        <f>VLOOKUP($B242,'Changes (pct point)'!$B:$AA,K$645,FALSE)/(VLOOKUP($B242,'Rates (%) SA2'!$B:$AA,K$645,FALSE)-(VLOOKUP($B242,'Changes (pct point)'!$B:$AA,K$645,FALSE)))</f>
        <v>1.4366356164383562</v>
      </c>
      <c r="L242" s="2">
        <f>VLOOKUP($B242,'Changes (pct point)'!$B:$AA,L$645,FALSE)/(VLOOKUP($B242,'Rates (%) SA2'!$B:$AA,L$645,FALSE)-(VLOOKUP($B242,'Changes (pct point)'!$B:$AA,L$645,FALSE)))</f>
        <v>0.24515910338517843</v>
      </c>
      <c r="M242" s="2">
        <f>VLOOKUP($B242,'Changes (pct point)'!$B:$AA,M$645,FALSE)/(VLOOKUP($B242,'Rates (%) SA2'!$B:$AA,M$645,FALSE)-(VLOOKUP($B242,'Changes (pct point)'!$B:$AA,M$645,FALSE)))</f>
        <v>-0.2050442105263158</v>
      </c>
      <c r="N242" s="2">
        <f>VLOOKUP($B242,'Changes (pct point)'!$B:$AA,N$645,FALSE)/(VLOOKUP($B242,'Rates (%) SA2'!$B:$AA,N$645,FALSE)-(VLOOKUP($B242,'Changes (pct point)'!$B:$AA,N$645,FALSE)))</f>
        <v>-0.18188197674418613</v>
      </c>
      <c r="O242" s="2">
        <f>VLOOKUP($B242,'Changes (pct point)'!$B:$AA,O$645,FALSE)/(VLOOKUP($B242,'Rates (%) SA2'!$B:$AA,O$645,FALSE)-(VLOOKUP($B242,'Changes (pct point)'!$B:$AA,O$645,FALSE)))</f>
        <v>0.46092499999999992</v>
      </c>
      <c r="P242" s="2">
        <f>VLOOKUP($B242,'Changes (pct point)'!$B:$AA,P$645,FALSE)/(VLOOKUP($B242,'Rates (%) SA2'!$B:$AA,P$645,FALSE)-(VLOOKUP($B242,'Changes (pct point)'!$B:$AA,P$645,FALSE)))</f>
        <v>-0.50974647887323954</v>
      </c>
      <c r="Q242" s="2">
        <f>VLOOKUP($B242,'Changes (pct point)'!$B:$AA,Q$645,FALSE)/(VLOOKUP($B242,'Rates (%) SA2'!$B:$AA,Q$645,FALSE)-(VLOOKUP($B242,'Changes (pct point)'!$B:$AA,Q$645,FALSE)))</f>
        <v>0.12698403361344529</v>
      </c>
      <c r="R242" s="2">
        <f>VLOOKUP($B242,'Changes (pct point)'!$B:$AA,R$645,FALSE)/(VLOOKUP($B242,'Rates (%) SA2'!$B:$AA,R$645,FALSE)-(VLOOKUP($B242,'Changes (pct point)'!$B:$AA,R$645,FALSE)))</f>
        <v>0.67273829787234041</v>
      </c>
      <c r="S242" s="2">
        <f>VLOOKUP($B242,'Changes (pct point)'!$B:$AA,S$645,FALSE)/(VLOOKUP($B242,'Rates (%) SA2'!$B:$AA,S$645,FALSE)-(VLOOKUP($B242,'Changes (pct point)'!$B:$AA,S$645,FALSE)))</f>
        <v>0.66367787610619466</v>
      </c>
      <c r="T242" s="2">
        <f>VLOOKUP($B242,'Changes (pct point)'!$B:$AA,T$645,FALSE)/(VLOOKUP($B242,'Rates (%) SA2'!$B:$AA,T$645,FALSE)-(VLOOKUP($B242,'Changes (pct point)'!$B:$AA,T$645,FALSE)))</f>
        <v>0.14468723404255318</v>
      </c>
      <c r="U242" s="2">
        <f>VLOOKUP($B242,'Changes (pct point)'!$B:$AA,U$645,FALSE)/(VLOOKUP($B242,'Rates (%) SA2'!$B:$AA,U$645,FALSE)-(VLOOKUP($B242,'Changes (pct point)'!$B:$AA,U$645,FALSE)))</f>
        <v>5.8545381526104438E-2</v>
      </c>
      <c r="V242" s="2">
        <f>VLOOKUP($B242,'Changes (pct point)'!$B:$AA,V$645,FALSE)/(VLOOKUP($B242,'Rates (%) SA2'!$B:$AA,V$645,FALSE)-(VLOOKUP($B242,'Changes (pct point)'!$B:$AA,V$645,FALSE)))</f>
        <v>-0.40176630434782601</v>
      </c>
      <c r="W242" s="2">
        <f>VLOOKUP($B242,'Changes (pct point)'!$B:$AA,W$645,FALSE)/(VLOOKUP($B242,'Rates (%) SA2'!$B:$AA,W$645,FALSE)-(VLOOKUP($B242,'Changes (pct point)'!$B:$AA,W$645,FALSE)))</f>
        <v>0.41760299625468167</v>
      </c>
      <c r="X242" s="2">
        <f>VLOOKUP($B242,'Changes (pct point)'!$B:$AA,X$645,FALSE)/(VLOOKUP($B242,'Rates (%) SA2'!$B:$AA,X$645,FALSE)-(VLOOKUP($B242,'Changes (pct point)'!$B:$AA,X$645,FALSE)))</f>
        <v>0.18508997429305915</v>
      </c>
      <c r="Y242" s="2">
        <f>VLOOKUP($B242,'Changes (pct point)'!$B:$AA,Y$645,FALSE)/(VLOOKUP($B242,'Rates (%) SA2'!$B:$AA,Y$645,FALSE)-(VLOOKUP($B242,'Changes (pct point)'!$B:$AA,Y$645,FALSE)))</f>
        <v>0.25372076541459954</v>
      </c>
      <c r="Z242" s="2">
        <f>VLOOKUP($B242,'Changes (pct point)'!$B:$AA,Z$645,FALSE)/(VLOOKUP($B242,'Rates (%) SA2'!$B:$AA,Z$645,FALSE)-(VLOOKUP($B242,'Changes (pct point)'!$B:$AA,Z$645,FALSE)))</f>
        <v>-1.343183344526528E-2</v>
      </c>
    </row>
    <row r="243" spans="1:26" x14ac:dyDescent="0.3">
      <c r="A243">
        <v>108011151</v>
      </c>
      <c r="B243" t="s">
        <v>230</v>
      </c>
      <c r="C243" s="2">
        <f>VLOOKUP($B243,'Changes (pct point)'!$B:$AA,C$645,FALSE)/(VLOOKUP($B243,'Rates (%) SA2'!$B:$AA,C$645,FALSE)-(VLOOKUP($B243,'Changes (pct point)'!$B:$AA,C$645,FALSE)))</f>
        <v>8.8788888888889E-2</v>
      </c>
      <c r="D243" s="2">
        <f>VLOOKUP($B243,'Changes (pct point)'!$B:$AA,D$645,FALSE)/(VLOOKUP($B243,'Rates (%) SA2'!$B:$AA,D$645,FALSE)-(VLOOKUP($B243,'Changes (pct point)'!$B:$AA,D$645,FALSE)))</f>
        <v>-0.23747200000000013</v>
      </c>
      <c r="E243" s="2">
        <f>VLOOKUP($B243,'Changes (pct point)'!$B:$AA,E$645,FALSE)/(VLOOKUP($B243,'Rates (%) SA2'!$B:$AA,E$645,FALSE)-(VLOOKUP($B243,'Changes (pct point)'!$B:$AA,E$645,FALSE)))</f>
        <v>2.3562500000000002</v>
      </c>
      <c r="F243" s="2">
        <f>VLOOKUP($B243,'Changes (pct point)'!$B:$AA,F$645,FALSE)/(VLOOKUP($B243,'Rates (%) SA2'!$B:$AA,F$645,FALSE)-(VLOOKUP($B243,'Changes (pct point)'!$B:$AA,F$645,FALSE)))</f>
        <v>0.12302440476190461</v>
      </c>
      <c r="G243" s="2">
        <f>VLOOKUP($B243,'Changes (pct point)'!$B:$AA,G$645,FALSE)/(VLOOKUP($B243,'Rates (%) SA2'!$B:$AA,G$645,FALSE)-(VLOOKUP($B243,'Changes (pct point)'!$B:$AA,G$645,FALSE)))</f>
        <v>-0.12162962962962967</v>
      </c>
      <c r="H243" s="2">
        <f>VLOOKUP($B243,'Changes (pct point)'!$B:$AA,H$645,FALSE)/(VLOOKUP($B243,'Rates (%) SA2'!$B:$AA,H$645,FALSE)-(VLOOKUP($B243,'Changes (pct point)'!$B:$AA,H$645,FALSE)))</f>
        <v>0.21240645161290314</v>
      </c>
      <c r="I243" s="2">
        <f>VLOOKUP($B243,'Changes (pct point)'!$B:$AA,I$645,FALSE)/(VLOOKUP($B243,'Rates (%) SA2'!$B:$AA,I$645,FALSE)-(VLOOKUP($B243,'Changes (pct point)'!$B:$AA,I$645,FALSE)))</f>
        <v>0.18289280821917797</v>
      </c>
      <c r="J243" s="2">
        <f>VLOOKUP($B243,'Changes (pct point)'!$B:$AA,J$645,FALSE)/(VLOOKUP($B243,'Rates (%) SA2'!$B:$AA,J$645,FALSE)-(VLOOKUP($B243,'Changes (pct point)'!$B:$AA,J$645,FALSE)))</f>
        <v>9.6150943396226731E-3</v>
      </c>
      <c r="K243" s="2">
        <f>VLOOKUP($B243,'Changes (pct point)'!$B:$AA,K$645,FALSE)/(VLOOKUP($B243,'Rates (%) SA2'!$B:$AA,K$645,FALSE)-(VLOOKUP($B243,'Changes (pct point)'!$B:$AA,K$645,FALSE)))</f>
        <v>-3.3571428571428467E-2</v>
      </c>
      <c r="L243" s="2">
        <f>VLOOKUP($B243,'Changes (pct point)'!$B:$AA,L$645,FALSE)/(VLOOKUP($B243,'Rates (%) SA2'!$B:$AA,L$645,FALSE)-(VLOOKUP($B243,'Changes (pct point)'!$B:$AA,L$645,FALSE)))</f>
        <v>0.33656558139534898</v>
      </c>
      <c r="M243" s="2">
        <f>VLOOKUP($B243,'Changes (pct point)'!$B:$AA,M$645,FALSE)/(VLOOKUP($B243,'Rates (%) SA2'!$B:$AA,M$645,FALSE)-(VLOOKUP($B243,'Changes (pct point)'!$B:$AA,M$645,FALSE)))</f>
        <v>-0.23031443298969079</v>
      </c>
      <c r="N243" s="2">
        <f>VLOOKUP($B243,'Changes (pct point)'!$B:$AA,N$645,FALSE)/(VLOOKUP($B243,'Rates (%) SA2'!$B:$AA,N$645,FALSE)-(VLOOKUP($B243,'Changes (pct point)'!$B:$AA,N$645,FALSE)))</f>
        <v>0.92931874999999975</v>
      </c>
      <c r="O243" s="2">
        <f>VLOOKUP($B243,'Changes (pct point)'!$B:$AA,O$645,FALSE)/(VLOOKUP($B243,'Rates (%) SA2'!$B:$AA,O$645,FALSE)-(VLOOKUP($B243,'Changes (pct point)'!$B:$AA,O$645,FALSE)))</f>
        <v>0.34806034482758624</v>
      </c>
      <c r="P243" s="2">
        <f>VLOOKUP($B243,'Changes (pct point)'!$B:$AA,P$645,FALSE)/(VLOOKUP($B243,'Rates (%) SA2'!$B:$AA,P$645,FALSE)-(VLOOKUP($B243,'Changes (pct point)'!$B:$AA,P$645,FALSE)))</f>
        <v>1.3710875</v>
      </c>
      <c r="Q243" s="2">
        <f>VLOOKUP($B243,'Changes (pct point)'!$B:$AA,Q$645,FALSE)/(VLOOKUP($B243,'Rates (%) SA2'!$B:$AA,Q$645,FALSE)-(VLOOKUP($B243,'Changes (pct point)'!$B:$AA,Q$645,FALSE)))</f>
        <v>0.37885416666666671</v>
      </c>
      <c r="R243" s="2">
        <f>VLOOKUP($B243,'Changes (pct point)'!$B:$AA,R$645,FALSE)/(VLOOKUP($B243,'Rates (%) SA2'!$B:$AA,R$645,FALSE)-(VLOOKUP($B243,'Changes (pct point)'!$B:$AA,R$645,FALSE)))</f>
        <v>-8.6153956834532294E-2</v>
      </c>
      <c r="S243" s="2">
        <f>VLOOKUP($B243,'Changes (pct point)'!$B:$AA,S$645,FALSE)/(VLOOKUP($B243,'Rates (%) SA2'!$B:$AA,S$645,FALSE)-(VLOOKUP($B243,'Changes (pct point)'!$B:$AA,S$645,FALSE)))</f>
        <v>2.4076649746192853E-2</v>
      </c>
      <c r="T243" s="2">
        <f>VLOOKUP($B243,'Changes (pct point)'!$B:$AA,T$645,FALSE)/(VLOOKUP($B243,'Rates (%) SA2'!$B:$AA,T$645,FALSE)-(VLOOKUP($B243,'Changes (pct point)'!$B:$AA,T$645,FALSE)))</f>
        <v>0.27883878787878791</v>
      </c>
      <c r="U243" s="2">
        <f>VLOOKUP($B243,'Changes (pct point)'!$B:$AA,U$645,FALSE)/(VLOOKUP($B243,'Rates (%) SA2'!$B:$AA,U$645,FALSE)-(VLOOKUP($B243,'Changes (pct point)'!$B:$AA,U$645,FALSE)))</f>
        <v>5.7231683168316921E-2</v>
      </c>
      <c r="V243" s="2" t="e">
        <f>VLOOKUP($B243,'Changes (pct point)'!$B:$AA,V$645,FALSE)/(VLOOKUP($B243,'Rates (%) SA2'!$B:$AA,V$645,FALSE)-(VLOOKUP($B243,'Changes (pct point)'!$B:$AA,V$645,FALSE)))</f>
        <v>#VALUE!</v>
      </c>
      <c r="W243" s="2">
        <f>VLOOKUP($B243,'Changes (pct point)'!$B:$AA,W$645,FALSE)/(VLOOKUP($B243,'Rates (%) SA2'!$B:$AA,W$645,FALSE)-(VLOOKUP($B243,'Changes (pct point)'!$B:$AA,W$645,FALSE)))</f>
        <v>0.29897494305239181</v>
      </c>
      <c r="X243" s="2">
        <f>VLOOKUP($B243,'Changes (pct point)'!$B:$AA,X$645,FALSE)/(VLOOKUP($B243,'Rates (%) SA2'!$B:$AA,X$645,FALSE)-(VLOOKUP($B243,'Changes (pct point)'!$B:$AA,X$645,FALSE)))</f>
        <v>-0.21724486359043452</v>
      </c>
      <c r="Y243" s="2" t="e">
        <f>VLOOKUP($B243,'Changes (pct point)'!$B:$AA,Y$645,FALSE)/(VLOOKUP($B243,'Rates (%) SA2'!$B:$AA,Y$645,FALSE)-(VLOOKUP($B243,'Changes (pct point)'!$B:$AA,Y$645,FALSE)))</f>
        <v>#DIV/0!</v>
      </c>
      <c r="Z243" s="2">
        <f>VLOOKUP($B243,'Changes (pct point)'!$B:$AA,Z$645,FALSE)/(VLOOKUP($B243,'Rates (%) SA2'!$B:$AA,Z$645,FALSE)-(VLOOKUP($B243,'Changes (pct point)'!$B:$AA,Z$645,FALSE)))</f>
        <v>0.76297443841982948</v>
      </c>
    </row>
    <row r="244" spans="1:26" x14ac:dyDescent="0.3">
      <c r="A244">
        <v>125011584</v>
      </c>
      <c r="B244" t="s">
        <v>618</v>
      </c>
      <c r="C244" s="2">
        <f>VLOOKUP($B244,'Changes (pct point)'!$B:$AA,C$645,FALSE)/(VLOOKUP($B244,'Rates (%) SA2'!$B:$AA,C$645,FALSE)-(VLOOKUP($B244,'Changes (pct point)'!$B:$AA,C$645,FALSE)))</f>
        <v>-2.2338741721854388E-2</v>
      </c>
      <c r="D244" s="2">
        <f>VLOOKUP($B244,'Changes (pct point)'!$B:$AA,D$645,FALSE)/(VLOOKUP($B244,'Rates (%) SA2'!$B:$AA,D$645,FALSE)-(VLOOKUP($B244,'Changes (pct point)'!$B:$AA,D$645,FALSE)))</f>
        <v>-8.5403726708074501E-2</v>
      </c>
      <c r="E244" s="2">
        <f>VLOOKUP($B244,'Changes (pct point)'!$B:$AA,E$645,FALSE)/(VLOOKUP($B244,'Rates (%) SA2'!$B:$AA,E$645,FALSE)-(VLOOKUP($B244,'Changes (pct point)'!$B:$AA,E$645,FALSE)))</f>
        <v>-0.27616882591093123</v>
      </c>
      <c r="F244" s="2">
        <f>VLOOKUP($B244,'Changes (pct point)'!$B:$AA,F$645,FALSE)/(VLOOKUP($B244,'Rates (%) SA2'!$B:$AA,F$645,FALSE)-(VLOOKUP($B244,'Changes (pct point)'!$B:$AA,F$645,FALSE)))</f>
        <v>5.3172898368883253E-2</v>
      </c>
      <c r="G244" s="2">
        <f>VLOOKUP($B244,'Changes (pct point)'!$B:$AA,G$645,FALSE)/(VLOOKUP($B244,'Rates (%) SA2'!$B:$AA,G$645,FALSE)-(VLOOKUP($B244,'Changes (pct point)'!$B:$AA,G$645,FALSE)))</f>
        <v>0.11859354838709682</v>
      </c>
      <c r="H244" s="2">
        <f>VLOOKUP($B244,'Changes (pct point)'!$B:$AA,H$645,FALSE)/(VLOOKUP($B244,'Rates (%) SA2'!$B:$AA,H$645,FALSE)-(VLOOKUP($B244,'Changes (pct point)'!$B:$AA,H$645,FALSE)))</f>
        <v>-6.4718864097363146E-2</v>
      </c>
      <c r="I244" s="2">
        <f>VLOOKUP($B244,'Changes (pct point)'!$B:$AA,I$645,FALSE)/(VLOOKUP($B244,'Rates (%) SA2'!$B:$AA,I$645,FALSE)-(VLOOKUP($B244,'Changes (pct point)'!$B:$AA,I$645,FALSE)))</f>
        <v>7.007288888888874E-2</v>
      </c>
      <c r="J244" s="2">
        <f>VLOOKUP($B244,'Changes (pct point)'!$B:$AA,J$645,FALSE)/(VLOOKUP($B244,'Rates (%) SA2'!$B:$AA,J$645,FALSE)-(VLOOKUP($B244,'Changes (pct point)'!$B:$AA,J$645,FALSE)))</f>
        <v>0.64874153846153848</v>
      </c>
      <c r="K244" s="2">
        <f>VLOOKUP($B244,'Changes (pct point)'!$B:$AA,K$645,FALSE)/(VLOOKUP($B244,'Rates (%) SA2'!$B:$AA,K$645,FALSE)-(VLOOKUP($B244,'Changes (pct point)'!$B:$AA,K$645,FALSE)))</f>
        <v>0.22904935064935075</v>
      </c>
      <c r="L244" s="2">
        <f>VLOOKUP($B244,'Changes (pct point)'!$B:$AA,L$645,FALSE)/(VLOOKUP($B244,'Rates (%) SA2'!$B:$AA,L$645,FALSE)-(VLOOKUP($B244,'Changes (pct point)'!$B:$AA,L$645,FALSE)))</f>
        <v>0.23977024070021866</v>
      </c>
      <c r="M244" s="2">
        <f>VLOOKUP($B244,'Changes (pct point)'!$B:$AA,M$645,FALSE)/(VLOOKUP($B244,'Rates (%) SA2'!$B:$AA,M$645,FALSE)-(VLOOKUP($B244,'Changes (pct point)'!$B:$AA,M$645,FALSE)))</f>
        <v>0.27615319148936168</v>
      </c>
      <c r="N244" s="2">
        <f>VLOOKUP($B244,'Changes (pct point)'!$B:$AA,N$645,FALSE)/(VLOOKUP($B244,'Rates (%) SA2'!$B:$AA,N$645,FALSE)-(VLOOKUP($B244,'Changes (pct point)'!$B:$AA,N$645,FALSE)))</f>
        <v>6.4049689440994631E-3</v>
      </c>
      <c r="O244" s="2">
        <f>VLOOKUP($B244,'Changes (pct point)'!$B:$AA,O$645,FALSE)/(VLOOKUP($B244,'Rates (%) SA2'!$B:$AA,O$645,FALSE)-(VLOOKUP($B244,'Changes (pct point)'!$B:$AA,O$645,FALSE)))</f>
        <v>-0.31528510638297874</v>
      </c>
      <c r="P244" s="2">
        <f>VLOOKUP($B244,'Changes (pct point)'!$B:$AA,P$645,FALSE)/(VLOOKUP($B244,'Rates (%) SA2'!$B:$AA,P$645,FALSE)-(VLOOKUP($B244,'Changes (pct point)'!$B:$AA,P$645,FALSE)))</f>
        <v>-0.28567087378640771</v>
      </c>
      <c r="Q244" s="2">
        <f>VLOOKUP($B244,'Changes (pct point)'!$B:$AA,Q$645,FALSE)/(VLOOKUP($B244,'Rates (%) SA2'!$B:$AA,Q$645,FALSE)-(VLOOKUP($B244,'Changes (pct point)'!$B:$AA,Q$645,FALSE)))</f>
        <v>-3.9889621087314669E-2</v>
      </c>
      <c r="R244" s="2">
        <f>VLOOKUP($B244,'Changes (pct point)'!$B:$AA,R$645,FALSE)/(VLOOKUP($B244,'Rates (%) SA2'!$B:$AA,R$645,FALSE)-(VLOOKUP($B244,'Changes (pct point)'!$B:$AA,R$645,FALSE)))</f>
        <v>0.23825000000000002</v>
      </c>
      <c r="S244" s="2">
        <f>VLOOKUP($B244,'Changes (pct point)'!$B:$AA,S$645,FALSE)/(VLOOKUP($B244,'Rates (%) SA2'!$B:$AA,S$645,FALSE)-(VLOOKUP($B244,'Changes (pct point)'!$B:$AA,S$645,FALSE)))</f>
        <v>-7.2479999999999947E-2</v>
      </c>
      <c r="T244" s="2">
        <f>VLOOKUP($B244,'Changes (pct point)'!$B:$AA,T$645,FALSE)/(VLOOKUP($B244,'Rates (%) SA2'!$B:$AA,T$645,FALSE)-(VLOOKUP($B244,'Changes (pct point)'!$B:$AA,T$645,FALSE)))</f>
        <v>-0.12760282087447106</v>
      </c>
      <c r="U244" s="2">
        <f>VLOOKUP($B244,'Changes (pct point)'!$B:$AA,U$645,FALSE)/(VLOOKUP($B244,'Rates (%) SA2'!$B:$AA,U$645,FALSE)-(VLOOKUP($B244,'Changes (pct point)'!$B:$AA,U$645,FALSE)))</f>
        <v>5.552985781990534E-2</v>
      </c>
      <c r="V244" s="2">
        <f>VLOOKUP($B244,'Changes (pct point)'!$B:$AA,V$645,FALSE)/(VLOOKUP($B244,'Rates (%) SA2'!$B:$AA,V$645,FALSE)-(VLOOKUP($B244,'Changes (pct point)'!$B:$AA,V$645,FALSE)))</f>
        <v>-2.863387096774192E-2</v>
      </c>
      <c r="W244" s="2">
        <f>VLOOKUP($B244,'Changes (pct point)'!$B:$AA,W$645,FALSE)/(VLOOKUP($B244,'Rates (%) SA2'!$B:$AA,W$645,FALSE)-(VLOOKUP($B244,'Changes (pct point)'!$B:$AA,W$645,FALSE)))</f>
        <v>3.5101715197447148E-2</v>
      </c>
      <c r="X244" s="2">
        <f>VLOOKUP($B244,'Changes (pct point)'!$B:$AA,X$645,FALSE)/(VLOOKUP($B244,'Rates (%) SA2'!$B:$AA,X$645,FALSE)-(VLOOKUP($B244,'Changes (pct point)'!$B:$AA,X$645,FALSE)))</f>
        <v>0</v>
      </c>
      <c r="Y244" s="2">
        <f>VLOOKUP($B244,'Changes (pct point)'!$B:$AA,Y$645,FALSE)/(VLOOKUP($B244,'Rates (%) SA2'!$B:$AA,Y$645,FALSE)-(VLOOKUP($B244,'Changes (pct point)'!$B:$AA,Y$645,FALSE)))</f>
        <v>3.8425782460489624E-2</v>
      </c>
      <c r="Z244" s="2">
        <f>VLOOKUP($B244,'Changes (pct point)'!$B:$AA,Z$645,FALSE)/(VLOOKUP($B244,'Rates (%) SA2'!$B:$AA,Z$645,FALSE)-(VLOOKUP($B244,'Changes (pct point)'!$B:$AA,Z$645,FALSE)))</f>
        <v>-0.13159780272271315</v>
      </c>
    </row>
    <row r="245" spans="1:26" x14ac:dyDescent="0.3">
      <c r="A245">
        <v>116031315</v>
      </c>
      <c r="B245" t="s">
        <v>409</v>
      </c>
      <c r="C245" s="2">
        <f>VLOOKUP($B245,'Changes (pct point)'!$B:$AA,C$645,FALSE)/(VLOOKUP($B245,'Rates (%) SA2'!$B:$AA,C$645,FALSE)-(VLOOKUP($B245,'Changes (pct point)'!$B:$AA,C$645,FALSE)))</f>
        <v>5.611922931985297E-2</v>
      </c>
      <c r="D245" s="2">
        <f>VLOOKUP($B245,'Changes (pct point)'!$B:$AA,D$645,FALSE)/(VLOOKUP($B245,'Rates (%) SA2'!$B:$AA,D$645,FALSE)-(VLOOKUP($B245,'Changes (pct point)'!$B:$AA,D$645,FALSE)))</f>
        <v>-3.6492974753018555E-2</v>
      </c>
      <c r="E245" s="2">
        <f>VLOOKUP($B245,'Changes (pct point)'!$B:$AA,E$645,FALSE)/(VLOOKUP($B245,'Rates (%) SA2'!$B:$AA,E$645,FALSE)-(VLOOKUP($B245,'Changes (pct point)'!$B:$AA,E$645,FALSE)))</f>
        <v>-8.2800507614213231E-2</v>
      </c>
      <c r="F245" s="2">
        <f>VLOOKUP($B245,'Changes (pct point)'!$B:$AA,F$645,FALSE)/(VLOOKUP($B245,'Rates (%) SA2'!$B:$AA,F$645,FALSE)-(VLOOKUP($B245,'Changes (pct point)'!$B:$AA,F$645,FALSE)))</f>
        <v>0.18117616865261224</v>
      </c>
      <c r="G245" s="2">
        <f>VLOOKUP($B245,'Changes (pct point)'!$B:$AA,G$645,FALSE)/(VLOOKUP($B245,'Rates (%) SA2'!$B:$AA,G$645,FALSE)-(VLOOKUP($B245,'Changes (pct point)'!$B:$AA,G$645,FALSE)))</f>
        <v>-7.2233766233767089E-3</v>
      </c>
      <c r="H245" s="2">
        <f>VLOOKUP($B245,'Changes (pct point)'!$B:$AA,H$645,FALSE)/(VLOOKUP($B245,'Rates (%) SA2'!$B:$AA,H$645,FALSE)-(VLOOKUP($B245,'Changes (pct point)'!$B:$AA,H$645,FALSE)))</f>
        <v>0.14349285714285706</v>
      </c>
      <c r="I245" s="2">
        <f>VLOOKUP($B245,'Changes (pct point)'!$B:$AA,I$645,FALSE)/(VLOOKUP($B245,'Rates (%) SA2'!$B:$AA,I$645,FALSE)-(VLOOKUP($B245,'Changes (pct point)'!$B:$AA,I$645,FALSE)))</f>
        <v>7.790500532481362E-2</v>
      </c>
      <c r="J245" s="2">
        <f>VLOOKUP($B245,'Changes (pct point)'!$B:$AA,J$645,FALSE)/(VLOOKUP($B245,'Rates (%) SA2'!$B:$AA,J$645,FALSE)-(VLOOKUP($B245,'Changes (pct point)'!$B:$AA,J$645,FALSE)))</f>
        <v>0.67840721649484514</v>
      </c>
      <c r="K245" s="2">
        <f>VLOOKUP($B245,'Changes (pct point)'!$B:$AA,K$645,FALSE)/(VLOOKUP($B245,'Rates (%) SA2'!$B:$AA,K$645,FALSE)-(VLOOKUP($B245,'Changes (pct point)'!$B:$AA,K$645,FALSE)))</f>
        <v>0.41619512195121955</v>
      </c>
      <c r="L245" s="2">
        <f>VLOOKUP($B245,'Changes (pct point)'!$B:$AA,L$645,FALSE)/(VLOOKUP($B245,'Rates (%) SA2'!$B:$AA,L$645,FALSE)-(VLOOKUP($B245,'Changes (pct point)'!$B:$AA,L$645,FALSE)))</f>
        <v>0.29786232670283286</v>
      </c>
      <c r="M245" s="2">
        <f>VLOOKUP($B245,'Changes (pct point)'!$B:$AA,M$645,FALSE)/(VLOOKUP($B245,'Rates (%) SA2'!$B:$AA,M$645,FALSE)-(VLOOKUP($B245,'Changes (pct point)'!$B:$AA,M$645,FALSE)))</f>
        <v>-1.9413766730401467E-2</v>
      </c>
      <c r="N245" s="2">
        <f>VLOOKUP($B245,'Changes (pct point)'!$B:$AA,N$645,FALSE)/(VLOOKUP($B245,'Rates (%) SA2'!$B:$AA,N$645,FALSE)-(VLOOKUP($B245,'Changes (pct point)'!$B:$AA,N$645,FALSE)))</f>
        <v>-0.10016359223300979</v>
      </c>
      <c r="O245" s="2">
        <f>VLOOKUP($B245,'Changes (pct point)'!$B:$AA,O$645,FALSE)/(VLOOKUP($B245,'Rates (%) SA2'!$B:$AA,O$645,FALSE)-(VLOOKUP($B245,'Changes (pct point)'!$B:$AA,O$645,FALSE)))</f>
        <v>0.64740053191489344</v>
      </c>
      <c r="P245" s="2">
        <f>VLOOKUP($B245,'Changes (pct point)'!$B:$AA,P$645,FALSE)/(VLOOKUP($B245,'Rates (%) SA2'!$B:$AA,P$645,FALSE)-(VLOOKUP($B245,'Changes (pct point)'!$B:$AA,P$645,FALSE)))</f>
        <v>-0.24469000000000002</v>
      </c>
      <c r="Q245" s="2">
        <f>VLOOKUP($B245,'Changes (pct point)'!$B:$AA,Q$645,FALSE)/(VLOOKUP($B245,'Rates (%) SA2'!$B:$AA,Q$645,FALSE)-(VLOOKUP($B245,'Changes (pct point)'!$B:$AA,Q$645,FALSE)))</f>
        <v>6.7631469440832315E-2</v>
      </c>
      <c r="R245" s="2">
        <f>VLOOKUP($B245,'Changes (pct point)'!$B:$AA,R$645,FALSE)/(VLOOKUP($B245,'Rates (%) SA2'!$B:$AA,R$645,FALSE)-(VLOOKUP($B245,'Changes (pct point)'!$B:$AA,R$645,FALSE)))</f>
        <v>9.3879999999999977E-2</v>
      </c>
      <c r="S245" s="2">
        <f>VLOOKUP($B245,'Changes (pct point)'!$B:$AA,S$645,FALSE)/(VLOOKUP($B245,'Rates (%) SA2'!$B:$AA,S$645,FALSE)-(VLOOKUP($B245,'Changes (pct point)'!$B:$AA,S$645,FALSE)))</f>
        <v>5.0865142857142741E-2</v>
      </c>
      <c r="T245" s="2">
        <f>VLOOKUP($B245,'Changes (pct point)'!$B:$AA,T$645,FALSE)/(VLOOKUP($B245,'Rates (%) SA2'!$B:$AA,T$645,FALSE)-(VLOOKUP($B245,'Changes (pct point)'!$B:$AA,T$645,FALSE)))</f>
        <v>9.0159562841530094E-2</v>
      </c>
      <c r="U245" s="2">
        <f>VLOOKUP($B245,'Changes (pct point)'!$B:$AA,U$645,FALSE)/(VLOOKUP($B245,'Rates (%) SA2'!$B:$AA,U$645,FALSE)-(VLOOKUP($B245,'Changes (pct point)'!$B:$AA,U$645,FALSE)))</f>
        <v>5.3192612137203193E-2</v>
      </c>
      <c r="V245" s="2">
        <f>VLOOKUP($B245,'Changes (pct point)'!$B:$AA,V$645,FALSE)/(VLOOKUP($B245,'Rates (%) SA2'!$B:$AA,V$645,FALSE)-(VLOOKUP($B245,'Changes (pct point)'!$B:$AA,V$645,FALSE)))</f>
        <v>-0.37113760683760677</v>
      </c>
      <c r="W245" s="2">
        <f>VLOOKUP($B245,'Changes (pct point)'!$B:$AA,W$645,FALSE)/(VLOOKUP($B245,'Rates (%) SA2'!$B:$AA,W$645,FALSE)-(VLOOKUP($B245,'Changes (pct point)'!$B:$AA,W$645,FALSE)))</f>
        <v>0.16403162055335968</v>
      </c>
      <c r="X245" s="2">
        <f>VLOOKUP($B245,'Changes (pct point)'!$B:$AA,X$645,FALSE)/(VLOOKUP($B245,'Rates (%) SA2'!$B:$AA,X$645,FALSE)-(VLOOKUP($B245,'Changes (pct point)'!$B:$AA,X$645,FALSE)))</f>
        <v>-6.4413938753959885E-2</v>
      </c>
      <c r="Y245" s="2">
        <f>VLOOKUP($B245,'Changes (pct point)'!$B:$AA,Y$645,FALSE)/(VLOOKUP($B245,'Rates (%) SA2'!$B:$AA,Y$645,FALSE)-(VLOOKUP($B245,'Changes (pct point)'!$B:$AA,Y$645,FALSE)))</f>
        <v>0.1866028708133971</v>
      </c>
      <c r="Z245" s="2">
        <f>VLOOKUP($B245,'Changes (pct point)'!$B:$AA,Z$645,FALSE)/(VLOOKUP($B245,'Rates (%) SA2'!$B:$AA,Z$645,FALSE)-(VLOOKUP($B245,'Changes (pct point)'!$B:$AA,Z$645,FALSE)))</f>
        <v>6.1160480920020896E-2</v>
      </c>
    </row>
    <row r="246" spans="1:26" x14ac:dyDescent="0.3">
      <c r="A246">
        <v>116031314</v>
      </c>
      <c r="B246" t="s">
        <v>408</v>
      </c>
      <c r="C246" s="2">
        <f>VLOOKUP($B246,'Changes (pct point)'!$B:$AA,C$645,FALSE)/(VLOOKUP($B246,'Rates (%) SA2'!$B:$AA,C$645,FALSE)-(VLOOKUP($B246,'Changes (pct point)'!$B:$AA,C$645,FALSE)))</f>
        <v>0.16666048949478657</v>
      </c>
      <c r="D246" s="2">
        <f>VLOOKUP($B246,'Changes (pct point)'!$B:$AA,D$645,FALSE)/(VLOOKUP($B246,'Rates (%) SA2'!$B:$AA,D$645,FALSE)-(VLOOKUP($B246,'Changes (pct point)'!$B:$AA,D$645,FALSE)))</f>
        <v>0.17857391304347839</v>
      </c>
      <c r="E246" s="2">
        <f>VLOOKUP($B246,'Changes (pct point)'!$B:$AA,E$645,FALSE)/(VLOOKUP($B246,'Rates (%) SA2'!$B:$AA,E$645,FALSE)-(VLOOKUP($B246,'Changes (pct point)'!$B:$AA,E$645,FALSE)))</f>
        <v>-0.15144117647058825</v>
      </c>
      <c r="F246" s="2">
        <f>VLOOKUP($B246,'Changes (pct point)'!$B:$AA,F$645,FALSE)/(VLOOKUP($B246,'Rates (%) SA2'!$B:$AA,F$645,FALSE)-(VLOOKUP($B246,'Changes (pct point)'!$B:$AA,F$645,FALSE)))</f>
        <v>0.31804000000000004</v>
      </c>
      <c r="G246" s="2">
        <f>VLOOKUP($B246,'Changes (pct point)'!$B:$AA,G$645,FALSE)/(VLOOKUP($B246,'Rates (%) SA2'!$B:$AA,G$645,FALSE)-(VLOOKUP($B246,'Changes (pct point)'!$B:$AA,G$645,FALSE)))</f>
        <v>-0.19742941176470594</v>
      </c>
      <c r="H246" s="2">
        <f>VLOOKUP($B246,'Changes (pct point)'!$B:$AA,H$645,FALSE)/(VLOOKUP($B246,'Rates (%) SA2'!$B:$AA,H$645,FALSE)-(VLOOKUP($B246,'Changes (pct point)'!$B:$AA,H$645,FALSE)))</f>
        <v>0.11745049180327873</v>
      </c>
      <c r="I246" s="2">
        <f>VLOOKUP($B246,'Changes (pct point)'!$B:$AA,I$645,FALSE)/(VLOOKUP($B246,'Rates (%) SA2'!$B:$AA,I$645,FALSE)-(VLOOKUP($B246,'Changes (pct point)'!$B:$AA,I$645,FALSE)))</f>
        <v>0.1936230563002681</v>
      </c>
      <c r="J246" s="2">
        <f>VLOOKUP($B246,'Changes (pct point)'!$B:$AA,J$645,FALSE)/(VLOOKUP($B246,'Rates (%) SA2'!$B:$AA,J$645,FALSE)-(VLOOKUP($B246,'Changes (pct point)'!$B:$AA,J$645,FALSE)))</f>
        <v>0.88900487804878048</v>
      </c>
      <c r="K246" s="2">
        <f>VLOOKUP($B246,'Changes (pct point)'!$B:$AA,K$645,FALSE)/(VLOOKUP($B246,'Rates (%) SA2'!$B:$AA,K$645,FALSE)-(VLOOKUP($B246,'Changes (pct point)'!$B:$AA,K$645,FALSE)))</f>
        <v>2.7822222222222248E-2</v>
      </c>
      <c r="L246" s="2">
        <f>VLOOKUP($B246,'Changes (pct point)'!$B:$AA,L$645,FALSE)/(VLOOKUP($B246,'Rates (%) SA2'!$B:$AA,L$645,FALSE)-(VLOOKUP($B246,'Changes (pct point)'!$B:$AA,L$645,FALSE)))</f>
        <v>0.48065789473684201</v>
      </c>
      <c r="M246" s="2">
        <f>VLOOKUP($B246,'Changes (pct point)'!$B:$AA,M$645,FALSE)/(VLOOKUP($B246,'Rates (%) SA2'!$B:$AA,M$645,FALSE)-(VLOOKUP($B246,'Changes (pct point)'!$B:$AA,M$645,FALSE)))</f>
        <v>0.18608716814159293</v>
      </c>
      <c r="N246" s="2">
        <f>VLOOKUP($B246,'Changes (pct point)'!$B:$AA,N$645,FALSE)/(VLOOKUP($B246,'Rates (%) SA2'!$B:$AA,N$645,FALSE)-(VLOOKUP($B246,'Changes (pct point)'!$B:$AA,N$645,FALSE)))</f>
        <v>0.10033142857142854</v>
      </c>
      <c r="O246" s="2">
        <f>VLOOKUP($B246,'Changes (pct point)'!$B:$AA,O$645,FALSE)/(VLOOKUP($B246,'Rates (%) SA2'!$B:$AA,O$645,FALSE)-(VLOOKUP($B246,'Changes (pct point)'!$B:$AA,O$645,FALSE)))</f>
        <v>0.42708124999999991</v>
      </c>
      <c r="P246" s="2">
        <f>VLOOKUP($B246,'Changes (pct point)'!$B:$AA,P$645,FALSE)/(VLOOKUP($B246,'Rates (%) SA2'!$B:$AA,P$645,FALSE)-(VLOOKUP($B246,'Changes (pct point)'!$B:$AA,P$645,FALSE)))</f>
        <v>-0.33636511627906979</v>
      </c>
      <c r="Q246" s="2">
        <f>VLOOKUP($B246,'Changes (pct point)'!$B:$AA,Q$645,FALSE)/(VLOOKUP($B246,'Rates (%) SA2'!$B:$AA,Q$645,FALSE)-(VLOOKUP($B246,'Changes (pct point)'!$B:$AA,Q$645,FALSE)))</f>
        <v>0.16412843450479242</v>
      </c>
      <c r="R246" s="2">
        <f>VLOOKUP($B246,'Changes (pct point)'!$B:$AA,R$645,FALSE)/(VLOOKUP($B246,'Rates (%) SA2'!$B:$AA,R$645,FALSE)-(VLOOKUP($B246,'Changes (pct point)'!$B:$AA,R$645,FALSE)))</f>
        <v>-0.1589678160919541</v>
      </c>
      <c r="S246" s="2">
        <f>VLOOKUP($B246,'Changes (pct point)'!$B:$AA,S$645,FALSE)/(VLOOKUP($B246,'Rates (%) SA2'!$B:$AA,S$645,FALSE)-(VLOOKUP($B246,'Changes (pct point)'!$B:$AA,S$645,FALSE)))</f>
        <v>0.16673488372093004</v>
      </c>
      <c r="T246" s="2">
        <f>VLOOKUP($B246,'Changes (pct point)'!$B:$AA,T$645,FALSE)/(VLOOKUP($B246,'Rates (%) SA2'!$B:$AA,T$645,FALSE)-(VLOOKUP($B246,'Changes (pct point)'!$B:$AA,T$645,FALSE)))</f>
        <v>9.4520444444444296E-2</v>
      </c>
      <c r="U246" s="2">
        <f>VLOOKUP($B246,'Changes (pct point)'!$B:$AA,U$645,FALSE)/(VLOOKUP($B246,'Rates (%) SA2'!$B:$AA,U$645,FALSE)-(VLOOKUP($B246,'Changes (pct point)'!$B:$AA,U$645,FALSE)))</f>
        <v>5.2760326086956404E-2</v>
      </c>
      <c r="V246" s="2">
        <f>VLOOKUP($B246,'Changes (pct point)'!$B:$AA,V$645,FALSE)/(VLOOKUP($B246,'Rates (%) SA2'!$B:$AA,V$645,FALSE)-(VLOOKUP($B246,'Changes (pct point)'!$B:$AA,V$645,FALSE)))</f>
        <v>0.72500545454545451</v>
      </c>
      <c r="W246" s="2">
        <f>VLOOKUP($B246,'Changes (pct point)'!$B:$AA,W$645,FALSE)/(VLOOKUP($B246,'Rates (%) SA2'!$B:$AA,W$645,FALSE)-(VLOOKUP($B246,'Changes (pct point)'!$B:$AA,W$645,FALSE)))</f>
        <v>0.14749262536873156</v>
      </c>
      <c r="X246" s="2">
        <f>VLOOKUP($B246,'Changes (pct point)'!$B:$AA,X$645,FALSE)/(VLOOKUP($B246,'Rates (%) SA2'!$B:$AA,X$645,FALSE)-(VLOOKUP($B246,'Changes (pct point)'!$B:$AA,X$645,FALSE)))</f>
        <v>0.31593257205002717</v>
      </c>
      <c r="Y246" s="2">
        <f>VLOOKUP($B246,'Changes (pct point)'!$B:$AA,Y$645,FALSE)/(VLOOKUP($B246,'Rates (%) SA2'!$B:$AA,Y$645,FALSE)-(VLOOKUP($B246,'Changes (pct point)'!$B:$AA,Y$645,FALSE)))</f>
        <v>0.52314316469321864</v>
      </c>
      <c r="Z246" s="2">
        <f>VLOOKUP($B246,'Changes (pct point)'!$B:$AA,Z$645,FALSE)/(VLOOKUP($B246,'Rates (%) SA2'!$B:$AA,Z$645,FALSE)-(VLOOKUP($B246,'Changes (pct point)'!$B:$AA,Z$645,FALSE)))</f>
        <v>-0.10479739170936191</v>
      </c>
    </row>
    <row r="247" spans="1:26" x14ac:dyDescent="0.3">
      <c r="A247">
        <v>125011710</v>
      </c>
      <c r="B247" t="s">
        <v>623</v>
      </c>
      <c r="C247" s="2">
        <f>VLOOKUP($B247,'Changes (pct point)'!$B:$AA,C$645,FALSE)/(VLOOKUP($B247,'Rates (%) SA2'!$B:$AA,C$645,FALSE)-(VLOOKUP($B247,'Changes (pct point)'!$B:$AA,C$645,FALSE)))</f>
        <v>0.10177089541326419</v>
      </c>
      <c r="D247" s="2">
        <f>VLOOKUP($B247,'Changes (pct point)'!$B:$AA,D$645,FALSE)/(VLOOKUP($B247,'Rates (%) SA2'!$B:$AA,D$645,FALSE)-(VLOOKUP($B247,'Changes (pct point)'!$B:$AA,D$645,FALSE)))</f>
        <v>0.11199465786113555</v>
      </c>
      <c r="E247" s="2">
        <f>VLOOKUP($B247,'Changes (pct point)'!$B:$AA,E$645,FALSE)/(VLOOKUP($B247,'Rates (%) SA2'!$B:$AA,E$645,FALSE)-(VLOOKUP($B247,'Changes (pct point)'!$B:$AA,E$645,FALSE)))</f>
        <v>-0.11373914465503261</v>
      </c>
      <c r="F247" s="2">
        <f>VLOOKUP($B247,'Changes (pct point)'!$B:$AA,F$645,FALSE)/(VLOOKUP($B247,'Rates (%) SA2'!$B:$AA,F$645,FALSE)-(VLOOKUP($B247,'Changes (pct point)'!$B:$AA,F$645,FALSE)))</f>
        <v>0.20866790318763087</v>
      </c>
      <c r="G247" s="2">
        <f>VLOOKUP($B247,'Changes (pct point)'!$B:$AA,G$645,FALSE)/(VLOOKUP($B247,'Rates (%) SA2'!$B:$AA,G$645,FALSE)-(VLOOKUP($B247,'Changes (pct point)'!$B:$AA,G$645,FALSE)))</f>
        <v>5.1796574827761236E-3</v>
      </c>
      <c r="H247" s="2">
        <f>VLOOKUP($B247,'Changes (pct point)'!$B:$AA,H$645,FALSE)/(VLOOKUP($B247,'Rates (%) SA2'!$B:$AA,H$645,FALSE)-(VLOOKUP($B247,'Changes (pct point)'!$B:$AA,H$645,FALSE)))</f>
        <v>5.2045742581685914E-2</v>
      </c>
      <c r="I247" s="2">
        <f>VLOOKUP($B247,'Changes (pct point)'!$B:$AA,I$645,FALSE)/(VLOOKUP($B247,'Rates (%) SA2'!$B:$AA,I$645,FALSE)-(VLOOKUP($B247,'Changes (pct point)'!$B:$AA,I$645,FALSE)))</f>
        <v>0.18465648671774113</v>
      </c>
      <c r="J247" s="2">
        <f>VLOOKUP($B247,'Changes (pct point)'!$B:$AA,J$645,FALSE)/(VLOOKUP($B247,'Rates (%) SA2'!$B:$AA,J$645,FALSE)-(VLOOKUP($B247,'Changes (pct point)'!$B:$AA,J$645,FALSE)))</f>
        <v>0.20358868051839266</v>
      </c>
      <c r="K247" s="2">
        <f>VLOOKUP($B247,'Changes (pct point)'!$B:$AA,K$645,FALSE)/(VLOOKUP($B247,'Rates (%) SA2'!$B:$AA,K$645,FALSE)-(VLOOKUP($B247,'Changes (pct point)'!$B:$AA,K$645,FALSE)))</f>
        <v>-6.3642095970139881E-2</v>
      </c>
      <c r="L247" s="2">
        <f>VLOOKUP($B247,'Changes (pct point)'!$B:$AA,L$645,FALSE)/(VLOOKUP($B247,'Rates (%) SA2'!$B:$AA,L$645,FALSE)-(VLOOKUP($B247,'Changes (pct point)'!$B:$AA,L$645,FALSE)))</f>
        <v>0.27905084647482797</v>
      </c>
      <c r="M247" s="2">
        <f>VLOOKUP($B247,'Changes (pct point)'!$B:$AA,M$645,FALSE)/(VLOOKUP($B247,'Rates (%) SA2'!$B:$AA,M$645,FALSE)-(VLOOKUP($B247,'Changes (pct point)'!$B:$AA,M$645,FALSE)))</f>
        <v>-0.31799391987654979</v>
      </c>
      <c r="N247" s="2">
        <f>VLOOKUP($B247,'Changes (pct point)'!$B:$AA,N$645,FALSE)/(VLOOKUP($B247,'Rates (%) SA2'!$B:$AA,N$645,FALSE)-(VLOOKUP($B247,'Changes (pct point)'!$B:$AA,N$645,FALSE)))</f>
        <v>-0.34334190339873683</v>
      </c>
      <c r="O247" s="2">
        <f>VLOOKUP($B247,'Changes (pct point)'!$B:$AA,O$645,FALSE)/(VLOOKUP($B247,'Rates (%) SA2'!$B:$AA,O$645,FALSE)-(VLOOKUP($B247,'Changes (pct point)'!$B:$AA,O$645,FALSE)))</f>
        <v>0.44227469313449308</v>
      </c>
      <c r="P247" s="2">
        <f>VLOOKUP($B247,'Changes (pct point)'!$B:$AA,P$645,FALSE)/(VLOOKUP($B247,'Rates (%) SA2'!$B:$AA,P$645,FALSE)-(VLOOKUP($B247,'Changes (pct point)'!$B:$AA,P$645,FALSE)))</f>
        <v>-0.34588999146084798</v>
      </c>
      <c r="Q247" s="2">
        <f>VLOOKUP($B247,'Changes (pct point)'!$B:$AA,Q$645,FALSE)/(VLOOKUP($B247,'Rates (%) SA2'!$B:$AA,Q$645,FALSE)-(VLOOKUP($B247,'Changes (pct point)'!$B:$AA,Q$645,FALSE)))</f>
        <v>0.65932481110933516</v>
      </c>
      <c r="R247" s="2">
        <f>VLOOKUP($B247,'Changes (pct point)'!$B:$AA,R$645,FALSE)/(VLOOKUP($B247,'Rates (%) SA2'!$B:$AA,R$645,FALSE)-(VLOOKUP($B247,'Changes (pct point)'!$B:$AA,R$645,FALSE)))</f>
        <v>-0.11444869915887808</v>
      </c>
      <c r="S247" s="2">
        <f>VLOOKUP($B247,'Changes (pct point)'!$B:$AA,S$645,FALSE)/(VLOOKUP($B247,'Rates (%) SA2'!$B:$AA,S$645,FALSE)-(VLOOKUP($B247,'Changes (pct point)'!$B:$AA,S$645,FALSE)))</f>
        <v>-0.52023076255997303</v>
      </c>
      <c r="T247" s="2">
        <f>VLOOKUP($B247,'Changes (pct point)'!$B:$AA,T$645,FALSE)/(VLOOKUP($B247,'Rates (%) SA2'!$B:$AA,T$645,FALSE)-(VLOOKUP($B247,'Changes (pct point)'!$B:$AA,T$645,FALSE)))</f>
        <v>0.24598012019747573</v>
      </c>
      <c r="U247" s="2">
        <f>VLOOKUP($B247,'Changes (pct point)'!$B:$AA,U$645,FALSE)/(VLOOKUP($B247,'Rates (%) SA2'!$B:$AA,U$645,FALSE)-(VLOOKUP($B247,'Changes (pct point)'!$B:$AA,U$645,FALSE)))</f>
        <v>4.9989200320605498E-2</v>
      </c>
      <c r="V247" s="2" t="e">
        <f>VLOOKUP($B247,'Changes (pct point)'!$B:$AA,V$645,FALSE)/(VLOOKUP($B247,'Rates (%) SA2'!$B:$AA,V$645,FALSE)-(VLOOKUP($B247,'Changes (pct point)'!$B:$AA,V$645,FALSE)))</f>
        <v>#VALUE!</v>
      </c>
      <c r="W247" s="2">
        <f>VLOOKUP($B247,'Changes (pct point)'!$B:$AA,W$645,FALSE)/(VLOOKUP($B247,'Rates (%) SA2'!$B:$AA,W$645,FALSE)-(VLOOKUP($B247,'Changes (pct point)'!$B:$AA,W$645,FALSE)))</f>
        <v>2.3255813953488372E-2</v>
      </c>
      <c r="X247" s="2" t="e">
        <f>VLOOKUP($B247,'Changes (pct point)'!$B:$AA,X$645,FALSE)/(VLOOKUP($B247,'Rates (%) SA2'!$B:$AA,X$645,FALSE)-(VLOOKUP($B247,'Changes (pct point)'!$B:$AA,X$645,FALSE)))</f>
        <v>#DIV/0!</v>
      </c>
      <c r="Y247" s="2">
        <f>VLOOKUP($B247,'Changes (pct point)'!$B:$AA,Y$645,FALSE)/(VLOOKUP($B247,'Rates (%) SA2'!$B:$AA,Y$645,FALSE)-(VLOOKUP($B247,'Changes (pct point)'!$B:$AA,Y$645,FALSE)))</f>
        <v>0.16755793226381463</v>
      </c>
      <c r="Z247" s="2">
        <f>VLOOKUP($B247,'Changes (pct point)'!$B:$AA,Z$645,FALSE)/(VLOOKUP($B247,'Rates (%) SA2'!$B:$AA,Z$645,FALSE)-(VLOOKUP($B247,'Changes (pct point)'!$B:$AA,Z$645,FALSE)))</f>
        <v>1.4725274725274728</v>
      </c>
    </row>
    <row r="248" spans="1:26" x14ac:dyDescent="0.3">
      <c r="A248">
        <v>126011721</v>
      </c>
      <c r="B248" t="s">
        <v>651</v>
      </c>
      <c r="C248" s="2">
        <f>VLOOKUP($B248,'Changes (pct point)'!$B:$AA,C$645,FALSE)/(VLOOKUP($B248,'Rates (%) SA2'!$B:$AA,C$645,FALSE)-(VLOOKUP($B248,'Changes (pct point)'!$B:$AA,C$645,FALSE)))</f>
        <v>9.6938622898733173E-2</v>
      </c>
      <c r="D248" s="2">
        <f>VLOOKUP($B248,'Changes (pct point)'!$B:$AA,D$645,FALSE)/(VLOOKUP($B248,'Rates (%) SA2'!$B:$AA,D$645,FALSE)-(VLOOKUP($B248,'Changes (pct point)'!$B:$AA,D$645,FALSE)))</f>
        <v>0.17041500297086165</v>
      </c>
      <c r="E248" s="2">
        <f>VLOOKUP($B248,'Changes (pct point)'!$B:$AA,E$645,FALSE)/(VLOOKUP($B248,'Rates (%) SA2'!$B:$AA,E$645,FALSE)-(VLOOKUP($B248,'Changes (pct point)'!$B:$AA,E$645,FALSE)))</f>
        <v>-7.0174524804478703E-3</v>
      </c>
      <c r="F248" s="2">
        <f>VLOOKUP($B248,'Changes (pct point)'!$B:$AA,F$645,FALSE)/(VLOOKUP($B248,'Rates (%) SA2'!$B:$AA,F$645,FALSE)-(VLOOKUP($B248,'Changes (pct point)'!$B:$AA,F$645,FALSE)))</f>
        <v>4.6828702937666937E-2</v>
      </c>
      <c r="G248" s="2">
        <f>VLOOKUP($B248,'Changes (pct point)'!$B:$AA,G$645,FALSE)/(VLOOKUP($B248,'Rates (%) SA2'!$B:$AA,G$645,FALSE)-(VLOOKUP($B248,'Changes (pct point)'!$B:$AA,G$645,FALSE)))</f>
        <v>0.37644241937321926</v>
      </c>
      <c r="H248" s="2">
        <f>VLOOKUP($B248,'Changes (pct point)'!$B:$AA,H$645,FALSE)/(VLOOKUP($B248,'Rates (%) SA2'!$B:$AA,H$645,FALSE)-(VLOOKUP($B248,'Changes (pct point)'!$B:$AA,H$645,FALSE)))</f>
        <v>7.8108963784482385E-2</v>
      </c>
      <c r="I248" s="2">
        <f>VLOOKUP($B248,'Changes (pct point)'!$B:$AA,I$645,FALSE)/(VLOOKUP($B248,'Rates (%) SA2'!$B:$AA,I$645,FALSE)-(VLOOKUP($B248,'Changes (pct point)'!$B:$AA,I$645,FALSE)))</f>
        <v>5.6860284050382542E-2</v>
      </c>
      <c r="J248" s="2">
        <f>VLOOKUP($B248,'Changes (pct point)'!$B:$AA,J$645,FALSE)/(VLOOKUP($B248,'Rates (%) SA2'!$B:$AA,J$645,FALSE)-(VLOOKUP($B248,'Changes (pct point)'!$B:$AA,J$645,FALSE)))</f>
        <v>0.40477276258082617</v>
      </c>
      <c r="K248" s="2">
        <f>VLOOKUP($B248,'Changes (pct point)'!$B:$AA,K$645,FALSE)/(VLOOKUP($B248,'Rates (%) SA2'!$B:$AA,K$645,FALSE)-(VLOOKUP($B248,'Changes (pct point)'!$B:$AA,K$645,FALSE)))</f>
        <v>0.67200000000000004</v>
      </c>
      <c r="L248" s="2">
        <f>VLOOKUP($B248,'Changes (pct point)'!$B:$AA,L$645,FALSE)/(VLOOKUP($B248,'Rates (%) SA2'!$B:$AA,L$645,FALSE)-(VLOOKUP($B248,'Changes (pct point)'!$B:$AA,L$645,FALSE)))</f>
        <v>8.8082711334969185E-2</v>
      </c>
      <c r="M248" s="2">
        <f>VLOOKUP($B248,'Changes (pct point)'!$B:$AA,M$645,FALSE)/(VLOOKUP($B248,'Rates (%) SA2'!$B:$AA,M$645,FALSE)-(VLOOKUP($B248,'Changes (pct point)'!$B:$AA,M$645,FALSE)))</f>
        <v>1.5702655573605277E-3</v>
      </c>
      <c r="N248" s="2">
        <f>VLOOKUP($B248,'Changes (pct point)'!$B:$AA,N$645,FALSE)/(VLOOKUP($B248,'Rates (%) SA2'!$B:$AA,N$645,FALSE)-(VLOOKUP($B248,'Changes (pct point)'!$B:$AA,N$645,FALSE)))</f>
        <v>-0.36482130661599188</v>
      </c>
      <c r="O248" s="2">
        <f>VLOOKUP($B248,'Changes (pct point)'!$B:$AA,O$645,FALSE)/(VLOOKUP($B248,'Rates (%) SA2'!$B:$AA,O$645,FALSE)-(VLOOKUP($B248,'Changes (pct point)'!$B:$AA,O$645,FALSE)))</f>
        <v>0.62836911451420874</v>
      </c>
      <c r="P248" s="2">
        <f>VLOOKUP($B248,'Changes (pct point)'!$B:$AA,P$645,FALSE)/(VLOOKUP($B248,'Rates (%) SA2'!$B:$AA,P$645,FALSE)-(VLOOKUP($B248,'Changes (pct point)'!$B:$AA,P$645,FALSE)))</f>
        <v>-0.32918419518894182</v>
      </c>
      <c r="Q248" s="2">
        <f>VLOOKUP($B248,'Changes (pct point)'!$B:$AA,Q$645,FALSE)/(VLOOKUP($B248,'Rates (%) SA2'!$B:$AA,Q$645,FALSE)-(VLOOKUP($B248,'Changes (pct point)'!$B:$AA,Q$645,FALSE)))</f>
        <v>0.29789240161457792</v>
      </c>
      <c r="R248" s="2">
        <f>VLOOKUP($B248,'Changes (pct point)'!$B:$AA,R$645,FALSE)/(VLOOKUP($B248,'Rates (%) SA2'!$B:$AA,R$645,FALSE)-(VLOOKUP($B248,'Changes (pct point)'!$B:$AA,R$645,FALSE)))</f>
        <v>0.26483418725590813</v>
      </c>
      <c r="S248" s="2">
        <f>VLOOKUP($B248,'Changes (pct point)'!$B:$AA,S$645,FALSE)/(VLOOKUP($B248,'Rates (%) SA2'!$B:$AA,S$645,FALSE)-(VLOOKUP($B248,'Changes (pct point)'!$B:$AA,S$645,FALSE)))</f>
        <v>4.8676868021712266E-3</v>
      </c>
      <c r="T248" s="2">
        <f>VLOOKUP($B248,'Changes (pct point)'!$B:$AA,T$645,FALSE)/(VLOOKUP($B248,'Rates (%) SA2'!$B:$AA,T$645,FALSE)-(VLOOKUP($B248,'Changes (pct point)'!$B:$AA,T$645,FALSE)))</f>
        <v>2.1644482599908168E-2</v>
      </c>
      <c r="U248" s="2">
        <f>VLOOKUP($B248,'Changes (pct point)'!$B:$AA,U$645,FALSE)/(VLOOKUP($B248,'Rates (%) SA2'!$B:$AA,U$645,FALSE)-(VLOOKUP($B248,'Changes (pct point)'!$B:$AA,U$645,FALSE)))</f>
        <v>4.727747328652887E-2</v>
      </c>
      <c r="V248" s="2">
        <f>VLOOKUP($B248,'Changes (pct point)'!$B:$AA,V$645,FALSE)/(VLOOKUP($B248,'Rates (%) SA2'!$B:$AA,V$645,FALSE)-(VLOOKUP($B248,'Changes (pct point)'!$B:$AA,V$645,FALSE)))</f>
        <v>-0.12548484298708504</v>
      </c>
      <c r="W248" s="2">
        <f>VLOOKUP($B248,'Changes (pct point)'!$B:$AA,W$645,FALSE)/(VLOOKUP($B248,'Rates (%) SA2'!$B:$AA,W$645,FALSE)-(VLOOKUP($B248,'Changes (pct point)'!$B:$AA,W$645,FALSE)))</f>
        <v>0.22068965517241379</v>
      </c>
      <c r="X248" s="2" t="e">
        <f>VLOOKUP($B248,'Changes (pct point)'!$B:$AA,X$645,FALSE)/(VLOOKUP($B248,'Rates (%) SA2'!$B:$AA,X$645,FALSE)-(VLOOKUP($B248,'Changes (pct point)'!$B:$AA,X$645,FALSE)))</f>
        <v>#DIV/0!</v>
      </c>
      <c r="Y248" s="2">
        <f>VLOOKUP($B248,'Changes (pct point)'!$B:$AA,Y$645,FALSE)/(VLOOKUP($B248,'Rates (%) SA2'!$B:$AA,Y$645,FALSE)-(VLOOKUP($B248,'Changes (pct point)'!$B:$AA,Y$645,FALSE)))</f>
        <v>0.121939736346516</v>
      </c>
      <c r="Z248" s="2">
        <f>VLOOKUP($B248,'Changes (pct point)'!$B:$AA,Z$645,FALSE)/(VLOOKUP($B248,'Rates (%) SA2'!$B:$AA,Z$645,FALSE)-(VLOOKUP($B248,'Changes (pct point)'!$B:$AA,Z$645,FALSE)))</f>
        <v>-0.14224826851358549</v>
      </c>
    </row>
    <row r="249" spans="1:26" x14ac:dyDescent="0.3">
      <c r="A249">
        <v>111031235</v>
      </c>
      <c r="B249" t="s">
        <v>314</v>
      </c>
      <c r="C249" s="2">
        <f>VLOOKUP($B249,'Changes (pct point)'!$B:$AA,C$645,FALSE)/(VLOOKUP($B249,'Rates (%) SA2'!$B:$AA,C$645,FALSE)-(VLOOKUP($B249,'Changes (pct point)'!$B:$AA,C$645,FALSE)))</f>
        <v>-0.19687987355110645</v>
      </c>
      <c r="D249" s="2">
        <f>VLOOKUP($B249,'Changes (pct point)'!$B:$AA,D$645,FALSE)/(VLOOKUP($B249,'Rates (%) SA2'!$B:$AA,D$645,FALSE)-(VLOOKUP($B249,'Changes (pct point)'!$B:$AA,D$645,FALSE)))</f>
        <v>-7.5702564102564041E-2</v>
      </c>
      <c r="E249" s="2">
        <f>VLOOKUP($B249,'Changes (pct point)'!$B:$AA,E$645,FALSE)/(VLOOKUP($B249,'Rates (%) SA2'!$B:$AA,E$645,FALSE)-(VLOOKUP($B249,'Changes (pct point)'!$B:$AA,E$645,FALSE)))</f>
        <v>-0.43844260355029591</v>
      </c>
      <c r="F249" s="2">
        <f>VLOOKUP($B249,'Changes (pct point)'!$B:$AA,F$645,FALSE)/(VLOOKUP($B249,'Rates (%) SA2'!$B:$AA,F$645,FALSE)-(VLOOKUP($B249,'Changes (pct point)'!$B:$AA,F$645,FALSE)))</f>
        <v>-0.18027675675675678</v>
      </c>
      <c r="G249" s="2">
        <f>VLOOKUP($B249,'Changes (pct point)'!$B:$AA,G$645,FALSE)/(VLOOKUP($B249,'Rates (%) SA2'!$B:$AA,G$645,FALSE)-(VLOOKUP($B249,'Changes (pct point)'!$B:$AA,G$645,FALSE)))</f>
        <v>-3.6093518518518448E-2</v>
      </c>
      <c r="H249" s="2">
        <f>VLOOKUP($B249,'Changes (pct point)'!$B:$AA,H$645,FALSE)/(VLOOKUP($B249,'Rates (%) SA2'!$B:$AA,H$645,FALSE)-(VLOOKUP($B249,'Changes (pct point)'!$B:$AA,H$645,FALSE)))</f>
        <v>-0.28972741935483876</v>
      </c>
      <c r="I249" s="2">
        <f>VLOOKUP($B249,'Changes (pct point)'!$B:$AA,I$645,FALSE)/(VLOOKUP($B249,'Rates (%) SA2'!$B:$AA,I$645,FALSE)-(VLOOKUP($B249,'Changes (pct point)'!$B:$AA,I$645,FALSE)))</f>
        <v>-0.13722236180904532</v>
      </c>
      <c r="J249" s="2">
        <f>VLOOKUP($B249,'Changes (pct point)'!$B:$AA,J$645,FALSE)/(VLOOKUP($B249,'Rates (%) SA2'!$B:$AA,J$645,FALSE)-(VLOOKUP($B249,'Changes (pct point)'!$B:$AA,J$645,FALSE)))</f>
        <v>-0.23145039062499992</v>
      </c>
      <c r="K249" s="2">
        <f>VLOOKUP($B249,'Changes (pct point)'!$B:$AA,K$645,FALSE)/(VLOOKUP($B249,'Rates (%) SA2'!$B:$AA,K$645,FALSE)-(VLOOKUP($B249,'Changes (pct point)'!$B:$AA,K$645,FALSE)))</f>
        <v>-0.37078870056497176</v>
      </c>
      <c r="L249" s="2">
        <f>VLOOKUP($B249,'Changes (pct point)'!$B:$AA,L$645,FALSE)/(VLOOKUP($B249,'Rates (%) SA2'!$B:$AA,L$645,FALSE)-(VLOOKUP($B249,'Changes (pct point)'!$B:$AA,L$645,FALSE)))</f>
        <v>-0.11028965517241382</v>
      </c>
      <c r="M249" s="2">
        <f>VLOOKUP($B249,'Changes (pct point)'!$B:$AA,M$645,FALSE)/(VLOOKUP($B249,'Rates (%) SA2'!$B:$AA,M$645,FALSE)-(VLOOKUP($B249,'Changes (pct point)'!$B:$AA,M$645,FALSE)))</f>
        <v>-0.16638032786885248</v>
      </c>
      <c r="N249" s="2">
        <f>VLOOKUP($B249,'Changes (pct point)'!$B:$AA,N$645,FALSE)/(VLOOKUP($B249,'Rates (%) SA2'!$B:$AA,N$645,FALSE)-(VLOOKUP($B249,'Changes (pct point)'!$B:$AA,N$645,FALSE)))</f>
        <v>-0.46366600000000002</v>
      </c>
      <c r="O249" s="2">
        <f>VLOOKUP($B249,'Changes (pct point)'!$B:$AA,O$645,FALSE)/(VLOOKUP($B249,'Rates (%) SA2'!$B:$AA,O$645,FALSE)-(VLOOKUP($B249,'Changes (pct point)'!$B:$AA,O$645,FALSE)))</f>
        <v>2.1305405405405469E-2</v>
      </c>
      <c r="P249" s="2">
        <f>VLOOKUP($B249,'Changes (pct point)'!$B:$AA,P$645,FALSE)/(VLOOKUP($B249,'Rates (%) SA2'!$B:$AA,P$645,FALSE)-(VLOOKUP($B249,'Changes (pct point)'!$B:$AA,P$645,FALSE)))</f>
        <v>-0.24124360902255645</v>
      </c>
      <c r="Q249" s="2">
        <f>VLOOKUP($B249,'Changes (pct point)'!$B:$AA,Q$645,FALSE)/(VLOOKUP($B249,'Rates (%) SA2'!$B:$AA,Q$645,FALSE)-(VLOOKUP($B249,'Changes (pct point)'!$B:$AA,Q$645,FALSE)))</f>
        <v>-0.12564393063583806</v>
      </c>
      <c r="R249" s="2">
        <f>VLOOKUP($B249,'Changes (pct point)'!$B:$AA,R$645,FALSE)/(VLOOKUP($B249,'Rates (%) SA2'!$B:$AA,R$645,FALSE)-(VLOOKUP($B249,'Changes (pct point)'!$B:$AA,R$645,FALSE)))</f>
        <v>7.2794339622641466E-2</v>
      </c>
      <c r="S249" s="2">
        <f>VLOOKUP($B249,'Changes (pct point)'!$B:$AA,S$645,FALSE)/(VLOOKUP($B249,'Rates (%) SA2'!$B:$AA,S$645,FALSE)-(VLOOKUP($B249,'Changes (pct point)'!$B:$AA,S$645,FALSE)))</f>
        <v>-0.51630904522613064</v>
      </c>
      <c r="T249" s="2">
        <f>VLOOKUP($B249,'Changes (pct point)'!$B:$AA,T$645,FALSE)/(VLOOKUP($B249,'Rates (%) SA2'!$B:$AA,T$645,FALSE)-(VLOOKUP($B249,'Changes (pct point)'!$B:$AA,T$645,FALSE)))</f>
        <v>-8.7473758865248163E-2</v>
      </c>
      <c r="U249" s="2">
        <f>VLOOKUP($B249,'Changes (pct point)'!$B:$AA,U$645,FALSE)/(VLOOKUP($B249,'Rates (%) SA2'!$B:$AA,U$645,FALSE)-(VLOOKUP($B249,'Changes (pct point)'!$B:$AA,U$645,FALSE)))</f>
        <v>4.641092233009713E-2</v>
      </c>
      <c r="V249" s="2">
        <f>VLOOKUP($B249,'Changes (pct point)'!$B:$AA,V$645,FALSE)/(VLOOKUP($B249,'Rates (%) SA2'!$B:$AA,V$645,FALSE)-(VLOOKUP($B249,'Changes (pct point)'!$B:$AA,V$645,FALSE)))</f>
        <v>-0.52350561797752804</v>
      </c>
      <c r="W249" s="2">
        <f>VLOOKUP($B249,'Changes (pct point)'!$B:$AA,W$645,FALSE)/(VLOOKUP($B249,'Rates (%) SA2'!$B:$AA,W$645,FALSE)-(VLOOKUP($B249,'Changes (pct point)'!$B:$AA,W$645,FALSE)))</f>
        <v>-2.0898641588296758E-3</v>
      </c>
      <c r="X249" s="2">
        <f>VLOOKUP($B249,'Changes (pct point)'!$B:$AA,X$645,FALSE)/(VLOOKUP($B249,'Rates (%) SA2'!$B:$AA,X$645,FALSE)-(VLOOKUP($B249,'Changes (pct point)'!$B:$AA,X$645,FALSE)))</f>
        <v>-0.49329874621703412</v>
      </c>
      <c r="Y249" s="2">
        <f>VLOOKUP($B249,'Changes (pct point)'!$B:$AA,Y$645,FALSE)/(VLOOKUP($B249,'Rates (%) SA2'!$B:$AA,Y$645,FALSE)-(VLOOKUP($B249,'Changes (pct point)'!$B:$AA,Y$645,FALSE)))</f>
        <v>0.68388301182327316</v>
      </c>
      <c r="Z249" s="2">
        <f>VLOOKUP($B249,'Changes (pct point)'!$B:$AA,Z$645,FALSE)/(VLOOKUP($B249,'Rates (%) SA2'!$B:$AA,Z$645,FALSE)-(VLOOKUP($B249,'Changes (pct point)'!$B:$AA,Z$645,FALSE)))</f>
        <v>6.08E-2</v>
      </c>
    </row>
    <row r="250" spans="1:26" x14ac:dyDescent="0.3">
      <c r="A250">
        <v>119031665</v>
      </c>
      <c r="B250" t="s">
        <v>490</v>
      </c>
      <c r="C250" s="2">
        <f>VLOOKUP($B250,'Changes (pct point)'!$B:$AA,C$645,FALSE)/(VLOOKUP($B250,'Rates (%) SA2'!$B:$AA,C$645,FALSE)-(VLOOKUP($B250,'Changes (pct point)'!$B:$AA,C$645,FALSE)))</f>
        <v>-0.14276429011347375</v>
      </c>
      <c r="D250" s="2">
        <f>VLOOKUP($B250,'Changes (pct point)'!$B:$AA,D$645,FALSE)/(VLOOKUP($B250,'Rates (%) SA2'!$B:$AA,D$645,FALSE)-(VLOOKUP($B250,'Changes (pct point)'!$B:$AA,D$645,FALSE)))</f>
        <v>-5.0084261244207472E-2</v>
      </c>
      <c r="E250" s="2">
        <f>VLOOKUP($B250,'Changes (pct point)'!$B:$AA,E$645,FALSE)/(VLOOKUP($B250,'Rates (%) SA2'!$B:$AA,E$645,FALSE)-(VLOOKUP($B250,'Changes (pct point)'!$B:$AA,E$645,FALSE)))</f>
        <v>-0.35163774049950014</v>
      </c>
      <c r="F250" s="2">
        <f>VLOOKUP($B250,'Changes (pct point)'!$B:$AA,F$645,FALSE)/(VLOOKUP($B250,'Rates (%) SA2'!$B:$AA,F$645,FALSE)-(VLOOKUP($B250,'Changes (pct point)'!$B:$AA,F$645,FALSE)))</f>
        <v>-1.8664588615154489E-2</v>
      </c>
      <c r="G250" s="2">
        <f>VLOOKUP($B250,'Changes (pct point)'!$B:$AA,G$645,FALSE)/(VLOOKUP($B250,'Rates (%) SA2'!$B:$AA,G$645,FALSE)-(VLOOKUP($B250,'Changes (pct point)'!$B:$AA,G$645,FALSE)))</f>
        <v>-0.41369750909264857</v>
      </c>
      <c r="H250" s="2">
        <f>VLOOKUP($B250,'Changes (pct point)'!$B:$AA,H$645,FALSE)/(VLOOKUP($B250,'Rates (%) SA2'!$B:$AA,H$645,FALSE)-(VLOOKUP($B250,'Changes (pct point)'!$B:$AA,H$645,FALSE)))</f>
        <v>-0.16743098603451909</v>
      </c>
      <c r="I250" s="2">
        <f>VLOOKUP($B250,'Changes (pct point)'!$B:$AA,I$645,FALSE)/(VLOOKUP($B250,'Rates (%) SA2'!$B:$AA,I$645,FALSE)-(VLOOKUP($B250,'Changes (pct point)'!$B:$AA,I$645,FALSE)))</f>
        <v>-0.17583153152396741</v>
      </c>
      <c r="J250" s="2">
        <f>VLOOKUP($B250,'Changes (pct point)'!$B:$AA,J$645,FALSE)/(VLOOKUP($B250,'Rates (%) SA2'!$B:$AA,J$645,FALSE)-(VLOOKUP($B250,'Changes (pct point)'!$B:$AA,J$645,FALSE)))</f>
        <v>6.8405032264495444E-2</v>
      </c>
      <c r="K250" s="2">
        <f>VLOOKUP($B250,'Changes (pct point)'!$B:$AA,K$645,FALSE)/(VLOOKUP($B250,'Rates (%) SA2'!$B:$AA,K$645,FALSE)-(VLOOKUP($B250,'Changes (pct point)'!$B:$AA,K$645,FALSE)))</f>
        <v>-0.10064004908366689</v>
      </c>
      <c r="L250" s="2">
        <f>VLOOKUP($B250,'Changes (pct point)'!$B:$AA,L$645,FALSE)/(VLOOKUP($B250,'Rates (%) SA2'!$B:$AA,L$645,FALSE)-(VLOOKUP($B250,'Changes (pct point)'!$B:$AA,L$645,FALSE)))</f>
        <v>7.9509137823319226E-2</v>
      </c>
      <c r="M250" s="2">
        <f>VLOOKUP($B250,'Changes (pct point)'!$B:$AA,M$645,FALSE)/(VLOOKUP($B250,'Rates (%) SA2'!$B:$AA,M$645,FALSE)-(VLOOKUP($B250,'Changes (pct point)'!$B:$AA,M$645,FALSE)))</f>
        <v>-0.42716351459784702</v>
      </c>
      <c r="N250" s="2">
        <f>VLOOKUP($B250,'Changes (pct point)'!$B:$AA,N$645,FALSE)/(VLOOKUP($B250,'Rates (%) SA2'!$B:$AA,N$645,FALSE)-(VLOOKUP($B250,'Changes (pct point)'!$B:$AA,N$645,FALSE)))</f>
        <v>-0.23887095725753091</v>
      </c>
      <c r="O250" s="2">
        <f>VLOOKUP($B250,'Changes (pct point)'!$B:$AA,O$645,FALSE)/(VLOOKUP($B250,'Rates (%) SA2'!$B:$AA,O$645,FALSE)-(VLOOKUP($B250,'Changes (pct point)'!$B:$AA,O$645,FALSE)))</f>
        <v>2.2780947909564281E-2</v>
      </c>
      <c r="P250" s="2">
        <f>VLOOKUP($B250,'Changes (pct point)'!$B:$AA,P$645,FALSE)/(VLOOKUP($B250,'Rates (%) SA2'!$B:$AA,P$645,FALSE)-(VLOOKUP($B250,'Changes (pct point)'!$B:$AA,P$645,FALSE)))</f>
        <v>-0.50653746399969979</v>
      </c>
      <c r="Q250" s="2">
        <f>VLOOKUP($B250,'Changes (pct point)'!$B:$AA,Q$645,FALSE)/(VLOOKUP($B250,'Rates (%) SA2'!$B:$AA,Q$645,FALSE)-(VLOOKUP($B250,'Changes (pct point)'!$B:$AA,Q$645,FALSE)))</f>
        <v>-4.6839309619063837E-2</v>
      </c>
      <c r="R250" s="2">
        <f>VLOOKUP($B250,'Changes (pct point)'!$B:$AA,R$645,FALSE)/(VLOOKUP($B250,'Rates (%) SA2'!$B:$AA,R$645,FALSE)-(VLOOKUP($B250,'Changes (pct point)'!$B:$AA,R$645,FALSE)))</f>
        <v>-0.38973850164364415</v>
      </c>
      <c r="S250" s="2">
        <f>VLOOKUP($B250,'Changes (pct point)'!$B:$AA,S$645,FALSE)/(VLOOKUP($B250,'Rates (%) SA2'!$B:$AA,S$645,FALSE)-(VLOOKUP($B250,'Changes (pct point)'!$B:$AA,S$645,FALSE)))</f>
        <v>-0.40485464542619976</v>
      </c>
      <c r="T250" s="2">
        <f>VLOOKUP($B250,'Changes (pct point)'!$B:$AA,T$645,FALSE)/(VLOOKUP($B250,'Rates (%) SA2'!$B:$AA,T$645,FALSE)-(VLOOKUP($B250,'Changes (pct point)'!$B:$AA,T$645,FALSE)))</f>
        <v>-8.7713983414268851E-2</v>
      </c>
      <c r="U250" s="2">
        <f>VLOOKUP($B250,'Changes (pct point)'!$B:$AA,U$645,FALSE)/(VLOOKUP($B250,'Rates (%) SA2'!$B:$AA,U$645,FALSE)-(VLOOKUP($B250,'Changes (pct point)'!$B:$AA,U$645,FALSE)))</f>
        <v>4.5671881786563839E-2</v>
      </c>
      <c r="V250" s="2">
        <f>VLOOKUP($B250,'Changes (pct point)'!$B:$AA,V$645,FALSE)/(VLOOKUP($B250,'Rates (%) SA2'!$B:$AA,V$645,FALSE)-(VLOOKUP($B250,'Changes (pct point)'!$B:$AA,V$645,FALSE)))</f>
        <v>-8.199994290553736E-2</v>
      </c>
      <c r="W250" s="2">
        <f>VLOOKUP($B250,'Changes (pct point)'!$B:$AA,W$645,FALSE)/(VLOOKUP($B250,'Rates (%) SA2'!$B:$AA,W$645,FALSE)-(VLOOKUP($B250,'Changes (pct point)'!$B:$AA,W$645,FALSE)))</f>
        <v>-0.13238636363636364</v>
      </c>
      <c r="X250" s="2">
        <f>VLOOKUP($B250,'Changes (pct point)'!$B:$AA,X$645,FALSE)/(VLOOKUP($B250,'Rates (%) SA2'!$B:$AA,X$645,FALSE)-(VLOOKUP($B250,'Changes (pct point)'!$B:$AA,X$645,FALSE)))</f>
        <v>-0.41266666666666668</v>
      </c>
      <c r="Y250" s="2">
        <f>VLOOKUP($B250,'Changes (pct point)'!$B:$AA,Y$645,FALSE)/(VLOOKUP($B250,'Rates (%) SA2'!$B:$AA,Y$645,FALSE)-(VLOOKUP($B250,'Changes (pct point)'!$B:$AA,Y$645,FALSE)))</f>
        <v>-0.13820301783264746</v>
      </c>
      <c r="Z250" s="2">
        <f>VLOOKUP($B250,'Changes (pct point)'!$B:$AA,Z$645,FALSE)/(VLOOKUP($B250,'Rates (%) SA2'!$B:$AA,Z$645,FALSE)-(VLOOKUP($B250,'Changes (pct point)'!$B:$AA,Z$645,FALSE)))</f>
        <v>-9.0121317157712308E-2</v>
      </c>
    </row>
    <row r="251" spans="1:26" x14ac:dyDescent="0.3">
      <c r="A251">
        <v>127021516</v>
      </c>
      <c r="B251" t="s">
        <v>681</v>
      </c>
      <c r="C251" s="2">
        <f>VLOOKUP($B251,'Changes (pct point)'!$B:$AA,C$645,FALSE)/(VLOOKUP($B251,'Rates (%) SA2'!$B:$AA,C$645,FALSE)-(VLOOKUP($B251,'Changes (pct point)'!$B:$AA,C$645,FALSE)))</f>
        <v>5.2690909036775917E-2</v>
      </c>
      <c r="D251" s="2">
        <f>VLOOKUP($B251,'Changes (pct point)'!$B:$AA,D$645,FALSE)/(VLOOKUP($B251,'Rates (%) SA2'!$B:$AA,D$645,FALSE)-(VLOOKUP($B251,'Changes (pct point)'!$B:$AA,D$645,FALSE)))</f>
        <v>-0.36574599708879191</v>
      </c>
      <c r="E251" s="2">
        <f>VLOOKUP($B251,'Changes (pct point)'!$B:$AA,E$645,FALSE)/(VLOOKUP($B251,'Rates (%) SA2'!$B:$AA,E$645,FALSE)-(VLOOKUP($B251,'Changes (pct point)'!$B:$AA,E$645,FALSE)))</f>
        <v>7.6550295857988129E-2</v>
      </c>
      <c r="F251" s="2">
        <f>VLOOKUP($B251,'Changes (pct point)'!$B:$AA,F$645,FALSE)/(VLOOKUP($B251,'Rates (%) SA2'!$B:$AA,F$645,FALSE)-(VLOOKUP($B251,'Changes (pct point)'!$B:$AA,F$645,FALSE)))</f>
        <v>0.27866699999999994</v>
      </c>
      <c r="G251" s="2">
        <f>VLOOKUP($B251,'Changes (pct point)'!$B:$AA,G$645,FALSE)/(VLOOKUP($B251,'Rates (%) SA2'!$B:$AA,G$645,FALSE)-(VLOOKUP($B251,'Changes (pct point)'!$B:$AA,G$645,FALSE)))</f>
        <v>0.47916627450980398</v>
      </c>
      <c r="H251" s="2">
        <f>VLOOKUP($B251,'Changes (pct point)'!$B:$AA,H$645,FALSE)/(VLOOKUP($B251,'Rates (%) SA2'!$B:$AA,H$645,FALSE)-(VLOOKUP($B251,'Changes (pct point)'!$B:$AA,H$645,FALSE)))</f>
        <v>0.33006528403967522</v>
      </c>
      <c r="I251" s="2">
        <f>VLOOKUP($B251,'Changes (pct point)'!$B:$AA,I$645,FALSE)/(VLOOKUP($B251,'Rates (%) SA2'!$B:$AA,I$645,FALSE)-(VLOOKUP($B251,'Changes (pct point)'!$B:$AA,I$645,FALSE)))</f>
        <v>0.21344666207845833</v>
      </c>
      <c r="J251" s="2">
        <f>VLOOKUP($B251,'Changes (pct point)'!$B:$AA,J$645,FALSE)/(VLOOKUP($B251,'Rates (%) SA2'!$B:$AA,J$645,FALSE)-(VLOOKUP($B251,'Changes (pct point)'!$B:$AA,J$645,FALSE)))</f>
        <v>0.43011718750000005</v>
      </c>
      <c r="K251" s="2">
        <f>VLOOKUP($B251,'Changes (pct point)'!$B:$AA,K$645,FALSE)/(VLOOKUP($B251,'Rates (%) SA2'!$B:$AA,K$645,FALSE)-(VLOOKUP($B251,'Changes (pct point)'!$B:$AA,K$645,FALSE)))</f>
        <v>0.77119774011299413</v>
      </c>
      <c r="L251" s="2">
        <f>VLOOKUP($B251,'Changes (pct point)'!$B:$AA,L$645,FALSE)/(VLOOKUP($B251,'Rates (%) SA2'!$B:$AA,L$645,FALSE)-(VLOOKUP($B251,'Changes (pct point)'!$B:$AA,L$645,FALSE)))</f>
        <v>-2.5028054953000839E-2</v>
      </c>
      <c r="M251" s="2">
        <f>VLOOKUP($B251,'Changes (pct point)'!$B:$AA,M$645,FALSE)/(VLOOKUP($B251,'Rates (%) SA2'!$B:$AA,M$645,FALSE)-(VLOOKUP($B251,'Changes (pct point)'!$B:$AA,M$645,FALSE)))</f>
        <v>-6.3276327116212436E-2</v>
      </c>
      <c r="N251" s="2">
        <f>VLOOKUP($B251,'Changes (pct point)'!$B:$AA,N$645,FALSE)/(VLOOKUP($B251,'Rates (%) SA2'!$B:$AA,N$645,FALSE)-(VLOOKUP($B251,'Changes (pct point)'!$B:$AA,N$645,FALSE)))</f>
        <v>0.73753365384615388</v>
      </c>
      <c r="O251" s="2">
        <f>VLOOKUP($B251,'Changes (pct point)'!$B:$AA,O$645,FALSE)/(VLOOKUP($B251,'Rates (%) SA2'!$B:$AA,O$645,FALSE)-(VLOOKUP($B251,'Changes (pct point)'!$B:$AA,O$645,FALSE)))</f>
        <v>0.17872928176795583</v>
      </c>
      <c r="P251" s="2">
        <f>VLOOKUP($B251,'Changes (pct point)'!$B:$AA,P$645,FALSE)/(VLOOKUP($B251,'Rates (%) SA2'!$B:$AA,P$645,FALSE)-(VLOOKUP($B251,'Changes (pct point)'!$B:$AA,P$645,FALSE)))</f>
        <v>-0.38446714801444037</v>
      </c>
      <c r="Q251" s="2">
        <f>VLOOKUP($B251,'Changes (pct point)'!$B:$AA,Q$645,FALSE)/(VLOOKUP($B251,'Rates (%) SA2'!$B:$AA,Q$645,FALSE)-(VLOOKUP($B251,'Changes (pct point)'!$B:$AA,Q$645,FALSE)))</f>
        <v>0.40666184210526324</v>
      </c>
      <c r="R251" s="2">
        <f>VLOOKUP($B251,'Changes (pct point)'!$B:$AA,R$645,FALSE)/(VLOOKUP($B251,'Rates (%) SA2'!$B:$AA,R$645,FALSE)-(VLOOKUP($B251,'Changes (pct point)'!$B:$AA,R$645,FALSE)))</f>
        <v>0.69172410256410255</v>
      </c>
      <c r="S251" s="2">
        <f>VLOOKUP($B251,'Changes (pct point)'!$B:$AA,S$645,FALSE)/(VLOOKUP($B251,'Rates (%) SA2'!$B:$AA,S$645,FALSE)-(VLOOKUP($B251,'Changes (pct point)'!$B:$AA,S$645,FALSE)))</f>
        <v>0.16934125412541245</v>
      </c>
      <c r="T251" s="2">
        <f>VLOOKUP($B251,'Changes (pct point)'!$B:$AA,T$645,FALSE)/(VLOOKUP($B251,'Rates (%) SA2'!$B:$AA,T$645,FALSE)-(VLOOKUP($B251,'Changes (pct point)'!$B:$AA,T$645,FALSE)))</f>
        <v>-0.21278510067114098</v>
      </c>
      <c r="U251" s="2">
        <f>VLOOKUP($B251,'Changes (pct point)'!$B:$AA,U$645,FALSE)/(VLOOKUP($B251,'Rates (%) SA2'!$B:$AA,U$645,FALSE)-(VLOOKUP($B251,'Changes (pct point)'!$B:$AA,U$645,FALSE)))</f>
        <v>4.3764222873900152E-2</v>
      </c>
      <c r="V251" s="2">
        <f>VLOOKUP($B251,'Changes (pct point)'!$B:$AA,V$645,FALSE)/(VLOOKUP($B251,'Rates (%) SA2'!$B:$AA,V$645,FALSE)-(VLOOKUP($B251,'Changes (pct point)'!$B:$AA,V$645,FALSE)))</f>
        <v>0.5956411931818183</v>
      </c>
      <c r="W251" s="2">
        <f>VLOOKUP($B251,'Changes (pct point)'!$B:$AA,W$645,FALSE)/(VLOOKUP($B251,'Rates (%) SA2'!$B:$AA,W$645,FALSE)-(VLOOKUP($B251,'Changes (pct point)'!$B:$AA,W$645,FALSE)))</f>
        <v>0.17172557172557171</v>
      </c>
      <c r="X251" s="2">
        <f>VLOOKUP($B251,'Changes (pct point)'!$B:$AA,X$645,FALSE)/(VLOOKUP($B251,'Rates (%) SA2'!$B:$AA,X$645,FALSE)-(VLOOKUP($B251,'Changes (pct point)'!$B:$AA,X$645,FALSE)))</f>
        <v>0.14699493120926863</v>
      </c>
      <c r="Y251" s="2">
        <f>VLOOKUP($B251,'Changes (pct point)'!$B:$AA,Y$645,FALSE)/(VLOOKUP($B251,'Rates (%) SA2'!$B:$AA,Y$645,FALSE)-(VLOOKUP($B251,'Changes (pct point)'!$B:$AA,Y$645,FALSE)))</f>
        <v>2.469898116702686E-3</v>
      </c>
      <c r="Z251" s="2">
        <f>VLOOKUP($B251,'Changes (pct point)'!$B:$AA,Z$645,FALSE)/(VLOOKUP($B251,'Rates (%) SA2'!$B:$AA,Z$645,FALSE)-(VLOOKUP($B251,'Changes (pct point)'!$B:$AA,Z$645,FALSE)))</f>
        <v>0.18590476190476191</v>
      </c>
    </row>
    <row r="252" spans="1:26" x14ac:dyDescent="0.3">
      <c r="A252">
        <v>125041491</v>
      </c>
      <c r="B252" t="s">
        <v>641</v>
      </c>
      <c r="C252" s="2">
        <f>VLOOKUP($B252,'Changes (pct point)'!$B:$AA,C$645,FALSE)/(VLOOKUP($B252,'Rates (%) SA2'!$B:$AA,C$645,FALSE)-(VLOOKUP($B252,'Changes (pct point)'!$B:$AA,C$645,FALSE)))</f>
        <v>-2.9756206554120892E-3</v>
      </c>
      <c r="D252" s="2">
        <f>VLOOKUP($B252,'Changes (pct point)'!$B:$AA,D$645,FALSE)/(VLOOKUP($B252,'Rates (%) SA2'!$B:$AA,D$645,FALSE)-(VLOOKUP($B252,'Changes (pct point)'!$B:$AA,D$645,FALSE)))</f>
        <v>-0.17955555555555558</v>
      </c>
      <c r="E252" s="2">
        <f>VLOOKUP($B252,'Changes (pct point)'!$B:$AA,E$645,FALSE)/(VLOOKUP($B252,'Rates (%) SA2'!$B:$AA,E$645,FALSE)-(VLOOKUP($B252,'Changes (pct point)'!$B:$AA,E$645,FALSE)))</f>
        <v>-0.19128200000000001</v>
      </c>
      <c r="F252" s="2">
        <f>VLOOKUP($B252,'Changes (pct point)'!$B:$AA,F$645,FALSE)/(VLOOKUP($B252,'Rates (%) SA2'!$B:$AA,F$645,FALSE)-(VLOOKUP($B252,'Changes (pct point)'!$B:$AA,F$645,FALSE)))</f>
        <v>6.1986064769381823E-2</v>
      </c>
      <c r="G252" s="2">
        <f>VLOOKUP($B252,'Changes (pct point)'!$B:$AA,G$645,FALSE)/(VLOOKUP($B252,'Rates (%) SA2'!$B:$AA,G$645,FALSE)-(VLOOKUP($B252,'Changes (pct point)'!$B:$AA,G$645,FALSE)))</f>
        <v>0.25435275590551171</v>
      </c>
      <c r="H252" s="2">
        <f>VLOOKUP($B252,'Changes (pct point)'!$B:$AA,H$645,FALSE)/(VLOOKUP($B252,'Rates (%) SA2'!$B:$AA,H$645,FALSE)-(VLOOKUP($B252,'Changes (pct point)'!$B:$AA,H$645,FALSE)))</f>
        <v>5.1936363636363614E-2</v>
      </c>
      <c r="I252" s="2">
        <f>VLOOKUP($B252,'Changes (pct point)'!$B:$AA,I$645,FALSE)/(VLOOKUP($B252,'Rates (%) SA2'!$B:$AA,I$645,FALSE)-(VLOOKUP($B252,'Changes (pct point)'!$B:$AA,I$645,FALSE)))</f>
        <v>7.0725128205128218E-2</v>
      </c>
      <c r="J252" s="2">
        <f>VLOOKUP($B252,'Changes (pct point)'!$B:$AA,J$645,FALSE)/(VLOOKUP($B252,'Rates (%) SA2'!$B:$AA,J$645,FALSE)-(VLOOKUP($B252,'Changes (pct point)'!$B:$AA,J$645,FALSE)))</f>
        <v>0.25319696969696959</v>
      </c>
      <c r="K252" s="2">
        <f>VLOOKUP($B252,'Changes (pct point)'!$B:$AA,K$645,FALSE)/(VLOOKUP($B252,'Rates (%) SA2'!$B:$AA,K$645,FALSE)-(VLOOKUP($B252,'Changes (pct point)'!$B:$AA,K$645,FALSE)))</f>
        <v>0.33174520547945185</v>
      </c>
      <c r="L252" s="2">
        <f>VLOOKUP($B252,'Changes (pct point)'!$B:$AA,L$645,FALSE)/(VLOOKUP($B252,'Rates (%) SA2'!$B:$AA,L$645,FALSE)-(VLOOKUP($B252,'Changes (pct point)'!$B:$AA,L$645,FALSE)))</f>
        <v>-0.10081495766698034</v>
      </c>
      <c r="M252" s="2">
        <f>VLOOKUP($B252,'Changes (pct point)'!$B:$AA,M$645,FALSE)/(VLOOKUP($B252,'Rates (%) SA2'!$B:$AA,M$645,FALSE)-(VLOOKUP($B252,'Changes (pct point)'!$B:$AA,M$645,FALSE)))</f>
        <v>-0.30293841642228736</v>
      </c>
      <c r="N252" s="2">
        <f>VLOOKUP($B252,'Changes (pct point)'!$B:$AA,N$645,FALSE)/(VLOOKUP($B252,'Rates (%) SA2'!$B:$AA,N$645,FALSE)-(VLOOKUP($B252,'Changes (pct point)'!$B:$AA,N$645,FALSE)))</f>
        <v>-0.30084169184290022</v>
      </c>
      <c r="O252" s="2">
        <f>VLOOKUP($B252,'Changes (pct point)'!$B:$AA,O$645,FALSE)/(VLOOKUP($B252,'Rates (%) SA2'!$B:$AA,O$645,FALSE)-(VLOOKUP($B252,'Changes (pct point)'!$B:$AA,O$645,FALSE)))</f>
        <v>1.3799656250000003</v>
      </c>
      <c r="P252" s="2">
        <f>VLOOKUP($B252,'Changes (pct point)'!$B:$AA,P$645,FALSE)/(VLOOKUP($B252,'Rates (%) SA2'!$B:$AA,P$645,FALSE)-(VLOOKUP($B252,'Changes (pct point)'!$B:$AA,P$645,FALSE)))</f>
        <v>-0.28649456521739131</v>
      </c>
      <c r="Q252" s="2">
        <f>VLOOKUP($B252,'Changes (pct point)'!$B:$AA,Q$645,FALSE)/(VLOOKUP($B252,'Rates (%) SA2'!$B:$AA,Q$645,FALSE)-(VLOOKUP($B252,'Changes (pct point)'!$B:$AA,Q$645,FALSE)))</f>
        <v>1.1154397394136806E-2</v>
      </c>
      <c r="R252" s="2">
        <f>VLOOKUP($B252,'Changes (pct point)'!$B:$AA,R$645,FALSE)/(VLOOKUP($B252,'Rates (%) SA2'!$B:$AA,R$645,FALSE)-(VLOOKUP($B252,'Changes (pct point)'!$B:$AA,R$645,FALSE)))</f>
        <v>0.28242592592592597</v>
      </c>
      <c r="S252" s="2">
        <f>VLOOKUP($B252,'Changes (pct point)'!$B:$AA,S$645,FALSE)/(VLOOKUP($B252,'Rates (%) SA2'!$B:$AA,S$645,FALSE)-(VLOOKUP($B252,'Changes (pct point)'!$B:$AA,S$645,FALSE)))</f>
        <v>-0.10317105263157891</v>
      </c>
      <c r="T252" s="2">
        <f>VLOOKUP($B252,'Changes (pct point)'!$B:$AA,T$645,FALSE)/(VLOOKUP($B252,'Rates (%) SA2'!$B:$AA,T$645,FALSE)-(VLOOKUP($B252,'Changes (pct point)'!$B:$AA,T$645,FALSE)))</f>
        <v>-0.30204483362521889</v>
      </c>
      <c r="U252" s="2">
        <f>VLOOKUP($B252,'Changes (pct point)'!$B:$AA,U$645,FALSE)/(VLOOKUP($B252,'Rates (%) SA2'!$B:$AA,U$645,FALSE)-(VLOOKUP($B252,'Changes (pct point)'!$B:$AA,U$645,FALSE)))</f>
        <v>4.3763636363636303E-2</v>
      </c>
      <c r="V252" s="2">
        <f>VLOOKUP($B252,'Changes (pct point)'!$B:$AA,V$645,FALSE)/(VLOOKUP($B252,'Rates (%) SA2'!$B:$AA,V$645,FALSE)-(VLOOKUP($B252,'Changes (pct point)'!$B:$AA,V$645,FALSE)))</f>
        <v>0.4105309734513275</v>
      </c>
      <c r="W252" s="2">
        <f>VLOOKUP($B252,'Changes (pct point)'!$B:$AA,W$645,FALSE)/(VLOOKUP($B252,'Rates (%) SA2'!$B:$AA,W$645,FALSE)-(VLOOKUP($B252,'Changes (pct point)'!$B:$AA,W$645,FALSE)))</f>
        <v>9.4986807387862776E-2</v>
      </c>
      <c r="X252" s="2">
        <f>VLOOKUP($B252,'Changes (pct point)'!$B:$AA,X$645,FALSE)/(VLOOKUP($B252,'Rates (%) SA2'!$B:$AA,X$645,FALSE)-(VLOOKUP($B252,'Changes (pct point)'!$B:$AA,X$645,FALSE)))</f>
        <v>-8.6138613861386146E-2</v>
      </c>
      <c r="Y252" s="2">
        <f>VLOOKUP($B252,'Changes (pct point)'!$B:$AA,Y$645,FALSE)/(VLOOKUP($B252,'Rates (%) SA2'!$B:$AA,Y$645,FALSE)-(VLOOKUP($B252,'Changes (pct point)'!$B:$AA,Y$645,FALSE)))</f>
        <v>0.19596864501679731</v>
      </c>
      <c r="Z252" s="2">
        <f>VLOOKUP($B252,'Changes (pct point)'!$B:$AA,Z$645,FALSE)/(VLOOKUP($B252,'Rates (%) SA2'!$B:$AA,Z$645,FALSE)-(VLOOKUP($B252,'Changes (pct point)'!$B:$AA,Z$645,FALSE)))</f>
        <v>0.14589155953046393</v>
      </c>
    </row>
    <row r="253" spans="1:26" x14ac:dyDescent="0.3">
      <c r="A253">
        <v>125031481</v>
      </c>
      <c r="B253" t="s">
        <v>630</v>
      </c>
      <c r="C253" s="2">
        <f>VLOOKUP($B253,'Changes (pct point)'!$B:$AA,C$645,FALSE)/(VLOOKUP($B253,'Rates (%) SA2'!$B:$AA,C$645,FALSE)-(VLOOKUP($B253,'Changes (pct point)'!$B:$AA,C$645,FALSE)))</f>
        <v>7.7617710674157306E-2</v>
      </c>
      <c r="D253" s="2">
        <f>VLOOKUP($B253,'Changes (pct point)'!$B:$AA,D$645,FALSE)/(VLOOKUP($B253,'Rates (%) SA2'!$B:$AA,D$645,FALSE)-(VLOOKUP($B253,'Changes (pct point)'!$B:$AA,D$645,FALSE)))</f>
        <v>-6.4188440221694343E-2</v>
      </c>
      <c r="E253" s="2">
        <f>VLOOKUP($B253,'Changes (pct point)'!$B:$AA,E$645,FALSE)/(VLOOKUP($B253,'Rates (%) SA2'!$B:$AA,E$645,FALSE)-(VLOOKUP($B253,'Changes (pct point)'!$B:$AA,E$645,FALSE)))</f>
        <v>-2.8344370860927087E-2</v>
      </c>
      <c r="F253" s="2">
        <f>VLOOKUP($B253,'Changes (pct point)'!$B:$AA,F$645,FALSE)/(VLOOKUP($B253,'Rates (%) SA2'!$B:$AA,F$645,FALSE)-(VLOOKUP($B253,'Changes (pct point)'!$B:$AA,F$645,FALSE)))</f>
        <v>9.6044230769230701E-2</v>
      </c>
      <c r="G253" s="2">
        <f>VLOOKUP($B253,'Changes (pct point)'!$B:$AA,G$645,FALSE)/(VLOOKUP($B253,'Rates (%) SA2'!$B:$AA,G$645,FALSE)-(VLOOKUP($B253,'Changes (pct point)'!$B:$AA,G$645,FALSE)))</f>
        <v>0.99971111111111111</v>
      </c>
      <c r="H253" s="2">
        <f>VLOOKUP($B253,'Changes (pct point)'!$B:$AA,H$645,FALSE)/(VLOOKUP($B253,'Rates (%) SA2'!$B:$AA,H$645,FALSE)-(VLOOKUP($B253,'Changes (pct point)'!$B:$AA,H$645,FALSE)))</f>
        <v>0.15629629057187008</v>
      </c>
      <c r="I253" s="2">
        <f>VLOOKUP($B253,'Changes (pct point)'!$B:$AA,I$645,FALSE)/(VLOOKUP($B253,'Rates (%) SA2'!$B:$AA,I$645,FALSE)-(VLOOKUP($B253,'Changes (pct point)'!$B:$AA,I$645,FALSE)))</f>
        <v>9.3204419889502885E-2</v>
      </c>
      <c r="J253" s="2">
        <f>VLOOKUP($B253,'Changes (pct point)'!$B:$AA,J$645,FALSE)/(VLOOKUP($B253,'Rates (%) SA2'!$B:$AA,J$645,FALSE)-(VLOOKUP($B253,'Changes (pct point)'!$B:$AA,J$645,FALSE)))</f>
        <v>0.31615283018867918</v>
      </c>
      <c r="K253" s="2">
        <f>VLOOKUP($B253,'Changes (pct point)'!$B:$AA,K$645,FALSE)/(VLOOKUP($B253,'Rates (%) SA2'!$B:$AA,K$645,FALSE)-(VLOOKUP($B253,'Changes (pct point)'!$B:$AA,K$645,FALSE)))</f>
        <v>0.94209782608695658</v>
      </c>
      <c r="L253" s="2">
        <f>VLOOKUP($B253,'Changes (pct point)'!$B:$AA,L$645,FALSE)/(VLOOKUP($B253,'Rates (%) SA2'!$B:$AA,L$645,FALSE)-(VLOOKUP($B253,'Changes (pct point)'!$B:$AA,L$645,FALSE)))</f>
        <v>0.16093433671683585</v>
      </c>
      <c r="M253" s="2">
        <f>VLOOKUP($B253,'Changes (pct point)'!$B:$AA,M$645,FALSE)/(VLOOKUP($B253,'Rates (%) SA2'!$B:$AA,M$645,FALSE)-(VLOOKUP($B253,'Changes (pct point)'!$B:$AA,M$645,FALSE)))</f>
        <v>0.49657200000000001</v>
      </c>
      <c r="N253" s="2">
        <f>VLOOKUP($B253,'Changes (pct point)'!$B:$AA,N$645,FALSE)/(VLOOKUP($B253,'Rates (%) SA2'!$B:$AA,N$645,FALSE)-(VLOOKUP($B253,'Changes (pct point)'!$B:$AA,N$645,FALSE)))</f>
        <v>-0.28058983050847469</v>
      </c>
      <c r="O253" s="2">
        <f>VLOOKUP($B253,'Changes (pct point)'!$B:$AA,O$645,FALSE)/(VLOOKUP($B253,'Rates (%) SA2'!$B:$AA,O$645,FALSE)-(VLOOKUP($B253,'Changes (pct point)'!$B:$AA,O$645,FALSE)))</f>
        <v>0.80423333333333358</v>
      </c>
      <c r="P253" s="2">
        <f>VLOOKUP($B253,'Changes (pct point)'!$B:$AA,P$645,FALSE)/(VLOOKUP($B253,'Rates (%) SA2'!$B:$AA,P$645,FALSE)-(VLOOKUP($B253,'Changes (pct point)'!$B:$AA,P$645,FALSE)))</f>
        <v>-0.38693944954128451</v>
      </c>
      <c r="Q253" s="2">
        <f>VLOOKUP($B253,'Changes (pct point)'!$B:$AA,Q$645,FALSE)/(VLOOKUP($B253,'Rates (%) SA2'!$B:$AA,Q$645,FALSE)-(VLOOKUP($B253,'Changes (pct point)'!$B:$AA,Q$645,FALSE)))</f>
        <v>4.192236503856045E-2</v>
      </c>
      <c r="R253" s="2">
        <f>VLOOKUP($B253,'Changes (pct point)'!$B:$AA,R$645,FALSE)/(VLOOKUP($B253,'Rates (%) SA2'!$B:$AA,R$645,FALSE)-(VLOOKUP($B253,'Changes (pct point)'!$B:$AA,R$645,FALSE)))</f>
        <v>1.0649999999999999</v>
      </c>
      <c r="S253" s="2">
        <f>VLOOKUP($B253,'Changes (pct point)'!$B:$AA,S$645,FALSE)/(VLOOKUP($B253,'Rates (%) SA2'!$B:$AA,S$645,FALSE)-(VLOOKUP($B253,'Changes (pct point)'!$B:$AA,S$645,FALSE)))</f>
        <v>0.30190000000000011</v>
      </c>
      <c r="T253" s="2">
        <f>VLOOKUP($B253,'Changes (pct point)'!$B:$AA,T$645,FALSE)/(VLOOKUP($B253,'Rates (%) SA2'!$B:$AA,T$645,FALSE)-(VLOOKUP($B253,'Changes (pct point)'!$B:$AA,T$645,FALSE)))</f>
        <v>-7.0075757575757625E-2</v>
      </c>
      <c r="U253" s="2">
        <f>VLOOKUP($B253,'Changes (pct point)'!$B:$AA,U$645,FALSE)/(VLOOKUP($B253,'Rates (%) SA2'!$B:$AA,U$645,FALSE)-(VLOOKUP($B253,'Changes (pct point)'!$B:$AA,U$645,FALSE)))</f>
        <v>4.2796244131455392E-2</v>
      </c>
      <c r="V253" s="2">
        <f>VLOOKUP($B253,'Changes (pct point)'!$B:$AA,V$645,FALSE)/(VLOOKUP($B253,'Rates (%) SA2'!$B:$AA,V$645,FALSE)-(VLOOKUP($B253,'Changes (pct point)'!$B:$AA,V$645,FALSE)))</f>
        <v>0.30596597110754414</v>
      </c>
      <c r="W253" s="2">
        <f>VLOOKUP($B253,'Changes (pct point)'!$B:$AA,W$645,FALSE)/(VLOOKUP($B253,'Rates (%) SA2'!$B:$AA,W$645,FALSE)-(VLOOKUP($B253,'Changes (pct point)'!$B:$AA,W$645,FALSE)))</f>
        <v>-4.009009009009009E-2</v>
      </c>
      <c r="X253" s="2">
        <f>VLOOKUP($B253,'Changes (pct point)'!$B:$AA,X$645,FALSE)/(VLOOKUP($B253,'Rates (%) SA2'!$B:$AA,X$645,FALSE)-(VLOOKUP($B253,'Changes (pct point)'!$B:$AA,X$645,FALSE)))</f>
        <v>0.67773677736777371</v>
      </c>
      <c r="Y253" s="2">
        <f>VLOOKUP($B253,'Changes (pct point)'!$B:$AA,Y$645,FALSE)/(VLOOKUP($B253,'Rates (%) SA2'!$B:$AA,Y$645,FALSE)-(VLOOKUP($B253,'Changes (pct point)'!$B:$AA,Y$645,FALSE)))</f>
        <v>-4.0586949734623791E-3</v>
      </c>
      <c r="Z253" s="2">
        <f>VLOOKUP($B253,'Changes (pct point)'!$B:$AA,Z$645,FALSE)/(VLOOKUP($B253,'Rates (%) SA2'!$B:$AA,Z$645,FALSE)-(VLOOKUP($B253,'Changes (pct point)'!$B:$AA,Z$645,FALSE)))</f>
        <v>2.8395061728395066E-2</v>
      </c>
    </row>
    <row r="254" spans="1:26" x14ac:dyDescent="0.3">
      <c r="A254">
        <v>110041201</v>
      </c>
      <c r="B254" t="s">
        <v>280</v>
      </c>
      <c r="C254" s="2">
        <f>VLOOKUP($B254,'Changes (pct point)'!$B:$AA,C$645,FALSE)/(VLOOKUP($B254,'Rates (%) SA2'!$B:$AA,C$645,FALSE)-(VLOOKUP($B254,'Changes (pct point)'!$B:$AA,C$645,FALSE)))</f>
        <v>-9.3912587412587428E-2</v>
      </c>
      <c r="D254" s="2">
        <f>VLOOKUP($B254,'Changes (pct point)'!$B:$AA,D$645,FALSE)/(VLOOKUP($B254,'Rates (%) SA2'!$B:$AA,D$645,FALSE)-(VLOOKUP($B254,'Changes (pct point)'!$B:$AA,D$645,FALSE)))</f>
        <v>-0.31564642857142861</v>
      </c>
      <c r="E254" s="2">
        <f>VLOOKUP($B254,'Changes (pct point)'!$B:$AA,E$645,FALSE)/(VLOOKUP($B254,'Rates (%) SA2'!$B:$AA,E$645,FALSE)-(VLOOKUP($B254,'Changes (pct point)'!$B:$AA,E$645,FALSE)))</f>
        <v>0.6053166666666665</v>
      </c>
      <c r="F254" s="2">
        <f>VLOOKUP($B254,'Changes (pct point)'!$B:$AA,F$645,FALSE)/(VLOOKUP($B254,'Rates (%) SA2'!$B:$AA,F$645,FALSE)-(VLOOKUP($B254,'Changes (pct point)'!$B:$AA,F$645,FALSE)))</f>
        <v>-0.14963591022443881</v>
      </c>
      <c r="G254" s="2">
        <f>VLOOKUP($B254,'Changes (pct point)'!$B:$AA,G$645,FALSE)/(VLOOKUP($B254,'Rates (%) SA2'!$B:$AA,G$645,FALSE)-(VLOOKUP($B254,'Changes (pct point)'!$B:$AA,G$645,FALSE)))</f>
        <v>5.1768786127167586E-2</v>
      </c>
      <c r="H254" s="2">
        <f>VLOOKUP($B254,'Changes (pct point)'!$B:$AA,H$645,FALSE)/(VLOOKUP($B254,'Rates (%) SA2'!$B:$AA,H$645,FALSE)-(VLOOKUP($B254,'Changes (pct point)'!$B:$AA,H$645,FALSE)))</f>
        <v>0.15026727941176479</v>
      </c>
      <c r="I254" s="2">
        <f>VLOOKUP($B254,'Changes (pct point)'!$B:$AA,I$645,FALSE)/(VLOOKUP($B254,'Rates (%) SA2'!$B:$AA,I$645,FALSE)-(VLOOKUP($B254,'Changes (pct point)'!$B:$AA,I$645,FALSE)))</f>
        <v>-0.14078176795580116</v>
      </c>
      <c r="J254" s="2">
        <f>VLOOKUP($B254,'Changes (pct point)'!$B:$AA,J$645,FALSE)/(VLOOKUP($B254,'Rates (%) SA2'!$B:$AA,J$645,FALSE)-(VLOOKUP($B254,'Changes (pct point)'!$B:$AA,J$645,FALSE)))</f>
        <v>6.9652968036530098E-3</v>
      </c>
      <c r="K254" s="2">
        <f>VLOOKUP($B254,'Changes (pct point)'!$B:$AA,K$645,FALSE)/(VLOOKUP($B254,'Rates (%) SA2'!$B:$AA,K$645,FALSE)-(VLOOKUP($B254,'Changes (pct point)'!$B:$AA,K$645,FALSE)))</f>
        <v>-4.1242666666666719E-2</v>
      </c>
      <c r="L254" s="2">
        <f>VLOOKUP($B254,'Changes (pct point)'!$B:$AA,L$645,FALSE)/(VLOOKUP($B254,'Rates (%) SA2'!$B:$AA,L$645,FALSE)-(VLOOKUP($B254,'Changes (pct point)'!$B:$AA,L$645,FALSE)))</f>
        <v>1.1871978494623656</v>
      </c>
      <c r="M254" s="2">
        <f>VLOOKUP($B254,'Changes (pct point)'!$B:$AA,M$645,FALSE)/(VLOOKUP($B254,'Rates (%) SA2'!$B:$AA,M$645,FALSE)-(VLOOKUP($B254,'Changes (pct point)'!$B:$AA,M$645,FALSE)))</f>
        <v>-0.24779407008086243</v>
      </c>
      <c r="N254" s="2">
        <f>VLOOKUP($B254,'Changes (pct point)'!$B:$AA,N$645,FALSE)/(VLOOKUP($B254,'Rates (%) SA2'!$B:$AA,N$645,FALSE)-(VLOOKUP($B254,'Changes (pct point)'!$B:$AA,N$645,FALSE)))</f>
        <v>0.36347575757575762</v>
      </c>
      <c r="O254" s="2">
        <f>VLOOKUP($B254,'Changes (pct point)'!$B:$AA,O$645,FALSE)/(VLOOKUP($B254,'Rates (%) SA2'!$B:$AA,O$645,FALSE)-(VLOOKUP($B254,'Changes (pct point)'!$B:$AA,O$645,FALSE)))</f>
        <v>-0.12048799999999993</v>
      </c>
      <c r="P254" s="2">
        <f>VLOOKUP($B254,'Changes (pct point)'!$B:$AA,P$645,FALSE)/(VLOOKUP($B254,'Rates (%) SA2'!$B:$AA,P$645,FALSE)-(VLOOKUP($B254,'Changes (pct point)'!$B:$AA,P$645,FALSE)))</f>
        <v>-0.26330833333333342</v>
      </c>
      <c r="Q254" s="2">
        <f>VLOOKUP($B254,'Changes (pct point)'!$B:$AA,Q$645,FALSE)/(VLOOKUP($B254,'Rates (%) SA2'!$B:$AA,Q$645,FALSE)-(VLOOKUP($B254,'Changes (pct point)'!$B:$AA,Q$645,FALSE)))</f>
        <v>0.21969094076655035</v>
      </c>
      <c r="R254" s="2">
        <f>VLOOKUP($B254,'Changes (pct point)'!$B:$AA,R$645,FALSE)/(VLOOKUP($B254,'Rates (%) SA2'!$B:$AA,R$645,FALSE)-(VLOOKUP($B254,'Changes (pct point)'!$B:$AA,R$645,FALSE)))</f>
        <v>2.9083333333333319E-2</v>
      </c>
      <c r="S254" s="2">
        <f>VLOOKUP($B254,'Changes (pct point)'!$B:$AA,S$645,FALSE)/(VLOOKUP($B254,'Rates (%) SA2'!$B:$AA,S$645,FALSE)-(VLOOKUP($B254,'Changes (pct point)'!$B:$AA,S$645,FALSE)))</f>
        <v>-0.21495625000000007</v>
      </c>
      <c r="T254" s="2">
        <f>VLOOKUP($B254,'Changes (pct point)'!$B:$AA,T$645,FALSE)/(VLOOKUP($B254,'Rates (%) SA2'!$B:$AA,T$645,FALSE)-(VLOOKUP($B254,'Changes (pct point)'!$B:$AA,T$645,FALSE)))</f>
        <v>0.42355000000000004</v>
      </c>
      <c r="U254" s="2">
        <f>VLOOKUP($B254,'Changes (pct point)'!$B:$AA,U$645,FALSE)/(VLOOKUP($B254,'Rates (%) SA2'!$B:$AA,U$645,FALSE)-(VLOOKUP($B254,'Changes (pct point)'!$B:$AA,U$645,FALSE)))</f>
        <v>3.9553435114503786E-2</v>
      </c>
      <c r="V254" s="2">
        <f>VLOOKUP($B254,'Changes (pct point)'!$B:$AA,V$645,FALSE)/(VLOOKUP($B254,'Rates (%) SA2'!$B:$AA,V$645,FALSE)-(VLOOKUP($B254,'Changes (pct point)'!$B:$AA,V$645,FALSE)))</f>
        <v>0.50182407407407426</v>
      </c>
      <c r="W254" s="2">
        <f>VLOOKUP($B254,'Changes (pct point)'!$B:$AA,W$645,FALSE)/(VLOOKUP($B254,'Rates (%) SA2'!$B:$AA,W$645,FALSE)-(VLOOKUP($B254,'Changes (pct point)'!$B:$AA,W$645,FALSE)))</f>
        <v>0.33489187609585042</v>
      </c>
      <c r="X254" s="2">
        <f>VLOOKUP($B254,'Changes (pct point)'!$B:$AA,X$645,FALSE)/(VLOOKUP($B254,'Rates (%) SA2'!$B:$AA,X$645,FALSE)-(VLOOKUP($B254,'Changes (pct point)'!$B:$AA,X$645,FALSE)))</f>
        <v>0.24100211714890613</v>
      </c>
      <c r="Y254" s="2" t="e">
        <f>VLOOKUP($B254,'Changes (pct point)'!$B:$AA,Y$645,FALSE)/(VLOOKUP($B254,'Rates (%) SA2'!$B:$AA,Y$645,FALSE)-(VLOOKUP($B254,'Changes (pct point)'!$B:$AA,Y$645,FALSE)))</f>
        <v>#DIV/0!</v>
      </c>
      <c r="Z254" s="2">
        <f>VLOOKUP($B254,'Changes (pct point)'!$B:$AA,Z$645,FALSE)/(VLOOKUP($B254,'Rates (%) SA2'!$B:$AA,Z$645,FALSE)-(VLOOKUP($B254,'Changes (pct point)'!$B:$AA,Z$645,FALSE)))</f>
        <v>-1.5325670498084292E-2</v>
      </c>
    </row>
    <row r="255" spans="1:26" x14ac:dyDescent="0.3">
      <c r="A255">
        <v>126021724</v>
      </c>
      <c r="B255" t="s">
        <v>660</v>
      </c>
      <c r="C255" s="2">
        <f>VLOOKUP($B255,'Changes (pct point)'!$B:$AA,C$645,FALSE)/(VLOOKUP($B255,'Rates (%) SA2'!$B:$AA,C$645,FALSE)-(VLOOKUP($B255,'Changes (pct point)'!$B:$AA,C$645,FALSE)))</f>
        <v>5.5162800015221961E-2</v>
      </c>
      <c r="D255" s="2">
        <f>VLOOKUP($B255,'Changes (pct point)'!$B:$AA,D$645,FALSE)/(VLOOKUP($B255,'Rates (%) SA2'!$B:$AA,D$645,FALSE)-(VLOOKUP($B255,'Changes (pct point)'!$B:$AA,D$645,FALSE)))</f>
        <v>-8.2546418922580633E-2</v>
      </c>
      <c r="E255" s="2">
        <f>VLOOKUP($B255,'Changes (pct point)'!$B:$AA,E$645,FALSE)/(VLOOKUP($B255,'Rates (%) SA2'!$B:$AA,E$645,FALSE)-(VLOOKUP($B255,'Changes (pct point)'!$B:$AA,E$645,FALSE)))</f>
        <v>-0.23474724904192049</v>
      </c>
      <c r="F255" s="2">
        <f>VLOOKUP($B255,'Changes (pct point)'!$B:$AA,F$645,FALSE)/(VLOOKUP($B255,'Rates (%) SA2'!$B:$AA,F$645,FALSE)-(VLOOKUP($B255,'Changes (pct point)'!$B:$AA,F$645,FALSE)))</f>
        <v>0.12006594921533165</v>
      </c>
      <c r="G255" s="2">
        <f>VLOOKUP($B255,'Changes (pct point)'!$B:$AA,G$645,FALSE)/(VLOOKUP($B255,'Rates (%) SA2'!$B:$AA,G$645,FALSE)-(VLOOKUP($B255,'Changes (pct point)'!$B:$AA,G$645,FALSE)))</f>
        <v>0.35734625826518085</v>
      </c>
      <c r="H255" s="2">
        <f>VLOOKUP($B255,'Changes (pct point)'!$B:$AA,H$645,FALSE)/(VLOOKUP($B255,'Rates (%) SA2'!$B:$AA,H$645,FALSE)-(VLOOKUP($B255,'Changes (pct point)'!$B:$AA,H$645,FALSE)))</f>
        <v>3.2697306198720917E-2</v>
      </c>
      <c r="I255" s="2">
        <f>VLOOKUP($B255,'Changes (pct point)'!$B:$AA,I$645,FALSE)/(VLOOKUP($B255,'Rates (%) SA2'!$B:$AA,I$645,FALSE)-(VLOOKUP($B255,'Changes (pct point)'!$B:$AA,I$645,FALSE)))</f>
        <v>0.15319407524119108</v>
      </c>
      <c r="J255" s="2">
        <f>VLOOKUP($B255,'Changes (pct point)'!$B:$AA,J$645,FALSE)/(VLOOKUP($B255,'Rates (%) SA2'!$B:$AA,J$645,FALSE)-(VLOOKUP($B255,'Changes (pct point)'!$B:$AA,J$645,FALSE)))</f>
        <v>0.33717793501995308</v>
      </c>
      <c r="K255" s="2">
        <f>VLOOKUP($B255,'Changes (pct point)'!$B:$AA,K$645,FALSE)/(VLOOKUP($B255,'Rates (%) SA2'!$B:$AA,K$645,FALSE)-(VLOOKUP($B255,'Changes (pct point)'!$B:$AA,K$645,FALSE)))</f>
        <v>0.43413650254106873</v>
      </c>
      <c r="L255" s="2">
        <f>VLOOKUP($B255,'Changes (pct point)'!$B:$AA,L$645,FALSE)/(VLOOKUP($B255,'Rates (%) SA2'!$B:$AA,L$645,FALSE)-(VLOOKUP($B255,'Changes (pct point)'!$B:$AA,L$645,FALSE)))</f>
        <v>-6.4615632132870346E-2</v>
      </c>
      <c r="M255" s="2">
        <f>VLOOKUP($B255,'Changes (pct point)'!$B:$AA,M$645,FALSE)/(VLOOKUP($B255,'Rates (%) SA2'!$B:$AA,M$645,FALSE)-(VLOOKUP($B255,'Changes (pct point)'!$B:$AA,M$645,FALSE)))</f>
        <v>-0.33945786964006974</v>
      </c>
      <c r="N255" s="2">
        <f>VLOOKUP($B255,'Changes (pct point)'!$B:$AA,N$645,FALSE)/(VLOOKUP($B255,'Rates (%) SA2'!$B:$AA,N$645,FALSE)-(VLOOKUP($B255,'Changes (pct point)'!$B:$AA,N$645,FALSE)))</f>
        <v>-0.36001018317944966</v>
      </c>
      <c r="O255" s="2">
        <f>VLOOKUP($B255,'Changes (pct point)'!$B:$AA,O$645,FALSE)/(VLOOKUP($B255,'Rates (%) SA2'!$B:$AA,O$645,FALSE)-(VLOOKUP($B255,'Changes (pct point)'!$B:$AA,O$645,FALSE)))</f>
        <v>0.59004411093675924</v>
      </c>
      <c r="P255" s="2">
        <f>VLOOKUP($B255,'Changes (pct point)'!$B:$AA,P$645,FALSE)/(VLOOKUP($B255,'Rates (%) SA2'!$B:$AA,P$645,FALSE)-(VLOOKUP($B255,'Changes (pct point)'!$B:$AA,P$645,FALSE)))</f>
        <v>-0.18186666169418902</v>
      </c>
      <c r="Q255" s="2">
        <f>VLOOKUP($B255,'Changes (pct point)'!$B:$AA,Q$645,FALSE)/(VLOOKUP($B255,'Rates (%) SA2'!$B:$AA,Q$645,FALSE)-(VLOOKUP($B255,'Changes (pct point)'!$B:$AA,Q$645,FALSE)))</f>
        <v>0.19501302869497103</v>
      </c>
      <c r="R255" s="2">
        <f>VLOOKUP($B255,'Changes (pct point)'!$B:$AA,R$645,FALSE)/(VLOOKUP($B255,'Rates (%) SA2'!$B:$AA,R$645,FALSE)-(VLOOKUP($B255,'Changes (pct point)'!$B:$AA,R$645,FALSE)))</f>
        <v>0.34061275669438873</v>
      </c>
      <c r="S255" s="2">
        <f>VLOOKUP($B255,'Changes (pct point)'!$B:$AA,S$645,FALSE)/(VLOOKUP($B255,'Rates (%) SA2'!$B:$AA,S$645,FALSE)-(VLOOKUP($B255,'Changes (pct point)'!$B:$AA,S$645,FALSE)))</f>
        <v>7.8044543706184627E-3</v>
      </c>
      <c r="T255" s="2">
        <f>VLOOKUP($B255,'Changes (pct point)'!$B:$AA,T$645,FALSE)/(VLOOKUP($B255,'Rates (%) SA2'!$B:$AA,T$645,FALSE)-(VLOOKUP($B255,'Changes (pct point)'!$B:$AA,T$645,FALSE)))</f>
        <v>6.6518969695657945E-2</v>
      </c>
      <c r="U255" s="2">
        <f>VLOOKUP($B255,'Changes (pct point)'!$B:$AA,U$645,FALSE)/(VLOOKUP($B255,'Rates (%) SA2'!$B:$AA,U$645,FALSE)-(VLOOKUP($B255,'Changes (pct point)'!$B:$AA,U$645,FALSE)))</f>
        <v>3.9542918330978526E-2</v>
      </c>
      <c r="V255" s="2">
        <f>VLOOKUP($B255,'Changes (pct point)'!$B:$AA,V$645,FALSE)/(VLOOKUP($B255,'Rates (%) SA2'!$B:$AA,V$645,FALSE)-(VLOOKUP($B255,'Changes (pct point)'!$B:$AA,V$645,FALSE)))</f>
        <v>9.3122873738271494E-2</v>
      </c>
      <c r="W255" s="2">
        <f>VLOOKUP($B255,'Changes (pct point)'!$B:$AA,W$645,FALSE)/(VLOOKUP($B255,'Rates (%) SA2'!$B:$AA,W$645,FALSE)-(VLOOKUP($B255,'Changes (pct point)'!$B:$AA,W$645,FALSE)))</f>
        <v>0.29109589041095885</v>
      </c>
      <c r="X255" s="2">
        <f>VLOOKUP($B255,'Changes (pct point)'!$B:$AA,X$645,FALSE)/(VLOOKUP($B255,'Rates (%) SA2'!$B:$AA,X$645,FALSE)-(VLOOKUP($B255,'Changes (pct point)'!$B:$AA,X$645,FALSE)))</f>
        <v>0.13268608414239483</v>
      </c>
      <c r="Y255" s="2">
        <f>VLOOKUP($B255,'Changes (pct point)'!$B:$AA,Y$645,FALSE)/(VLOOKUP($B255,'Rates (%) SA2'!$B:$AA,Y$645,FALSE)-(VLOOKUP($B255,'Changes (pct point)'!$B:$AA,Y$645,FALSE)))</f>
        <v>0.35727355901189378</v>
      </c>
      <c r="Z255" s="2">
        <f>VLOOKUP($B255,'Changes (pct point)'!$B:$AA,Z$645,FALSE)/(VLOOKUP($B255,'Rates (%) SA2'!$B:$AA,Z$645,FALSE)-(VLOOKUP($B255,'Changes (pct point)'!$B:$AA,Z$645,FALSE)))</f>
        <v>0.23100000000000001</v>
      </c>
    </row>
    <row r="256" spans="1:26" x14ac:dyDescent="0.3">
      <c r="A256">
        <v>122031425</v>
      </c>
      <c r="B256" t="s">
        <v>558</v>
      </c>
      <c r="C256" s="2">
        <f>VLOOKUP($B256,'Changes (pct point)'!$B:$AA,C$645,FALSE)/(VLOOKUP($B256,'Rates (%) SA2'!$B:$AA,C$645,FALSE)-(VLOOKUP($B256,'Changes (pct point)'!$B:$AA,C$645,FALSE)))</f>
        <v>-6.4261546483711782E-2</v>
      </c>
      <c r="D256" s="2">
        <f>VLOOKUP($B256,'Changes (pct point)'!$B:$AA,D$645,FALSE)/(VLOOKUP($B256,'Rates (%) SA2'!$B:$AA,D$645,FALSE)-(VLOOKUP($B256,'Changes (pct point)'!$B:$AA,D$645,FALSE)))</f>
        <v>-0.37160000000000004</v>
      </c>
      <c r="E256" s="2">
        <f>VLOOKUP($B256,'Changes (pct point)'!$B:$AA,E$645,FALSE)/(VLOOKUP($B256,'Rates (%) SA2'!$B:$AA,E$645,FALSE)-(VLOOKUP($B256,'Changes (pct point)'!$B:$AA,E$645,FALSE)))</f>
        <v>0.26769230769230773</v>
      </c>
      <c r="F256" s="2">
        <f>VLOOKUP($B256,'Changes (pct point)'!$B:$AA,F$645,FALSE)/(VLOOKUP($B256,'Rates (%) SA2'!$B:$AA,F$645,FALSE)-(VLOOKUP($B256,'Changes (pct point)'!$B:$AA,F$645,FALSE)))</f>
        <v>-0.15169868421052632</v>
      </c>
      <c r="G256" s="2">
        <f>VLOOKUP($B256,'Changes (pct point)'!$B:$AA,G$645,FALSE)/(VLOOKUP($B256,'Rates (%) SA2'!$B:$AA,G$645,FALSE)-(VLOOKUP($B256,'Changes (pct point)'!$B:$AA,G$645,FALSE)))</f>
        <v>0.81179534883720939</v>
      </c>
      <c r="H256" s="2">
        <f>VLOOKUP($B256,'Changes (pct point)'!$B:$AA,H$645,FALSE)/(VLOOKUP($B256,'Rates (%) SA2'!$B:$AA,H$645,FALSE)-(VLOOKUP($B256,'Changes (pct point)'!$B:$AA,H$645,FALSE)))</f>
        <v>5.2798295454545438E-2</v>
      </c>
      <c r="I256" s="2">
        <f>VLOOKUP($B256,'Changes (pct point)'!$B:$AA,I$645,FALSE)/(VLOOKUP($B256,'Rates (%) SA2'!$B:$AA,I$645,FALSE)-(VLOOKUP($B256,'Changes (pct point)'!$B:$AA,I$645,FALSE)))</f>
        <v>8.3367499999999845E-2</v>
      </c>
      <c r="J256" s="2">
        <f>VLOOKUP($B256,'Changes (pct point)'!$B:$AA,J$645,FALSE)/(VLOOKUP($B256,'Rates (%) SA2'!$B:$AA,J$645,FALSE)-(VLOOKUP($B256,'Changes (pct point)'!$B:$AA,J$645,FALSE)))</f>
        <v>0.25354999999999994</v>
      </c>
      <c r="K256" s="2">
        <f>VLOOKUP($B256,'Changes (pct point)'!$B:$AA,K$645,FALSE)/(VLOOKUP($B256,'Rates (%) SA2'!$B:$AA,K$645,FALSE)-(VLOOKUP($B256,'Changes (pct point)'!$B:$AA,K$645,FALSE)))</f>
        <v>1.9038085714285715</v>
      </c>
      <c r="L256" s="2">
        <f>VLOOKUP($B256,'Changes (pct point)'!$B:$AA,L$645,FALSE)/(VLOOKUP($B256,'Rates (%) SA2'!$B:$AA,L$645,FALSE)-(VLOOKUP($B256,'Changes (pct point)'!$B:$AA,L$645,FALSE)))</f>
        <v>-7.3135759493670835E-2</v>
      </c>
      <c r="M256" s="2">
        <f>VLOOKUP($B256,'Changes (pct point)'!$B:$AA,M$645,FALSE)/(VLOOKUP($B256,'Rates (%) SA2'!$B:$AA,M$645,FALSE)-(VLOOKUP($B256,'Changes (pct point)'!$B:$AA,M$645,FALSE)))</f>
        <v>-0.64761212121212119</v>
      </c>
      <c r="N256" s="2">
        <f>VLOOKUP($B256,'Changes (pct point)'!$B:$AA,N$645,FALSE)/(VLOOKUP($B256,'Rates (%) SA2'!$B:$AA,N$645,FALSE)-(VLOOKUP($B256,'Changes (pct point)'!$B:$AA,N$645,FALSE)))</f>
        <v>-0.31695142857142855</v>
      </c>
      <c r="O256" s="2">
        <f>VLOOKUP($B256,'Changes (pct point)'!$B:$AA,O$645,FALSE)/(VLOOKUP($B256,'Rates (%) SA2'!$B:$AA,O$645,FALSE)-(VLOOKUP($B256,'Changes (pct point)'!$B:$AA,O$645,FALSE)))</f>
        <v>0.25270555555555552</v>
      </c>
      <c r="P256" s="2">
        <f>VLOOKUP($B256,'Changes (pct point)'!$B:$AA,P$645,FALSE)/(VLOOKUP($B256,'Rates (%) SA2'!$B:$AA,P$645,FALSE)-(VLOOKUP($B256,'Changes (pct point)'!$B:$AA,P$645,FALSE)))</f>
        <v>-0.14529032258064525</v>
      </c>
      <c r="Q256" s="2">
        <f>VLOOKUP($B256,'Changes (pct point)'!$B:$AA,Q$645,FALSE)/(VLOOKUP($B256,'Rates (%) SA2'!$B:$AA,Q$645,FALSE)-(VLOOKUP($B256,'Changes (pct point)'!$B:$AA,Q$645,FALSE)))</f>
        <v>-3.4557851239669472E-2</v>
      </c>
      <c r="R256" s="2">
        <f>VLOOKUP($B256,'Changes (pct point)'!$B:$AA,R$645,FALSE)/(VLOOKUP($B256,'Rates (%) SA2'!$B:$AA,R$645,FALSE)-(VLOOKUP($B256,'Changes (pct point)'!$B:$AA,R$645,FALSE)))</f>
        <v>0.93254285714285723</v>
      </c>
      <c r="S256" s="2">
        <f>VLOOKUP($B256,'Changes (pct point)'!$B:$AA,S$645,FALSE)/(VLOOKUP($B256,'Rates (%) SA2'!$B:$AA,S$645,FALSE)-(VLOOKUP($B256,'Changes (pct point)'!$B:$AA,S$645,FALSE)))</f>
        <v>0.46519599999999989</v>
      </c>
      <c r="T256" s="2">
        <f>VLOOKUP($B256,'Changes (pct point)'!$B:$AA,T$645,FALSE)/(VLOOKUP($B256,'Rates (%) SA2'!$B:$AA,T$645,FALSE)-(VLOOKUP($B256,'Changes (pct point)'!$B:$AA,T$645,FALSE)))</f>
        <v>-0.19555959302325593</v>
      </c>
      <c r="U256" s="2">
        <f>VLOOKUP($B256,'Changes (pct point)'!$B:$AA,U$645,FALSE)/(VLOOKUP($B256,'Rates (%) SA2'!$B:$AA,U$645,FALSE)-(VLOOKUP($B256,'Changes (pct point)'!$B:$AA,U$645,FALSE)))</f>
        <v>3.892727272727272E-2</v>
      </c>
      <c r="V256" s="2" t="e">
        <f>VLOOKUP($B256,'Changes (pct point)'!$B:$AA,V$645,FALSE)/(VLOOKUP($B256,'Rates (%) SA2'!$B:$AA,V$645,FALSE)-(VLOOKUP($B256,'Changes (pct point)'!$B:$AA,V$645,FALSE)))</f>
        <v>#VALUE!</v>
      </c>
      <c r="W256" s="2">
        <f>VLOOKUP($B256,'Changes (pct point)'!$B:$AA,W$645,FALSE)/(VLOOKUP($B256,'Rates (%) SA2'!$B:$AA,W$645,FALSE)-(VLOOKUP($B256,'Changes (pct point)'!$B:$AA,W$645,FALSE)))</f>
        <v>0.31609195402298845</v>
      </c>
      <c r="X256" s="2" t="e">
        <f>VLOOKUP($B256,'Changes (pct point)'!$B:$AA,X$645,FALSE)/(VLOOKUP($B256,'Rates (%) SA2'!$B:$AA,X$645,FALSE)-(VLOOKUP($B256,'Changes (pct point)'!$B:$AA,X$645,FALSE)))</f>
        <v>#DIV/0!</v>
      </c>
      <c r="Y256" s="2">
        <f>VLOOKUP($B256,'Changes (pct point)'!$B:$AA,Y$645,FALSE)/(VLOOKUP($B256,'Rates (%) SA2'!$B:$AA,Y$645,FALSE)-(VLOOKUP($B256,'Changes (pct point)'!$B:$AA,Y$645,FALSE)))</f>
        <v>-0.14162873039959534</v>
      </c>
      <c r="Z256" s="2">
        <f>VLOOKUP($B256,'Changes (pct point)'!$B:$AA,Z$645,FALSE)/(VLOOKUP($B256,'Rates (%) SA2'!$B:$AA,Z$645,FALSE)-(VLOOKUP($B256,'Changes (pct point)'!$B:$AA,Z$645,FALSE)))</f>
        <v>-1</v>
      </c>
    </row>
    <row r="257" spans="1:26" x14ac:dyDescent="0.3">
      <c r="A257">
        <v>119021659</v>
      </c>
      <c r="B257" t="s">
        <v>479</v>
      </c>
      <c r="C257" s="2">
        <f>VLOOKUP($B257,'Changes (pct point)'!$B:$AA,C$645,FALSE)/(VLOOKUP($B257,'Rates (%) SA2'!$B:$AA,C$645,FALSE)-(VLOOKUP($B257,'Changes (pct point)'!$B:$AA,C$645,FALSE)))</f>
        <v>-1.2699069548175436E-2</v>
      </c>
      <c r="D257" s="2">
        <f>VLOOKUP($B257,'Changes (pct point)'!$B:$AA,D$645,FALSE)/(VLOOKUP($B257,'Rates (%) SA2'!$B:$AA,D$645,FALSE)-(VLOOKUP($B257,'Changes (pct point)'!$B:$AA,D$645,FALSE)))</f>
        <v>4.6290788664779703E-2</v>
      </c>
      <c r="E257" s="2">
        <f>VLOOKUP($B257,'Changes (pct point)'!$B:$AA,E$645,FALSE)/(VLOOKUP($B257,'Rates (%) SA2'!$B:$AA,E$645,FALSE)-(VLOOKUP($B257,'Changes (pct point)'!$B:$AA,E$645,FALSE)))</f>
        <v>-0.36895407883023051</v>
      </c>
      <c r="F257" s="2">
        <f>VLOOKUP($B257,'Changes (pct point)'!$B:$AA,F$645,FALSE)/(VLOOKUP($B257,'Rates (%) SA2'!$B:$AA,F$645,FALSE)-(VLOOKUP($B257,'Changes (pct point)'!$B:$AA,F$645,FALSE)))</f>
        <v>5.9214958030593366E-2</v>
      </c>
      <c r="G257" s="2">
        <f>VLOOKUP($B257,'Changes (pct point)'!$B:$AA,G$645,FALSE)/(VLOOKUP($B257,'Rates (%) SA2'!$B:$AA,G$645,FALSE)-(VLOOKUP($B257,'Changes (pct point)'!$B:$AA,G$645,FALSE)))</f>
        <v>0.16043499238029088</v>
      </c>
      <c r="H257" s="2">
        <f>VLOOKUP($B257,'Changes (pct point)'!$B:$AA,H$645,FALSE)/(VLOOKUP($B257,'Rates (%) SA2'!$B:$AA,H$645,FALSE)-(VLOOKUP($B257,'Changes (pct point)'!$B:$AA,H$645,FALSE)))</f>
        <v>-2.5955814185779382E-2</v>
      </c>
      <c r="I257" s="2">
        <f>VLOOKUP($B257,'Changes (pct point)'!$B:$AA,I$645,FALSE)/(VLOOKUP($B257,'Rates (%) SA2'!$B:$AA,I$645,FALSE)-(VLOOKUP($B257,'Changes (pct point)'!$B:$AA,I$645,FALSE)))</f>
        <v>-1.1418432055484378E-2</v>
      </c>
      <c r="J257" s="2">
        <f>VLOOKUP($B257,'Changes (pct point)'!$B:$AA,J$645,FALSE)/(VLOOKUP($B257,'Rates (%) SA2'!$B:$AA,J$645,FALSE)-(VLOOKUP($B257,'Changes (pct point)'!$B:$AA,J$645,FALSE)))</f>
        <v>0.11855485179566112</v>
      </c>
      <c r="K257" s="2">
        <f>VLOOKUP($B257,'Changes (pct point)'!$B:$AA,K$645,FALSE)/(VLOOKUP($B257,'Rates (%) SA2'!$B:$AA,K$645,FALSE)-(VLOOKUP($B257,'Changes (pct point)'!$B:$AA,K$645,FALSE)))</f>
        <v>0.18890470592489242</v>
      </c>
      <c r="L257" s="2">
        <f>VLOOKUP($B257,'Changes (pct point)'!$B:$AA,L$645,FALSE)/(VLOOKUP($B257,'Rates (%) SA2'!$B:$AA,L$645,FALSE)-(VLOOKUP($B257,'Changes (pct point)'!$B:$AA,L$645,FALSE)))</f>
        <v>0.33056324640896811</v>
      </c>
      <c r="M257" s="2">
        <f>VLOOKUP($B257,'Changes (pct point)'!$B:$AA,M$645,FALSE)/(VLOOKUP($B257,'Rates (%) SA2'!$B:$AA,M$645,FALSE)-(VLOOKUP($B257,'Changes (pct point)'!$B:$AA,M$645,FALSE)))</f>
        <v>-0.19059467851690604</v>
      </c>
      <c r="N257" s="2">
        <f>VLOOKUP($B257,'Changes (pct point)'!$B:$AA,N$645,FALSE)/(VLOOKUP($B257,'Rates (%) SA2'!$B:$AA,N$645,FALSE)-(VLOOKUP($B257,'Changes (pct point)'!$B:$AA,N$645,FALSE)))</f>
        <v>-8.7252637974054054E-2</v>
      </c>
      <c r="O257" s="2">
        <f>VLOOKUP($B257,'Changes (pct point)'!$B:$AA,O$645,FALSE)/(VLOOKUP($B257,'Rates (%) SA2'!$B:$AA,O$645,FALSE)-(VLOOKUP($B257,'Changes (pct point)'!$B:$AA,O$645,FALSE)))</f>
        <v>0.4833494208992557</v>
      </c>
      <c r="P257" s="2">
        <f>VLOOKUP($B257,'Changes (pct point)'!$B:$AA,P$645,FALSE)/(VLOOKUP($B257,'Rates (%) SA2'!$B:$AA,P$645,FALSE)-(VLOOKUP($B257,'Changes (pct point)'!$B:$AA,P$645,FALSE)))</f>
        <v>-0.48791488741110522</v>
      </c>
      <c r="Q257" s="2">
        <f>VLOOKUP($B257,'Changes (pct point)'!$B:$AA,Q$645,FALSE)/(VLOOKUP($B257,'Rates (%) SA2'!$B:$AA,Q$645,FALSE)-(VLOOKUP($B257,'Changes (pct point)'!$B:$AA,Q$645,FALSE)))</f>
        <v>-0.18150783330373885</v>
      </c>
      <c r="R257" s="2">
        <f>VLOOKUP($B257,'Changes (pct point)'!$B:$AA,R$645,FALSE)/(VLOOKUP($B257,'Rates (%) SA2'!$B:$AA,R$645,FALSE)-(VLOOKUP($B257,'Changes (pct point)'!$B:$AA,R$645,FALSE)))</f>
        <v>0.20192836327890964</v>
      </c>
      <c r="S257" s="2">
        <f>VLOOKUP($B257,'Changes (pct point)'!$B:$AA,S$645,FALSE)/(VLOOKUP($B257,'Rates (%) SA2'!$B:$AA,S$645,FALSE)-(VLOOKUP($B257,'Changes (pct point)'!$B:$AA,S$645,FALSE)))</f>
        <v>0.12527297153374115</v>
      </c>
      <c r="T257" s="2">
        <f>VLOOKUP($B257,'Changes (pct point)'!$B:$AA,T$645,FALSE)/(VLOOKUP($B257,'Rates (%) SA2'!$B:$AA,T$645,FALSE)-(VLOOKUP($B257,'Changes (pct point)'!$B:$AA,T$645,FALSE)))</f>
        <v>-0.12015449268828551</v>
      </c>
      <c r="U257" s="2">
        <f>VLOOKUP($B257,'Changes (pct point)'!$B:$AA,U$645,FALSE)/(VLOOKUP($B257,'Rates (%) SA2'!$B:$AA,U$645,FALSE)-(VLOOKUP($B257,'Changes (pct point)'!$B:$AA,U$645,FALSE)))</f>
        <v>3.7801252146278497E-2</v>
      </c>
      <c r="V257" s="2">
        <f>VLOOKUP($B257,'Changes (pct point)'!$B:$AA,V$645,FALSE)/(VLOOKUP($B257,'Rates (%) SA2'!$B:$AA,V$645,FALSE)-(VLOOKUP($B257,'Changes (pct point)'!$B:$AA,V$645,FALSE)))</f>
        <v>2.8977101618287242E-2</v>
      </c>
      <c r="W257" s="2">
        <f>VLOOKUP($B257,'Changes (pct point)'!$B:$AA,W$645,FALSE)/(VLOOKUP($B257,'Rates (%) SA2'!$B:$AA,W$645,FALSE)-(VLOOKUP($B257,'Changes (pct point)'!$B:$AA,W$645,FALSE)))</f>
        <v>-1.6439909297052153E-2</v>
      </c>
      <c r="X257" s="2">
        <f>VLOOKUP($B257,'Changes (pct point)'!$B:$AA,X$645,FALSE)/(VLOOKUP($B257,'Rates (%) SA2'!$B:$AA,X$645,FALSE)-(VLOOKUP($B257,'Changes (pct point)'!$B:$AA,X$645,FALSE)))</f>
        <v>4.0747842761265578E-2</v>
      </c>
      <c r="Y257" s="2">
        <f>VLOOKUP($B257,'Changes (pct point)'!$B:$AA,Y$645,FALSE)/(VLOOKUP($B257,'Rates (%) SA2'!$B:$AA,Y$645,FALSE)-(VLOOKUP($B257,'Changes (pct point)'!$B:$AA,Y$645,FALSE)))</f>
        <v>-8.4996558843771511E-2</v>
      </c>
      <c r="Z257" s="2">
        <f>VLOOKUP($B257,'Changes (pct point)'!$B:$AA,Z$645,FALSE)/(VLOOKUP($B257,'Rates (%) SA2'!$B:$AA,Z$645,FALSE)-(VLOOKUP($B257,'Changes (pct point)'!$B:$AA,Z$645,FALSE)))</f>
        <v>0.26756756756756755</v>
      </c>
    </row>
    <row r="258" spans="1:26" x14ac:dyDescent="0.3">
      <c r="A258">
        <v>112021245</v>
      </c>
      <c r="B258" t="s">
        <v>324</v>
      </c>
      <c r="C258" s="2">
        <f>VLOOKUP($B258,'Changes (pct point)'!$B:$AA,C$645,FALSE)/(VLOOKUP($B258,'Rates (%) SA2'!$B:$AA,C$645,FALSE)-(VLOOKUP($B258,'Changes (pct point)'!$B:$AA,C$645,FALSE)))</f>
        <v>9.3733484162895939E-2</v>
      </c>
      <c r="D258" s="2">
        <f>VLOOKUP($B258,'Changes (pct point)'!$B:$AA,D$645,FALSE)/(VLOOKUP($B258,'Rates (%) SA2'!$B:$AA,D$645,FALSE)-(VLOOKUP($B258,'Changes (pct point)'!$B:$AA,D$645,FALSE)))</f>
        <v>-0.17090921658986188</v>
      </c>
      <c r="E258" s="2">
        <f>VLOOKUP($B258,'Changes (pct point)'!$B:$AA,E$645,FALSE)/(VLOOKUP($B258,'Rates (%) SA2'!$B:$AA,E$645,FALSE)-(VLOOKUP($B258,'Changes (pct point)'!$B:$AA,E$645,FALSE)))</f>
        <v>1.5168846153846154</v>
      </c>
      <c r="F258" s="2">
        <f>VLOOKUP($B258,'Changes (pct point)'!$B:$AA,F$645,FALSE)/(VLOOKUP($B258,'Rates (%) SA2'!$B:$AA,F$645,FALSE)-(VLOOKUP($B258,'Changes (pct point)'!$B:$AA,F$645,FALSE)))</f>
        <v>9.5979437229437276E-2</v>
      </c>
      <c r="G258" s="2">
        <f>VLOOKUP($B258,'Changes (pct point)'!$B:$AA,G$645,FALSE)/(VLOOKUP($B258,'Rates (%) SA2'!$B:$AA,G$645,FALSE)-(VLOOKUP($B258,'Changes (pct point)'!$B:$AA,G$645,FALSE)))</f>
        <v>-1.1251063829787179E-2</v>
      </c>
      <c r="H258" s="2">
        <f>VLOOKUP($B258,'Changes (pct point)'!$B:$AA,H$645,FALSE)/(VLOOKUP($B258,'Rates (%) SA2'!$B:$AA,H$645,FALSE)-(VLOOKUP($B258,'Changes (pct point)'!$B:$AA,H$645,FALSE)))</f>
        <v>0.11037377049180319</v>
      </c>
      <c r="I258" s="2">
        <f>VLOOKUP($B258,'Changes (pct point)'!$B:$AA,I$645,FALSE)/(VLOOKUP($B258,'Rates (%) SA2'!$B:$AA,I$645,FALSE)-(VLOOKUP($B258,'Changes (pct point)'!$B:$AA,I$645,FALSE)))</f>
        <v>0.1947787878787878</v>
      </c>
      <c r="J258" s="2">
        <f>VLOOKUP($B258,'Changes (pct point)'!$B:$AA,J$645,FALSE)/(VLOOKUP($B258,'Rates (%) SA2'!$B:$AA,J$645,FALSE)-(VLOOKUP($B258,'Changes (pct point)'!$B:$AA,J$645,FALSE)))</f>
        <v>-0.16582857142857152</v>
      </c>
      <c r="K258" s="2">
        <f>VLOOKUP($B258,'Changes (pct point)'!$B:$AA,K$645,FALSE)/(VLOOKUP($B258,'Rates (%) SA2'!$B:$AA,K$645,FALSE)-(VLOOKUP($B258,'Changes (pct point)'!$B:$AA,K$645,FALSE)))</f>
        <v>-5.2507428571428524E-2</v>
      </c>
      <c r="L258" s="2">
        <f>VLOOKUP($B258,'Changes (pct point)'!$B:$AA,L$645,FALSE)/(VLOOKUP($B258,'Rates (%) SA2'!$B:$AA,L$645,FALSE)-(VLOOKUP($B258,'Changes (pct point)'!$B:$AA,L$645,FALSE)))</f>
        <v>0.41994285714285706</v>
      </c>
      <c r="M258" s="2">
        <f>VLOOKUP($B258,'Changes (pct point)'!$B:$AA,M$645,FALSE)/(VLOOKUP($B258,'Rates (%) SA2'!$B:$AA,M$645,FALSE)-(VLOOKUP($B258,'Changes (pct point)'!$B:$AA,M$645,FALSE)))</f>
        <v>-8.9891666666666772E-2</v>
      </c>
      <c r="N258" s="2">
        <f>VLOOKUP($B258,'Changes (pct point)'!$B:$AA,N$645,FALSE)/(VLOOKUP($B258,'Rates (%) SA2'!$B:$AA,N$645,FALSE)-(VLOOKUP($B258,'Changes (pct point)'!$B:$AA,N$645,FALSE)))</f>
        <v>1.2799999999999998</v>
      </c>
      <c r="O258" s="2">
        <f>VLOOKUP($B258,'Changes (pct point)'!$B:$AA,O$645,FALSE)/(VLOOKUP($B258,'Rates (%) SA2'!$B:$AA,O$645,FALSE)-(VLOOKUP($B258,'Changes (pct point)'!$B:$AA,O$645,FALSE)))</f>
        <v>8.9214285714285621E-2</v>
      </c>
      <c r="P258" s="2">
        <f>VLOOKUP($B258,'Changes (pct point)'!$B:$AA,P$645,FALSE)/(VLOOKUP($B258,'Rates (%) SA2'!$B:$AA,P$645,FALSE)-(VLOOKUP($B258,'Changes (pct point)'!$B:$AA,P$645,FALSE)))</f>
        <v>2.7520526315789464</v>
      </c>
      <c r="Q258" s="2">
        <f>VLOOKUP($B258,'Changes (pct point)'!$B:$AA,Q$645,FALSE)/(VLOOKUP($B258,'Rates (%) SA2'!$B:$AA,Q$645,FALSE)-(VLOOKUP($B258,'Changes (pct point)'!$B:$AA,Q$645,FALSE)))</f>
        <v>0.19735531914893614</v>
      </c>
      <c r="R258" s="2">
        <f>VLOOKUP($B258,'Changes (pct point)'!$B:$AA,R$645,FALSE)/(VLOOKUP($B258,'Rates (%) SA2'!$B:$AA,R$645,FALSE)-(VLOOKUP($B258,'Changes (pct point)'!$B:$AA,R$645,FALSE)))</f>
        <v>-2.469064748201431E-2</v>
      </c>
      <c r="S258" s="2">
        <f>VLOOKUP($B258,'Changes (pct point)'!$B:$AA,S$645,FALSE)/(VLOOKUP($B258,'Rates (%) SA2'!$B:$AA,S$645,FALSE)-(VLOOKUP($B258,'Changes (pct point)'!$B:$AA,S$645,FALSE)))</f>
        <v>-0.19935135135135137</v>
      </c>
      <c r="T258" s="2">
        <f>VLOOKUP($B258,'Changes (pct point)'!$B:$AA,T$645,FALSE)/(VLOOKUP($B258,'Rates (%) SA2'!$B:$AA,T$645,FALSE)-(VLOOKUP($B258,'Changes (pct point)'!$B:$AA,T$645,FALSE)))</f>
        <v>0.70477812499999992</v>
      </c>
      <c r="U258" s="2">
        <f>VLOOKUP($B258,'Changes (pct point)'!$B:$AA,U$645,FALSE)/(VLOOKUP($B258,'Rates (%) SA2'!$B:$AA,U$645,FALSE)-(VLOOKUP($B258,'Changes (pct point)'!$B:$AA,U$645,FALSE)))</f>
        <v>3.7270341207348991E-2</v>
      </c>
      <c r="V258" s="2" t="e">
        <f>VLOOKUP($B258,'Changes (pct point)'!$B:$AA,V$645,FALSE)/(VLOOKUP($B258,'Rates (%) SA2'!$B:$AA,V$645,FALSE)-(VLOOKUP($B258,'Changes (pct point)'!$B:$AA,V$645,FALSE)))</f>
        <v>#VALUE!</v>
      </c>
      <c r="W258" s="2">
        <f>VLOOKUP($B258,'Changes (pct point)'!$B:$AA,W$645,FALSE)/(VLOOKUP($B258,'Rates (%) SA2'!$B:$AA,W$645,FALSE)-(VLOOKUP($B258,'Changes (pct point)'!$B:$AA,W$645,FALSE)))</f>
        <v>0.22002085505735139</v>
      </c>
      <c r="X258" s="2">
        <f>VLOOKUP($B258,'Changes (pct point)'!$B:$AA,X$645,FALSE)/(VLOOKUP($B258,'Rates (%) SA2'!$B:$AA,X$645,FALSE)-(VLOOKUP($B258,'Changes (pct point)'!$B:$AA,X$645,FALSE)))</f>
        <v>-0.27019937040923397</v>
      </c>
      <c r="Y258" s="2" t="e">
        <f>VLOOKUP($B258,'Changes (pct point)'!$B:$AA,Y$645,FALSE)/(VLOOKUP($B258,'Rates (%) SA2'!$B:$AA,Y$645,FALSE)-(VLOOKUP($B258,'Changes (pct point)'!$B:$AA,Y$645,FALSE)))</f>
        <v>#DIV/0!</v>
      </c>
      <c r="Z258" s="2">
        <f>VLOOKUP($B258,'Changes (pct point)'!$B:$AA,Z$645,FALSE)/(VLOOKUP($B258,'Rates (%) SA2'!$B:$AA,Z$645,FALSE)-(VLOOKUP($B258,'Changes (pct point)'!$B:$AA,Z$645,FALSE)))</f>
        <v>2.42603550295858E-2</v>
      </c>
    </row>
    <row r="259" spans="1:26" x14ac:dyDescent="0.3">
      <c r="A259">
        <v>118011345</v>
      </c>
      <c r="B259" t="s">
        <v>446</v>
      </c>
      <c r="C259" s="2">
        <f>VLOOKUP($B259,'Changes (pct point)'!$B:$AA,C$645,FALSE)/(VLOOKUP($B259,'Rates (%) SA2'!$B:$AA,C$645,FALSE)-(VLOOKUP($B259,'Changes (pct point)'!$B:$AA,C$645,FALSE)))</f>
        <v>-0.21442024793388428</v>
      </c>
      <c r="D259" s="2">
        <f>VLOOKUP($B259,'Changes (pct point)'!$B:$AA,D$645,FALSE)/(VLOOKUP($B259,'Rates (%) SA2'!$B:$AA,D$645,FALSE)-(VLOOKUP($B259,'Changes (pct point)'!$B:$AA,D$645,FALSE)))</f>
        <v>-0.56839032258064515</v>
      </c>
      <c r="E259" s="2">
        <f>VLOOKUP($B259,'Changes (pct point)'!$B:$AA,E$645,FALSE)/(VLOOKUP($B259,'Rates (%) SA2'!$B:$AA,E$645,FALSE)-(VLOOKUP($B259,'Changes (pct point)'!$B:$AA,E$645,FALSE)))</f>
        <v>0.18327526881720418</v>
      </c>
      <c r="F259" s="2">
        <f>VLOOKUP($B259,'Changes (pct point)'!$B:$AA,F$645,FALSE)/(VLOOKUP($B259,'Rates (%) SA2'!$B:$AA,F$645,FALSE)-(VLOOKUP($B259,'Changes (pct point)'!$B:$AA,F$645,FALSE)))</f>
        <v>-0.2747277586206896</v>
      </c>
      <c r="G259" s="2">
        <f>VLOOKUP($B259,'Changes (pct point)'!$B:$AA,G$645,FALSE)/(VLOOKUP($B259,'Rates (%) SA2'!$B:$AA,G$645,FALSE)-(VLOOKUP($B259,'Changes (pct point)'!$B:$AA,G$645,FALSE)))</f>
        <v>0.15430428571428581</v>
      </c>
      <c r="H259" s="2">
        <f>VLOOKUP($B259,'Changes (pct point)'!$B:$AA,H$645,FALSE)/(VLOOKUP($B259,'Rates (%) SA2'!$B:$AA,H$645,FALSE)-(VLOOKUP($B259,'Changes (pct point)'!$B:$AA,H$645,FALSE)))</f>
        <v>-0.22821857142857144</v>
      </c>
      <c r="I259" s="2">
        <f>VLOOKUP($B259,'Changes (pct point)'!$B:$AA,I$645,FALSE)/(VLOOKUP($B259,'Rates (%) SA2'!$B:$AA,I$645,FALSE)-(VLOOKUP($B259,'Changes (pct point)'!$B:$AA,I$645,FALSE)))</f>
        <v>-7.024732824427482E-2</v>
      </c>
      <c r="J259" s="2">
        <f>VLOOKUP($B259,'Changes (pct point)'!$B:$AA,J$645,FALSE)/(VLOOKUP($B259,'Rates (%) SA2'!$B:$AA,J$645,FALSE)-(VLOOKUP($B259,'Changes (pct point)'!$B:$AA,J$645,FALSE)))</f>
        <v>0.14244923076923072</v>
      </c>
      <c r="K259" s="2">
        <f>VLOOKUP($B259,'Changes (pct point)'!$B:$AA,K$645,FALSE)/(VLOOKUP($B259,'Rates (%) SA2'!$B:$AA,K$645,FALSE)-(VLOOKUP($B259,'Changes (pct point)'!$B:$AA,K$645,FALSE)))</f>
        <v>-8.0769849246231054E-2</v>
      </c>
      <c r="L259" s="2">
        <f>VLOOKUP($B259,'Changes (pct point)'!$B:$AA,L$645,FALSE)/(VLOOKUP($B259,'Rates (%) SA2'!$B:$AA,L$645,FALSE)-(VLOOKUP($B259,'Changes (pct point)'!$B:$AA,L$645,FALSE)))</f>
        <v>-0.78021021897810217</v>
      </c>
      <c r="M259" s="2">
        <f>VLOOKUP($B259,'Changes (pct point)'!$B:$AA,M$645,FALSE)/(VLOOKUP($B259,'Rates (%) SA2'!$B:$AA,M$645,FALSE)-(VLOOKUP($B259,'Changes (pct point)'!$B:$AA,M$645,FALSE)))</f>
        <v>-0.2864605263157895</v>
      </c>
      <c r="N259" s="2">
        <f>VLOOKUP($B259,'Changes (pct point)'!$B:$AA,N$645,FALSE)/(VLOOKUP($B259,'Rates (%) SA2'!$B:$AA,N$645,FALSE)-(VLOOKUP($B259,'Changes (pct point)'!$B:$AA,N$645,FALSE)))</f>
        <v>-0.65600459770114949</v>
      </c>
      <c r="O259" s="2">
        <f>VLOOKUP($B259,'Changes (pct point)'!$B:$AA,O$645,FALSE)/(VLOOKUP($B259,'Rates (%) SA2'!$B:$AA,O$645,FALSE)-(VLOOKUP($B259,'Changes (pct point)'!$B:$AA,O$645,FALSE)))</f>
        <v>0.82247941176470585</v>
      </c>
      <c r="P259" s="2">
        <f>VLOOKUP($B259,'Changes (pct point)'!$B:$AA,P$645,FALSE)/(VLOOKUP($B259,'Rates (%) SA2'!$B:$AA,P$645,FALSE)-(VLOOKUP($B259,'Changes (pct point)'!$B:$AA,P$645,FALSE)))</f>
        <v>-0.45010000000000006</v>
      </c>
      <c r="Q259" s="2">
        <f>VLOOKUP($B259,'Changes (pct point)'!$B:$AA,Q$645,FALSE)/(VLOOKUP($B259,'Rates (%) SA2'!$B:$AA,Q$645,FALSE)-(VLOOKUP($B259,'Changes (pct point)'!$B:$AA,Q$645,FALSE)))</f>
        <v>0.12480403225806444</v>
      </c>
      <c r="R259" s="2">
        <f>VLOOKUP($B259,'Changes (pct point)'!$B:$AA,R$645,FALSE)/(VLOOKUP($B259,'Rates (%) SA2'!$B:$AA,R$645,FALSE)-(VLOOKUP($B259,'Changes (pct point)'!$B:$AA,R$645,FALSE)))</f>
        <v>-9.0878947368421156E-2</v>
      </c>
      <c r="S259" s="2">
        <f>VLOOKUP($B259,'Changes (pct point)'!$B:$AA,S$645,FALSE)/(VLOOKUP($B259,'Rates (%) SA2'!$B:$AA,S$645,FALSE)-(VLOOKUP($B259,'Changes (pct point)'!$B:$AA,S$645,FALSE)))</f>
        <v>-0.11415172413793102</v>
      </c>
      <c r="T259" s="2">
        <f>VLOOKUP($B259,'Changes (pct point)'!$B:$AA,T$645,FALSE)/(VLOOKUP($B259,'Rates (%) SA2'!$B:$AA,T$645,FALSE)-(VLOOKUP($B259,'Changes (pct point)'!$B:$AA,T$645,FALSE)))</f>
        <v>-0.59750324675324673</v>
      </c>
      <c r="U259" s="2">
        <f>VLOOKUP($B259,'Changes (pct point)'!$B:$AA,U$645,FALSE)/(VLOOKUP($B259,'Rates (%) SA2'!$B:$AA,U$645,FALSE)-(VLOOKUP($B259,'Changes (pct point)'!$B:$AA,U$645,FALSE)))</f>
        <v>3.6818267419962351E-2</v>
      </c>
      <c r="V259" s="2">
        <f>VLOOKUP($B259,'Changes (pct point)'!$B:$AA,V$645,FALSE)/(VLOOKUP($B259,'Rates (%) SA2'!$B:$AA,V$645,FALSE)-(VLOOKUP($B259,'Changes (pct point)'!$B:$AA,V$645,FALSE)))</f>
        <v>0.11688888888888889</v>
      </c>
      <c r="W259" s="2">
        <f>VLOOKUP($B259,'Changes (pct point)'!$B:$AA,W$645,FALSE)/(VLOOKUP($B259,'Rates (%) SA2'!$B:$AA,W$645,FALSE)-(VLOOKUP($B259,'Changes (pct point)'!$B:$AA,W$645,FALSE)))</f>
        <v>0.37758112094395285</v>
      </c>
      <c r="X259" s="2">
        <f>VLOOKUP($B259,'Changes (pct point)'!$B:$AA,X$645,FALSE)/(VLOOKUP($B259,'Rates (%) SA2'!$B:$AA,X$645,FALSE)-(VLOOKUP($B259,'Changes (pct point)'!$B:$AA,X$645,FALSE)))</f>
        <v>0</v>
      </c>
      <c r="Y259" s="2">
        <f>VLOOKUP($B259,'Changes (pct point)'!$B:$AA,Y$645,FALSE)/(VLOOKUP($B259,'Rates (%) SA2'!$B:$AA,Y$645,FALSE)-(VLOOKUP($B259,'Changes (pct point)'!$B:$AA,Y$645,FALSE)))</f>
        <v>0.79358132749817667</v>
      </c>
      <c r="Z259" s="2">
        <f>VLOOKUP($B259,'Changes (pct point)'!$B:$AA,Z$645,FALSE)/(VLOOKUP($B259,'Rates (%) SA2'!$B:$AA,Z$645,FALSE)-(VLOOKUP($B259,'Changes (pct point)'!$B:$AA,Z$645,FALSE)))</f>
        <v>0.53779069767441867</v>
      </c>
    </row>
    <row r="260" spans="1:26" x14ac:dyDescent="0.3">
      <c r="A260">
        <v>128011602</v>
      </c>
      <c r="B260" t="s">
        <v>699</v>
      </c>
      <c r="C260" s="2">
        <f>VLOOKUP($B260,'Changes (pct point)'!$B:$AA,C$645,FALSE)/(VLOOKUP($B260,'Rates (%) SA2'!$B:$AA,C$645,FALSE)-(VLOOKUP($B260,'Changes (pct point)'!$B:$AA,C$645,FALSE)))</f>
        <v>0.10760607111882042</v>
      </c>
      <c r="D260" s="2">
        <f>VLOOKUP($B260,'Changes (pct point)'!$B:$AA,D$645,FALSE)/(VLOOKUP($B260,'Rates (%) SA2'!$B:$AA,D$645,FALSE)-(VLOOKUP($B260,'Changes (pct point)'!$B:$AA,D$645,FALSE)))</f>
        <v>-0.24328377483443714</v>
      </c>
      <c r="E260" s="2">
        <f>VLOOKUP($B260,'Changes (pct point)'!$B:$AA,E$645,FALSE)/(VLOOKUP($B260,'Rates (%) SA2'!$B:$AA,E$645,FALSE)-(VLOOKUP($B260,'Changes (pct point)'!$B:$AA,E$645,FALSE)))</f>
        <v>0.29730816326530607</v>
      </c>
      <c r="F260" s="2">
        <f>VLOOKUP($B260,'Changes (pct point)'!$B:$AA,F$645,FALSE)/(VLOOKUP($B260,'Rates (%) SA2'!$B:$AA,F$645,FALSE)-(VLOOKUP($B260,'Changes (pct point)'!$B:$AA,F$645,FALSE)))</f>
        <v>0.19337543859649123</v>
      </c>
      <c r="G260" s="2">
        <f>VLOOKUP($B260,'Changes (pct point)'!$B:$AA,G$645,FALSE)/(VLOOKUP($B260,'Rates (%) SA2'!$B:$AA,G$645,FALSE)-(VLOOKUP($B260,'Changes (pct point)'!$B:$AA,G$645,FALSE)))</f>
        <v>0.337371038251366</v>
      </c>
      <c r="H260" s="2">
        <f>VLOOKUP($B260,'Changes (pct point)'!$B:$AA,H$645,FALSE)/(VLOOKUP($B260,'Rates (%) SA2'!$B:$AA,H$645,FALSE)-(VLOOKUP($B260,'Changes (pct point)'!$B:$AA,H$645,FALSE)))</f>
        <v>0.12342294264339169</v>
      </c>
      <c r="I260" s="2">
        <f>VLOOKUP($B260,'Changes (pct point)'!$B:$AA,I$645,FALSE)/(VLOOKUP($B260,'Rates (%) SA2'!$B:$AA,I$645,FALSE)-(VLOOKUP($B260,'Changes (pct point)'!$B:$AA,I$645,FALSE)))</f>
        <v>0.33463244444444445</v>
      </c>
      <c r="J260" s="2">
        <f>VLOOKUP($B260,'Changes (pct point)'!$B:$AA,J$645,FALSE)/(VLOOKUP($B260,'Rates (%) SA2'!$B:$AA,J$645,FALSE)-(VLOOKUP($B260,'Changes (pct point)'!$B:$AA,J$645,FALSE)))</f>
        <v>0.34195312500000014</v>
      </c>
      <c r="K260" s="2">
        <f>VLOOKUP($B260,'Changes (pct point)'!$B:$AA,K$645,FALSE)/(VLOOKUP($B260,'Rates (%) SA2'!$B:$AA,K$645,FALSE)-(VLOOKUP($B260,'Changes (pct point)'!$B:$AA,K$645,FALSE)))</f>
        <v>0.89062912621359236</v>
      </c>
      <c r="L260" s="2">
        <f>VLOOKUP($B260,'Changes (pct point)'!$B:$AA,L$645,FALSE)/(VLOOKUP($B260,'Rates (%) SA2'!$B:$AA,L$645,FALSE)-(VLOOKUP($B260,'Changes (pct point)'!$B:$AA,L$645,FALSE)))</f>
        <v>-7.1011389521640142E-2</v>
      </c>
      <c r="M260" s="2">
        <f>VLOOKUP($B260,'Changes (pct point)'!$B:$AA,M$645,FALSE)/(VLOOKUP($B260,'Rates (%) SA2'!$B:$AA,M$645,FALSE)-(VLOOKUP($B260,'Changes (pct point)'!$B:$AA,M$645,FALSE)))</f>
        <v>-0.3243430711610486</v>
      </c>
      <c r="N260" s="2">
        <f>VLOOKUP($B260,'Changes (pct point)'!$B:$AA,N$645,FALSE)/(VLOOKUP($B260,'Rates (%) SA2'!$B:$AA,N$645,FALSE)-(VLOOKUP($B260,'Changes (pct point)'!$B:$AA,N$645,FALSE)))</f>
        <v>-0.16851584158415844</v>
      </c>
      <c r="O260" s="2">
        <f>VLOOKUP($B260,'Changes (pct point)'!$B:$AA,O$645,FALSE)/(VLOOKUP($B260,'Rates (%) SA2'!$B:$AA,O$645,FALSE)-(VLOOKUP($B260,'Changes (pct point)'!$B:$AA,O$645,FALSE)))</f>
        <v>0.46184251968503925</v>
      </c>
      <c r="P260" s="2">
        <f>VLOOKUP($B260,'Changes (pct point)'!$B:$AA,P$645,FALSE)/(VLOOKUP($B260,'Rates (%) SA2'!$B:$AA,P$645,FALSE)-(VLOOKUP($B260,'Changes (pct point)'!$B:$AA,P$645,FALSE)))</f>
        <v>-0.40648208955223875</v>
      </c>
      <c r="Q260" s="2">
        <f>VLOOKUP($B260,'Changes (pct point)'!$B:$AA,Q$645,FALSE)/(VLOOKUP($B260,'Rates (%) SA2'!$B:$AA,Q$645,FALSE)-(VLOOKUP($B260,'Changes (pct point)'!$B:$AA,Q$645,FALSE)))</f>
        <v>0.42547368421052628</v>
      </c>
      <c r="R260" s="2">
        <f>VLOOKUP($B260,'Changes (pct point)'!$B:$AA,R$645,FALSE)/(VLOOKUP($B260,'Rates (%) SA2'!$B:$AA,R$645,FALSE)-(VLOOKUP($B260,'Changes (pct point)'!$B:$AA,R$645,FALSE)))</f>
        <v>0.32595739644970417</v>
      </c>
      <c r="S260" s="2">
        <f>VLOOKUP($B260,'Changes (pct point)'!$B:$AA,S$645,FALSE)/(VLOOKUP($B260,'Rates (%) SA2'!$B:$AA,S$645,FALSE)-(VLOOKUP($B260,'Changes (pct point)'!$B:$AA,S$645,FALSE)))</f>
        <v>0.34034181818181808</v>
      </c>
      <c r="T260" s="2">
        <f>VLOOKUP($B260,'Changes (pct point)'!$B:$AA,T$645,FALSE)/(VLOOKUP($B260,'Rates (%) SA2'!$B:$AA,T$645,FALSE)-(VLOOKUP($B260,'Changes (pct point)'!$B:$AA,T$645,FALSE)))</f>
        <v>0.22887676470588225</v>
      </c>
      <c r="U260" s="2">
        <f>VLOOKUP($B260,'Changes (pct point)'!$B:$AA,U$645,FALSE)/(VLOOKUP($B260,'Rates (%) SA2'!$B:$AA,U$645,FALSE)-(VLOOKUP($B260,'Changes (pct point)'!$B:$AA,U$645,FALSE)))</f>
        <v>3.672742616033764E-2</v>
      </c>
      <c r="V260" s="2">
        <f>VLOOKUP($B260,'Changes (pct point)'!$B:$AA,V$645,FALSE)/(VLOOKUP($B260,'Rates (%) SA2'!$B:$AA,V$645,FALSE)-(VLOOKUP($B260,'Changes (pct point)'!$B:$AA,V$645,FALSE)))</f>
        <v>0.28453684210526309</v>
      </c>
      <c r="W260" s="2">
        <f>VLOOKUP($B260,'Changes (pct point)'!$B:$AA,W$645,FALSE)/(VLOOKUP($B260,'Rates (%) SA2'!$B:$AA,W$645,FALSE)-(VLOOKUP($B260,'Changes (pct point)'!$B:$AA,W$645,FALSE)))</f>
        <v>0.3106666666666667</v>
      </c>
      <c r="X260" s="2">
        <f>VLOOKUP($B260,'Changes (pct point)'!$B:$AA,X$645,FALSE)/(VLOOKUP($B260,'Rates (%) SA2'!$B:$AA,X$645,FALSE)-(VLOOKUP($B260,'Changes (pct point)'!$B:$AA,X$645,FALSE)))</f>
        <v>0.25788643533123029</v>
      </c>
      <c r="Y260" s="2">
        <f>VLOOKUP($B260,'Changes (pct point)'!$B:$AA,Y$645,FALSE)/(VLOOKUP($B260,'Rates (%) SA2'!$B:$AA,Y$645,FALSE)-(VLOOKUP($B260,'Changes (pct point)'!$B:$AA,Y$645,FALSE)))</f>
        <v>0.32590233545647557</v>
      </c>
      <c r="Z260" s="2">
        <f>VLOOKUP($B260,'Changes (pct point)'!$B:$AA,Z$645,FALSE)/(VLOOKUP($B260,'Rates (%) SA2'!$B:$AA,Z$645,FALSE)-(VLOOKUP($B260,'Changes (pct point)'!$B:$AA,Z$645,FALSE)))</f>
        <v>-0.10033670033670034</v>
      </c>
    </row>
    <row r="261" spans="1:26" x14ac:dyDescent="0.3">
      <c r="A261">
        <v>101061544</v>
      </c>
      <c r="B261" t="s">
        <v>100</v>
      </c>
      <c r="C261" s="2">
        <f>VLOOKUP($B261,'Changes (pct point)'!$B:$AA,C$645,FALSE)/(VLOOKUP($B261,'Rates (%) SA2'!$B:$AA,C$645,FALSE)-(VLOOKUP($B261,'Changes (pct point)'!$B:$AA,C$645,FALSE)))</f>
        <v>0.12630147783251242</v>
      </c>
      <c r="D261" s="2">
        <f>VLOOKUP($B261,'Changes (pct point)'!$B:$AA,D$645,FALSE)/(VLOOKUP($B261,'Rates (%) SA2'!$B:$AA,D$645,FALSE)-(VLOOKUP($B261,'Changes (pct point)'!$B:$AA,D$645,FALSE)))</f>
        <v>-0.16673216374269015</v>
      </c>
      <c r="E261" s="2">
        <f>VLOOKUP($B261,'Changes (pct point)'!$B:$AA,E$645,FALSE)/(VLOOKUP($B261,'Rates (%) SA2'!$B:$AA,E$645,FALSE)-(VLOOKUP($B261,'Changes (pct point)'!$B:$AA,E$645,FALSE)))</f>
        <v>1.0414444444444446</v>
      </c>
      <c r="F261" s="2">
        <f>VLOOKUP($B261,'Changes (pct point)'!$B:$AA,F$645,FALSE)/(VLOOKUP($B261,'Rates (%) SA2'!$B:$AA,F$645,FALSE)-(VLOOKUP($B261,'Changes (pct point)'!$B:$AA,F$645,FALSE)))</f>
        <v>0.20155341772151891</v>
      </c>
      <c r="G261" s="2">
        <f>VLOOKUP($B261,'Changes (pct point)'!$B:$AA,G$645,FALSE)/(VLOOKUP($B261,'Rates (%) SA2'!$B:$AA,G$645,FALSE)-(VLOOKUP($B261,'Changes (pct point)'!$B:$AA,G$645,FALSE)))</f>
        <v>2.3458333333333269E-2</v>
      </c>
      <c r="H261" s="2">
        <f>VLOOKUP($B261,'Changes (pct point)'!$B:$AA,H$645,FALSE)/(VLOOKUP($B261,'Rates (%) SA2'!$B:$AA,H$645,FALSE)-(VLOOKUP($B261,'Changes (pct point)'!$B:$AA,H$645,FALSE)))</f>
        <v>0.44721631205673767</v>
      </c>
      <c r="I261" s="2">
        <f>VLOOKUP($B261,'Changes (pct point)'!$B:$AA,I$645,FALSE)/(VLOOKUP($B261,'Rates (%) SA2'!$B:$AA,I$645,FALSE)-(VLOOKUP($B261,'Changes (pct point)'!$B:$AA,I$645,FALSE)))</f>
        <v>2.354456824512538E-2</v>
      </c>
      <c r="J261" s="2">
        <f>VLOOKUP($B261,'Changes (pct point)'!$B:$AA,J$645,FALSE)/(VLOOKUP($B261,'Rates (%) SA2'!$B:$AA,J$645,FALSE)-(VLOOKUP($B261,'Changes (pct point)'!$B:$AA,J$645,FALSE)))</f>
        <v>0.12479515151515155</v>
      </c>
      <c r="K261" s="2">
        <f>VLOOKUP($B261,'Changes (pct point)'!$B:$AA,K$645,FALSE)/(VLOOKUP($B261,'Rates (%) SA2'!$B:$AA,K$645,FALSE)-(VLOOKUP($B261,'Changes (pct point)'!$B:$AA,K$645,FALSE)))</f>
        <v>0.17463541666666665</v>
      </c>
      <c r="L261" s="2">
        <f>VLOOKUP($B261,'Changes (pct point)'!$B:$AA,L$645,FALSE)/(VLOOKUP($B261,'Rates (%) SA2'!$B:$AA,L$645,FALSE)-(VLOOKUP($B261,'Changes (pct point)'!$B:$AA,L$645,FALSE)))</f>
        <v>0.2784620833333335</v>
      </c>
      <c r="M261" s="2">
        <f>VLOOKUP($B261,'Changes (pct point)'!$B:$AA,M$645,FALSE)/(VLOOKUP($B261,'Rates (%) SA2'!$B:$AA,M$645,FALSE)-(VLOOKUP($B261,'Changes (pct point)'!$B:$AA,M$645,FALSE)))</f>
        <v>-9.83951690821257E-2</v>
      </c>
      <c r="N261" s="2">
        <f>VLOOKUP($B261,'Changes (pct point)'!$B:$AA,N$645,FALSE)/(VLOOKUP($B261,'Rates (%) SA2'!$B:$AA,N$645,FALSE)-(VLOOKUP($B261,'Changes (pct point)'!$B:$AA,N$645,FALSE)))</f>
        <v>1.504</v>
      </c>
      <c r="O261" s="2">
        <f>VLOOKUP($B261,'Changes (pct point)'!$B:$AA,O$645,FALSE)/(VLOOKUP($B261,'Rates (%) SA2'!$B:$AA,O$645,FALSE)-(VLOOKUP($B261,'Changes (pct point)'!$B:$AA,O$645,FALSE)))</f>
        <v>2.2311315789473687</v>
      </c>
      <c r="P261" s="2">
        <f>VLOOKUP($B261,'Changes (pct point)'!$B:$AA,P$645,FALSE)/(VLOOKUP($B261,'Rates (%) SA2'!$B:$AA,P$645,FALSE)-(VLOOKUP($B261,'Changes (pct point)'!$B:$AA,P$645,FALSE)))</f>
        <v>0.68096363636363633</v>
      </c>
      <c r="Q261" s="2">
        <f>VLOOKUP($B261,'Changes (pct point)'!$B:$AA,Q$645,FALSE)/(VLOOKUP($B261,'Rates (%) SA2'!$B:$AA,Q$645,FALSE)-(VLOOKUP($B261,'Changes (pct point)'!$B:$AA,Q$645,FALSE)))</f>
        <v>-3.0089285714285752E-2</v>
      </c>
      <c r="R261" s="2">
        <f>VLOOKUP($B261,'Changes (pct point)'!$B:$AA,R$645,FALSE)/(VLOOKUP($B261,'Rates (%) SA2'!$B:$AA,R$645,FALSE)-(VLOOKUP($B261,'Changes (pct point)'!$B:$AA,R$645,FALSE)))</f>
        <v>-7.625000000000004E-2</v>
      </c>
      <c r="S261" s="2">
        <f>VLOOKUP($B261,'Changes (pct point)'!$B:$AA,S$645,FALSE)/(VLOOKUP($B261,'Rates (%) SA2'!$B:$AA,S$645,FALSE)-(VLOOKUP($B261,'Changes (pct point)'!$B:$AA,S$645,FALSE)))</f>
        <v>-0.29630539682539675</v>
      </c>
      <c r="T261" s="2">
        <f>VLOOKUP($B261,'Changes (pct point)'!$B:$AA,T$645,FALSE)/(VLOOKUP($B261,'Rates (%) SA2'!$B:$AA,T$645,FALSE)-(VLOOKUP($B261,'Changes (pct point)'!$B:$AA,T$645,FALSE)))</f>
        <v>1.3895230769230771</v>
      </c>
      <c r="U261" s="2">
        <f>VLOOKUP($B261,'Changes (pct point)'!$B:$AA,U$645,FALSE)/(VLOOKUP($B261,'Rates (%) SA2'!$B:$AA,U$645,FALSE)-(VLOOKUP($B261,'Changes (pct point)'!$B:$AA,U$645,FALSE)))</f>
        <v>3.6712307692307697E-2</v>
      </c>
      <c r="V261" s="2">
        <f>VLOOKUP($B261,'Changes (pct point)'!$B:$AA,V$645,FALSE)/(VLOOKUP($B261,'Rates (%) SA2'!$B:$AA,V$645,FALSE)-(VLOOKUP($B261,'Changes (pct point)'!$B:$AA,V$645,FALSE)))</f>
        <v>0.10926956521739144</v>
      </c>
      <c r="W261" s="2">
        <f>VLOOKUP($B261,'Changes (pct point)'!$B:$AA,W$645,FALSE)/(VLOOKUP($B261,'Rates (%) SA2'!$B:$AA,W$645,FALSE)-(VLOOKUP($B261,'Changes (pct point)'!$B:$AA,W$645,FALSE)))</f>
        <v>0.43977055449330787</v>
      </c>
      <c r="X261" s="2">
        <f>VLOOKUP($B261,'Changes (pct point)'!$B:$AA,X$645,FALSE)/(VLOOKUP($B261,'Rates (%) SA2'!$B:$AA,X$645,FALSE)-(VLOOKUP($B261,'Changes (pct point)'!$B:$AA,X$645,FALSE)))</f>
        <v>0.1823920265780731</v>
      </c>
      <c r="Y261" s="2" t="e">
        <f>VLOOKUP($B261,'Changes (pct point)'!$B:$AA,Y$645,FALSE)/(VLOOKUP($B261,'Rates (%) SA2'!$B:$AA,Y$645,FALSE)-(VLOOKUP($B261,'Changes (pct point)'!$B:$AA,Y$645,FALSE)))</f>
        <v>#DIV/0!</v>
      </c>
      <c r="Z261" s="2">
        <f>VLOOKUP($B261,'Changes (pct point)'!$B:$AA,Z$645,FALSE)/(VLOOKUP($B261,'Rates (%) SA2'!$B:$AA,Z$645,FALSE)-(VLOOKUP($B261,'Changes (pct point)'!$B:$AA,Z$645,FALSE)))</f>
        <v>0.81172291296625243</v>
      </c>
    </row>
    <row r="262" spans="1:26" x14ac:dyDescent="0.3">
      <c r="A262">
        <v>107041548</v>
      </c>
      <c r="B262" t="s">
        <v>228</v>
      </c>
      <c r="C262" s="2">
        <f>VLOOKUP($B262,'Changes (pct point)'!$B:$AA,C$645,FALSE)/(VLOOKUP($B262,'Rates (%) SA2'!$B:$AA,C$645,FALSE)-(VLOOKUP($B262,'Changes (pct point)'!$B:$AA,C$645,FALSE)))</f>
        <v>-0.13281667098787292</v>
      </c>
      <c r="D262" s="2">
        <f>VLOOKUP($B262,'Changes (pct point)'!$B:$AA,D$645,FALSE)/(VLOOKUP($B262,'Rates (%) SA2'!$B:$AA,D$645,FALSE)-(VLOOKUP($B262,'Changes (pct point)'!$B:$AA,D$645,FALSE)))</f>
        <v>3.8252631578947413E-2</v>
      </c>
      <c r="E262" s="2">
        <f>VLOOKUP($B262,'Changes (pct point)'!$B:$AA,E$645,FALSE)/(VLOOKUP($B262,'Rates (%) SA2'!$B:$AA,E$645,FALSE)-(VLOOKUP($B262,'Changes (pct point)'!$B:$AA,E$645,FALSE)))</f>
        <v>-0.21643924843423806</v>
      </c>
      <c r="F262" s="2">
        <f>VLOOKUP($B262,'Changes (pct point)'!$B:$AA,F$645,FALSE)/(VLOOKUP($B262,'Rates (%) SA2'!$B:$AA,F$645,FALSE)-(VLOOKUP($B262,'Changes (pct point)'!$B:$AA,F$645,FALSE)))</f>
        <v>-0.2108728487886383</v>
      </c>
      <c r="G262" s="2">
        <f>VLOOKUP($B262,'Changes (pct point)'!$B:$AA,G$645,FALSE)/(VLOOKUP($B262,'Rates (%) SA2'!$B:$AA,G$645,FALSE)-(VLOOKUP($B262,'Changes (pct point)'!$B:$AA,G$645,FALSE)))</f>
        <v>0.29211976047904187</v>
      </c>
      <c r="H262" s="2">
        <f>VLOOKUP($B262,'Changes (pct point)'!$B:$AA,H$645,FALSE)/(VLOOKUP($B262,'Rates (%) SA2'!$B:$AA,H$645,FALSE)-(VLOOKUP($B262,'Changes (pct point)'!$B:$AA,H$645,FALSE)))</f>
        <v>-7.2869709127382151E-2</v>
      </c>
      <c r="I262" s="2">
        <f>VLOOKUP($B262,'Changes (pct point)'!$B:$AA,I$645,FALSE)/(VLOOKUP($B262,'Rates (%) SA2'!$B:$AA,I$645,FALSE)-(VLOOKUP($B262,'Changes (pct point)'!$B:$AA,I$645,FALSE)))</f>
        <v>-0.21000898321816389</v>
      </c>
      <c r="J262" s="2">
        <f>VLOOKUP($B262,'Changes (pct point)'!$B:$AA,J$645,FALSE)/(VLOOKUP($B262,'Rates (%) SA2'!$B:$AA,J$645,FALSE)-(VLOOKUP($B262,'Changes (pct point)'!$B:$AA,J$645,FALSE)))</f>
        <v>-1.5284452296819831E-2</v>
      </c>
      <c r="K262" s="2">
        <f>VLOOKUP($B262,'Changes (pct point)'!$B:$AA,K$645,FALSE)/(VLOOKUP($B262,'Rates (%) SA2'!$B:$AA,K$645,FALSE)-(VLOOKUP($B262,'Changes (pct point)'!$B:$AA,K$645,FALSE)))</f>
        <v>6.4986881188118836E-2</v>
      </c>
      <c r="L262" s="2">
        <f>VLOOKUP($B262,'Changes (pct point)'!$B:$AA,L$645,FALSE)/(VLOOKUP($B262,'Rates (%) SA2'!$B:$AA,L$645,FALSE)-(VLOOKUP($B262,'Changes (pct point)'!$B:$AA,L$645,FALSE)))</f>
        <v>-0.33125841035120146</v>
      </c>
      <c r="M262" s="2">
        <f>VLOOKUP($B262,'Changes (pct point)'!$B:$AA,M$645,FALSE)/(VLOOKUP($B262,'Rates (%) SA2'!$B:$AA,M$645,FALSE)-(VLOOKUP($B262,'Changes (pct point)'!$B:$AA,M$645,FALSE)))</f>
        <v>-0.13613475479744133</v>
      </c>
      <c r="N262" s="2">
        <f>VLOOKUP($B262,'Changes (pct point)'!$B:$AA,N$645,FALSE)/(VLOOKUP($B262,'Rates (%) SA2'!$B:$AA,N$645,FALSE)-(VLOOKUP($B262,'Changes (pct point)'!$B:$AA,N$645,FALSE)))</f>
        <v>0.22877446808510637</v>
      </c>
      <c r="O262" s="2">
        <f>VLOOKUP($B262,'Changes (pct point)'!$B:$AA,O$645,FALSE)/(VLOOKUP($B262,'Rates (%) SA2'!$B:$AA,O$645,FALSE)-(VLOOKUP($B262,'Changes (pct point)'!$B:$AA,O$645,FALSE)))</f>
        <v>-0.34655190839694655</v>
      </c>
      <c r="P262" s="2">
        <f>VLOOKUP($B262,'Changes (pct point)'!$B:$AA,P$645,FALSE)/(VLOOKUP($B262,'Rates (%) SA2'!$B:$AA,P$645,FALSE)-(VLOOKUP($B262,'Changes (pct point)'!$B:$AA,P$645,FALSE)))</f>
        <v>-1.3660409556313974E-2</v>
      </c>
      <c r="Q262" s="2">
        <f>VLOOKUP($B262,'Changes (pct point)'!$B:$AA,Q$645,FALSE)/(VLOOKUP($B262,'Rates (%) SA2'!$B:$AA,Q$645,FALSE)-(VLOOKUP($B262,'Changes (pct point)'!$B:$AA,Q$645,FALSE)))</f>
        <v>0.3807070765661254</v>
      </c>
      <c r="R262" s="2">
        <f>VLOOKUP($B262,'Changes (pct point)'!$B:$AA,R$645,FALSE)/(VLOOKUP($B262,'Rates (%) SA2'!$B:$AA,R$645,FALSE)-(VLOOKUP($B262,'Changes (pct point)'!$B:$AA,R$645,FALSE)))</f>
        <v>0.47330465838509317</v>
      </c>
      <c r="S262" s="2">
        <f>VLOOKUP($B262,'Changes (pct point)'!$B:$AA,S$645,FALSE)/(VLOOKUP($B262,'Rates (%) SA2'!$B:$AA,S$645,FALSE)-(VLOOKUP($B262,'Changes (pct point)'!$B:$AA,S$645,FALSE)))</f>
        <v>-0.49464936479128857</v>
      </c>
      <c r="T262" s="2">
        <f>VLOOKUP($B262,'Changes (pct point)'!$B:$AA,T$645,FALSE)/(VLOOKUP($B262,'Rates (%) SA2'!$B:$AA,T$645,FALSE)-(VLOOKUP($B262,'Changes (pct point)'!$B:$AA,T$645,FALSE)))</f>
        <v>-0.19721929260450161</v>
      </c>
      <c r="U262" s="2">
        <f>VLOOKUP($B262,'Changes (pct point)'!$B:$AA,U$645,FALSE)/(VLOOKUP($B262,'Rates (%) SA2'!$B:$AA,U$645,FALSE)-(VLOOKUP($B262,'Changes (pct point)'!$B:$AA,U$645,FALSE)))</f>
        <v>3.667321225879687E-2</v>
      </c>
      <c r="V262" s="2">
        <f>VLOOKUP($B262,'Changes (pct point)'!$B:$AA,V$645,FALSE)/(VLOOKUP($B262,'Rates (%) SA2'!$B:$AA,V$645,FALSE)-(VLOOKUP($B262,'Changes (pct point)'!$B:$AA,V$645,FALSE)))</f>
        <v>0.16880395061728409</v>
      </c>
      <c r="W262" s="2">
        <f>VLOOKUP($B262,'Changes (pct point)'!$B:$AA,W$645,FALSE)/(VLOOKUP($B262,'Rates (%) SA2'!$B:$AA,W$645,FALSE)-(VLOOKUP($B262,'Changes (pct point)'!$B:$AA,W$645,FALSE)))</f>
        <v>-7.8571428571428577E-3</v>
      </c>
      <c r="X262" s="2">
        <f>VLOOKUP($B262,'Changes (pct point)'!$B:$AA,X$645,FALSE)/(VLOOKUP($B262,'Rates (%) SA2'!$B:$AA,X$645,FALSE)-(VLOOKUP($B262,'Changes (pct point)'!$B:$AA,X$645,FALSE)))</f>
        <v>0.29108910891089113</v>
      </c>
      <c r="Y262" s="2">
        <f>VLOOKUP($B262,'Changes (pct point)'!$B:$AA,Y$645,FALSE)/(VLOOKUP($B262,'Rates (%) SA2'!$B:$AA,Y$645,FALSE)-(VLOOKUP($B262,'Changes (pct point)'!$B:$AA,Y$645,FALSE)))</f>
        <v>7.8218359587180875E-2</v>
      </c>
      <c r="Z262" s="2">
        <f>VLOOKUP($B262,'Changes (pct point)'!$B:$AA,Z$645,FALSE)/(VLOOKUP($B262,'Rates (%) SA2'!$B:$AA,Z$645,FALSE)-(VLOOKUP($B262,'Changes (pct point)'!$B:$AA,Z$645,FALSE)))</f>
        <v>0.1115179760319574</v>
      </c>
    </row>
    <row r="263" spans="1:26" x14ac:dyDescent="0.3">
      <c r="A263">
        <v>119041377</v>
      </c>
      <c r="B263" t="s">
        <v>493</v>
      </c>
      <c r="C263" s="2">
        <f>VLOOKUP($B263,'Changes (pct point)'!$B:$AA,C$645,FALSE)/(VLOOKUP($B263,'Rates (%) SA2'!$B:$AA,C$645,FALSE)-(VLOOKUP($B263,'Changes (pct point)'!$B:$AA,C$645,FALSE)))</f>
        <v>-5.599726402188792E-2</v>
      </c>
      <c r="D263" s="2">
        <f>VLOOKUP($B263,'Changes (pct point)'!$B:$AA,D$645,FALSE)/(VLOOKUP($B263,'Rates (%) SA2'!$B:$AA,D$645,FALSE)-(VLOOKUP($B263,'Changes (pct point)'!$B:$AA,D$645,FALSE)))</f>
        <v>5.0846625766871548E-3</v>
      </c>
      <c r="E263" s="2">
        <f>VLOOKUP($B263,'Changes (pct point)'!$B:$AA,E$645,FALSE)/(VLOOKUP($B263,'Rates (%) SA2'!$B:$AA,E$645,FALSE)-(VLOOKUP($B263,'Changes (pct point)'!$B:$AA,E$645,FALSE)))</f>
        <v>-0.22031914893617019</v>
      </c>
      <c r="F263" s="2">
        <f>VLOOKUP($B263,'Changes (pct point)'!$B:$AA,F$645,FALSE)/(VLOOKUP($B263,'Rates (%) SA2'!$B:$AA,F$645,FALSE)-(VLOOKUP($B263,'Changes (pct point)'!$B:$AA,F$645,FALSE)))</f>
        <v>-0.10884916201117312</v>
      </c>
      <c r="G263" s="2">
        <f>VLOOKUP($B263,'Changes (pct point)'!$B:$AA,G$645,FALSE)/(VLOOKUP($B263,'Rates (%) SA2'!$B:$AA,G$645,FALSE)-(VLOOKUP($B263,'Changes (pct point)'!$B:$AA,G$645,FALSE)))</f>
        <v>0.16106379310344832</v>
      </c>
      <c r="H263" s="2">
        <f>VLOOKUP($B263,'Changes (pct point)'!$B:$AA,H$645,FALSE)/(VLOOKUP($B263,'Rates (%) SA2'!$B:$AA,H$645,FALSE)-(VLOOKUP($B263,'Changes (pct point)'!$B:$AA,H$645,FALSE)))</f>
        <v>-8.8943859649122839E-2</v>
      </c>
      <c r="I263" s="2">
        <f>VLOOKUP($B263,'Changes (pct point)'!$B:$AA,I$645,FALSE)/(VLOOKUP($B263,'Rates (%) SA2'!$B:$AA,I$645,FALSE)-(VLOOKUP($B263,'Changes (pct point)'!$B:$AA,I$645,FALSE)))</f>
        <v>-5.5251364365971022E-2</v>
      </c>
      <c r="J263" s="2">
        <f>VLOOKUP($B263,'Changes (pct point)'!$B:$AA,J$645,FALSE)/(VLOOKUP($B263,'Rates (%) SA2'!$B:$AA,J$645,FALSE)-(VLOOKUP($B263,'Changes (pct point)'!$B:$AA,J$645,FALSE)))</f>
        <v>-1.019999999999989E-2</v>
      </c>
      <c r="K263" s="2">
        <f>VLOOKUP($B263,'Changes (pct point)'!$B:$AA,K$645,FALSE)/(VLOOKUP($B263,'Rates (%) SA2'!$B:$AA,K$645,FALSE)-(VLOOKUP($B263,'Changes (pct point)'!$B:$AA,K$645,FALSE)))</f>
        <v>0.50836756756756762</v>
      </c>
      <c r="L263" s="2">
        <f>VLOOKUP($B263,'Changes (pct point)'!$B:$AA,L$645,FALSE)/(VLOOKUP($B263,'Rates (%) SA2'!$B:$AA,L$645,FALSE)-(VLOOKUP($B263,'Changes (pct point)'!$B:$AA,L$645,FALSE)))</f>
        <v>-0.14816488250652751</v>
      </c>
      <c r="M263" s="2">
        <f>VLOOKUP($B263,'Changes (pct point)'!$B:$AA,M$645,FALSE)/(VLOOKUP($B263,'Rates (%) SA2'!$B:$AA,M$645,FALSE)-(VLOOKUP($B263,'Changes (pct point)'!$B:$AA,M$645,FALSE)))</f>
        <v>-0.12549503816793903</v>
      </c>
      <c r="N263" s="2">
        <f>VLOOKUP($B263,'Changes (pct point)'!$B:$AA,N$645,FALSE)/(VLOOKUP($B263,'Rates (%) SA2'!$B:$AA,N$645,FALSE)-(VLOOKUP($B263,'Changes (pct point)'!$B:$AA,N$645,FALSE)))</f>
        <v>-0.49877941176470586</v>
      </c>
      <c r="O263" s="2">
        <f>VLOOKUP($B263,'Changes (pct point)'!$B:$AA,O$645,FALSE)/(VLOOKUP($B263,'Rates (%) SA2'!$B:$AA,O$645,FALSE)-(VLOOKUP($B263,'Changes (pct point)'!$B:$AA,O$645,FALSE)))</f>
        <v>0.29845255474452548</v>
      </c>
      <c r="P263" s="2">
        <f>VLOOKUP($B263,'Changes (pct point)'!$B:$AA,P$645,FALSE)/(VLOOKUP($B263,'Rates (%) SA2'!$B:$AA,P$645,FALSE)-(VLOOKUP($B263,'Changes (pct point)'!$B:$AA,P$645,FALSE)))</f>
        <v>-0.44355624999999999</v>
      </c>
      <c r="Q263" s="2">
        <f>VLOOKUP($B263,'Changes (pct point)'!$B:$AA,Q$645,FALSE)/(VLOOKUP($B263,'Rates (%) SA2'!$B:$AA,Q$645,FALSE)-(VLOOKUP($B263,'Changes (pct point)'!$B:$AA,Q$645,FALSE)))</f>
        <v>-6.4322410147991546E-2</v>
      </c>
      <c r="R263" s="2">
        <f>VLOOKUP($B263,'Changes (pct point)'!$B:$AA,R$645,FALSE)/(VLOOKUP($B263,'Rates (%) SA2'!$B:$AA,R$645,FALSE)-(VLOOKUP($B263,'Changes (pct point)'!$B:$AA,R$645,FALSE)))</f>
        <v>0.17488942307692312</v>
      </c>
      <c r="S263" s="2">
        <f>VLOOKUP($B263,'Changes (pct point)'!$B:$AA,S$645,FALSE)/(VLOOKUP($B263,'Rates (%) SA2'!$B:$AA,S$645,FALSE)-(VLOOKUP($B263,'Changes (pct point)'!$B:$AA,S$645,FALSE)))</f>
        <v>-2.1414946619217029E-2</v>
      </c>
      <c r="T263" s="2">
        <f>VLOOKUP($B263,'Changes (pct point)'!$B:$AA,T$645,FALSE)/(VLOOKUP($B263,'Rates (%) SA2'!$B:$AA,T$645,FALSE)-(VLOOKUP($B263,'Changes (pct point)'!$B:$AA,T$645,FALSE)))</f>
        <v>-0.19654352441613585</v>
      </c>
      <c r="U263" s="2">
        <f>VLOOKUP($B263,'Changes (pct point)'!$B:$AA,U$645,FALSE)/(VLOOKUP($B263,'Rates (%) SA2'!$B:$AA,U$645,FALSE)-(VLOOKUP($B263,'Changes (pct point)'!$B:$AA,U$645,FALSE)))</f>
        <v>3.5390286975717437E-2</v>
      </c>
      <c r="V263" s="2">
        <f>VLOOKUP($B263,'Changes (pct point)'!$B:$AA,V$645,FALSE)/(VLOOKUP($B263,'Rates (%) SA2'!$B:$AA,V$645,FALSE)-(VLOOKUP($B263,'Changes (pct point)'!$B:$AA,V$645,FALSE)))</f>
        <v>-1.6025120772946946E-2</v>
      </c>
      <c r="W263" s="2">
        <f>VLOOKUP($B263,'Changes (pct point)'!$B:$AA,W$645,FALSE)/(VLOOKUP($B263,'Rates (%) SA2'!$B:$AA,W$645,FALSE)-(VLOOKUP($B263,'Changes (pct point)'!$B:$AA,W$645,FALSE)))</f>
        <v>0.10803802938634399</v>
      </c>
      <c r="X263" s="2">
        <f>VLOOKUP($B263,'Changes (pct point)'!$B:$AA,X$645,FALSE)/(VLOOKUP($B263,'Rates (%) SA2'!$B:$AA,X$645,FALSE)-(VLOOKUP($B263,'Changes (pct point)'!$B:$AA,X$645,FALSE)))</f>
        <v>0.30078125</v>
      </c>
      <c r="Y263" s="2">
        <f>VLOOKUP($B263,'Changes (pct point)'!$B:$AA,Y$645,FALSE)/(VLOOKUP($B263,'Rates (%) SA2'!$B:$AA,Y$645,FALSE)-(VLOOKUP($B263,'Changes (pct point)'!$B:$AA,Y$645,FALSE)))</f>
        <v>0.2174101342572542</v>
      </c>
      <c r="Z263" s="2">
        <f>VLOOKUP($B263,'Changes (pct point)'!$B:$AA,Z$645,FALSE)/(VLOOKUP($B263,'Rates (%) SA2'!$B:$AA,Z$645,FALSE)-(VLOOKUP($B263,'Changes (pct point)'!$B:$AA,Z$645,FALSE)))</f>
        <v>4.7071129707112976E-2</v>
      </c>
    </row>
    <row r="264" spans="1:26" x14ac:dyDescent="0.3">
      <c r="A264">
        <v>119011656</v>
      </c>
      <c r="B264" t="s">
        <v>471</v>
      </c>
      <c r="C264" s="2">
        <f>VLOOKUP($B264,'Changes (pct point)'!$B:$AA,C$645,FALSE)/(VLOOKUP($B264,'Rates (%) SA2'!$B:$AA,C$645,FALSE)-(VLOOKUP($B264,'Changes (pct point)'!$B:$AA,C$645,FALSE)))</f>
        <v>8.2398724309095575E-2</v>
      </c>
      <c r="D264" s="2">
        <f>VLOOKUP($B264,'Changes (pct point)'!$B:$AA,D$645,FALSE)/(VLOOKUP($B264,'Rates (%) SA2'!$B:$AA,D$645,FALSE)-(VLOOKUP($B264,'Changes (pct point)'!$B:$AA,D$645,FALSE)))</f>
        <v>-1.4697542070355767E-2</v>
      </c>
      <c r="E264" s="2">
        <f>VLOOKUP($B264,'Changes (pct point)'!$B:$AA,E$645,FALSE)/(VLOOKUP($B264,'Rates (%) SA2'!$B:$AA,E$645,FALSE)-(VLOOKUP($B264,'Changes (pct point)'!$B:$AA,E$645,FALSE)))</f>
        <v>-3.2750534547324892E-2</v>
      </c>
      <c r="F264" s="2">
        <f>VLOOKUP($B264,'Changes (pct point)'!$B:$AA,F$645,FALSE)/(VLOOKUP($B264,'Rates (%) SA2'!$B:$AA,F$645,FALSE)-(VLOOKUP($B264,'Changes (pct point)'!$B:$AA,F$645,FALSE)))</f>
        <v>0.12593583067121711</v>
      </c>
      <c r="G264" s="2">
        <f>VLOOKUP($B264,'Changes (pct point)'!$B:$AA,G$645,FALSE)/(VLOOKUP($B264,'Rates (%) SA2'!$B:$AA,G$645,FALSE)-(VLOOKUP($B264,'Changes (pct point)'!$B:$AA,G$645,FALSE)))</f>
        <v>0.50252399699538408</v>
      </c>
      <c r="H264" s="2">
        <f>VLOOKUP($B264,'Changes (pct point)'!$B:$AA,H$645,FALSE)/(VLOOKUP($B264,'Rates (%) SA2'!$B:$AA,H$645,FALSE)-(VLOOKUP($B264,'Changes (pct point)'!$B:$AA,H$645,FALSE)))</f>
        <v>0.11361772256926977</v>
      </c>
      <c r="I264" s="2">
        <f>VLOOKUP($B264,'Changes (pct point)'!$B:$AA,I$645,FALSE)/(VLOOKUP($B264,'Rates (%) SA2'!$B:$AA,I$645,FALSE)-(VLOOKUP($B264,'Changes (pct point)'!$B:$AA,I$645,FALSE)))</f>
        <v>0.1434084290468251</v>
      </c>
      <c r="J264" s="2">
        <f>VLOOKUP($B264,'Changes (pct point)'!$B:$AA,J$645,FALSE)/(VLOOKUP($B264,'Rates (%) SA2'!$B:$AA,J$645,FALSE)-(VLOOKUP($B264,'Changes (pct point)'!$B:$AA,J$645,FALSE)))</f>
        <v>9.7005575934977481E-2</v>
      </c>
      <c r="K264" s="2">
        <f>VLOOKUP($B264,'Changes (pct point)'!$B:$AA,K$645,FALSE)/(VLOOKUP($B264,'Rates (%) SA2'!$B:$AA,K$645,FALSE)-(VLOOKUP($B264,'Changes (pct point)'!$B:$AA,K$645,FALSE)))</f>
        <v>0.97730917514463767</v>
      </c>
      <c r="L264" s="2">
        <f>VLOOKUP($B264,'Changes (pct point)'!$B:$AA,L$645,FALSE)/(VLOOKUP($B264,'Rates (%) SA2'!$B:$AA,L$645,FALSE)-(VLOOKUP($B264,'Changes (pct point)'!$B:$AA,L$645,FALSE)))</f>
        <v>0.31567302515210027</v>
      </c>
      <c r="M264" s="2">
        <f>VLOOKUP($B264,'Changes (pct point)'!$B:$AA,M$645,FALSE)/(VLOOKUP($B264,'Rates (%) SA2'!$B:$AA,M$645,FALSE)-(VLOOKUP($B264,'Changes (pct point)'!$B:$AA,M$645,FALSE)))</f>
        <v>0.41328604398179131</v>
      </c>
      <c r="N264" s="2">
        <f>VLOOKUP($B264,'Changes (pct point)'!$B:$AA,N$645,FALSE)/(VLOOKUP($B264,'Rates (%) SA2'!$B:$AA,N$645,FALSE)-(VLOOKUP($B264,'Changes (pct point)'!$B:$AA,N$645,FALSE)))</f>
        <v>-0.21943163949468381</v>
      </c>
      <c r="O264" s="2">
        <f>VLOOKUP($B264,'Changes (pct point)'!$B:$AA,O$645,FALSE)/(VLOOKUP($B264,'Rates (%) SA2'!$B:$AA,O$645,FALSE)-(VLOOKUP($B264,'Changes (pct point)'!$B:$AA,O$645,FALSE)))</f>
        <v>0.50024382028696301</v>
      </c>
      <c r="P264" s="2">
        <f>VLOOKUP($B264,'Changes (pct point)'!$B:$AA,P$645,FALSE)/(VLOOKUP($B264,'Rates (%) SA2'!$B:$AA,P$645,FALSE)-(VLOOKUP($B264,'Changes (pct point)'!$B:$AA,P$645,FALSE)))</f>
        <v>2.8868518860652961E-2</v>
      </c>
      <c r="Q264" s="2">
        <f>VLOOKUP($B264,'Changes (pct point)'!$B:$AA,Q$645,FALSE)/(VLOOKUP($B264,'Rates (%) SA2'!$B:$AA,Q$645,FALSE)-(VLOOKUP($B264,'Changes (pct point)'!$B:$AA,Q$645,FALSE)))</f>
        <v>2.4961973390673121E-2</v>
      </c>
      <c r="R264" s="2">
        <f>VLOOKUP($B264,'Changes (pct point)'!$B:$AA,R$645,FALSE)/(VLOOKUP($B264,'Rates (%) SA2'!$B:$AA,R$645,FALSE)-(VLOOKUP($B264,'Changes (pct point)'!$B:$AA,R$645,FALSE)))</f>
        <v>0.74213334835344069</v>
      </c>
      <c r="S264" s="2">
        <f>VLOOKUP($B264,'Changes (pct point)'!$B:$AA,S$645,FALSE)/(VLOOKUP($B264,'Rates (%) SA2'!$B:$AA,S$645,FALSE)-(VLOOKUP($B264,'Changes (pct point)'!$B:$AA,S$645,FALSE)))</f>
        <v>0.48724897774103543</v>
      </c>
      <c r="T264" s="2">
        <f>VLOOKUP($B264,'Changes (pct point)'!$B:$AA,T$645,FALSE)/(VLOOKUP($B264,'Rates (%) SA2'!$B:$AA,T$645,FALSE)-(VLOOKUP($B264,'Changes (pct point)'!$B:$AA,T$645,FALSE)))</f>
        <v>1.9485186163833653E-2</v>
      </c>
      <c r="U264" s="2">
        <f>VLOOKUP($B264,'Changes (pct point)'!$B:$AA,U$645,FALSE)/(VLOOKUP($B264,'Rates (%) SA2'!$B:$AA,U$645,FALSE)-(VLOOKUP($B264,'Changes (pct point)'!$B:$AA,U$645,FALSE)))</f>
        <v>3.5271274371368171E-2</v>
      </c>
      <c r="V264" s="2">
        <f>VLOOKUP($B264,'Changes (pct point)'!$B:$AA,V$645,FALSE)/(VLOOKUP($B264,'Rates (%) SA2'!$B:$AA,V$645,FALSE)-(VLOOKUP($B264,'Changes (pct point)'!$B:$AA,V$645,FALSE)))</f>
        <v>0.42517143466733115</v>
      </c>
      <c r="W264" s="2">
        <f>VLOOKUP($B264,'Changes (pct point)'!$B:$AA,W$645,FALSE)/(VLOOKUP($B264,'Rates (%) SA2'!$B:$AA,W$645,FALSE)-(VLOOKUP($B264,'Changes (pct point)'!$B:$AA,W$645,FALSE)))</f>
        <v>8.2371667329884601E-2</v>
      </c>
      <c r="X264" s="2">
        <f>VLOOKUP($B264,'Changes (pct point)'!$B:$AA,X$645,FALSE)/(VLOOKUP($B264,'Rates (%) SA2'!$B:$AA,X$645,FALSE)-(VLOOKUP($B264,'Changes (pct point)'!$B:$AA,X$645,FALSE)))</f>
        <v>0.46365348399246709</v>
      </c>
      <c r="Y264" s="2">
        <f>VLOOKUP($B264,'Changes (pct point)'!$B:$AA,Y$645,FALSE)/(VLOOKUP($B264,'Rates (%) SA2'!$B:$AA,Y$645,FALSE)-(VLOOKUP($B264,'Changes (pct point)'!$B:$AA,Y$645,FALSE)))</f>
        <v>0.13589274832419257</v>
      </c>
      <c r="Z264" s="2">
        <f>VLOOKUP($B264,'Changes (pct point)'!$B:$AA,Z$645,FALSE)/(VLOOKUP($B264,'Rates (%) SA2'!$B:$AA,Z$645,FALSE)-(VLOOKUP($B264,'Changes (pct point)'!$B:$AA,Z$645,FALSE)))</f>
        <v>5.6033204862140529E-2</v>
      </c>
    </row>
    <row r="265" spans="1:26" x14ac:dyDescent="0.3">
      <c r="A265">
        <v>120031676</v>
      </c>
      <c r="B265" t="s">
        <v>518</v>
      </c>
      <c r="C265" s="2">
        <f>VLOOKUP($B265,'Changes (pct point)'!$B:$AA,C$645,FALSE)/(VLOOKUP($B265,'Rates (%) SA2'!$B:$AA,C$645,FALSE)-(VLOOKUP($B265,'Changes (pct point)'!$B:$AA,C$645,FALSE)))</f>
        <v>-9.8853984311454937E-2</v>
      </c>
      <c r="D265" s="2">
        <f>VLOOKUP($B265,'Changes (pct point)'!$B:$AA,D$645,FALSE)/(VLOOKUP($B265,'Rates (%) SA2'!$B:$AA,D$645,FALSE)-(VLOOKUP($B265,'Changes (pct point)'!$B:$AA,D$645,FALSE)))</f>
        <v>-0.28292747705608362</v>
      </c>
      <c r="E265" s="2">
        <f>VLOOKUP($B265,'Changes (pct point)'!$B:$AA,E$645,FALSE)/(VLOOKUP($B265,'Rates (%) SA2'!$B:$AA,E$645,FALSE)-(VLOOKUP($B265,'Changes (pct point)'!$B:$AA,E$645,FALSE)))</f>
        <v>-0.257828299780753</v>
      </c>
      <c r="F265" s="2">
        <f>VLOOKUP($B265,'Changes (pct point)'!$B:$AA,F$645,FALSE)/(VLOOKUP($B265,'Rates (%) SA2'!$B:$AA,F$645,FALSE)-(VLOOKUP($B265,'Changes (pct point)'!$B:$AA,F$645,FALSE)))</f>
        <v>-6.8021976194127129E-2</v>
      </c>
      <c r="G265" s="2">
        <f>VLOOKUP($B265,'Changes (pct point)'!$B:$AA,G$645,FALSE)/(VLOOKUP($B265,'Rates (%) SA2'!$B:$AA,G$645,FALSE)-(VLOOKUP($B265,'Changes (pct point)'!$B:$AA,G$645,FALSE)))</f>
        <v>0.24722619886737821</v>
      </c>
      <c r="H265" s="2">
        <f>VLOOKUP($B265,'Changes (pct point)'!$B:$AA,H$645,FALSE)/(VLOOKUP($B265,'Rates (%) SA2'!$B:$AA,H$645,FALSE)-(VLOOKUP($B265,'Changes (pct point)'!$B:$AA,H$645,FALSE)))</f>
        <v>-3.0626695655064387E-2</v>
      </c>
      <c r="I265" s="2">
        <f>VLOOKUP($B265,'Changes (pct point)'!$B:$AA,I$645,FALSE)/(VLOOKUP($B265,'Rates (%) SA2'!$B:$AA,I$645,FALSE)-(VLOOKUP($B265,'Changes (pct point)'!$B:$AA,I$645,FALSE)))</f>
        <v>-8.343820889187227E-2</v>
      </c>
      <c r="J265" s="2">
        <f>VLOOKUP($B265,'Changes (pct point)'!$B:$AA,J$645,FALSE)/(VLOOKUP($B265,'Rates (%) SA2'!$B:$AA,J$645,FALSE)-(VLOOKUP($B265,'Changes (pct point)'!$B:$AA,J$645,FALSE)))</f>
        <v>2.9193951957180157E-2</v>
      </c>
      <c r="K265" s="2">
        <f>VLOOKUP($B265,'Changes (pct point)'!$B:$AA,K$645,FALSE)/(VLOOKUP($B265,'Rates (%) SA2'!$B:$AA,K$645,FALSE)-(VLOOKUP($B265,'Changes (pct point)'!$B:$AA,K$645,FALSE)))</f>
        <v>0.39497147981622283</v>
      </c>
      <c r="L265" s="2">
        <f>VLOOKUP($B265,'Changes (pct point)'!$B:$AA,L$645,FALSE)/(VLOOKUP($B265,'Rates (%) SA2'!$B:$AA,L$645,FALSE)-(VLOOKUP($B265,'Changes (pct point)'!$B:$AA,L$645,FALSE)))</f>
        <v>-0.22349797222505863</v>
      </c>
      <c r="M265" s="2">
        <f>VLOOKUP($B265,'Changes (pct point)'!$B:$AA,M$645,FALSE)/(VLOOKUP($B265,'Rates (%) SA2'!$B:$AA,M$645,FALSE)-(VLOOKUP($B265,'Changes (pct point)'!$B:$AA,M$645,FALSE)))</f>
        <v>-0.48733286555684052</v>
      </c>
      <c r="N265" s="2">
        <f>VLOOKUP($B265,'Changes (pct point)'!$B:$AA,N$645,FALSE)/(VLOOKUP($B265,'Rates (%) SA2'!$B:$AA,N$645,FALSE)-(VLOOKUP($B265,'Changes (pct point)'!$B:$AA,N$645,FALSE)))</f>
        <v>-0.42903245417195141</v>
      </c>
      <c r="O265" s="2">
        <f>VLOOKUP($B265,'Changes (pct point)'!$B:$AA,O$645,FALSE)/(VLOOKUP($B265,'Rates (%) SA2'!$B:$AA,O$645,FALSE)-(VLOOKUP($B265,'Changes (pct point)'!$B:$AA,O$645,FALSE)))</f>
        <v>0.54456096011739419</v>
      </c>
      <c r="P265" s="2">
        <f>VLOOKUP($B265,'Changes (pct point)'!$B:$AA,P$645,FALSE)/(VLOOKUP($B265,'Rates (%) SA2'!$B:$AA,P$645,FALSE)-(VLOOKUP($B265,'Changes (pct point)'!$B:$AA,P$645,FALSE)))</f>
        <v>-0.25628793931862776</v>
      </c>
      <c r="Q265" s="2">
        <f>VLOOKUP($B265,'Changes (pct point)'!$B:$AA,Q$645,FALSE)/(VLOOKUP($B265,'Rates (%) SA2'!$B:$AA,Q$645,FALSE)-(VLOOKUP($B265,'Changes (pct point)'!$B:$AA,Q$645,FALSE)))</f>
        <v>-6.4335035342627911E-2</v>
      </c>
      <c r="R265" s="2">
        <f>VLOOKUP($B265,'Changes (pct point)'!$B:$AA,R$645,FALSE)/(VLOOKUP($B265,'Rates (%) SA2'!$B:$AA,R$645,FALSE)-(VLOOKUP($B265,'Changes (pct point)'!$B:$AA,R$645,FALSE)))</f>
        <v>0.25393789053842319</v>
      </c>
      <c r="S265" s="2">
        <f>VLOOKUP($B265,'Changes (pct point)'!$B:$AA,S$645,FALSE)/(VLOOKUP($B265,'Rates (%) SA2'!$B:$AA,S$645,FALSE)-(VLOOKUP($B265,'Changes (pct point)'!$B:$AA,S$645,FALSE)))</f>
        <v>-2.2654778275014841E-2</v>
      </c>
      <c r="T265" s="2">
        <f>VLOOKUP($B265,'Changes (pct point)'!$B:$AA,T$645,FALSE)/(VLOOKUP($B265,'Rates (%) SA2'!$B:$AA,T$645,FALSE)-(VLOOKUP($B265,'Changes (pct point)'!$B:$AA,T$645,FALSE)))</f>
        <v>-0.39404882400178193</v>
      </c>
      <c r="U265" s="2">
        <f>VLOOKUP($B265,'Changes (pct point)'!$B:$AA,U$645,FALSE)/(VLOOKUP($B265,'Rates (%) SA2'!$B:$AA,U$645,FALSE)-(VLOOKUP($B265,'Changes (pct point)'!$B:$AA,U$645,FALSE)))</f>
        <v>3.5075301104280449E-2</v>
      </c>
      <c r="V265" s="2">
        <f>VLOOKUP($B265,'Changes (pct point)'!$B:$AA,V$645,FALSE)/(VLOOKUP($B265,'Rates (%) SA2'!$B:$AA,V$645,FALSE)-(VLOOKUP($B265,'Changes (pct point)'!$B:$AA,V$645,FALSE)))</f>
        <v>-0.27675373311052065</v>
      </c>
      <c r="W265" s="2">
        <f>VLOOKUP($B265,'Changes (pct point)'!$B:$AA,W$645,FALSE)/(VLOOKUP($B265,'Rates (%) SA2'!$B:$AA,W$645,FALSE)-(VLOOKUP($B265,'Changes (pct point)'!$B:$AA,W$645,FALSE)))</f>
        <v>-2.0366598778004077E-2</v>
      </c>
      <c r="X265" s="2">
        <f>VLOOKUP($B265,'Changes (pct point)'!$B:$AA,X$645,FALSE)/(VLOOKUP($B265,'Rates (%) SA2'!$B:$AA,X$645,FALSE)-(VLOOKUP($B265,'Changes (pct point)'!$B:$AA,X$645,FALSE)))</f>
        <v>-0.40336134453781514</v>
      </c>
      <c r="Y265" s="2">
        <f>VLOOKUP($B265,'Changes (pct point)'!$B:$AA,Y$645,FALSE)/(VLOOKUP($B265,'Rates (%) SA2'!$B:$AA,Y$645,FALSE)-(VLOOKUP($B265,'Changes (pct point)'!$B:$AA,Y$645,FALSE)))</f>
        <v>0.31429942418426104</v>
      </c>
      <c r="Z265" s="2">
        <f>VLOOKUP($B265,'Changes (pct point)'!$B:$AA,Z$645,FALSE)/(VLOOKUP($B265,'Rates (%) SA2'!$B:$AA,Z$645,FALSE)-(VLOOKUP($B265,'Changes (pct point)'!$B:$AA,Z$645,FALSE)))</f>
        <v>0.33562992125984253</v>
      </c>
    </row>
    <row r="266" spans="1:26" x14ac:dyDescent="0.3">
      <c r="A266">
        <v>126021723</v>
      </c>
      <c r="B266" t="s">
        <v>659</v>
      </c>
      <c r="C266" s="2">
        <f>VLOOKUP($B266,'Changes (pct point)'!$B:$AA,C$645,FALSE)/(VLOOKUP($B266,'Rates (%) SA2'!$B:$AA,C$645,FALSE)-(VLOOKUP($B266,'Changes (pct point)'!$B:$AA,C$645,FALSE)))</f>
        <v>0.15668779664823596</v>
      </c>
      <c r="D266" s="2">
        <f>VLOOKUP($B266,'Changes (pct point)'!$B:$AA,D$645,FALSE)/(VLOOKUP($B266,'Rates (%) SA2'!$B:$AA,D$645,FALSE)-(VLOOKUP($B266,'Changes (pct point)'!$B:$AA,D$645,FALSE)))</f>
        <v>0.17286465927774866</v>
      </c>
      <c r="E266" s="2">
        <f>VLOOKUP($B266,'Changes (pct point)'!$B:$AA,E$645,FALSE)/(VLOOKUP($B266,'Rates (%) SA2'!$B:$AA,E$645,FALSE)-(VLOOKUP($B266,'Changes (pct point)'!$B:$AA,E$645,FALSE)))</f>
        <v>5.121766250583336E-3</v>
      </c>
      <c r="F266" s="2">
        <f>VLOOKUP($B266,'Changes (pct point)'!$B:$AA,F$645,FALSE)/(VLOOKUP($B266,'Rates (%) SA2'!$B:$AA,F$645,FALSE)-(VLOOKUP($B266,'Changes (pct point)'!$B:$AA,F$645,FALSE)))</f>
        <v>0.11757628480493354</v>
      </c>
      <c r="G266" s="2">
        <f>VLOOKUP($B266,'Changes (pct point)'!$B:$AA,G$645,FALSE)/(VLOOKUP($B266,'Rates (%) SA2'!$B:$AA,G$645,FALSE)-(VLOOKUP($B266,'Changes (pct point)'!$B:$AA,G$645,FALSE)))</f>
        <v>0.65607867877305448</v>
      </c>
      <c r="H266" s="2">
        <f>VLOOKUP($B266,'Changes (pct point)'!$B:$AA,H$645,FALSE)/(VLOOKUP($B266,'Rates (%) SA2'!$B:$AA,H$645,FALSE)-(VLOOKUP($B266,'Changes (pct point)'!$B:$AA,H$645,FALSE)))</f>
        <v>0.22035280905023058</v>
      </c>
      <c r="I266" s="2">
        <f>VLOOKUP($B266,'Changes (pct point)'!$B:$AA,I$645,FALSE)/(VLOOKUP($B266,'Rates (%) SA2'!$B:$AA,I$645,FALSE)-(VLOOKUP($B266,'Changes (pct point)'!$B:$AA,I$645,FALSE)))</f>
        <v>9.8151320916739115E-2</v>
      </c>
      <c r="J266" s="2">
        <f>VLOOKUP($B266,'Changes (pct point)'!$B:$AA,J$645,FALSE)/(VLOOKUP($B266,'Rates (%) SA2'!$B:$AA,J$645,FALSE)-(VLOOKUP($B266,'Changes (pct point)'!$B:$AA,J$645,FALSE)))</f>
        <v>0.60312312108319022</v>
      </c>
      <c r="K266" s="2">
        <f>VLOOKUP($B266,'Changes (pct point)'!$B:$AA,K$645,FALSE)/(VLOOKUP($B266,'Rates (%) SA2'!$B:$AA,K$645,FALSE)-(VLOOKUP($B266,'Changes (pct point)'!$B:$AA,K$645,FALSE)))</f>
        <v>0.82180392203957664</v>
      </c>
      <c r="L266" s="2">
        <f>VLOOKUP($B266,'Changes (pct point)'!$B:$AA,L$645,FALSE)/(VLOOKUP($B266,'Rates (%) SA2'!$B:$AA,L$645,FALSE)-(VLOOKUP($B266,'Changes (pct point)'!$B:$AA,L$645,FALSE)))</f>
        <v>0.13397381656136548</v>
      </c>
      <c r="M266" s="2">
        <f>VLOOKUP($B266,'Changes (pct point)'!$B:$AA,M$645,FALSE)/(VLOOKUP($B266,'Rates (%) SA2'!$B:$AA,M$645,FALSE)-(VLOOKUP($B266,'Changes (pct point)'!$B:$AA,M$645,FALSE)))</f>
        <v>-0.30896012525482214</v>
      </c>
      <c r="N266" s="2">
        <f>VLOOKUP($B266,'Changes (pct point)'!$B:$AA,N$645,FALSE)/(VLOOKUP($B266,'Rates (%) SA2'!$B:$AA,N$645,FALSE)-(VLOOKUP($B266,'Changes (pct point)'!$B:$AA,N$645,FALSE)))</f>
        <v>-0.29828915444398996</v>
      </c>
      <c r="O266" s="2">
        <f>VLOOKUP($B266,'Changes (pct point)'!$B:$AA,O$645,FALSE)/(VLOOKUP($B266,'Rates (%) SA2'!$B:$AA,O$645,FALSE)-(VLOOKUP($B266,'Changes (pct point)'!$B:$AA,O$645,FALSE)))</f>
        <v>0.80466262660002941</v>
      </c>
      <c r="P266" s="2">
        <f>VLOOKUP($B266,'Changes (pct point)'!$B:$AA,P$645,FALSE)/(VLOOKUP($B266,'Rates (%) SA2'!$B:$AA,P$645,FALSE)-(VLOOKUP($B266,'Changes (pct point)'!$B:$AA,P$645,FALSE)))</f>
        <v>-0.10860695172235428</v>
      </c>
      <c r="Q266" s="2">
        <f>VLOOKUP($B266,'Changes (pct point)'!$B:$AA,Q$645,FALSE)/(VLOOKUP($B266,'Rates (%) SA2'!$B:$AA,Q$645,FALSE)-(VLOOKUP($B266,'Changes (pct point)'!$B:$AA,Q$645,FALSE)))</f>
        <v>0.18611598176161376</v>
      </c>
      <c r="R266" s="2">
        <f>VLOOKUP($B266,'Changes (pct point)'!$B:$AA,R$645,FALSE)/(VLOOKUP($B266,'Rates (%) SA2'!$B:$AA,R$645,FALSE)-(VLOOKUP($B266,'Changes (pct point)'!$B:$AA,R$645,FALSE)))</f>
        <v>0.77745886671878239</v>
      </c>
      <c r="S266" s="2">
        <f>VLOOKUP($B266,'Changes (pct point)'!$B:$AA,S$645,FALSE)/(VLOOKUP($B266,'Rates (%) SA2'!$B:$AA,S$645,FALSE)-(VLOOKUP($B266,'Changes (pct point)'!$B:$AA,S$645,FALSE)))</f>
        <v>0.20045889972658923</v>
      </c>
      <c r="T266" s="2">
        <f>VLOOKUP($B266,'Changes (pct point)'!$B:$AA,T$645,FALSE)/(VLOOKUP($B266,'Rates (%) SA2'!$B:$AA,T$645,FALSE)-(VLOOKUP($B266,'Changes (pct point)'!$B:$AA,T$645,FALSE)))</f>
        <v>5.0745509995655295E-2</v>
      </c>
      <c r="U266" s="2">
        <f>VLOOKUP($B266,'Changes (pct point)'!$B:$AA,U$645,FALSE)/(VLOOKUP($B266,'Rates (%) SA2'!$B:$AA,U$645,FALSE)-(VLOOKUP($B266,'Changes (pct point)'!$B:$AA,U$645,FALSE)))</f>
        <v>2.35943209600398E-2</v>
      </c>
      <c r="V266" s="2">
        <f>VLOOKUP($B266,'Changes (pct point)'!$B:$AA,V$645,FALSE)/(VLOOKUP($B266,'Rates (%) SA2'!$B:$AA,V$645,FALSE)-(VLOOKUP($B266,'Changes (pct point)'!$B:$AA,V$645,FALSE)))</f>
        <v>0.11688200696595179</v>
      </c>
      <c r="W266" s="2">
        <f>VLOOKUP($B266,'Changes (pct point)'!$B:$AA,W$645,FALSE)/(VLOOKUP($B266,'Rates (%) SA2'!$B:$AA,W$645,FALSE)-(VLOOKUP($B266,'Changes (pct point)'!$B:$AA,W$645,FALSE)))</f>
        <v>0.12454545454545456</v>
      </c>
      <c r="X266" s="2">
        <f>VLOOKUP($B266,'Changes (pct point)'!$B:$AA,X$645,FALSE)/(VLOOKUP($B266,'Rates (%) SA2'!$B:$AA,X$645,FALSE)-(VLOOKUP($B266,'Changes (pct point)'!$B:$AA,X$645,FALSE)))</f>
        <v>0</v>
      </c>
      <c r="Y266" s="2">
        <f>VLOOKUP($B266,'Changes (pct point)'!$B:$AA,Y$645,FALSE)/(VLOOKUP($B266,'Rates (%) SA2'!$B:$AA,Y$645,FALSE)-(VLOOKUP($B266,'Changes (pct point)'!$B:$AA,Y$645,FALSE)))</f>
        <v>0.10451612903225807</v>
      </c>
      <c r="Z266" s="2">
        <f>VLOOKUP($B266,'Changes (pct point)'!$B:$AA,Z$645,FALSE)/(VLOOKUP($B266,'Rates (%) SA2'!$B:$AA,Z$645,FALSE)-(VLOOKUP($B266,'Changes (pct point)'!$B:$AA,Z$645,FALSE)))</f>
        <v>0.29107725788900973</v>
      </c>
    </row>
    <row r="267" spans="1:26" x14ac:dyDescent="0.3">
      <c r="A267">
        <v>124031708</v>
      </c>
      <c r="B267" t="s">
        <v>607</v>
      </c>
      <c r="C267" s="2">
        <f>VLOOKUP($B267,'Changes (pct point)'!$B:$AA,C$645,FALSE)/(VLOOKUP($B267,'Rates (%) SA2'!$B:$AA,C$645,FALSE)-(VLOOKUP($B267,'Changes (pct point)'!$B:$AA,C$645,FALSE)))</f>
        <v>0.13581991112991587</v>
      </c>
      <c r="D267" s="2">
        <f>VLOOKUP($B267,'Changes (pct point)'!$B:$AA,D$645,FALSE)/(VLOOKUP($B267,'Rates (%) SA2'!$B:$AA,D$645,FALSE)-(VLOOKUP($B267,'Changes (pct point)'!$B:$AA,D$645,FALSE)))</f>
        <v>-0.13580131445352125</v>
      </c>
      <c r="E267" s="2">
        <f>VLOOKUP($B267,'Changes (pct point)'!$B:$AA,E$645,FALSE)/(VLOOKUP($B267,'Rates (%) SA2'!$B:$AA,E$645,FALSE)-(VLOOKUP($B267,'Changes (pct point)'!$B:$AA,E$645,FALSE)))</f>
        <v>0.24109289245949769</v>
      </c>
      <c r="F267" s="2">
        <f>VLOOKUP($B267,'Changes (pct point)'!$B:$AA,F$645,FALSE)/(VLOOKUP($B267,'Rates (%) SA2'!$B:$AA,F$645,FALSE)-(VLOOKUP($B267,'Changes (pct point)'!$B:$AA,F$645,FALSE)))</f>
        <v>0.29797295770249366</v>
      </c>
      <c r="G267" s="2">
        <f>VLOOKUP($B267,'Changes (pct point)'!$B:$AA,G$645,FALSE)/(VLOOKUP($B267,'Rates (%) SA2'!$B:$AA,G$645,FALSE)-(VLOOKUP($B267,'Changes (pct point)'!$B:$AA,G$645,FALSE)))</f>
        <v>0.26699403851812165</v>
      </c>
      <c r="H267" s="2">
        <f>VLOOKUP($B267,'Changes (pct point)'!$B:$AA,H$645,FALSE)/(VLOOKUP($B267,'Rates (%) SA2'!$B:$AA,H$645,FALSE)-(VLOOKUP($B267,'Changes (pct point)'!$B:$AA,H$645,FALSE)))</f>
        <v>0.24208411746159658</v>
      </c>
      <c r="I267" s="2">
        <f>VLOOKUP($B267,'Changes (pct point)'!$B:$AA,I$645,FALSE)/(VLOOKUP($B267,'Rates (%) SA2'!$B:$AA,I$645,FALSE)-(VLOOKUP($B267,'Changes (pct point)'!$B:$AA,I$645,FALSE)))</f>
        <v>0.30494406280168784</v>
      </c>
      <c r="J267" s="2">
        <f>VLOOKUP($B267,'Changes (pct point)'!$B:$AA,J$645,FALSE)/(VLOOKUP($B267,'Rates (%) SA2'!$B:$AA,J$645,FALSE)-(VLOOKUP($B267,'Changes (pct point)'!$B:$AA,J$645,FALSE)))</f>
        <v>-0.14698385775269024</v>
      </c>
      <c r="K267" s="2">
        <f>VLOOKUP($B267,'Changes (pct point)'!$B:$AA,K$645,FALSE)/(VLOOKUP($B267,'Rates (%) SA2'!$B:$AA,K$645,FALSE)-(VLOOKUP($B267,'Changes (pct point)'!$B:$AA,K$645,FALSE)))</f>
        <v>0.93834674583002997</v>
      </c>
      <c r="L267" s="2">
        <f>VLOOKUP($B267,'Changes (pct point)'!$B:$AA,L$645,FALSE)/(VLOOKUP($B267,'Rates (%) SA2'!$B:$AA,L$645,FALSE)-(VLOOKUP($B267,'Changes (pct point)'!$B:$AA,L$645,FALSE)))</f>
        <v>0.43386991480012133</v>
      </c>
      <c r="M267" s="2">
        <f>VLOOKUP($B267,'Changes (pct point)'!$B:$AA,M$645,FALSE)/(VLOOKUP($B267,'Rates (%) SA2'!$B:$AA,M$645,FALSE)-(VLOOKUP($B267,'Changes (pct point)'!$B:$AA,M$645,FALSE)))</f>
        <v>-0.15339999258017323</v>
      </c>
      <c r="N267" s="2">
        <f>VLOOKUP($B267,'Changes (pct point)'!$B:$AA,N$645,FALSE)/(VLOOKUP($B267,'Rates (%) SA2'!$B:$AA,N$645,FALSE)-(VLOOKUP($B267,'Changes (pct point)'!$B:$AA,N$645,FALSE)))</f>
        <v>0.28317307217159327</v>
      </c>
      <c r="O267" s="2">
        <f>VLOOKUP($B267,'Changes (pct point)'!$B:$AA,O$645,FALSE)/(VLOOKUP($B267,'Rates (%) SA2'!$B:$AA,O$645,FALSE)-(VLOOKUP($B267,'Changes (pct point)'!$B:$AA,O$645,FALSE)))</f>
        <v>0.62217275903033775</v>
      </c>
      <c r="P267" s="2">
        <f>VLOOKUP($B267,'Changes (pct point)'!$B:$AA,P$645,FALSE)/(VLOOKUP($B267,'Rates (%) SA2'!$B:$AA,P$645,FALSE)-(VLOOKUP($B267,'Changes (pct point)'!$B:$AA,P$645,FALSE)))</f>
        <v>-0.53652048253567963</v>
      </c>
      <c r="Q267" s="2">
        <f>VLOOKUP($B267,'Changes (pct point)'!$B:$AA,Q$645,FALSE)/(VLOOKUP($B267,'Rates (%) SA2'!$B:$AA,Q$645,FALSE)-(VLOOKUP($B267,'Changes (pct point)'!$B:$AA,Q$645,FALSE)))</f>
        <v>0.43160879785675998</v>
      </c>
      <c r="R267" s="2">
        <f>VLOOKUP($B267,'Changes (pct point)'!$B:$AA,R$645,FALSE)/(VLOOKUP($B267,'Rates (%) SA2'!$B:$AA,R$645,FALSE)-(VLOOKUP($B267,'Changes (pct point)'!$B:$AA,R$645,FALSE)))</f>
        <v>0.35840000528974775</v>
      </c>
      <c r="S267" s="2">
        <f>VLOOKUP($B267,'Changes (pct point)'!$B:$AA,S$645,FALSE)/(VLOOKUP($B267,'Rates (%) SA2'!$B:$AA,S$645,FALSE)-(VLOOKUP($B267,'Changes (pct point)'!$B:$AA,S$645,FALSE)))</f>
        <v>0.49309047716161236</v>
      </c>
      <c r="T267" s="2">
        <f>VLOOKUP($B267,'Changes (pct point)'!$B:$AA,T$645,FALSE)/(VLOOKUP($B267,'Rates (%) SA2'!$B:$AA,T$645,FALSE)-(VLOOKUP($B267,'Changes (pct point)'!$B:$AA,T$645,FALSE)))</f>
        <v>0.5834045586330785</v>
      </c>
      <c r="U267" s="2">
        <f>VLOOKUP($B267,'Changes (pct point)'!$B:$AA,U$645,FALSE)/(VLOOKUP($B267,'Rates (%) SA2'!$B:$AA,U$645,FALSE)-(VLOOKUP($B267,'Changes (pct point)'!$B:$AA,U$645,FALSE)))</f>
        <v>2.3213858707708698E-2</v>
      </c>
      <c r="V267" s="2" t="e">
        <f>VLOOKUP($B267,'Changes (pct point)'!$B:$AA,V$645,FALSE)/(VLOOKUP($B267,'Rates (%) SA2'!$B:$AA,V$645,FALSE)-(VLOOKUP($B267,'Changes (pct point)'!$B:$AA,V$645,FALSE)))</f>
        <v>#VALUE!</v>
      </c>
      <c r="W267" s="2">
        <f>VLOOKUP($B267,'Changes (pct point)'!$B:$AA,W$645,FALSE)/(VLOOKUP($B267,'Rates (%) SA2'!$B:$AA,W$645,FALSE)-(VLOOKUP($B267,'Changes (pct point)'!$B:$AA,W$645,FALSE)))</f>
        <v>-0.17167919799498746</v>
      </c>
      <c r="X267" s="2">
        <f>VLOOKUP($B267,'Changes (pct point)'!$B:$AA,X$645,FALSE)/(VLOOKUP($B267,'Rates (%) SA2'!$B:$AA,X$645,FALSE)-(VLOOKUP($B267,'Changes (pct point)'!$B:$AA,X$645,FALSE)))</f>
        <v>-0.38975966562173459</v>
      </c>
      <c r="Y267" s="2">
        <f>VLOOKUP($B267,'Changes (pct point)'!$B:$AA,Y$645,FALSE)/(VLOOKUP($B267,'Rates (%) SA2'!$B:$AA,Y$645,FALSE)-(VLOOKUP($B267,'Changes (pct point)'!$B:$AA,Y$645,FALSE)))</f>
        <v>-1.0604453870625664E-3</v>
      </c>
      <c r="Z267" s="2">
        <f>VLOOKUP($B267,'Changes (pct point)'!$B:$AA,Z$645,FALSE)/(VLOOKUP($B267,'Rates (%) SA2'!$B:$AA,Z$645,FALSE)-(VLOOKUP($B267,'Changes (pct point)'!$B:$AA,Z$645,FALSE)))</f>
        <v>-0.19989017023613398</v>
      </c>
    </row>
    <row r="268" spans="1:26" x14ac:dyDescent="0.3">
      <c r="A268">
        <v>122011418</v>
      </c>
      <c r="B268" t="s">
        <v>550</v>
      </c>
      <c r="C268" s="2">
        <f>VLOOKUP($B268,'Changes (pct point)'!$B:$AA,C$645,FALSE)/(VLOOKUP($B268,'Rates (%) SA2'!$B:$AA,C$645,FALSE)-(VLOOKUP($B268,'Changes (pct point)'!$B:$AA,C$645,FALSE)))</f>
        <v>-0.19427980214344595</v>
      </c>
      <c r="D268" s="2">
        <f>VLOOKUP($B268,'Changes (pct point)'!$B:$AA,D$645,FALSE)/(VLOOKUP($B268,'Rates (%) SA2'!$B:$AA,D$645,FALSE)-(VLOOKUP($B268,'Changes (pct point)'!$B:$AA,D$645,FALSE)))</f>
        <v>-0.34820393258426963</v>
      </c>
      <c r="E268" s="2">
        <f>VLOOKUP($B268,'Changes (pct point)'!$B:$AA,E$645,FALSE)/(VLOOKUP($B268,'Rates (%) SA2'!$B:$AA,E$645,FALSE)-(VLOOKUP($B268,'Changes (pct point)'!$B:$AA,E$645,FALSE)))</f>
        <v>-9.2496551724137885E-2</v>
      </c>
      <c r="F268" s="2">
        <f>VLOOKUP($B268,'Changes (pct point)'!$B:$AA,F$645,FALSE)/(VLOOKUP($B268,'Rates (%) SA2'!$B:$AA,F$645,FALSE)-(VLOOKUP($B268,'Changes (pct point)'!$B:$AA,F$645,FALSE)))</f>
        <v>-0.28096953642384109</v>
      </c>
      <c r="G268" s="2">
        <f>VLOOKUP($B268,'Changes (pct point)'!$B:$AA,G$645,FALSE)/(VLOOKUP($B268,'Rates (%) SA2'!$B:$AA,G$645,FALSE)-(VLOOKUP($B268,'Changes (pct point)'!$B:$AA,G$645,FALSE)))</f>
        <v>0.48484306569343077</v>
      </c>
      <c r="H268" s="2">
        <f>VLOOKUP($B268,'Changes (pct point)'!$B:$AA,H$645,FALSE)/(VLOOKUP($B268,'Rates (%) SA2'!$B:$AA,H$645,FALSE)-(VLOOKUP($B268,'Changes (pct point)'!$B:$AA,H$645,FALSE)))</f>
        <v>-0.22278251366120219</v>
      </c>
      <c r="I268" s="2">
        <f>VLOOKUP($B268,'Changes (pct point)'!$B:$AA,I$645,FALSE)/(VLOOKUP($B268,'Rates (%) SA2'!$B:$AA,I$645,FALSE)-(VLOOKUP($B268,'Changes (pct point)'!$B:$AA,I$645,FALSE)))</f>
        <v>-6.1082281059063166E-2</v>
      </c>
      <c r="J268" s="2">
        <f>VLOOKUP($B268,'Changes (pct point)'!$B:$AA,J$645,FALSE)/(VLOOKUP($B268,'Rates (%) SA2'!$B:$AA,J$645,FALSE)-(VLOOKUP($B268,'Changes (pct point)'!$B:$AA,J$645,FALSE)))</f>
        <v>0.10195669291338591</v>
      </c>
      <c r="K268" s="2">
        <f>VLOOKUP($B268,'Changes (pct point)'!$B:$AA,K$645,FALSE)/(VLOOKUP($B268,'Rates (%) SA2'!$B:$AA,K$645,FALSE)-(VLOOKUP($B268,'Changes (pct point)'!$B:$AA,K$645,FALSE)))</f>
        <v>0.70022857142857131</v>
      </c>
      <c r="L268" s="2">
        <f>VLOOKUP($B268,'Changes (pct point)'!$B:$AA,L$645,FALSE)/(VLOOKUP($B268,'Rates (%) SA2'!$B:$AA,L$645,FALSE)-(VLOOKUP($B268,'Changes (pct point)'!$B:$AA,L$645,FALSE)))</f>
        <v>-0.59238402203856755</v>
      </c>
      <c r="M268" s="2">
        <f>VLOOKUP($B268,'Changes (pct point)'!$B:$AA,M$645,FALSE)/(VLOOKUP($B268,'Rates (%) SA2'!$B:$AA,M$645,FALSE)-(VLOOKUP($B268,'Changes (pct point)'!$B:$AA,M$645,FALSE)))</f>
        <v>0.15320805369127513</v>
      </c>
      <c r="N268" s="2">
        <f>VLOOKUP($B268,'Changes (pct point)'!$B:$AA,N$645,FALSE)/(VLOOKUP($B268,'Rates (%) SA2'!$B:$AA,N$645,FALSE)-(VLOOKUP($B268,'Changes (pct point)'!$B:$AA,N$645,FALSE)))</f>
        <v>-0.66739529780564266</v>
      </c>
      <c r="O268" s="2">
        <f>VLOOKUP($B268,'Changes (pct point)'!$B:$AA,O$645,FALSE)/(VLOOKUP($B268,'Rates (%) SA2'!$B:$AA,O$645,FALSE)-(VLOOKUP($B268,'Changes (pct point)'!$B:$AA,O$645,FALSE)))</f>
        <v>0.51661714285714266</v>
      </c>
      <c r="P268" s="2">
        <f>VLOOKUP($B268,'Changes (pct point)'!$B:$AA,P$645,FALSE)/(VLOOKUP($B268,'Rates (%) SA2'!$B:$AA,P$645,FALSE)-(VLOOKUP($B268,'Changes (pct point)'!$B:$AA,P$645,FALSE)))</f>
        <v>-6.4929166666666704E-2</v>
      </c>
      <c r="Q268" s="2">
        <f>VLOOKUP($B268,'Changes (pct point)'!$B:$AA,Q$645,FALSE)/(VLOOKUP($B268,'Rates (%) SA2'!$B:$AA,Q$645,FALSE)-(VLOOKUP($B268,'Changes (pct point)'!$B:$AA,Q$645,FALSE)))</f>
        <v>0.23356629213483146</v>
      </c>
      <c r="R268" s="2">
        <f>VLOOKUP($B268,'Changes (pct point)'!$B:$AA,R$645,FALSE)/(VLOOKUP($B268,'Rates (%) SA2'!$B:$AA,R$645,FALSE)-(VLOOKUP($B268,'Changes (pct point)'!$B:$AA,R$645,FALSE)))</f>
        <v>0.29626440677966104</v>
      </c>
      <c r="S268" s="2">
        <f>VLOOKUP($B268,'Changes (pct point)'!$B:$AA,S$645,FALSE)/(VLOOKUP($B268,'Rates (%) SA2'!$B:$AA,S$645,FALSE)-(VLOOKUP($B268,'Changes (pct point)'!$B:$AA,S$645,FALSE)))</f>
        <v>0.19963735632183913</v>
      </c>
      <c r="T268" s="2">
        <f>VLOOKUP($B268,'Changes (pct point)'!$B:$AA,T$645,FALSE)/(VLOOKUP($B268,'Rates (%) SA2'!$B:$AA,T$645,FALSE)-(VLOOKUP($B268,'Changes (pct point)'!$B:$AA,T$645,FALSE)))</f>
        <v>-0.40571993006993007</v>
      </c>
      <c r="U268" s="2">
        <f>VLOOKUP($B268,'Changes (pct point)'!$B:$AA,U$645,FALSE)/(VLOOKUP($B268,'Rates (%) SA2'!$B:$AA,U$645,FALSE)-(VLOOKUP($B268,'Changes (pct point)'!$B:$AA,U$645,FALSE)))</f>
        <v>2.0546285714285753E-2</v>
      </c>
      <c r="V268" s="2">
        <f>VLOOKUP($B268,'Changes (pct point)'!$B:$AA,V$645,FALSE)/(VLOOKUP($B268,'Rates (%) SA2'!$B:$AA,V$645,FALSE)-(VLOOKUP($B268,'Changes (pct point)'!$B:$AA,V$645,FALSE)))</f>
        <v>-7.9169999999999813E-3</v>
      </c>
      <c r="W268" s="2">
        <f>VLOOKUP($B268,'Changes (pct point)'!$B:$AA,W$645,FALSE)/(VLOOKUP($B268,'Rates (%) SA2'!$B:$AA,W$645,FALSE)-(VLOOKUP($B268,'Changes (pct point)'!$B:$AA,W$645,FALSE)))</f>
        <v>0.33898305084745761</v>
      </c>
      <c r="X268" s="2">
        <f>VLOOKUP($B268,'Changes (pct point)'!$B:$AA,X$645,FALSE)/(VLOOKUP($B268,'Rates (%) SA2'!$B:$AA,X$645,FALSE)-(VLOOKUP($B268,'Changes (pct point)'!$B:$AA,X$645,FALSE)))</f>
        <v>4.6759639048400324E-2</v>
      </c>
      <c r="Y268" s="2">
        <f>VLOOKUP($B268,'Changes (pct point)'!$B:$AA,Y$645,FALSE)/(VLOOKUP($B268,'Rates (%) SA2'!$B:$AA,Y$645,FALSE)-(VLOOKUP($B268,'Changes (pct point)'!$B:$AA,Y$645,FALSE)))</f>
        <v>-0.26707530647985994</v>
      </c>
      <c r="Z268" s="2">
        <f>VLOOKUP($B268,'Changes (pct point)'!$B:$AA,Z$645,FALSE)/(VLOOKUP($B268,'Rates (%) SA2'!$B:$AA,Z$645,FALSE)-(VLOOKUP($B268,'Changes (pct point)'!$B:$AA,Z$645,FALSE)))</f>
        <v>1.3723684210526312</v>
      </c>
    </row>
    <row r="269" spans="1:26" x14ac:dyDescent="0.3">
      <c r="A269">
        <v>124051469</v>
      </c>
      <c r="B269" t="s">
        <v>611</v>
      </c>
      <c r="C269" s="2">
        <f>VLOOKUP($B269,'Changes (pct point)'!$B:$AA,C$645,FALSE)/(VLOOKUP($B269,'Rates (%) SA2'!$B:$AA,C$645,FALSE)-(VLOOKUP($B269,'Changes (pct point)'!$B:$AA,C$645,FALSE)))</f>
        <v>0.12926432989690706</v>
      </c>
      <c r="D269" s="2">
        <f>VLOOKUP($B269,'Changes (pct point)'!$B:$AA,D$645,FALSE)/(VLOOKUP($B269,'Rates (%) SA2'!$B:$AA,D$645,FALSE)-(VLOOKUP($B269,'Changes (pct point)'!$B:$AA,D$645,FALSE)))</f>
        <v>-4.7436842105263173E-2</v>
      </c>
      <c r="E269" s="2">
        <f>VLOOKUP($B269,'Changes (pct point)'!$B:$AA,E$645,FALSE)/(VLOOKUP($B269,'Rates (%) SA2'!$B:$AA,E$645,FALSE)-(VLOOKUP($B269,'Changes (pct point)'!$B:$AA,E$645,FALSE)))</f>
        <v>0.48917959183673454</v>
      </c>
      <c r="F269" s="2">
        <f>VLOOKUP($B269,'Changes (pct point)'!$B:$AA,F$645,FALSE)/(VLOOKUP($B269,'Rates (%) SA2'!$B:$AA,F$645,FALSE)-(VLOOKUP($B269,'Changes (pct point)'!$B:$AA,F$645,FALSE)))</f>
        <v>0.28060654205607499</v>
      </c>
      <c r="G269" s="2">
        <f>VLOOKUP($B269,'Changes (pct point)'!$B:$AA,G$645,FALSE)/(VLOOKUP($B269,'Rates (%) SA2'!$B:$AA,G$645,FALSE)-(VLOOKUP($B269,'Changes (pct point)'!$B:$AA,G$645,FALSE)))</f>
        <v>-0.32315384615384612</v>
      </c>
      <c r="H269" s="2">
        <f>VLOOKUP($B269,'Changes (pct point)'!$B:$AA,H$645,FALSE)/(VLOOKUP($B269,'Rates (%) SA2'!$B:$AA,H$645,FALSE)-(VLOOKUP($B269,'Changes (pct point)'!$B:$AA,H$645,FALSE)))</f>
        <v>0.20560559440559451</v>
      </c>
      <c r="I269" s="2">
        <f>VLOOKUP($B269,'Changes (pct point)'!$B:$AA,I$645,FALSE)/(VLOOKUP($B269,'Rates (%) SA2'!$B:$AA,I$645,FALSE)-(VLOOKUP($B269,'Changes (pct point)'!$B:$AA,I$645,FALSE)))</f>
        <v>0.24949999999999997</v>
      </c>
      <c r="J269" s="2">
        <f>VLOOKUP($B269,'Changes (pct point)'!$B:$AA,J$645,FALSE)/(VLOOKUP($B269,'Rates (%) SA2'!$B:$AA,J$645,FALSE)-(VLOOKUP($B269,'Changes (pct point)'!$B:$AA,J$645,FALSE)))</f>
        <v>0.44493461538461532</v>
      </c>
      <c r="K269" s="2">
        <f>VLOOKUP($B269,'Changes (pct point)'!$B:$AA,K$645,FALSE)/(VLOOKUP($B269,'Rates (%) SA2'!$B:$AA,K$645,FALSE)-(VLOOKUP($B269,'Changes (pct point)'!$B:$AA,K$645,FALSE)))</f>
        <v>0.29948387096774215</v>
      </c>
      <c r="L269" s="2">
        <f>VLOOKUP($B269,'Changes (pct point)'!$B:$AA,L$645,FALSE)/(VLOOKUP($B269,'Rates (%) SA2'!$B:$AA,L$645,FALSE)-(VLOOKUP($B269,'Changes (pct point)'!$B:$AA,L$645,FALSE)))</f>
        <v>0.80711354838709692</v>
      </c>
      <c r="M269" s="2">
        <f>VLOOKUP($B269,'Changes (pct point)'!$B:$AA,M$645,FALSE)/(VLOOKUP($B269,'Rates (%) SA2'!$B:$AA,M$645,FALSE)-(VLOOKUP($B269,'Changes (pct point)'!$B:$AA,M$645,FALSE)))</f>
        <v>-0.29332209302325585</v>
      </c>
      <c r="N269" s="2">
        <f>VLOOKUP($B269,'Changes (pct point)'!$B:$AA,N$645,FALSE)/(VLOOKUP($B269,'Rates (%) SA2'!$B:$AA,N$645,FALSE)-(VLOOKUP($B269,'Changes (pct point)'!$B:$AA,N$645,FALSE)))</f>
        <v>0.31881609195402294</v>
      </c>
      <c r="O269" s="2">
        <f>VLOOKUP($B269,'Changes (pct point)'!$B:$AA,O$645,FALSE)/(VLOOKUP($B269,'Rates (%) SA2'!$B:$AA,O$645,FALSE)-(VLOOKUP($B269,'Changes (pct point)'!$B:$AA,O$645,FALSE)))</f>
        <v>0.22169374999999999</v>
      </c>
      <c r="P269" s="2">
        <f>VLOOKUP($B269,'Changes (pct point)'!$B:$AA,P$645,FALSE)/(VLOOKUP($B269,'Rates (%) SA2'!$B:$AA,P$645,FALSE)-(VLOOKUP($B269,'Changes (pct point)'!$B:$AA,P$645,FALSE)))</f>
        <v>-0.68225000000000002</v>
      </c>
      <c r="Q269" s="2">
        <f>VLOOKUP($B269,'Changes (pct point)'!$B:$AA,Q$645,FALSE)/(VLOOKUP($B269,'Rates (%) SA2'!$B:$AA,Q$645,FALSE)-(VLOOKUP($B269,'Changes (pct point)'!$B:$AA,Q$645,FALSE)))</f>
        <v>0.19711538461538466</v>
      </c>
      <c r="R269" s="2">
        <f>VLOOKUP($B269,'Changes (pct point)'!$B:$AA,R$645,FALSE)/(VLOOKUP($B269,'Rates (%) SA2'!$B:$AA,R$645,FALSE)-(VLOOKUP($B269,'Changes (pct point)'!$B:$AA,R$645,FALSE)))</f>
        <v>-0.21940652173913044</v>
      </c>
      <c r="S269" s="2">
        <f>VLOOKUP($B269,'Changes (pct point)'!$B:$AA,S$645,FALSE)/(VLOOKUP($B269,'Rates (%) SA2'!$B:$AA,S$645,FALSE)-(VLOOKUP($B269,'Changes (pct point)'!$B:$AA,S$645,FALSE)))</f>
        <v>-0.13678243243243243</v>
      </c>
      <c r="T269" s="2">
        <f>VLOOKUP($B269,'Changes (pct point)'!$B:$AA,T$645,FALSE)/(VLOOKUP($B269,'Rates (%) SA2'!$B:$AA,T$645,FALSE)-(VLOOKUP($B269,'Changes (pct point)'!$B:$AA,T$645,FALSE)))</f>
        <v>0.35337572815533985</v>
      </c>
      <c r="U269" s="2">
        <f>VLOOKUP($B269,'Changes (pct point)'!$B:$AA,U$645,FALSE)/(VLOOKUP($B269,'Rates (%) SA2'!$B:$AA,U$645,FALSE)-(VLOOKUP($B269,'Changes (pct point)'!$B:$AA,U$645,FALSE)))</f>
        <v>2.0070680628272355E-2</v>
      </c>
      <c r="V269" s="2" t="e">
        <f>VLOOKUP($B269,'Changes (pct point)'!$B:$AA,V$645,FALSE)/(VLOOKUP($B269,'Rates (%) SA2'!$B:$AA,V$645,FALSE)-(VLOOKUP($B269,'Changes (pct point)'!$B:$AA,V$645,FALSE)))</f>
        <v>#VALUE!</v>
      </c>
      <c r="W269" s="2">
        <f>VLOOKUP($B269,'Changes (pct point)'!$B:$AA,W$645,FALSE)/(VLOOKUP($B269,'Rates (%) SA2'!$B:$AA,W$645,FALSE)-(VLOOKUP($B269,'Changes (pct point)'!$B:$AA,W$645,FALSE)))</f>
        <v>0.29933110367892979</v>
      </c>
      <c r="X269" s="2" t="e">
        <f>VLOOKUP($B269,'Changes (pct point)'!$B:$AA,X$645,FALSE)/(VLOOKUP($B269,'Rates (%) SA2'!$B:$AA,X$645,FALSE)-(VLOOKUP($B269,'Changes (pct point)'!$B:$AA,X$645,FALSE)))</f>
        <v>#DIV/0!</v>
      </c>
      <c r="Y269" s="2">
        <f>VLOOKUP($B269,'Changes (pct point)'!$B:$AA,Y$645,FALSE)/(VLOOKUP($B269,'Rates (%) SA2'!$B:$AA,Y$645,FALSE)-(VLOOKUP($B269,'Changes (pct point)'!$B:$AA,Y$645,FALSE)))</f>
        <v>3.273809523809524E-2</v>
      </c>
      <c r="Z269" s="2">
        <f>VLOOKUP($B269,'Changes (pct point)'!$B:$AA,Z$645,FALSE)/(VLOOKUP($B269,'Rates (%) SA2'!$B:$AA,Z$645,FALSE)-(VLOOKUP($B269,'Changes (pct point)'!$B:$AA,Z$645,FALSE)))</f>
        <v>-4.6104928457869628E-2</v>
      </c>
    </row>
    <row r="270" spans="1:26" x14ac:dyDescent="0.3">
      <c r="A270">
        <v>104021085</v>
      </c>
      <c r="B270" t="s">
        <v>159</v>
      </c>
      <c r="C270" s="2">
        <f>VLOOKUP($B270,'Changes (pct point)'!$B:$AA,C$645,FALSE)/(VLOOKUP($B270,'Rates (%) SA2'!$B:$AA,C$645,FALSE)-(VLOOKUP($B270,'Changes (pct point)'!$B:$AA,C$645,FALSE)))</f>
        <v>0.16701120162932787</v>
      </c>
      <c r="D270" s="2">
        <f>VLOOKUP($B270,'Changes (pct point)'!$B:$AA,D$645,FALSE)/(VLOOKUP($B270,'Rates (%) SA2'!$B:$AA,D$645,FALSE)-(VLOOKUP($B270,'Changes (pct point)'!$B:$AA,D$645,FALSE)))</f>
        <v>-0.12309480122324164</v>
      </c>
      <c r="E270" s="2">
        <f>VLOOKUP($B270,'Changes (pct point)'!$B:$AA,E$645,FALSE)/(VLOOKUP($B270,'Rates (%) SA2'!$B:$AA,E$645,FALSE)-(VLOOKUP($B270,'Changes (pct point)'!$B:$AA,E$645,FALSE)))</f>
        <v>0.53184049079754603</v>
      </c>
      <c r="F270" s="2">
        <f>VLOOKUP($B270,'Changes (pct point)'!$B:$AA,F$645,FALSE)/(VLOOKUP($B270,'Rates (%) SA2'!$B:$AA,F$645,FALSE)-(VLOOKUP($B270,'Changes (pct point)'!$B:$AA,F$645,FALSE)))</f>
        <v>0.10561356852103115</v>
      </c>
      <c r="G270" s="2">
        <f>VLOOKUP($B270,'Changes (pct point)'!$B:$AA,G$645,FALSE)/(VLOOKUP($B270,'Rates (%) SA2'!$B:$AA,G$645,FALSE)-(VLOOKUP($B270,'Changes (pct point)'!$B:$AA,G$645,FALSE)))</f>
        <v>0.50476097560975608</v>
      </c>
      <c r="H270" s="2">
        <f>VLOOKUP($B270,'Changes (pct point)'!$B:$AA,H$645,FALSE)/(VLOOKUP($B270,'Rates (%) SA2'!$B:$AA,H$645,FALSE)-(VLOOKUP($B270,'Changes (pct point)'!$B:$AA,H$645,FALSE)))</f>
        <v>0.33667145359019257</v>
      </c>
      <c r="I270" s="2">
        <f>VLOOKUP($B270,'Changes (pct point)'!$B:$AA,I$645,FALSE)/(VLOOKUP($B270,'Rates (%) SA2'!$B:$AA,I$645,FALSE)-(VLOOKUP($B270,'Changes (pct point)'!$B:$AA,I$645,FALSE)))</f>
        <v>0.17197826086956536</v>
      </c>
      <c r="J270" s="2">
        <f>VLOOKUP($B270,'Changes (pct point)'!$B:$AA,J$645,FALSE)/(VLOOKUP($B270,'Rates (%) SA2'!$B:$AA,J$645,FALSE)-(VLOOKUP($B270,'Changes (pct point)'!$B:$AA,J$645,FALSE)))</f>
        <v>6.7502538071066084E-2</v>
      </c>
      <c r="K270" s="2">
        <f>VLOOKUP($B270,'Changes (pct point)'!$B:$AA,K$645,FALSE)/(VLOOKUP($B270,'Rates (%) SA2'!$B:$AA,K$645,FALSE)-(VLOOKUP($B270,'Changes (pct point)'!$B:$AA,K$645,FALSE)))</f>
        <v>0.535229347826087</v>
      </c>
      <c r="L270" s="2">
        <f>VLOOKUP($B270,'Changes (pct point)'!$B:$AA,L$645,FALSE)/(VLOOKUP($B270,'Rates (%) SA2'!$B:$AA,L$645,FALSE)-(VLOOKUP($B270,'Changes (pct point)'!$B:$AA,L$645,FALSE)))</f>
        <v>0.68995306122448996</v>
      </c>
      <c r="M270" s="2">
        <f>VLOOKUP($B270,'Changes (pct point)'!$B:$AA,M$645,FALSE)/(VLOOKUP($B270,'Rates (%) SA2'!$B:$AA,M$645,FALSE)-(VLOOKUP($B270,'Changes (pct point)'!$B:$AA,M$645,FALSE)))</f>
        <v>-0.14781208053691275</v>
      </c>
      <c r="N270" s="2">
        <f>VLOOKUP($B270,'Changes (pct point)'!$B:$AA,N$645,FALSE)/(VLOOKUP($B270,'Rates (%) SA2'!$B:$AA,N$645,FALSE)-(VLOOKUP($B270,'Changes (pct point)'!$B:$AA,N$645,FALSE)))</f>
        <v>0.34306982758620674</v>
      </c>
      <c r="O270" s="2">
        <f>VLOOKUP($B270,'Changes (pct point)'!$B:$AA,O$645,FALSE)/(VLOOKUP($B270,'Rates (%) SA2'!$B:$AA,O$645,FALSE)-(VLOOKUP($B270,'Changes (pct point)'!$B:$AA,O$645,FALSE)))</f>
        <v>0.58437795275590554</v>
      </c>
      <c r="P270" s="2">
        <f>VLOOKUP($B270,'Changes (pct point)'!$B:$AA,P$645,FALSE)/(VLOOKUP($B270,'Rates (%) SA2'!$B:$AA,P$645,FALSE)-(VLOOKUP($B270,'Changes (pct point)'!$B:$AA,P$645,FALSE)))</f>
        <v>0.14840000000000006</v>
      </c>
      <c r="Q270" s="2">
        <f>VLOOKUP($B270,'Changes (pct point)'!$B:$AA,Q$645,FALSE)/(VLOOKUP($B270,'Rates (%) SA2'!$B:$AA,Q$645,FALSE)-(VLOOKUP($B270,'Changes (pct point)'!$B:$AA,Q$645,FALSE)))</f>
        <v>5.7159929701230315E-2</v>
      </c>
      <c r="R270" s="2">
        <f>VLOOKUP($B270,'Changes (pct point)'!$B:$AA,R$645,FALSE)/(VLOOKUP($B270,'Rates (%) SA2'!$B:$AA,R$645,FALSE)-(VLOOKUP($B270,'Changes (pct point)'!$B:$AA,R$645,FALSE)))</f>
        <v>0.7542863436123346</v>
      </c>
      <c r="S270" s="2">
        <f>VLOOKUP($B270,'Changes (pct point)'!$B:$AA,S$645,FALSE)/(VLOOKUP($B270,'Rates (%) SA2'!$B:$AA,S$645,FALSE)-(VLOOKUP($B270,'Changes (pct point)'!$B:$AA,S$645,FALSE)))</f>
        <v>-7.0157068062831575E-4</v>
      </c>
      <c r="T270" s="2">
        <f>VLOOKUP($B270,'Changes (pct point)'!$B:$AA,T$645,FALSE)/(VLOOKUP($B270,'Rates (%) SA2'!$B:$AA,T$645,FALSE)-(VLOOKUP($B270,'Changes (pct point)'!$B:$AA,T$645,FALSE)))</f>
        <v>1.0621355932203391</v>
      </c>
      <c r="U270" s="2">
        <f>VLOOKUP($B270,'Changes (pct point)'!$B:$AA,U$645,FALSE)/(VLOOKUP($B270,'Rates (%) SA2'!$B:$AA,U$645,FALSE)-(VLOOKUP($B270,'Changes (pct point)'!$B:$AA,U$645,FALSE)))</f>
        <v>1.9165862484921539E-2</v>
      </c>
      <c r="V270" s="2">
        <f>VLOOKUP($B270,'Changes (pct point)'!$B:$AA,V$645,FALSE)/(VLOOKUP($B270,'Rates (%) SA2'!$B:$AA,V$645,FALSE)-(VLOOKUP($B270,'Changes (pct point)'!$B:$AA,V$645,FALSE)))</f>
        <v>0.24626378737541516</v>
      </c>
      <c r="W270" s="2">
        <f>VLOOKUP($B270,'Changes (pct point)'!$B:$AA,W$645,FALSE)/(VLOOKUP($B270,'Rates (%) SA2'!$B:$AA,W$645,FALSE)-(VLOOKUP($B270,'Changes (pct point)'!$B:$AA,W$645,FALSE)))</f>
        <v>0.35733333333333334</v>
      </c>
      <c r="X270" s="2">
        <f>VLOOKUP($B270,'Changes (pct point)'!$B:$AA,X$645,FALSE)/(VLOOKUP($B270,'Rates (%) SA2'!$B:$AA,X$645,FALSE)-(VLOOKUP($B270,'Changes (pct point)'!$B:$AA,X$645,FALSE)))</f>
        <v>-7.8098471986417662E-3</v>
      </c>
      <c r="Y270" s="2">
        <f>VLOOKUP($B270,'Changes (pct point)'!$B:$AA,Y$645,FALSE)/(VLOOKUP($B270,'Rates (%) SA2'!$B:$AA,Y$645,FALSE)-(VLOOKUP($B270,'Changes (pct point)'!$B:$AA,Y$645,FALSE)))</f>
        <v>0.19541099344427637</v>
      </c>
      <c r="Z270" s="2">
        <f>VLOOKUP($B270,'Changes (pct point)'!$B:$AA,Z$645,FALSE)/(VLOOKUP($B270,'Rates (%) SA2'!$B:$AA,Z$645,FALSE)-(VLOOKUP($B270,'Changes (pct point)'!$B:$AA,Z$645,FALSE)))</f>
        <v>0.44041252864782277</v>
      </c>
    </row>
    <row r="271" spans="1:26" x14ac:dyDescent="0.3">
      <c r="A271">
        <v>110011188</v>
      </c>
      <c r="B271" t="s">
        <v>267</v>
      </c>
      <c r="C271" s="2">
        <f>VLOOKUP($B271,'Changes (pct point)'!$B:$AA,C$645,FALSE)/(VLOOKUP($B271,'Rates (%) SA2'!$B:$AA,C$645,FALSE)-(VLOOKUP($B271,'Changes (pct point)'!$B:$AA,C$645,FALSE)))</f>
        <v>5.0695562599049129E-2</v>
      </c>
      <c r="D271" s="2">
        <f>VLOOKUP($B271,'Changes (pct point)'!$B:$AA,D$645,FALSE)/(VLOOKUP($B271,'Rates (%) SA2'!$B:$AA,D$645,FALSE)-(VLOOKUP($B271,'Changes (pct point)'!$B:$AA,D$645,FALSE)))</f>
        <v>-0.18160000000000001</v>
      </c>
      <c r="E271" s="2">
        <f>VLOOKUP($B271,'Changes (pct point)'!$B:$AA,E$645,FALSE)/(VLOOKUP($B271,'Rates (%) SA2'!$B:$AA,E$645,FALSE)-(VLOOKUP($B271,'Changes (pct point)'!$B:$AA,E$645,FALSE)))</f>
        <v>1.1305806451612905</v>
      </c>
      <c r="F271" s="2">
        <f>VLOOKUP($B271,'Changes (pct point)'!$B:$AA,F$645,FALSE)/(VLOOKUP($B271,'Rates (%) SA2'!$B:$AA,F$645,FALSE)-(VLOOKUP($B271,'Changes (pct point)'!$B:$AA,F$645,FALSE)))</f>
        <v>0.1559610108303249</v>
      </c>
      <c r="G271" s="2">
        <f>VLOOKUP($B271,'Changes (pct point)'!$B:$AA,G$645,FALSE)/(VLOOKUP($B271,'Rates (%) SA2'!$B:$AA,G$645,FALSE)-(VLOOKUP($B271,'Changes (pct point)'!$B:$AA,G$645,FALSE)))</f>
        <v>-8.8582733812949649E-2</v>
      </c>
      <c r="H271" s="2">
        <f>VLOOKUP($B271,'Changes (pct point)'!$B:$AA,H$645,FALSE)/(VLOOKUP($B271,'Rates (%) SA2'!$B:$AA,H$645,FALSE)-(VLOOKUP($B271,'Changes (pct point)'!$B:$AA,H$645,FALSE)))</f>
        <v>0.35804210526315811</v>
      </c>
      <c r="I271" s="2">
        <f>VLOOKUP($B271,'Changes (pct point)'!$B:$AA,I$645,FALSE)/(VLOOKUP($B271,'Rates (%) SA2'!$B:$AA,I$645,FALSE)-(VLOOKUP($B271,'Changes (pct point)'!$B:$AA,I$645,FALSE)))</f>
        <v>-4.2459143968871446E-3</v>
      </c>
      <c r="J271" s="2">
        <f>VLOOKUP($B271,'Changes (pct point)'!$B:$AA,J$645,FALSE)/(VLOOKUP($B271,'Rates (%) SA2'!$B:$AA,J$645,FALSE)-(VLOOKUP($B271,'Changes (pct point)'!$B:$AA,J$645,FALSE)))</f>
        <v>-0.1887263157894738</v>
      </c>
      <c r="K271" s="2">
        <f>VLOOKUP($B271,'Changes (pct point)'!$B:$AA,K$645,FALSE)/(VLOOKUP($B271,'Rates (%) SA2'!$B:$AA,K$645,FALSE)-(VLOOKUP($B271,'Changes (pct point)'!$B:$AA,K$645,FALSE)))</f>
        <v>-8.1910144927536357E-2</v>
      </c>
      <c r="L271" s="2">
        <f>VLOOKUP($B271,'Changes (pct point)'!$B:$AA,L$645,FALSE)/(VLOOKUP($B271,'Rates (%) SA2'!$B:$AA,L$645,FALSE)-(VLOOKUP($B271,'Changes (pct point)'!$B:$AA,L$645,FALSE)))</f>
        <v>0.33444331550802137</v>
      </c>
      <c r="M271" s="2">
        <f>VLOOKUP($B271,'Changes (pct point)'!$B:$AA,M$645,FALSE)/(VLOOKUP($B271,'Rates (%) SA2'!$B:$AA,M$645,FALSE)-(VLOOKUP($B271,'Changes (pct point)'!$B:$AA,M$645,FALSE)))</f>
        <v>4.6922666666666668E-2</v>
      </c>
      <c r="N271" s="2">
        <f>VLOOKUP($B271,'Changes (pct point)'!$B:$AA,N$645,FALSE)/(VLOOKUP($B271,'Rates (%) SA2'!$B:$AA,N$645,FALSE)-(VLOOKUP($B271,'Changes (pct point)'!$B:$AA,N$645,FALSE)))</f>
        <v>0.4454774193548387</v>
      </c>
      <c r="O271" s="2">
        <f>VLOOKUP($B271,'Changes (pct point)'!$B:$AA,O$645,FALSE)/(VLOOKUP($B271,'Rates (%) SA2'!$B:$AA,O$645,FALSE)-(VLOOKUP($B271,'Changes (pct point)'!$B:$AA,O$645,FALSE)))</f>
        <v>0.44983255813953477</v>
      </c>
      <c r="P271" s="2">
        <f>VLOOKUP($B271,'Changes (pct point)'!$B:$AA,P$645,FALSE)/(VLOOKUP($B271,'Rates (%) SA2'!$B:$AA,P$645,FALSE)-(VLOOKUP($B271,'Changes (pct point)'!$B:$AA,P$645,FALSE)))</f>
        <v>-0.30048333333333344</v>
      </c>
      <c r="Q271" s="2">
        <f>VLOOKUP($B271,'Changes (pct point)'!$B:$AA,Q$645,FALSE)/(VLOOKUP($B271,'Rates (%) SA2'!$B:$AA,Q$645,FALSE)-(VLOOKUP($B271,'Changes (pct point)'!$B:$AA,Q$645,FALSE)))</f>
        <v>0.32754228855721396</v>
      </c>
      <c r="R271" s="2">
        <f>VLOOKUP($B271,'Changes (pct point)'!$B:$AA,R$645,FALSE)/(VLOOKUP($B271,'Rates (%) SA2'!$B:$AA,R$645,FALSE)-(VLOOKUP($B271,'Changes (pct point)'!$B:$AA,R$645,FALSE)))</f>
        <v>-0.12640000000000004</v>
      </c>
      <c r="S271" s="2">
        <f>VLOOKUP($B271,'Changes (pct point)'!$B:$AA,S$645,FALSE)/(VLOOKUP($B271,'Rates (%) SA2'!$B:$AA,S$645,FALSE)-(VLOOKUP($B271,'Changes (pct point)'!$B:$AA,S$645,FALSE)))</f>
        <v>-0.14719058823529418</v>
      </c>
      <c r="T271" s="2">
        <f>VLOOKUP($B271,'Changes (pct point)'!$B:$AA,T$645,FALSE)/(VLOOKUP($B271,'Rates (%) SA2'!$B:$AA,T$645,FALSE)-(VLOOKUP($B271,'Changes (pct point)'!$B:$AA,T$645,FALSE)))</f>
        <v>0.25551111111111108</v>
      </c>
      <c r="U271" s="2">
        <f>VLOOKUP($B271,'Changes (pct point)'!$B:$AA,U$645,FALSE)/(VLOOKUP($B271,'Rates (%) SA2'!$B:$AA,U$645,FALSE)-(VLOOKUP($B271,'Changes (pct point)'!$B:$AA,U$645,FALSE)))</f>
        <v>1.6689655172413682E-2</v>
      </c>
      <c r="V271" s="2">
        <f>VLOOKUP($B271,'Changes (pct point)'!$B:$AA,V$645,FALSE)/(VLOOKUP($B271,'Rates (%) SA2'!$B:$AA,V$645,FALSE)-(VLOOKUP($B271,'Changes (pct point)'!$B:$AA,V$645,FALSE)))</f>
        <v>2.2854166666666664</v>
      </c>
      <c r="W271" s="2">
        <f>VLOOKUP($B271,'Changes (pct point)'!$B:$AA,W$645,FALSE)/(VLOOKUP($B271,'Rates (%) SA2'!$B:$AA,W$645,FALSE)-(VLOOKUP($B271,'Changes (pct point)'!$B:$AA,W$645,FALSE)))</f>
        <v>0.2847826086956522</v>
      </c>
      <c r="X271" s="2">
        <f>VLOOKUP($B271,'Changes (pct point)'!$B:$AA,X$645,FALSE)/(VLOOKUP($B271,'Rates (%) SA2'!$B:$AA,X$645,FALSE)-(VLOOKUP($B271,'Changes (pct point)'!$B:$AA,X$645,FALSE)))</f>
        <v>0.14748449345279122</v>
      </c>
      <c r="Y271" s="2" t="e">
        <f>VLOOKUP($B271,'Changes (pct point)'!$B:$AA,Y$645,FALSE)/(VLOOKUP($B271,'Rates (%) SA2'!$B:$AA,Y$645,FALSE)-(VLOOKUP($B271,'Changes (pct point)'!$B:$AA,Y$645,FALSE)))</f>
        <v>#DIV/0!</v>
      </c>
      <c r="Z271" s="2">
        <f>VLOOKUP($B271,'Changes (pct point)'!$B:$AA,Z$645,FALSE)/(VLOOKUP($B271,'Rates (%) SA2'!$B:$AA,Z$645,FALSE)-(VLOOKUP($B271,'Changes (pct point)'!$B:$AA,Z$645,FALSE)))</f>
        <v>0.51235230934479048</v>
      </c>
    </row>
    <row r="272" spans="1:26" x14ac:dyDescent="0.3">
      <c r="A272">
        <v>119021366</v>
      </c>
      <c r="B272" t="s">
        <v>475</v>
      </c>
      <c r="C272" s="2">
        <f>VLOOKUP($B272,'Changes (pct point)'!$B:$AA,C$645,FALSE)/(VLOOKUP($B272,'Rates (%) SA2'!$B:$AA,C$645,FALSE)-(VLOOKUP($B272,'Changes (pct point)'!$B:$AA,C$645,FALSE)))</f>
        <v>-8.3569103334023592E-2</v>
      </c>
      <c r="D272" s="2">
        <f>VLOOKUP($B272,'Changes (pct point)'!$B:$AA,D$645,FALSE)/(VLOOKUP($B272,'Rates (%) SA2'!$B:$AA,D$645,FALSE)-(VLOOKUP($B272,'Changes (pct point)'!$B:$AA,D$645,FALSE)))</f>
        <v>-0.12634881334188591</v>
      </c>
      <c r="E272" s="2">
        <f>VLOOKUP($B272,'Changes (pct point)'!$B:$AA,E$645,FALSE)/(VLOOKUP($B272,'Rates (%) SA2'!$B:$AA,E$645,FALSE)-(VLOOKUP($B272,'Changes (pct point)'!$B:$AA,E$645,FALSE)))</f>
        <v>-0.23133576341127918</v>
      </c>
      <c r="F272" s="2">
        <f>VLOOKUP($B272,'Changes (pct point)'!$B:$AA,F$645,FALSE)/(VLOOKUP($B272,'Rates (%) SA2'!$B:$AA,F$645,FALSE)-(VLOOKUP($B272,'Changes (pct point)'!$B:$AA,F$645,FALSE)))</f>
        <v>-7.1838982280781505E-2</v>
      </c>
      <c r="G272" s="2">
        <f>VLOOKUP($B272,'Changes (pct point)'!$B:$AA,G$645,FALSE)/(VLOOKUP($B272,'Rates (%) SA2'!$B:$AA,G$645,FALSE)-(VLOOKUP($B272,'Changes (pct point)'!$B:$AA,G$645,FALSE)))</f>
        <v>0.17293362573099408</v>
      </c>
      <c r="H272" s="2">
        <f>VLOOKUP($B272,'Changes (pct point)'!$B:$AA,H$645,FALSE)/(VLOOKUP($B272,'Rates (%) SA2'!$B:$AA,H$645,FALSE)-(VLOOKUP($B272,'Changes (pct point)'!$B:$AA,H$645,FALSE)))</f>
        <v>-7.6189907651715044E-2</v>
      </c>
      <c r="I272" s="2">
        <f>VLOOKUP($B272,'Changes (pct point)'!$B:$AA,I$645,FALSE)/(VLOOKUP($B272,'Rates (%) SA2'!$B:$AA,I$645,FALSE)-(VLOOKUP($B272,'Changes (pct point)'!$B:$AA,I$645,FALSE)))</f>
        <v>-8.4338654503990904E-2</v>
      </c>
      <c r="J272" s="2">
        <f>VLOOKUP($B272,'Changes (pct point)'!$B:$AA,J$645,FALSE)/(VLOOKUP($B272,'Rates (%) SA2'!$B:$AA,J$645,FALSE)-(VLOOKUP($B272,'Changes (pct point)'!$B:$AA,J$645,FALSE)))</f>
        <v>0.14528124999999997</v>
      </c>
      <c r="K272" s="2">
        <f>VLOOKUP($B272,'Changes (pct point)'!$B:$AA,K$645,FALSE)/(VLOOKUP($B272,'Rates (%) SA2'!$B:$AA,K$645,FALSE)-(VLOOKUP($B272,'Changes (pct point)'!$B:$AA,K$645,FALSE)))</f>
        <v>7.0761867704280043E-2</v>
      </c>
      <c r="L272" s="2">
        <f>VLOOKUP($B272,'Changes (pct point)'!$B:$AA,L$645,FALSE)/(VLOOKUP($B272,'Rates (%) SA2'!$B:$AA,L$645,FALSE)-(VLOOKUP($B272,'Changes (pct point)'!$B:$AA,L$645,FALSE)))</f>
        <v>0.19948595337716662</v>
      </c>
      <c r="M272" s="2">
        <f>VLOOKUP($B272,'Changes (pct point)'!$B:$AA,M$645,FALSE)/(VLOOKUP($B272,'Rates (%) SA2'!$B:$AA,M$645,FALSE)-(VLOOKUP($B272,'Changes (pct point)'!$B:$AA,M$645,FALSE)))</f>
        <v>7.0801762114537356E-2</v>
      </c>
      <c r="N272" s="2">
        <f>VLOOKUP($B272,'Changes (pct point)'!$B:$AA,N$645,FALSE)/(VLOOKUP($B272,'Rates (%) SA2'!$B:$AA,N$645,FALSE)-(VLOOKUP($B272,'Changes (pct point)'!$B:$AA,N$645,FALSE)))</f>
        <v>-0.42720581896551724</v>
      </c>
      <c r="O272" s="2">
        <f>VLOOKUP($B272,'Changes (pct point)'!$B:$AA,O$645,FALSE)/(VLOOKUP($B272,'Rates (%) SA2'!$B:$AA,O$645,FALSE)-(VLOOKUP($B272,'Changes (pct point)'!$B:$AA,O$645,FALSE)))</f>
        <v>0.22484590570719606</v>
      </c>
      <c r="P272" s="2">
        <f>VLOOKUP($B272,'Changes (pct point)'!$B:$AA,P$645,FALSE)/(VLOOKUP($B272,'Rates (%) SA2'!$B:$AA,P$645,FALSE)-(VLOOKUP($B272,'Changes (pct point)'!$B:$AA,P$645,FALSE)))</f>
        <v>-0.59925517241379311</v>
      </c>
      <c r="Q272" s="2">
        <f>VLOOKUP($B272,'Changes (pct point)'!$B:$AA,Q$645,FALSE)/(VLOOKUP($B272,'Rates (%) SA2'!$B:$AA,Q$645,FALSE)-(VLOOKUP($B272,'Changes (pct point)'!$B:$AA,Q$645,FALSE)))</f>
        <v>-1.2785858021240933E-2</v>
      </c>
      <c r="R272" s="2">
        <f>VLOOKUP($B272,'Changes (pct point)'!$B:$AA,R$645,FALSE)/(VLOOKUP($B272,'Rates (%) SA2'!$B:$AA,R$645,FALSE)-(VLOOKUP($B272,'Changes (pct point)'!$B:$AA,R$645,FALSE)))</f>
        <v>0.33559999999999995</v>
      </c>
      <c r="S272" s="2">
        <f>VLOOKUP($B272,'Changes (pct point)'!$B:$AA,S$645,FALSE)/(VLOOKUP($B272,'Rates (%) SA2'!$B:$AA,S$645,FALSE)-(VLOOKUP($B272,'Changes (pct point)'!$B:$AA,S$645,FALSE)))</f>
        <v>4.8475555555555536E-2</v>
      </c>
      <c r="T272" s="2">
        <f>VLOOKUP($B272,'Changes (pct point)'!$B:$AA,T$645,FALSE)/(VLOOKUP($B272,'Rates (%) SA2'!$B:$AA,T$645,FALSE)-(VLOOKUP($B272,'Changes (pct point)'!$B:$AA,T$645,FALSE)))</f>
        <v>-0.29508297055057614</v>
      </c>
      <c r="U272" s="2">
        <f>VLOOKUP($B272,'Changes (pct point)'!$B:$AA,U$645,FALSE)/(VLOOKUP($B272,'Rates (%) SA2'!$B:$AA,U$645,FALSE)-(VLOOKUP($B272,'Changes (pct point)'!$B:$AA,U$645,FALSE)))</f>
        <v>1.5611474584801119E-2</v>
      </c>
      <c r="V272" s="2">
        <f>VLOOKUP($B272,'Changes (pct point)'!$B:$AA,V$645,FALSE)/(VLOOKUP($B272,'Rates (%) SA2'!$B:$AA,V$645,FALSE)-(VLOOKUP($B272,'Changes (pct point)'!$B:$AA,V$645,FALSE)))</f>
        <v>0.1130006896551726</v>
      </c>
      <c r="W272" s="2">
        <f>VLOOKUP($B272,'Changes (pct point)'!$B:$AA,W$645,FALSE)/(VLOOKUP($B272,'Rates (%) SA2'!$B:$AA,W$645,FALSE)-(VLOOKUP($B272,'Changes (pct point)'!$B:$AA,W$645,FALSE)))</f>
        <v>6.1248527679623084E-2</v>
      </c>
      <c r="X272" s="2">
        <f>VLOOKUP($B272,'Changes (pct point)'!$B:$AA,X$645,FALSE)/(VLOOKUP($B272,'Rates (%) SA2'!$B:$AA,X$645,FALSE)-(VLOOKUP($B272,'Changes (pct point)'!$B:$AA,X$645,FALSE)))</f>
        <v>-0.3040206912767458</v>
      </c>
      <c r="Y272" s="2">
        <f>VLOOKUP($B272,'Changes (pct point)'!$B:$AA,Y$645,FALSE)/(VLOOKUP($B272,'Rates (%) SA2'!$B:$AA,Y$645,FALSE)-(VLOOKUP($B272,'Changes (pct point)'!$B:$AA,Y$645,FALSE)))</f>
        <v>0.10541989279332938</v>
      </c>
      <c r="Z272" s="2">
        <f>VLOOKUP($B272,'Changes (pct point)'!$B:$AA,Z$645,FALSE)/(VLOOKUP($B272,'Rates (%) SA2'!$B:$AA,Z$645,FALSE)-(VLOOKUP($B272,'Changes (pct point)'!$B:$AA,Z$645,FALSE)))</f>
        <v>4.272753877670471E-2</v>
      </c>
    </row>
    <row r="273" spans="1:26" x14ac:dyDescent="0.3">
      <c r="A273">
        <v>127031731</v>
      </c>
      <c r="B273" t="s">
        <v>693</v>
      </c>
      <c r="C273" s="2">
        <f>VLOOKUP($B273,'Changes (pct point)'!$B:$AA,C$645,FALSE)/(VLOOKUP($B273,'Rates (%) SA2'!$B:$AA,C$645,FALSE)-(VLOOKUP($B273,'Changes (pct point)'!$B:$AA,C$645,FALSE)))</f>
        <v>6.6577589105436111E-2</v>
      </c>
      <c r="D273" s="2">
        <f>VLOOKUP($B273,'Changes (pct point)'!$B:$AA,D$645,FALSE)/(VLOOKUP($B273,'Rates (%) SA2'!$B:$AA,D$645,FALSE)-(VLOOKUP($B273,'Changes (pct point)'!$B:$AA,D$645,FALSE)))</f>
        <v>-7.0486308495456798E-2</v>
      </c>
      <c r="E273" s="2">
        <f>VLOOKUP($B273,'Changes (pct point)'!$B:$AA,E$645,FALSE)/(VLOOKUP($B273,'Rates (%) SA2'!$B:$AA,E$645,FALSE)-(VLOOKUP($B273,'Changes (pct point)'!$B:$AA,E$645,FALSE)))</f>
        <v>-0.16277259266927677</v>
      </c>
      <c r="F273" s="2">
        <f>VLOOKUP($B273,'Changes (pct point)'!$B:$AA,F$645,FALSE)/(VLOOKUP($B273,'Rates (%) SA2'!$B:$AA,F$645,FALSE)-(VLOOKUP($B273,'Changes (pct point)'!$B:$AA,F$645,FALSE)))</f>
        <v>7.0604446602361343E-2</v>
      </c>
      <c r="G273" s="2">
        <f>VLOOKUP($B273,'Changes (pct point)'!$B:$AA,G$645,FALSE)/(VLOOKUP($B273,'Rates (%) SA2'!$B:$AA,G$645,FALSE)-(VLOOKUP($B273,'Changes (pct point)'!$B:$AA,G$645,FALSE)))</f>
        <v>1.049814877434873</v>
      </c>
      <c r="H273" s="2">
        <f>VLOOKUP($B273,'Changes (pct point)'!$B:$AA,H$645,FALSE)/(VLOOKUP($B273,'Rates (%) SA2'!$B:$AA,H$645,FALSE)-(VLOOKUP($B273,'Changes (pct point)'!$B:$AA,H$645,FALSE)))</f>
        <v>0.13969620631772084</v>
      </c>
      <c r="I273" s="2">
        <f>VLOOKUP($B273,'Changes (pct point)'!$B:$AA,I$645,FALSE)/(VLOOKUP($B273,'Rates (%) SA2'!$B:$AA,I$645,FALSE)-(VLOOKUP($B273,'Changes (pct point)'!$B:$AA,I$645,FALSE)))</f>
        <v>9.9509723849566578E-2</v>
      </c>
      <c r="J273" s="2">
        <f>VLOOKUP($B273,'Changes (pct point)'!$B:$AA,J$645,FALSE)/(VLOOKUP($B273,'Rates (%) SA2'!$B:$AA,J$645,FALSE)-(VLOOKUP($B273,'Changes (pct point)'!$B:$AA,J$645,FALSE)))</f>
        <v>0.19676826966060312</v>
      </c>
      <c r="K273" s="2">
        <f>VLOOKUP($B273,'Changes (pct point)'!$B:$AA,K$645,FALSE)/(VLOOKUP($B273,'Rates (%) SA2'!$B:$AA,K$645,FALSE)-(VLOOKUP($B273,'Changes (pct point)'!$B:$AA,K$645,FALSE)))</f>
        <v>0.2682849490667536</v>
      </c>
      <c r="L273" s="2">
        <f>VLOOKUP($B273,'Changes (pct point)'!$B:$AA,L$645,FALSE)/(VLOOKUP($B273,'Rates (%) SA2'!$B:$AA,L$645,FALSE)-(VLOOKUP($B273,'Changes (pct point)'!$B:$AA,L$645,FALSE)))</f>
        <v>8.9902844133876184E-2</v>
      </c>
      <c r="M273" s="2">
        <f>VLOOKUP($B273,'Changes (pct point)'!$B:$AA,M$645,FALSE)/(VLOOKUP($B273,'Rates (%) SA2'!$B:$AA,M$645,FALSE)-(VLOOKUP($B273,'Changes (pct point)'!$B:$AA,M$645,FALSE)))</f>
        <v>-5.5325455104222251E-2</v>
      </c>
      <c r="N273" s="2">
        <f>VLOOKUP($B273,'Changes (pct point)'!$B:$AA,N$645,FALSE)/(VLOOKUP($B273,'Rates (%) SA2'!$B:$AA,N$645,FALSE)-(VLOOKUP($B273,'Changes (pct point)'!$B:$AA,N$645,FALSE)))</f>
        <v>7.8773089757842529E-2</v>
      </c>
      <c r="O273" s="2">
        <f>VLOOKUP($B273,'Changes (pct point)'!$B:$AA,O$645,FALSE)/(VLOOKUP($B273,'Rates (%) SA2'!$B:$AA,O$645,FALSE)-(VLOOKUP($B273,'Changes (pct point)'!$B:$AA,O$645,FALSE)))</f>
        <v>0.77466460265315651</v>
      </c>
      <c r="P273" s="2">
        <f>VLOOKUP($B273,'Changes (pct point)'!$B:$AA,P$645,FALSE)/(VLOOKUP($B273,'Rates (%) SA2'!$B:$AA,P$645,FALSE)-(VLOOKUP($B273,'Changes (pct point)'!$B:$AA,P$645,FALSE)))</f>
        <v>-0.37919567848960889</v>
      </c>
      <c r="Q273" s="2">
        <f>VLOOKUP($B273,'Changes (pct point)'!$B:$AA,Q$645,FALSE)/(VLOOKUP($B273,'Rates (%) SA2'!$B:$AA,Q$645,FALSE)-(VLOOKUP($B273,'Changes (pct point)'!$B:$AA,Q$645,FALSE)))</f>
        <v>0.17115753851829565</v>
      </c>
      <c r="R273" s="2">
        <f>VLOOKUP($B273,'Changes (pct point)'!$B:$AA,R$645,FALSE)/(VLOOKUP($B273,'Rates (%) SA2'!$B:$AA,R$645,FALSE)-(VLOOKUP($B273,'Changes (pct point)'!$B:$AA,R$645,FALSE)))</f>
        <v>1.1938992490315417</v>
      </c>
      <c r="S273" s="2">
        <f>VLOOKUP($B273,'Changes (pct point)'!$B:$AA,S$645,FALSE)/(VLOOKUP($B273,'Rates (%) SA2'!$B:$AA,S$645,FALSE)-(VLOOKUP($B273,'Changes (pct point)'!$B:$AA,S$645,FALSE)))</f>
        <v>1.2864052035577298</v>
      </c>
      <c r="T273" s="2">
        <f>VLOOKUP($B273,'Changes (pct point)'!$B:$AA,T$645,FALSE)/(VLOOKUP($B273,'Rates (%) SA2'!$B:$AA,T$645,FALSE)-(VLOOKUP($B273,'Changes (pct point)'!$B:$AA,T$645,FALSE)))</f>
        <v>-0.28447760553024937</v>
      </c>
      <c r="U273" s="2">
        <f>VLOOKUP($B273,'Changes (pct point)'!$B:$AA,U$645,FALSE)/(VLOOKUP($B273,'Rates (%) SA2'!$B:$AA,U$645,FALSE)-(VLOOKUP($B273,'Changes (pct point)'!$B:$AA,U$645,FALSE)))</f>
        <v>1.3951976585151757E-2</v>
      </c>
      <c r="V273" s="2">
        <f>VLOOKUP($B273,'Changes (pct point)'!$B:$AA,V$645,FALSE)/(VLOOKUP($B273,'Rates (%) SA2'!$B:$AA,V$645,FALSE)-(VLOOKUP($B273,'Changes (pct point)'!$B:$AA,V$645,FALSE)))</f>
        <v>7.5709411299934054E-2</v>
      </c>
      <c r="W273" s="2">
        <f>VLOOKUP($B273,'Changes (pct point)'!$B:$AA,W$645,FALSE)/(VLOOKUP($B273,'Rates (%) SA2'!$B:$AA,W$645,FALSE)-(VLOOKUP($B273,'Changes (pct point)'!$B:$AA,W$645,FALSE)))</f>
        <v>-5.0474547023295943E-2</v>
      </c>
      <c r="X273" s="2">
        <f>VLOOKUP($B273,'Changes (pct point)'!$B:$AA,X$645,FALSE)/(VLOOKUP($B273,'Rates (%) SA2'!$B:$AA,X$645,FALSE)-(VLOOKUP($B273,'Changes (pct point)'!$B:$AA,X$645,FALSE)))</f>
        <v>0.66446028513238298</v>
      </c>
      <c r="Y273" s="2">
        <f>VLOOKUP($B273,'Changes (pct point)'!$B:$AA,Y$645,FALSE)/(VLOOKUP($B273,'Rates (%) SA2'!$B:$AA,Y$645,FALSE)-(VLOOKUP($B273,'Changes (pct point)'!$B:$AA,Y$645,FALSE)))</f>
        <v>2.7615062761506274E-2</v>
      </c>
      <c r="Z273" s="2">
        <f>VLOOKUP($B273,'Changes (pct point)'!$B:$AA,Z$645,FALSE)/(VLOOKUP($B273,'Rates (%) SA2'!$B:$AA,Z$645,FALSE)-(VLOOKUP($B273,'Changes (pct point)'!$B:$AA,Z$645,FALSE)))</f>
        <v>0.32738095238095238</v>
      </c>
    </row>
    <row r="274" spans="1:26" x14ac:dyDescent="0.3">
      <c r="A274">
        <v>123011698</v>
      </c>
      <c r="B274" t="s">
        <v>570</v>
      </c>
      <c r="C274" s="2">
        <f>VLOOKUP($B274,'Changes (pct point)'!$B:$AA,C$645,FALSE)/(VLOOKUP($B274,'Rates (%) SA2'!$B:$AA,C$645,FALSE)-(VLOOKUP($B274,'Changes (pct point)'!$B:$AA,C$645,FALSE)))</f>
        <v>0.35660445856551382</v>
      </c>
      <c r="D274" s="2">
        <f>VLOOKUP($B274,'Changes (pct point)'!$B:$AA,D$645,FALSE)/(VLOOKUP($B274,'Rates (%) SA2'!$B:$AA,D$645,FALSE)-(VLOOKUP($B274,'Changes (pct point)'!$B:$AA,D$645,FALSE)))</f>
        <v>7.1690975820674033E-2</v>
      </c>
      <c r="E274" s="2">
        <f>VLOOKUP($B274,'Changes (pct point)'!$B:$AA,E$645,FALSE)/(VLOOKUP($B274,'Rates (%) SA2'!$B:$AA,E$645,FALSE)-(VLOOKUP($B274,'Changes (pct point)'!$B:$AA,E$645,FALSE)))</f>
        <v>0.12435085535650074</v>
      </c>
      <c r="F274" s="2">
        <f>VLOOKUP($B274,'Changes (pct point)'!$B:$AA,F$645,FALSE)/(VLOOKUP($B274,'Rates (%) SA2'!$B:$AA,F$645,FALSE)-(VLOOKUP($B274,'Changes (pct point)'!$B:$AA,F$645,FALSE)))</f>
        <v>0.59783033135545083</v>
      </c>
      <c r="G274" s="2">
        <f>VLOOKUP($B274,'Changes (pct point)'!$B:$AA,G$645,FALSE)/(VLOOKUP($B274,'Rates (%) SA2'!$B:$AA,G$645,FALSE)-(VLOOKUP($B274,'Changes (pct point)'!$B:$AA,G$645,FALSE)))</f>
        <v>0.93092645934772755</v>
      </c>
      <c r="H274" s="2">
        <f>VLOOKUP($B274,'Changes (pct point)'!$B:$AA,H$645,FALSE)/(VLOOKUP($B274,'Rates (%) SA2'!$B:$AA,H$645,FALSE)-(VLOOKUP($B274,'Changes (pct point)'!$B:$AA,H$645,FALSE)))</f>
        <v>0.5917888382552815</v>
      </c>
      <c r="I274" s="2">
        <f>VLOOKUP($B274,'Changes (pct point)'!$B:$AA,I$645,FALSE)/(VLOOKUP($B274,'Rates (%) SA2'!$B:$AA,I$645,FALSE)-(VLOOKUP($B274,'Changes (pct point)'!$B:$AA,I$645,FALSE)))</f>
        <v>0.51624612263574376</v>
      </c>
      <c r="J274" s="2">
        <f>VLOOKUP($B274,'Changes (pct point)'!$B:$AA,J$645,FALSE)/(VLOOKUP($B274,'Rates (%) SA2'!$B:$AA,J$645,FALSE)-(VLOOKUP($B274,'Changes (pct point)'!$B:$AA,J$645,FALSE)))</f>
        <v>0.24834156548076544</v>
      </c>
      <c r="K274" s="2">
        <f>VLOOKUP($B274,'Changes (pct point)'!$B:$AA,K$645,FALSE)/(VLOOKUP($B274,'Rates (%) SA2'!$B:$AA,K$645,FALSE)-(VLOOKUP($B274,'Changes (pct point)'!$B:$AA,K$645,FALSE)))</f>
        <v>1.5312000051660017</v>
      </c>
      <c r="L274" s="2">
        <f>VLOOKUP($B274,'Changes (pct point)'!$B:$AA,L$645,FALSE)/(VLOOKUP($B274,'Rates (%) SA2'!$B:$AA,L$645,FALSE)-(VLOOKUP($B274,'Changes (pct point)'!$B:$AA,L$645,FALSE)))</f>
        <v>0.74307976989158364</v>
      </c>
      <c r="M274" s="2">
        <f>VLOOKUP($B274,'Changes (pct point)'!$B:$AA,M$645,FALSE)/(VLOOKUP($B274,'Rates (%) SA2'!$B:$AA,M$645,FALSE)-(VLOOKUP($B274,'Changes (pct point)'!$B:$AA,M$645,FALSE)))</f>
        <v>-0.11778058891401245</v>
      </c>
      <c r="N274" s="2">
        <f>VLOOKUP($B274,'Changes (pct point)'!$B:$AA,N$645,FALSE)/(VLOOKUP($B274,'Rates (%) SA2'!$B:$AA,N$645,FALSE)-(VLOOKUP($B274,'Changes (pct point)'!$B:$AA,N$645,FALSE)))</f>
        <v>0.45593880969572853</v>
      </c>
      <c r="O274" s="2">
        <f>VLOOKUP($B274,'Changes (pct point)'!$B:$AA,O$645,FALSE)/(VLOOKUP($B274,'Rates (%) SA2'!$B:$AA,O$645,FALSE)-(VLOOKUP($B274,'Changes (pct point)'!$B:$AA,O$645,FALSE)))</f>
        <v>0.48483814309327922</v>
      </c>
      <c r="P274" s="2">
        <f>VLOOKUP($B274,'Changes (pct point)'!$B:$AA,P$645,FALSE)/(VLOOKUP($B274,'Rates (%) SA2'!$B:$AA,P$645,FALSE)-(VLOOKUP($B274,'Changes (pct point)'!$B:$AA,P$645,FALSE)))</f>
        <v>-0.49273334321235529</v>
      </c>
      <c r="Q274" s="2">
        <f>VLOOKUP($B274,'Changes (pct point)'!$B:$AA,Q$645,FALSE)/(VLOOKUP($B274,'Rates (%) SA2'!$B:$AA,Q$645,FALSE)-(VLOOKUP($B274,'Changes (pct point)'!$B:$AA,Q$645,FALSE)))</f>
        <v>0.47515557614355641</v>
      </c>
      <c r="R274" s="2">
        <f>VLOOKUP($B274,'Changes (pct point)'!$B:$AA,R$645,FALSE)/(VLOOKUP($B274,'Rates (%) SA2'!$B:$AA,R$645,FALSE)-(VLOOKUP($B274,'Changes (pct point)'!$B:$AA,R$645,FALSE)))</f>
        <v>1.2233474094205272</v>
      </c>
      <c r="S274" s="2">
        <f>VLOOKUP($B274,'Changes (pct point)'!$B:$AA,S$645,FALSE)/(VLOOKUP($B274,'Rates (%) SA2'!$B:$AA,S$645,FALSE)-(VLOOKUP($B274,'Changes (pct point)'!$B:$AA,S$645,FALSE)))</f>
        <v>0.33660072534459007</v>
      </c>
      <c r="T274" s="2">
        <f>VLOOKUP($B274,'Changes (pct point)'!$B:$AA,T$645,FALSE)/(VLOOKUP($B274,'Rates (%) SA2'!$B:$AA,T$645,FALSE)-(VLOOKUP($B274,'Changes (pct point)'!$B:$AA,T$645,FALSE)))</f>
        <v>0.65370206784795526</v>
      </c>
      <c r="U274" s="2">
        <f>VLOOKUP($B274,'Changes (pct point)'!$B:$AA,U$645,FALSE)/(VLOOKUP($B274,'Rates (%) SA2'!$B:$AA,U$645,FALSE)-(VLOOKUP($B274,'Changes (pct point)'!$B:$AA,U$645,FALSE)))</f>
        <v>1.1769368022482289E-2</v>
      </c>
      <c r="V274" s="2">
        <f>VLOOKUP($B274,'Changes (pct point)'!$B:$AA,V$645,FALSE)/(VLOOKUP($B274,'Rates (%) SA2'!$B:$AA,V$645,FALSE)-(VLOOKUP($B274,'Changes (pct point)'!$B:$AA,V$645,FALSE)))</f>
        <v>-0.77103702784117345</v>
      </c>
      <c r="W274" s="2">
        <f>VLOOKUP($B274,'Changes (pct point)'!$B:$AA,W$645,FALSE)/(VLOOKUP($B274,'Rates (%) SA2'!$B:$AA,W$645,FALSE)-(VLOOKUP($B274,'Changes (pct point)'!$B:$AA,W$645,FALSE)))</f>
        <v>0.40000000000000013</v>
      </c>
      <c r="X274" s="2">
        <f>VLOOKUP($B274,'Changes (pct point)'!$B:$AA,X$645,FALSE)/(VLOOKUP($B274,'Rates (%) SA2'!$B:$AA,X$645,FALSE)-(VLOOKUP($B274,'Changes (pct point)'!$B:$AA,X$645,FALSE)))</f>
        <v>-0.35749385749385748</v>
      </c>
      <c r="Y274" s="2">
        <f>VLOOKUP($B274,'Changes (pct point)'!$B:$AA,Y$645,FALSE)/(VLOOKUP($B274,'Rates (%) SA2'!$B:$AA,Y$645,FALSE)-(VLOOKUP($B274,'Changes (pct point)'!$B:$AA,Y$645,FALSE)))</f>
        <v>1.4520123839009287</v>
      </c>
      <c r="Z274" s="2">
        <f>VLOOKUP($B274,'Changes (pct point)'!$B:$AA,Z$645,FALSE)/(VLOOKUP($B274,'Rates (%) SA2'!$B:$AA,Z$645,FALSE)-(VLOOKUP($B274,'Changes (pct point)'!$B:$AA,Z$645,FALSE)))</f>
        <v>0.53148614609571798</v>
      </c>
    </row>
    <row r="275" spans="1:26" x14ac:dyDescent="0.3">
      <c r="A275">
        <v>118011649</v>
      </c>
      <c r="B275" t="s">
        <v>449</v>
      </c>
      <c r="C275" s="2">
        <f>VLOOKUP($B275,'Changes (pct point)'!$B:$AA,C$645,FALSE)/(VLOOKUP($B275,'Rates (%) SA2'!$B:$AA,C$645,FALSE)-(VLOOKUP($B275,'Changes (pct point)'!$B:$AA,C$645,FALSE)))</f>
        <v>-6.5726683385173915E-2</v>
      </c>
      <c r="D275" s="2">
        <f>VLOOKUP($B275,'Changes (pct point)'!$B:$AA,D$645,FALSE)/(VLOOKUP($B275,'Rates (%) SA2'!$B:$AA,D$645,FALSE)-(VLOOKUP($B275,'Changes (pct point)'!$B:$AA,D$645,FALSE)))</f>
        <v>-0.19717560199037598</v>
      </c>
      <c r="E275" s="2">
        <f>VLOOKUP($B275,'Changes (pct point)'!$B:$AA,E$645,FALSE)/(VLOOKUP($B275,'Rates (%) SA2'!$B:$AA,E$645,FALSE)-(VLOOKUP($B275,'Changes (pct point)'!$B:$AA,E$645,FALSE)))</f>
        <v>-0.12313852929389829</v>
      </c>
      <c r="F275" s="2">
        <f>VLOOKUP($B275,'Changes (pct point)'!$B:$AA,F$645,FALSE)/(VLOOKUP($B275,'Rates (%) SA2'!$B:$AA,F$645,FALSE)-(VLOOKUP($B275,'Changes (pct point)'!$B:$AA,F$645,FALSE)))</f>
        <v>-0.17058793408396936</v>
      </c>
      <c r="G275" s="2">
        <f>VLOOKUP($B275,'Changes (pct point)'!$B:$AA,G$645,FALSE)/(VLOOKUP($B275,'Rates (%) SA2'!$B:$AA,G$645,FALSE)-(VLOOKUP($B275,'Changes (pct point)'!$B:$AA,G$645,FALSE)))</f>
        <v>0.62320781251347446</v>
      </c>
      <c r="H275" s="2">
        <f>VLOOKUP($B275,'Changes (pct point)'!$B:$AA,H$645,FALSE)/(VLOOKUP($B275,'Rates (%) SA2'!$B:$AA,H$645,FALSE)-(VLOOKUP($B275,'Changes (pct point)'!$B:$AA,H$645,FALSE)))</f>
        <v>1.3659521505003894E-2</v>
      </c>
      <c r="I275" s="2">
        <f>VLOOKUP($B275,'Changes (pct point)'!$B:$AA,I$645,FALSE)/(VLOOKUP($B275,'Rates (%) SA2'!$B:$AA,I$645,FALSE)-(VLOOKUP($B275,'Changes (pct point)'!$B:$AA,I$645,FALSE)))</f>
        <v>-8.2500060352421939E-2</v>
      </c>
      <c r="J275" s="2">
        <f>VLOOKUP($B275,'Changes (pct point)'!$B:$AA,J$645,FALSE)/(VLOOKUP($B275,'Rates (%) SA2'!$B:$AA,J$645,FALSE)-(VLOOKUP($B275,'Changes (pct point)'!$B:$AA,J$645,FALSE)))</f>
        <v>0.18820582668397962</v>
      </c>
      <c r="K275" s="2">
        <f>VLOOKUP($B275,'Changes (pct point)'!$B:$AA,K$645,FALSE)/(VLOOKUP($B275,'Rates (%) SA2'!$B:$AA,K$645,FALSE)-(VLOOKUP($B275,'Changes (pct point)'!$B:$AA,K$645,FALSE)))</f>
        <v>-0.2920189782735807</v>
      </c>
      <c r="L275" s="2">
        <f>VLOOKUP($B275,'Changes (pct point)'!$B:$AA,L$645,FALSE)/(VLOOKUP($B275,'Rates (%) SA2'!$B:$AA,L$645,FALSE)-(VLOOKUP($B275,'Changes (pct point)'!$B:$AA,L$645,FALSE)))</f>
        <v>-0.30463299662273885</v>
      </c>
      <c r="M275" s="2">
        <f>VLOOKUP($B275,'Changes (pct point)'!$B:$AA,M$645,FALSE)/(VLOOKUP($B275,'Rates (%) SA2'!$B:$AA,M$645,FALSE)-(VLOOKUP($B275,'Changes (pct point)'!$B:$AA,M$645,FALSE)))</f>
        <v>-0.40879594197596797</v>
      </c>
      <c r="N275" s="2">
        <f>VLOOKUP($B275,'Changes (pct point)'!$B:$AA,N$645,FALSE)/(VLOOKUP($B275,'Rates (%) SA2'!$B:$AA,N$645,FALSE)-(VLOOKUP($B275,'Changes (pct point)'!$B:$AA,N$645,FALSE)))</f>
        <v>-0.45972760348800534</v>
      </c>
      <c r="O275" s="2">
        <f>VLOOKUP($B275,'Changes (pct point)'!$B:$AA,O$645,FALSE)/(VLOOKUP($B275,'Rates (%) SA2'!$B:$AA,O$645,FALSE)-(VLOOKUP($B275,'Changes (pct point)'!$B:$AA,O$645,FALSE)))</f>
        <v>0.65272465351051379</v>
      </c>
      <c r="P275" s="2">
        <f>VLOOKUP($B275,'Changes (pct point)'!$B:$AA,P$645,FALSE)/(VLOOKUP($B275,'Rates (%) SA2'!$B:$AA,P$645,FALSE)-(VLOOKUP($B275,'Changes (pct point)'!$B:$AA,P$645,FALSE)))</f>
        <v>-0.45114299947738257</v>
      </c>
      <c r="Q275" s="2">
        <f>VLOOKUP($B275,'Changes (pct point)'!$B:$AA,Q$645,FALSE)/(VLOOKUP($B275,'Rates (%) SA2'!$B:$AA,Q$645,FALSE)-(VLOOKUP($B275,'Changes (pct point)'!$B:$AA,Q$645,FALSE)))</f>
        <v>0.11680280928914602</v>
      </c>
      <c r="R275" s="2">
        <f>VLOOKUP($B275,'Changes (pct point)'!$B:$AA,R$645,FALSE)/(VLOOKUP($B275,'Rates (%) SA2'!$B:$AA,R$645,FALSE)-(VLOOKUP($B275,'Changes (pct point)'!$B:$AA,R$645,FALSE)))</f>
        <v>0.27921877560032776</v>
      </c>
      <c r="S275" s="2">
        <f>VLOOKUP($B275,'Changes (pct point)'!$B:$AA,S$645,FALSE)/(VLOOKUP($B275,'Rates (%) SA2'!$B:$AA,S$645,FALSE)-(VLOOKUP($B275,'Changes (pct point)'!$B:$AA,S$645,FALSE)))</f>
        <v>-9.2624509094516749E-2</v>
      </c>
      <c r="T275" s="2">
        <f>VLOOKUP($B275,'Changes (pct point)'!$B:$AA,T$645,FALSE)/(VLOOKUP($B275,'Rates (%) SA2'!$B:$AA,T$645,FALSE)-(VLOOKUP($B275,'Changes (pct point)'!$B:$AA,T$645,FALSE)))</f>
        <v>3.9269712336811903E-3</v>
      </c>
      <c r="U275" s="2">
        <f>VLOOKUP($B275,'Changes (pct point)'!$B:$AA,U$645,FALSE)/(VLOOKUP($B275,'Rates (%) SA2'!$B:$AA,U$645,FALSE)-(VLOOKUP($B275,'Changes (pct point)'!$B:$AA,U$645,FALSE)))</f>
        <v>1.0850732250308297E-2</v>
      </c>
      <c r="V275" s="2" t="e">
        <f>VLOOKUP($B275,'Changes (pct point)'!$B:$AA,V$645,FALSE)/(VLOOKUP($B275,'Rates (%) SA2'!$B:$AA,V$645,FALSE)-(VLOOKUP($B275,'Changes (pct point)'!$B:$AA,V$645,FALSE)))</f>
        <v>#VALUE!</v>
      </c>
      <c r="W275" s="2">
        <f>VLOOKUP($B275,'Changes (pct point)'!$B:$AA,W$645,FALSE)/(VLOOKUP($B275,'Rates (%) SA2'!$B:$AA,W$645,FALSE)-(VLOOKUP($B275,'Changes (pct point)'!$B:$AA,W$645,FALSE)))</f>
        <v>0.13043478260869565</v>
      </c>
      <c r="X275" s="2" t="e">
        <f>VLOOKUP($B275,'Changes (pct point)'!$B:$AA,X$645,FALSE)/(VLOOKUP($B275,'Rates (%) SA2'!$B:$AA,X$645,FALSE)-(VLOOKUP($B275,'Changes (pct point)'!$B:$AA,X$645,FALSE)))</f>
        <v>#DIV/0!</v>
      </c>
      <c r="Y275" s="2">
        <f>VLOOKUP($B275,'Changes (pct point)'!$B:$AA,Y$645,FALSE)/(VLOOKUP($B275,'Rates (%) SA2'!$B:$AA,Y$645,FALSE)-(VLOOKUP($B275,'Changes (pct point)'!$B:$AA,Y$645,FALSE)))</f>
        <v>0.22192982456140348</v>
      </c>
      <c r="Z275" s="2">
        <f>VLOOKUP($B275,'Changes (pct point)'!$B:$AA,Z$645,FALSE)/(VLOOKUP($B275,'Rates (%) SA2'!$B:$AA,Z$645,FALSE)-(VLOOKUP($B275,'Changes (pct point)'!$B:$AA,Z$645,FALSE)))</f>
        <v>0.52913533834586457</v>
      </c>
    </row>
    <row r="276" spans="1:26" x14ac:dyDescent="0.3">
      <c r="A276">
        <v>103041076</v>
      </c>
      <c r="B276" t="s">
        <v>150</v>
      </c>
      <c r="C276" s="2">
        <f>VLOOKUP($B276,'Changes (pct point)'!$B:$AA,C$645,FALSE)/(VLOOKUP($B276,'Rates (%) SA2'!$B:$AA,C$645,FALSE)-(VLOOKUP($B276,'Changes (pct point)'!$B:$AA,C$645,FALSE)))</f>
        <v>0.23033358208955221</v>
      </c>
      <c r="D276" s="2">
        <f>VLOOKUP($B276,'Changes (pct point)'!$B:$AA,D$645,FALSE)/(VLOOKUP($B276,'Rates (%) SA2'!$B:$AA,D$645,FALSE)-(VLOOKUP($B276,'Changes (pct point)'!$B:$AA,D$645,FALSE)))</f>
        <v>0.24768800000000007</v>
      </c>
      <c r="E276" s="2">
        <f>VLOOKUP($B276,'Changes (pct point)'!$B:$AA,E$645,FALSE)/(VLOOKUP($B276,'Rates (%) SA2'!$B:$AA,E$645,FALSE)-(VLOOKUP($B276,'Changes (pct point)'!$B:$AA,E$645,FALSE)))</f>
        <v>1.7644918918918915</v>
      </c>
      <c r="F276" s="2">
        <f>VLOOKUP($B276,'Changes (pct point)'!$B:$AA,F$645,FALSE)/(VLOOKUP($B276,'Rates (%) SA2'!$B:$AA,F$645,FALSE)-(VLOOKUP($B276,'Changes (pct point)'!$B:$AA,F$645,FALSE)))</f>
        <v>0.1334344410876134</v>
      </c>
      <c r="G276" s="2">
        <f>VLOOKUP($B276,'Changes (pct point)'!$B:$AA,G$645,FALSE)/(VLOOKUP($B276,'Rates (%) SA2'!$B:$AA,G$645,FALSE)-(VLOOKUP($B276,'Changes (pct point)'!$B:$AA,G$645,FALSE)))</f>
        <v>3.4415789473684212E-2</v>
      </c>
      <c r="H276" s="2">
        <f>VLOOKUP($B276,'Changes (pct point)'!$B:$AA,H$645,FALSE)/(VLOOKUP($B276,'Rates (%) SA2'!$B:$AA,H$645,FALSE)-(VLOOKUP($B276,'Changes (pct point)'!$B:$AA,H$645,FALSE)))</f>
        <v>0.61170183486238539</v>
      </c>
      <c r="I276" s="2">
        <f>VLOOKUP($B276,'Changes (pct point)'!$B:$AA,I$645,FALSE)/(VLOOKUP($B276,'Rates (%) SA2'!$B:$AA,I$645,FALSE)-(VLOOKUP($B276,'Changes (pct point)'!$B:$AA,I$645,FALSE)))</f>
        <v>-4.540397350993372E-2</v>
      </c>
      <c r="J276" s="2">
        <f>VLOOKUP($B276,'Changes (pct point)'!$B:$AA,J$645,FALSE)/(VLOOKUP($B276,'Rates (%) SA2'!$B:$AA,J$645,FALSE)-(VLOOKUP($B276,'Changes (pct point)'!$B:$AA,J$645,FALSE)))</f>
        <v>-0.18370601092896163</v>
      </c>
      <c r="K276" s="2">
        <f>VLOOKUP($B276,'Changes (pct point)'!$B:$AA,K$645,FALSE)/(VLOOKUP($B276,'Rates (%) SA2'!$B:$AA,K$645,FALSE)-(VLOOKUP($B276,'Changes (pct point)'!$B:$AA,K$645,FALSE)))</f>
        <v>-0.19196800000000011</v>
      </c>
      <c r="L276" s="2">
        <f>VLOOKUP($B276,'Changes (pct point)'!$B:$AA,L$645,FALSE)/(VLOOKUP($B276,'Rates (%) SA2'!$B:$AA,L$645,FALSE)-(VLOOKUP($B276,'Changes (pct point)'!$B:$AA,L$645,FALSE)))</f>
        <v>3.5515087719298233</v>
      </c>
      <c r="M276" s="2">
        <f>VLOOKUP($B276,'Changes (pct point)'!$B:$AA,M$645,FALSE)/(VLOOKUP($B276,'Rates (%) SA2'!$B:$AA,M$645,FALSE)-(VLOOKUP($B276,'Changes (pct point)'!$B:$AA,M$645,FALSE)))</f>
        <v>-9.3195102040816269E-2</v>
      </c>
      <c r="N276" s="2">
        <f>VLOOKUP($B276,'Changes (pct point)'!$B:$AA,N$645,FALSE)/(VLOOKUP($B276,'Rates (%) SA2'!$B:$AA,N$645,FALSE)-(VLOOKUP($B276,'Changes (pct point)'!$B:$AA,N$645,FALSE)))</f>
        <v>0.51653599999999988</v>
      </c>
      <c r="O276" s="2">
        <f>VLOOKUP($B276,'Changes (pct point)'!$B:$AA,O$645,FALSE)/(VLOOKUP($B276,'Rates (%) SA2'!$B:$AA,O$645,FALSE)-(VLOOKUP($B276,'Changes (pct point)'!$B:$AA,O$645,FALSE)))</f>
        <v>0.76854999999999984</v>
      </c>
      <c r="P276" s="2">
        <f>VLOOKUP($B276,'Changes (pct point)'!$B:$AA,P$645,FALSE)/(VLOOKUP($B276,'Rates (%) SA2'!$B:$AA,P$645,FALSE)-(VLOOKUP($B276,'Changes (pct point)'!$B:$AA,P$645,FALSE)))</f>
        <v>-8.4566666666666679E-2</v>
      </c>
      <c r="Q276" s="2">
        <f>VLOOKUP($B276,'Changes (pct point)'!$B:$AA,Q$645,FALSE)/(VLOOKUP($B276,'Rates (%) SA2'!$B:$AA,Q$645,FALSE)-(VLOOKUP($B276,'Changes (pct point)'!$B:$AA,Q$645,FALSE)))</f>
        <v>0.31698795180722888</v>
      </c>
      <c r="R276" s="2">
        <f>VLOOKUP($B276,'Changes (pct point)'!$B:$AA,R$645,FALSE)/(VLOOKUP($B276,'Rates (%) SA2'!$B:$AA,R$645,FALSE)-(VLOOKUP($B276,'Changes (pct point)'!$B:$AA,R$645,FALSE)))</f>
        <v>-4.1492810457516231E-2</v>
      </c>
      <c r="S276" s="2">
        <f>VLOOKUP($B276,'Changes (pct point)'!$B:$AA,S$645,FALSE)/(VLOOKUP($B276,'Rates (%) SA2'!$B:$AA,S$645,FALSE)-(VLOOKUP($B276,'Changes (pct point)'!$B:$AA,S$645,FALSE)))</f>
        <v>-0.21027248908296955</v>
      </c>
      <c r="T276" s="2">
        <f>VLOOKUP($B276,'Changes (pct point)'!$B:$AA,T$645,FALSE)/(VLOOKUP($B276,'Rates (%) SA2'!$B:$AA,T$645,FALSE)-(VLOOKUP($B276,'Changes (pct point)'!$B:$AA,T$645,FALSE)))</f>
        <v>1.4752320754716974</v>
      </c>
      <c r="U276" s="2">
        <f>VLOOKUP($B276,'Changes (pct point)'!$B:$AA,U$645,FALSE)/(VLOOKUP($B276,'Rates (%) SA2'!$B:$AA,U$645,FALSE)-(VLOOKUP($B276,'Changes (pct point)'!$B:$AA,U$645,FALSE)))</f>
        <v>7.3723999999999769E-3</v>
      </c>
      <c r="V276" s="2">
        <f>VLOOKUP($B276,'Changes (pct point)'!$B:$AA,V$645,FALSE)/(VLOOKUP($B276,'Rates (%) SA2'!$B:$AA,V$645,FALSE)-(VLOOKUP($B276,'Changes (pct point)'!$B:$AA,V$645,FALSE)))</f>
        <v>0.50894035087719303</v>
      </c>
      <c r="W276" s="2">
        <f>VLOOKUP($B276,'Changes (pct point)'!$B:$AA,W$645,FALSE)/(VLOOKUP($B276,'Rates (%) SA2'!$B:$AA,W$645,FALSE)-(VLOOKUP($B276,'Changes (pct point)'!$B:$AA,W$645,FALSE)))</f>
        <v>0.11607843137254902</v>
      </c>
      <c r="X276" s="2">
        <f>VLOOKUP($B276,'Changes (pct point)'!$B:$AA,X$645,FALSE)/(VLOOKUP($B276,'Rates (%) SA2'!$B:$AA,X$645,FALSE)-(VLOOKUP($B276,'Changes (pct point)'!$B:$AA,X$645,FALSE)))</f>
        <v>-0.22684664416947881</v>
      </c>
      <c r="Y276" s="2" t="e">
        <f>VLOOKUP($B276,'Changes (pct point)'!$B:$AA,Y$645,FALSE)/(VLOOKUP($B276,'Rates (%) SA2'!$B:$AA,Y$645,FALSE)-(VLOOKUP($B276,'Changes (pct point)'!$B:$AA,Y$645,FALSE)))</f>
        <v>#DIV/0!</v>
      </c>
      <c r="Z276" s="2">
        <f>VLOOKUP($B276,'Changes (pct point)'!$B:$AA,Z$645,FALSE)/(VLOOKUP($B276,'Rates (%) SA2'!$B:$AA,Z$645,FALSE)-(VLOOKUP($B276,'Changes (pct point)'!$B:$AA,Z$645,FALSE)))</f>
        <v>9.0558090558090554E-2</v>
      </c>
    </row>
    <row r="277" spans="1:26" x14ac:dyDescent="0.3">
      <c r="A277">
        <v>117031645</v>
      </c>
      <c r="B277" t="s">
        <v>437</v>
      </c>
      <c r="C277" s="2">
        <f>VLOOKUP($B277,'Changes (pct point)'!$B:$AA,C$645,FALSE)/(VLOOKUP($B277,'Rates (%) SA2'!$B:$AA,C$645,FALSE)-(VLOOKUP($B277,'Changes (pct point)'!$B:$AA,C$645,FALSE)))</f>
        <v>-1.2367296566583721E-2</v>
      </c>
      <c r="D277" s="2">
        <f>VLOOKUP($B277,'Changes (pct point)'!$B:$AA,D$645,FALSE)/(VLOOKUP($B277,'Rates (%) SA2'!$B:$AA,D$645,FALSE)-(VLOOKUP($B277,'Changes (pct point)'!$B:$AA,D$645,FALSE)))</f>
        <v>-6.8984381020799637E-2</v>
      </c>
      <c r="E277" s="2">
        <f>VLOOKUP($B277,'Changes (pct point)'!$B:$AA,E$645,FALSE)/(VLOOKUP($B277,'Rates (%) SA2'!$B:$AA,E$645,FALSE)-(VLOOKUP($B277,'Changes (pct point)'!$B:$AA,E$645,FALSE)))</f>
        <v>0.13472546271249197</v>
      </c>
      <c r="F277" s="2">
        <f>VLOOKUP($B277,'Changes (pct point)'!$B:$AA,F$645,FALSE)/(VLOOKUP($B277,'Rates (%) SA2'!$B:$AA,F$645,FALSE)-(VLOOKUP($B277,'Changes (pct point)'!$B:$AA,F$645,FALSE)))</f>
        <v>-1.3984716703126813E-2</v>
      </c>
      <c r="G277" s="2">
        <f>VLOOKUP($B277,'Changes (pct point)'!$B:$AA,G$645,FALSE)/(VLOOKUP($B277,'Rates (%) SA2'!$B:$AA,G$645,FALSE)-(VLOOKUP($B277,'Changes (pct point)'!$B:$AA,G$645,FALSE)))</f>
        <v>2.9157182394456936E-2</v>
      </c>
      <c r="H277" s="2">
        <f>VLOOKUP($B277,'Changes (pct point)'!$B:$AA,H$645,FALSE)/(VLOOKUP($B277,'Rates (%) SA2'!$B:$AA,H$645,FALSE)-(VLOOKUP($B277,'Changes (pct point)'!$B:$AA,H$645,FALSE)))</f>
        <v>4.9097518243711009E-2</v>
      </c>
      <c r="I277" s="2">
        <f>VLOOKUP($B277,'Changes (pct point)'!$B:$AA,I$645,FALSE)/(VLOOKUP($B277,'Rates (%) SA2'!$B:$AA,I$645,FALSE)-(VLOOKUP($B277,'Changes (pct point)'!$B:$AA,I$645,FALSE)))</f>
        <v>-6.7253126384243161E-2</v>
      </c>
      <c r="J277" s="2">
        <f>VLOOKUP($B277,'Changes (pct point)'!$B:$AA,J$645,FALSE)/(VLOOKUP($B277,'Rates (%) SA2'!$B:$AA,J$645,FALSE)-(VLOOKUP($B277,'Changes (pct point)'!$B:$AA,J$645,FALSE)))</f>
        <v>0.18192649560033783</v>
      </c>
      <c r="K277" s="2">
        <f>VLOOKUP($B277,'Changes (pct point)'!$B:$AA,K$645,FALSE)/(VLOOKUP($B277,'Rates (%) SA2'!$B:$AA,K$645,FALSE)-(VLOOKUP($B277,'Changes (pct point)'!$B:$AA,K$645,FALSE)))</f>
        <v>-0.46825059844021022</v>
      </c>
      <c r="L277" s="2">
        <f>VLOOKUP($B277,'Changes (pct point)'!$B:$AA,L$645,FALSE)/(VLOOKUP($B277,'Rates (%) SA2'!$B:$AA,L$645,FALSE)-(VLOOKUP($B277,'Changes (pct point)'!$B:$AA,L$645,FALSE)))</f>
        <v>0.58472229913772855</v>
      </c>
      <c r="M277" s="2">
        <f>VLOOKUP($B277,'Changes (pct point)'!$B:$AA,M$645,FALSE)/(VLOOKUP($B277,'Rates (%) SA2'!$B:$AA,M$645,FALSE)-(VLOOKUP($B277,'Changes (pct point)'!$B:$AA,M$645,FALSE)))</f>
        <v>-0.56770099929306872</v>
      </c>
      <c r="N277" s="2">
        <f>VLOOKUP($B277,'Changes (pct point)'!$B:$AA,N$645,FALSE)/(VLOOKUP($B277,'Rates (%) SA2'!$B:$AA,N$645,FALSE)-(VLOOKUP($B277,'Changes (pct point)'!$B:$AA,N$645,FALSE)))</f>
        <v>-0.2851235859233241</v>
      </c>
      <c r="O277" s="2">
        <f>VLOOKUP($B277,'Changes (pct point)'!$B:$AA,O$645,FALSE)/(VLOOKUP($B277,'Rates (%) SA2'!$B:$AA,O$645,FALSE)-(VLOOKUP($B277,'Changes (pct point)'!$B:$AA,O$645,FALSE)))</f>
        <v>-4.4385305014413623E-2</v>
      </c>
      <c r="P277" s="2">
        <f>VLOOKUP($B277,'Changes (pct point)'!$B:$AA,P$645,FALSE)/(VLOOKUP($B277,'Rates (%) SA2'!$B:$AA,P$645,FALSE)-(VLOOKUP($B277,'Changes (pct point)'!$B:$AA,P$645,FALSE)))</f>
        <v>-0.56872685950298152</v>
      </c>
      <c r="Q277" s="2">
        <f>VLOOKUP($B277,'Changes (pct point)'!$B:$AA,Q$645,FALSE)/(VLOOKUP($B277,'Rates (%) SA2'!$B:$AA,Q$645,FALSE)-(VLOOKUP($B277,'Changes (pct point)'!$B:$AA,Q$645,FALSE)))</f>
        <v>6.569254117435018E-2</v>
      </c>
      <c r="R277" s="2">
        <f>VLOOKUP($B277,'Changes (pct point)'!$B:$AA,R$645,FALSE)/(VLOOKUP($B277,'Rates (%) SA2'!$B:$AA,R$645,FALSE)-(VLOOKUP($B277,'Changes (pct point)'!$B:$AA,R$645,FALSE)))</f>
        <v>-9.3071994159852706E-2</v>
      </c>
      <c r="S277" s="2">
        <f>VLOOKUP($B277,'Changes (pct point)'!$B:$AA,S$645,FALSE)/(VLOOKUP($B277,'Rates (%) SA2'!$B:$AA,S$645,FALSE)-(VLOOKUP($B277,'Changes (pct point)'!$B:$AA,S$645,FALSE)))</f>
        <v>-0.46295807415995277</v>
      </c>
      <c r="T277" s="2">
        <f>VLOOKUP($B277,'Changes (pct point)'!$B:$AA,T$645,FALSE)/(VLOOKUP($B277,'Rates (%) SA2'!$B:$AA,T$645,FALSE)-(VLOOKUP($B277,'Changes (pct point)'!$B:$AA,T$645,FALSE)))</f>
        <v>0.51468129564248133</v>
      </c>
      <c r="U277" s="2">
        <f>VLOOKUP($B277,'Changes (pct point)'!$B:$AA,U$645,FALSE)/(VLOOKUP($B277,'Rates (%) SA2'!$B:$AA,U$645,FALSE)-(VLOOKUP($B277,'Changes (pct point)'!$B:$AA,U$645,FALSE)))</f>
        <v>6.5055825096433139E-3</v>
      </c>
      <c r="V277" s="2" t="e">
        <f>VLOOKUP($B277,'Changes (pct point)'!$B:$AA,V$645,FALSE)/(VLOOKUP($B277,'Rates (%) SA2'!$B:$AA,V$645,FALSE)-(VLOOKUP($B277,'Changes (pct point)'!$B:$AA,V$645,FALSE)))</f>
        <v>#VALUE!</v>
      </c>
      <c r="W277" s="2">
        <f>VLOOKUP($B277,'Changes (pct point)'!$B:$AA,W$645,FALSE)/(VLOOKUP($B277,'Rates (%) SA2'!$B:$AA,W$645,FALSE)-(VLOOKUP($B277,'Changes (pct point)'!$B:$AA,W$645,FALSE)))</f>
        <v>-0.19578947368421054</v>
      </c>
      <c r="X277" s="2" t="e">
        <f>VLOOKUP($B277,'Changes (pct point)'!$B:$AA,X$645,FALSE)/(VLOOKUP($B277,'Rates (%) SA2'!$B:$AA,X$645,FALSE)-(VLOOKUP($B277,'Changes (pct point)'!$B:$AA,X$645,FALSE)))</f>
        <v>#DIV/0!</v>
      </c>
      <c r="Y277" s="2">
        <f>VLOOKUP($B277,'Changes (pct point)'!$B:$AA,Y$645,FALSE)/(VLOOKUP($B277,'Rates (%) SA2'!$B:$AA,Y$645,FALSE)-(VLOOKUP($B277,'Changes (pct point)'!$B:$AA,Y$645,FALSE)))</f>
        <v>-0.14002732240437157</v>
      </c>
      <c r="Z277" s="2">
        <f>VLOOKUP($B277,'Changes (pct point)'!$B:$AA,Z$645,FALSE)/(VLOOKUP($B277,'Rates (%) SA2'!$B:$AA,Z$645,FALSE)-(VLOOKUP($B277,'Changes (pct point)'!$B:$AA,Z$645,FALSE)))</f>
        <v>-0.14485328365160691</v>
      </c>
    </row>
    <row r="278" spans="1:26" x14ac:dyDescent="0.3">
      <c r="A278">
        <v>117011635</v>
      </c>
      <c r="B278" t="s">
        <v>420</v>
      </c>
      <c r="C278" s="2">
        <f>VLOOKUP($B278,'Changes (pct point)'!$B:$AA,C$645,FALSE)/(VLOOKUP($B278,'Rates (%) SA2'!$B:$AA,C$645,FALSE)-(VLOOKUP($B278,'Changes (pct point)'!$B:$AA,C$645,FALSE)))</f>
        <v>-0.14380772117536095</v>
      </c>
      <c r="D278" s="2">
        <f>VLOOKUP($B278,'Changes (pct point)'!$B:$AA,D$645,FALSE)/(VLOOKUP($B278,'Rates (%) SA2'!$B:$AA,D$645,FALSE)-(VLOOKUP($B278,'Changes (pct point)'!$B:$AA,D$645,FALSE)))</f>
        <v>-0.15939664754856606</v>
      </c>
      <c r="E278" s="2">
        <f>VLOOKUP($B278,'Changes (pct point)'!$B:$AA,E$645,FALSE)/(VLOOKUP($B278,'Rates (%) SA2'!$B:$AA,E$645,FALSE)-(VLOOKUP($B278,'Changes (pct point)'!$B:$AA,E$645,FALSE)))</f>
        <v>0.10320801180296829</v>
      </c>
      <c r="F278" s="2">
        <f>VLOOKUP($B278,'Changes (pct point)'!$B:$AA,F$645,FALSE)/(VLOOKUP($B278,'Rates (%) SA2'!$B:$AA,F$645,FALSE)-(VLOOKUP($B278,'Changes (pct point)'!$B:$AA,F$645,FALSE)))</f>
        <v>-0.20655627220521791</v>
      </c>
      <c r="G278" s="2">
        <f>VLOOKUP($B278,'Changes (pct point)'!$B:$AA,G$645,FALSE)/(VLOOKUP($B278,'Rates (%) SA2'!$B:$AA,G$645,FALSE)-(VLOOKUP($B278,'Changes (pct point)'!$B:$AA,G$645,FALSE)))</f>
        <v>-3.6843974052983293E-2</v>
      </c>
      <c r="H278" s="2">
        <f>VLOOKUP($B278,'Changes (pct point)'!$B:$AA,H$645,FALSE)/(VLOOKUP($B278,'Rates (%) SA2'!$B:$AA,H$645,FALSE)-(VLOOKUP($B278,'Changes (pct point)'!$B:$AA,H$645,FALSE)))</f>
        <v>-5.5827317758603869E-2</v>
      </c>
      <c r="I278" s="2">
        <f>VLOOKUP($B278,'Changes (pct point)'!$B:$AA,I$645,FALSE)/(VLOOKUP($B278,'Rates (%) SA2'!$B:$AA,I$645,FALSE)-(VLOOKUP($B278,'Changes (pct point)'!$B:$AA,I$645,FALSE)))</f>
        <v>-0.17887986703103234</v>
      </c>
      <c r="J278" s="2">
        <f>VLOOKUP($B278,'Changes (pct point)'!$B:$AA,J$645,FALSE)/(VLOOKUP($B278,'Rates (%) SA2'!$B:$AA,J$645,FALSE)-(VLOOKUP($B278,'Changes (pct point)'!$B:$AA,J$645,FALSE)))</f>
        <v>-0.35585858511397517</v>
      </c>
      <c r="K278" s="2">
        <f>VLOOKUP($B278,'Changes (pct point)'!$B:$AA,K$645,FALSE)/(VLOOKUP($B278,'Rates (%) SA2'!$B:$AA,K$645,FALSE)-(VLOOKUP($B278,'Changes (pct point)'!$B:$AA,K$645,FALSE)))</f>
        <v>1.2987949892184058E-2</v>
      </c>
      <c r="L278" s="2">
        <f>VLOOKUP($B278,'Changes (pct point)'!$B:$AA,L$645,FALSE)/(VLOOKUP($B278,'Rates (%) SA2'!$B:$AA,L$645,FALSE)-(VLOOKUP($B278,'Changes (pct point)'!$B:$AA,L$645,FALSE)))</f>
        <v>-0.22787304817107068</v>
      </c>
      <c r="M278" s="2">
        <f>VLOOKUP($B278,'Changes (pct point)'!$B:$AA,M$645,FALSE)/(VLOOKUP($B278,'Rates (%) SA2'!$B:$AA,M$645,FALSE)-(VLOOKUP($B278,'Changes (pct point)'!$B:$AA,M$645,FALSE)))</f>
        <v>-0.39137606324056901</v>
      </c>
      <c r="N278" s="2">
        <f>VLOOKUP($B278,'Changes (pct point)'!$B:$AA,N$645,FALSE)/(VLOOKUP($B278,'Rates (%) SA2'!$B:$AA,N$645,FALSE)-(VLOOKUP($B278,'Changes (pct point)'!$B:$AA,N$645,FALSE)))</f>
        <v>-0.47066136808124254</v>
      </c>
      <c r="O278" s="2">
        <f>VLOOKUP($B278,'Changes (pct point)'!$B:$AA,O$645,FALSE)/(VLOOKUP($B278,'Rates (%) SA2'!$B:$AA,O$645,FALSE)-(VLOOKUP($B278,'Changes (pct point)'!$B:$AA,O$645,FALSE)))</f>
        <v>0.20564929671735482</v>
      </c>
      <c r="P278" s="2">
        <f>VLOOKUP($B278,'Changes (pct point)'!$B:$AA,P$645,FALSE)/(VLOOKUP($B278,'Rates (%) SA2'!$B:$AA,P$645,FALSE)-(VLOOKUP($B278,'Changes (pct point)'!$B:$AA,P$645,FALSE)))</f>
        <v>-0.62988506294001334</v>
      </c>
      <c r="Q278" s="2">
        <f>VLOOKUP($B278,'Changes (pct point)'!$B:$AA,Q$645,FALSE)/(VLOOKUP($B278,'Rates (%) SA2'!$B:$AA,Q$645,FALSE)-(VLOOKUP($B278,'Changes (pct point)'!$B:$AA,Q$645,FALSE)))</f>
        <v>0.20839557424791089</v>
      </c>
      <c r="R278" s="2">
        <f>VLOOKUP($B278,'Changes (pct point)'!$B:$AA,R$645,FALSE)/(VLOOKUP($B278,'Rates (%) SA2'!$B:$AA,R$645,FALSE)-(VLOOKUP($B278,'Changes (pct point)'!$B:$AA,R$645,FALSE)))</f>
        <v>-0.18376675359802591</v>
      </c>
      <c r="S278" s="2">
        <f>VLOOKUP($B278,'Changes (pct point)'!$B:$AA,S$645,FALSE)/(VLOOKUP($B278,'Rates (%) SA2'!$B:$AA,S$645,FALSE)-(VLOOKUP($B278,'Changes (pct point)'!$B:$AA,S$645,FALSE)))</f>
        <v>-0.19524798712725178</v>
      </c>
      <c r="T278" s="2">
        <f>VLOOKUP($B278,'Changes (pct point)'!$B:$AA,T$645,FALSE)/(VLOOKUP($B278,'Rates (%) SA2'!$B:$AA,T$645,FALSE)-(VLOOKUP($B278,'Changes (pct point)'!$B:$AA,T$645,FALSE)))</f>
        <v>-0.22837125058117491</v>
      </c>
      <c r="U278" s="2">
        <f>VLOOKUP($B278,'Changes (pct point)'!$B:$AA,U$645,FALSE)/(VLOOKUP($B278,'Rates (%) SA2'!$B:$AA,U$645,FALSE)-(VLOOKUP($B278,'Changes (pct point)'!$B:$AA,U$645,FALSE)))</f>
        <v>5.1823121648329109E-3</v>
      </c>
      <c r="V278" s="2">
        <f>VLOOKUP($B278,'Changes (pct point)'!$B:$AA,V$645,FALSE)/(VLOOKUP($B278,'Rates (%) SA2'!$B:$AA,V$645,FALSE)-(VLOOKUP($B278,'Changes (pct point)'!$B:$AA,V$645,FALSE)))</f>
        <v>0.30579655193490224</v>
      </c>
      <c r="W278" s="2">
        <f>VLOOKUP($B278,'Changes (pct point)'!$B:$AA,W$645,FALSE)/(VLOOKUP($B278,'Rates (%) SA2'!$B:$AA,W$645,FALSE)-(VLOOKUP($B278,'Changes (pct point)'!$B:$AA,W$645,FALSE)))</f>
        <v>-0.3382226056945643</v>
      </c>
      <c r="X278" s="2">
        <f>VLOOKUP($B278,'Changes (pct point)'!$B:$AA,X$645,FALSE)/(VLOOKUP($B278,'Rates (%) SA2'!$B:$AA,X$645,FALSE)-(VLOOKUP($B278,'Changes (pct point)'!$B:$AA,X$645,FALSE)))</f>
        <v>0.20326576576576574</v>
      </c>
      <c r="Y278" s="2">
        <f>VLOOKUP($B278,'Changes (pct point)'!$B:$AA,Y$645,FALSE)/(VLOOKUP($B278,'Rates (%) SA2'!$B:$AA,Y$645,FALSE)-(VLOOKUP($B278,'Changes (pct point)'!$B:$AA,Y$645,FALSE)))</f>
        <v>-0.21729490022172954</v>
      </c>
      <c r="Z278" s="2">
        <f>VLOOKUP($B278,'Changes (pct point)'!$B:$AA,Z$645,FALSE)/(VLOOKUP($B278,'Rates (%) SA2'!$B:$AA,Z$645,FALSE)-(VLOOKUP($B278,'Changes (pct point)'!$B:$AA,Z$645,FALSE)))</f>
        <v>-0.23754789272030649</v>
      </c>
    </row>
    <row r="279" spans="1:26" x14ac:dyDescent="0.3">
      <c r="A279">
        <v>109031182</v>
      </c>
      <c r="B279" t="s">
        <v>261</v>
      </c>
      <c r="C279" s="2">
        <f>VLOOKUP($B279,'Changes (pct point)'!$B:$AA,C$645,FALSE)/(VLOOKUP($B279,'Rates (%) SA2'!$B:$AA,C$645,FALSE)-(VLOOKUP($B279,'Changes (pct point)'!$B:$AA,C$645,FALSE)))</f>
        <v>0.13605631313131325</v>
      </c>
      <c r="D279" s="2">
        <f>VLOOKUP($B279,'Changes (pct point)'!$B:$AA,D$645,FALSE)/(VLOOKUP($B279,'Rates (%) SA2'!$B:$AA,D$645,FALSE)-(VLOOKUP($B279,'Changes (pct point)'!$B:$AA,D$645,FALSE)))</f>
        <v>-0.30670710900473941</v>
      </c>
      <c r="E279" s="2">
        <f>VLOOKUP($B279,'Changes (pct point)'!$B:$AA,E$645,FALSE)/(VLOOKUP($B279,'Rates (%) SA2'!$B:$AA,E$645,FALSE)-(VLOOKUP($B279,'Changes (pct point)'!$B:$AA,E$645,FALSE)))</f>
        <v>0.82320000000000004</v>
      </c>
      <c r="F279" s="2">
        <f>VLOOKUP($B279,'Changes (pct point)'!$B:$AA,F$645,FALSE)/(VLOOKUP($B279,'Rates (%) SA2'!$B:$AA,F$645,FALSE)-(VLOOKUP($B279,'Changes (pct point)'!$B:$AA,F$645,FALSE)))</f>
        <v>0.2334670270270271</v>
      </c>
      <c r="G279" s="2">
        <f>VLOOKUP($B279,'Changes (pct point)'!$B:$AA,G$645,FALSE)/(VLOOKUP($B279,'Rates (%) SA2'!$B:$AA,G$645,FALSE)-(VLOOKUP($B279,'Changes (pct point)'!$B:$AA,G$645,FALSE)))</f>
        <v>0.28485357142857148</v>
      </c>
      <c r="H279" s="2">
        <f>VLOOKUP($B279,'Changes (pct point)'!$B:$AA,H$645,FALSE)/(VLOOKUP($B279,'Rates (%) SA2'!$B:$AA,H$645,FALSE)-(VLOOKUP($B279,'Changes (pct point)'!$B:$AA,H$645,FALSE)))</f>
        <v>0.64701085271317815</v>
      </c>
      <c r="I279" s="2">
        <f>VLOOKUP($B279,'Changes (pct point)'!$B:$AA,I$645,FALSE)/(VLOOKUP($B279,'Rates (%) SA2'!$B:$AA,I$645,FALSE)-(VLOOKUP($B279,'Changes (pct point)'!$B:$AA,I$645,FALSE)))</f>
        <v>3.0460493827160495E-2</v>
      </c>
      <c r="J279" s="2">
        <f>VLOOKUP($B279,'Changes (pct point)'!$B:$AA,J$645,FALSE)/(VLOOKUP($B279,'Rates (%) SA2'!$B:$AA,J$645,FALSE)-(VLOOKUP($B279,'Changes (pct point)'!$B:$AA,J$645,FALSE)))</f>
        <v>-7.2352941176470634E-2</v>
      </c>
      <c r="K279" s="2">
        <f>VLOOKUP($B279,'Changes (pct point)'!$B:$AA,K$645,FALSE)/(VLOOKUP($B279,'Rates (%) SA2'!$B:$AA,K$645,FALSE)-(VLOOKUP($B279,'Changes (pct point)'!$B:$AA,K$645,FALSE)))</f>
        <v>7.7950617283952042E-3</v>
      </c>
      <c r="L279" s="2">
        <f>VLOOKUP($B279,'Changes (pct point)'!$B:$AA,L$645,FALSE)/(VLOOKUP($B279,'Rates (%) SA2'!$B:$AA,L$645,FALSE)-(VLOOKUP($B279,'Changes (pct point)'!$B:$AA,L$645,FALSE)))</f>
        <v>9.0485925925925983</v>
      </c>
      <c r="M279" s="2">
        <f>VLOOKUP($B279,'Changes (pct point)'!$B:$AA,M$645,FALSE)/(VLOOKUP($B279,'Rates (%) SA2'!$B:$AA,M$645,FALSE)-(VLOOKUP($B279,'Changes (pct point)'!$B:$AA,M$645,FALSE)))</f>
        <v>-0.35196593059936904</v>
      </c>
      <c r="N279" s="2">
        <f>VLOOKUP($B279,'Changes (pct point)'!$B:$AA,N$645,FALSE)/(VLOOKUP($B279,'Rates (%) SA2'!$B:$AA,N$645,FALSE)-(VLOOKUP($B279,'Changes (pct point)'!$B:$AA,N$645,FALSE)))</f>
        <v>0.62044444444444447</v>
      </c>
      <c r="O279" s="2">
        <f>VLOOKUP($B279,'Changes (pct point)'!$B:$AA,O$645,FALSE)/(VLOOKUP($B279,'Rates (%) SA2'!$B:$AA,O$645,FALSE)-(VLOOKUP($B279,'Changes (pct point)'!$B:$AA,O$645,FALSE)))</f>
        <v>0.61512941176470604</v>
      </c>
      <c r="P279" s="2">
        <f>VLOOKUP($B279,'Changes (pct point)'!$B:$AA,P$645,FALSE)/(VLOOKUP($B279,'Rates (%) SA2'!$B:$AA,P$645,FALSE)-(VLOOKUP($B279,'Changes (pct point)'!$B:$AA,P$645,FALSE)))</f>
        <v>-0.2368451612903226</v>
      </c>
      <c r="Q279" s="2">
        <f>VLOOKUP($B279,'Changes (pct point)'!$B:$AA,Q$645,FALSE)/(VLOOKUP($B279,'Rates (%) SA2'!$B:$AA,Q$645,FALSE)-(VLOOKUP($B279,'Changes (pct point)'!$B:$AA,Q$645,FALSE)))</f>
        <v>0.21820394265232962</v>
      </c>
      <c r="R279" s="2">
        <f>VLOOKUP($B279,'Changes (pct point)'!$B:$AA,R$645,FALSE)/(VLOOKUP($B279,'Rates (%) SA2'!$B:$AA,R$645,FALSE)-(VLOOKUP($B279,'Changes (pct point)'!$B:$AA,R$645,FALSE)))</f>
        <v>0.32199534883720937</v>
      </c>
      <c r="S279" s="2">
        <f>VLOOKUP($B279,'Changes (pct point)'!$B:$AA,S$645,FALSE)/(VLOOKUP($B279,'Rates (%) SA2'!$B:$AA,S$645,FALSE)-(VLOOKUP($B279,'Changes (pct point)'!$B:$AA,S$645,FALSE)))</f>
        <v>-1.2999999999999852E-2</v>
      </c>
      <c r="T279" s="2">
        <f>VLOOKUP($B279,'Changes (pct point)'!$B:$AA,T$645,FALSE)/(VLOOKUP($B279,'Rates (%) SA2'!$B:$AA,T$645,FALSE)-(VLOOKUP($B279,'Changes (pct point)'!$B:$AA,T$645,FALSE)))</f>
        <v>1.0555526315789474</v>
      </c>
      <c r="U279" s="2">
        <f>VLOOKUP($B279,'Changes (pct point)'!$B:$AA,U$645,FALSE)/(VLOOKUP($B279,'Rates (%) SA2'!$B:$AA,U$645,FALSE)-(VLOOKUP($B279,'Changes (pct point)'!$B:$AA,U$645,FALSE)))</f>
        <v>3.886614173228295E-3</v>
      </c>
      <c r="V279" s="2">
        <f>VLOOKUP($B279,'Changes (pct point)'!$B:$AA,V$645,FALSE)/(VLOOKUP($B279,'Rates (%) SA2'!$B:$AA,V$645,FALSE)-(VLOOKUP($B279,'Changes (pct point)'!$B:$AA,V$645,FALSE)))</f>
        <v>0.8572227272727273</v>
      </c>
      <c r="W279" s="2">
        <f>VLOOKUP($B279,'Changes (pct point)'!$B:$AA,W$645,FALSE)/(VLOOKUP($B279,'Rates (%) SA2'!$B:$AA,W$645,FALSE)-(VLOOKUP($B279,'Changes (pct point)'!$B:$AA,W$645,FALSE)))</f>
        <v>0.37633642195295802</v>
      </c>
      <c r="X279" s="2">
        <f>VLOOKUP($B279,'Changes (pct point)'!$B:$AA,X$645,FALSE)/(VLOOKUP($B279,'Rates (%) SA2'!$B:$AA,X$645,FALSE)-(VLOOKUP($B279,'Changes (pct point)'!$B:$AA,X$645,FALSE)))</f>
        <v>-0.30216265610721904</v>
      </c>
      <c r="Y279" s="2" t="e">
        <f>VLOOKUP($B279,'Changes (pct point)'!$B:$AA,Y$645,FALSE)/(VLOOKUP($B279,'Rates (%) SA2'!$B:$AA,Y$645,FALSE)-(VLOOKUP($B279,'Changes (pct point)'!$B:$AA,Y$645,FALSE)))</f>
        <v>#DIV/0!</v>
      </c>
      <c r="Z279" s="2">
        <f>VLOOKUP($B279,'Changes (pct point)'!$B:$AA,Z$645,FALSE)/(VLOOKUP($B279,'Rates (%) SA2'!$B:$AA,Z$645,FALSE)-(VLOOKUP($B279,'Changes (pct point)'!$B:$AA,Z$645,FALSE)))</f>
        <v>0.1507989347536618</v>
      </c>
    </row>
    <row r="280" spans="1:26" x14ac:dyDescent="0.3">
      <c r="A280">
        <v>113021262</v>
      </c>
      <c r="B280" t="s">
        <v>343</v>
      </c>
      <c r="C280" s="2">
        <f>VLOOKUP($B280,'Changes (pct point)'!$B:$AA,C$645,FALSE)/(VLOOKUP($B280,'Rates (%) SA2'!$B:$AA,C$645,FALSE)-(VLOOKUP($B280,'Changes (pct point)'!$B:$AA,C$645,FALSE)))</f>
        <v>0.32924217529296856</v>
      </c>
      <c r="D280" s="2">
        <f>VLOOKUP($B280,'Changes (pct point)'!$B:$AA,D$645,FALSE)/(VLOOKUP($B280,'Rates (%) SA2'!$B:$AA,D$645,FALSE)-(VLOOKUP($B280,'Changes (pct point)'!$B:$AA,D$645,FALSE)))</f>
        <v>0.79767999999999983</v>
      </c>
      <c r="E280" s="2">
        <f>VLOOKUP($B280,'Changes (pct point)'!$B:$AA,E$645,FALSE)/(VLOOKUP($B280,'Rates (%) SA2'!$B:$AA,E$645,FALSE)-(VLOOKUP($B280,'Changes (pct point)'!$B:$AA,E$645,FALSE)))</f>
        <v>0.73931333333333316</v>
      </c>
      <c r="F280" s="2">
        <f>VLOOKUP($B280,'Changes (pct point)'!$B:$AA,F$645,FALSE)/(VLOOKUP($B280,'Rates (%) SA2'!$B:$AA,F$645,FALSE)-(VLOOKUP($B280,'Changes (pct point)'!$B:$AA,F$645,FALSE)))</f>
        <v>0.54614393939393946</v>
      </c>
      <c r="G280" s="2">
        <f>VLOOKUP($B280,'Changes (pct point)'!$B:$AA,G$645,FALSE)/(VLOOKUP($B280,'Rates (%) SA2'!$B:$AA,G$645,FALSE)-(VLOOKUP($B280,'Changes (pct point)'!$B:$AA,G$645,FALSE)))</f>
        <v>-0.1490285714285714</v>
      </c>
      <c r="H280" s="2">
        <f>VLOOKUP($B280,'Changes (pct point)'!$B:$AA,H$645,FALSE)/(VLOOKUP($B280,'Rates (%) SA2'!$B:$AA,H$645,FALSE)-(VLOOKUP($B280,'Changes (pct point)'!$B:$AA,H$645,FALSE)))</f>
        <v>0.36612000000000022</v>
      </c>
      <c r="I280" s="2">
        <f>VLOOKUP($B280,'Changes (pct point)'!$B:$AA,I$645,FALSE)/(VLOOKUP($B280,'Rates (%) SA2'!$B:$AA,I$645,FALSE)-(VLOOKUP($B280,'Changes (pct point)'!$B:$AA,I$645,FALSE)))</f>
        <v>0.20359347826086954</v>
      </c>
      <c r="J280" s="2">
        <f>VLOOKUP($B280,'Changes (pct point)'!$B:$AA,J$645,FALSE)/(VLOOKUP($B280,'Rates (%) SA2'!$B:$AA,J$645,FALSE)-(VLOOKUP($B280,'Changes (pct point)'!$B:$AA,J$645,FALSE)))</f>
        <v>-0.33511891891891893</v>
      </c>
      <c r="K280" s="2">
        <f>VLOOKUP($B280,'Changes (pct point)'!$B:$AA,K$645,FALSE)/(VLOOKUP($B280,'Rates (%) SA2'!$B:$AA,K$645,FALSE)-(VLOOKUP($B280,'Changes (pct point)'!$B:$AA,K$645,FALSE)))</f>
        <v>0.82696703296703289</v>
      </c>
      <c r="L280" s="2">
        <f>VLOOKUP($B280,'Changes (pct point)'!$B:$AA,L$645,FALSE)/(VLOOKUP($B280,'Rates (%) SA2'!$B:$AA,L$645,FALSE)-(VLOOKUP($B280,'Changes (pct point)'!$B:$AA,L$645,FALSE)))</f>
        <v>0.39024827586206889</v>
      </c>
      <c r="M280" s="2">
        <f>VLOOKUP($B280,'Changes (pct point)'!$B:$AA,M$645,FALSE)/(VLOOKUP($B280,'Rates (%) SA2'!$B:$AA,M$645,FALSE)-(VLOOKUP($B280,'Changes (pct point)'!$B:$AA,M$645,FALSE)))</f>
        <v>0.32090181818181829</v>
      </c>
      <c r="N280" s="2">
        <f>VLOOKUP($B280,'Changes (pct point)'!$B:$AA,N$645,FALSE)/(VLOOKUP($B280,'Rates (%) SA2'!$B:$AA,N$645,FALSE)-(VLOOKUP($B280,'Changes (pct point)'!$B:$AA,N$645,FALSE)))</f>
        <v>2.8246846153846157</v>
      </c>
      <c r="O280" s="2">
        <f>VLOOKUP($B280,'Changes (pct point)'!$B:$AA,O$645,FALSE)/(VLOOKUP($B280,'Rates (%) SA2'!$B:$AA,O$645,FALSE)-(VLOOKUP($B280,'Changes (pct point)'!$B:$AA,O$645,FALSE)))</f>
        <v>0.54450975609756092</v>
      </c>
      <c r="P280" s="2">
        <f>VLOOKUP($B280,'Changes (pct point)'!$B:$AA,P$645,FALSE)/(VLOOKUP($B280,'Rates (%) SA2'!$B:$AA,P$645,FALSE)-(VLOOKUP($B280,'Changes (pct point)'!$B:$AA,P$645,FALSE)))</f>
        <v>0.1657777777777778</v>
      </c>
      <c r="Q280" s="2">
        <f>VLOOKUP($B280,'Changes (pct point)'!$B:$AA,Q$645,FALSE)/(VLOOKUP($B280,'Rates (%) SA2'!$B:$AA,Q$645,FALSE)-(VLOOKUP($B280,'Changes (pct point)'!$B:$AA,Q$645,FALSE)))</f>
        <v>0.25933383458646619</v>
      </c>
      <c r="R280" s="2">
        <f>VLOOKUP($B280,'Changes (pct point)'!$B:$AA,R$645,FALSE)/(VLOOKUP($B280,'Rates (%) SA2'!$B:$AA,R$645,FALSE)-(VLOOKUP($B280,'Changes (pct point)'!$B:$AA,R$645,FALSE)))</f>
        <v>-0.20994999999999994</v>
      </c>
      <c r="S280" s="2">
        <f>VLOOKUP($B280,'Changes (pct point)'!$B:$AA,S$645,FALSE)/(VLOOKUP($B280,'Rates (%) SA2'!$B:$AA,S$645,FALSE)-(VLOOKUP($B280,'Changes (pct point)'!$B:$AA,S$645,FALSE)))</f>
        <v>-0.15214278074866311</v>
      </c>
      <c r="T280" s="2">
        <f>VLOOKUP($B280,'Changes (pct point)'!$B:$AA,T$645,FALSE)/(VLOOKUP($B280,'Rates (%) SA2'!$B:$AA,T$645,FALSE)-(VLOOKUP($B280,'Changes (pct point)'!$B:$AA,T$645,FALSE)))</f>
        <v>1.5306875</v>
      </c>
      <c r="U280" s="2">
        <f>VLOOKUP($B280,'Changes (pct point)'!$B:$AA,U$645,FALSE)/(VLOOKUP($B280,'Rates (%) SA2'!$B:$AA,U$645,FALSE)-(VLOOKUP($B280,'Changes (pct point)'!$B:$AA,U$645,FALSE)))</f>
        <v>3.0940170940170746E-3</v>
      </c>
      <c r="V280" s="2">
        <f>VLOOKUP($B280,'Changes (pct point)'!$B:$AA,V$645,FALSE)/(VLOOKUP($B280,'Rates (%) SA2'!$B:$AA,V$645,FALSE)-(VLOOKUP($B280,'Changes (pct point)'!$B:$AA,V$645,FALSE)))</f>
        <v>0</v>
      </c>
      <c r="W280" s="2">
        <f>VLOOKUP($B280,'Changes (pct point)'!$B:$AA,W$645,FALSE)/(VLOOKUP($B280,'Rates (%) SA2'!$B:$AA,W$645,FALSE)-(VLOOKUP($B280,'Changes (pct point)'!$B:$AA,W$645,FALSE)))</f>
        <v>0.26619718309859153</v>
      </c>
      <c r="X280" s="2">
        <f>VLOOKUP($B280,'Changes (pct point)'!$B:$AA,X$645,FALSE)/(VLOOKUP($B280,'Rates (%) SA2'!$B:$AA,X$645,FALSE)-(VLOOKUP($B280,'Changes (pct point)'!$B:$AA,X$645,FALSE)))</f>
        <v>-0.32932091755621168</v>
      </c>
      <c r="Y280" s="2">
        <f>VLOOKUP($B280,'Changes (pct point)'!$B:$AA,Y$645,FALSE)/(VLOOKUP($B280,'Rates (%) SA2'!$B:$AA,Y$645,FALSE)-(VLOOKUP($B280,'Changes (pct point)'!$B:$AA,Y$645,FALSE)))</f>
        <v>0.34383954154727792</v>
      </c>
      <c r="Z280" s="2">
        <f>VLOOKUP($B280,'Changes (pct point)'!$B:$AA,Z$645,FALSE)/(VLOOKUP($B280,'Rates (%) SA2'!$B:$AA,Z$645,FALSE)-(VLOOKUP($B280,'Changes (pct point)'!$B:$AA,Z$645,FALSE)))</f>
        <v>-7.3153657682884135E-2</v>
      </c>
    </row>
    <row r="281" spans="1:26" x14ac:dyDescent="0.3">
      <c r="A281">
        <v>119041379</v>
      </c>
      <c r="B281" t="s">
        <v>495</v>
      </c>
      <c r="C281" s="2">
        <f>VLOOKUP($B281,'Changes (pct point)'!$B:$AA,C$645,FALSE)/(VLOOKUP($B281,'Rates (%) SA2'!$B:$AA,C$645,FALSE)-(VLOOKUP($B281,'Changes (pct point)'!$B:$AA,C$645,FALSE)))</f>
        <v>-8.6689560439560359E-2</v>
      </c>
      <c r="D281" s="2">
        <f>VLOOKUP($B281,'Changes (pct point)'!$B:$AA,D$645,FALSE)/(VLOOKUP($B281,'Rates (%) SA2'!$B:$AA,D$645,FALSE)-(VLOOKUP($B281,'Changes (pct point)'!$B:$AA,D$645,FALSE)))</f>
        <v>-0.15867088607594948</v>
      </c>
      <c r="E281" s="2">
        <f>VLOOKUP($B281,'Changes (pct point)'!$B:$AA,E$645,FALSE)/(VLOOKUP($B281,'Rates (%) SA2'!$B:$AA,E$645,FALSE)-(VLOOKUP($B281,'Changes (pct point)'!$B:$AA,E$645,FALSE)))</f>
        <v>-0.35006326530612247</v>
      </c>
      <c r="F281" s="2">
        <f>VLOOKUP($B281,'Changes (pct point)'!$B:$AA,F$645,FALSE)/(VLOOKUP($B281,'Rates (%) SA2'!$B:$AA,F$645,FALSE)-(VLOOKUP($B281,'Changes (pct point)'!$B:$AA,F$645,FALSE)))</f>
        <v>-6.9890099009901107E-3</v>
      </c>
      <c r="G281" s="2">
        <f>VLOOKUP($B281,'Changes (pct point)'!$B:$AA,G$645,FALSE)/(VLOOKUP($B281,'Rates (%) SA2'!$B:$AA,G$645,FALSE)-(VLOOKUP($B281,'Changes (pct point)'!$B:$AA,G$645,FALSE)))</f>
        <v>4.4774107142857143E-2</v>
      </c>
      <c r="H281" s="2">
        <f>VLOOKUP($B281,'Changes (pct point)'!$B:$AA,H$645,FALSE)/(VLOOKUP($B281,'Rates (%) SA2'!$B:$AA,H$645,FALSE)-(VLOOKUP($B281,'Changes (pct point)'!$B:$AA,H$645,FALSE)))</f>
        <v>-8.7949638205499281E-2</v>
      </c>
      <c r="I281" s="2">
        <f>VLOOKUP($B281,'Changes (pct point)'!$B:$AA,I$645,FALSE)/(VLOOKUP($B281,'Rates (%) SA2'!$B:$AA,I$645,FALSE)-(VLOOKUP($B281,'Changes (pct point)'!$B:$AA,I$645,FALSE)))</f>
        <v>-3.9711589008363309E-2</v>
      </c>
      <c r="J281" s="2">
        <f>VLOOKUP($B281,'Changes (pct point)'!$B:$AA,J$645,FALSE)/(VLOOKUP($B281,'Rates (%) SA2'!$B:$AA,J$645,FALSE)-(VLOOKUP($B281,'Changes (pct point)'!$B:$AA,J$645,FALSE)))</f>
        <v>-0.12878762376237632</v>
      </c>
      <c r="K281" s="2">
        <f>VLOOKUP($B281,'Changes (pct point)'!$B:$AA,K$645,FALSE)/(VLOOKUP($B281,'Rates (%) SA2'!$B:$AA,K$645,FALSE)-(VLOOKUP($B281,'Changes (pct point)'!$B:$AA,K$645,FALSE)))</f>
        <v>0.14609999999999992</v>
      </c>
      <c r="L281" s="2">
        <f>VLOOKUP($B281,'Changes (pct point)'!$B:$AA,L$645,FALSE)/(VLOOKUP($B281,'Rates (%) SA2'!$B:$AA,L$645,FALSE)-(VLOOKUP($B281,'Changes (pct point)'!$B:$AA,L$645,FALSE)))</f>
        <v>-4.3253441295546494E-2</v>
      </c>
      <c r="M281" s="2">
        <f>VLOOKUP($B281,'Changes (pct point)'!$B:$AA,M$645,FALSE)/(VLOOKUP($B281,'Rates (%) SA2'!$B:$AA,M$645,FALSE)-(VLOOKUP($B281,'Changes (pct point)'!$B:$AA,M$645,FALSE)))</f>
        <v>-0.42942541176470583</v>
      </c>
      <c r="N281" s="2">
        <f>VLOOKUP($B281,'Changes (pct point)'!$B:$AA,N$645,FALSE)/(VLOOKUP($B281,'Rates (%) SA2'!$B:$AA,N$645,FALSE)-(VLOOKUP($B281,'Changes (pct point)'!$B:$AA,N$645,FALSE)))</f>
        <v>-0.36257687861271676</v>
      </c>
      <c r="O281" s="2">
        <f>VLOOKUP($B281,'Changes (pct point)'!$B:$AA,O$645,FALSE)/(VLOOKUP($B281,'Rates (%) SA2'!$B:$AA,O$645,FALSE)-(VLOOKUP($B281,'Changes (pct point)'!$B:$AA,O$645,FALSE)))</f>
        <v>0.2497643564356436</v>
      </c>
      <c r="P281" s="2">
        <f>VLOOKUP($B281,'Changes (pct point)'!$B:$AA,P$645,FALSE)/(VLOOKUP($B281,'Rates (%) SA2'!$B:$AA,P$645,FALSE)-(VLOOKUP($B281,'Changes (pct point)'!$B:$AA,P$645,FALSE)))</f>
        <v>-0.23006408450704222</v>
      </c>
      <c r="Q281" s="2">
        <f>VLOOKUP($B281,'Changes (pct point)'!$B:$AA,Q$645,FALSE)/(VLOOKUP($B281,'Rates (%) SA2'!$B:$AA,Q$645,FALSE)-(VLOOKUP($B281,'Changes (pct point)'!$B:$AA,Q$645,FALSE)))</f>
        <v>-1.1606531881804006E-2</v>
      </c>
      <c r="R281" s="2">
        <f>VLOOKUP($B281,'Changes (pct point)'!$B:$AA,R$645,FALSE)/(VLOOKUP($B281,'Rates (%) SA2'!$B:$AA,R$645,FALSE)-(VLOOKUP($B281,'Changes (pct point)'!$B:$AA,R$645,FALSE)))</f>
        <v>3.6917948717948734E-2</v>
      </c>
      <c r="S281" s="2">
        <f>VLOOKUP($B281,'Changes (pct point)'!$B:$AA,S$645,FALSE)/(VLOOKUP($B281,'Rates (%) SA2'!$B:$AA,S$645,FALSE)-(VLOOKUP($B281,'Changes (pct point)'!$B:$AA,S$645,FALSE)))</f>
        <v>-4.2337903225806474E-2</v>
      </c>
      <c r="T281" s="2">
        <f>VLOOKUP($B281,'Changes (pct point)'!$B:$AA,T$645,FALSE)/(VLOOKUP($B281,'Rates (%) SA2'!$B:$AA,T$645,FALSE)-(VLOOKUP($B281,'Changes (pct point)'!$B:$AA,T$645,FALSE)))</f>
        <v>-1.7399999999999898E-2</v>
      </c>
      <c r="U281" s="2">
        <f>VLOOKUP($B281,'Changes (pct point)'!$B:$AA,U$645,FALSE)/(VLOOKUP($B281,'Rates (%) SA2'!$B:$AA,U$645,FALSE)-(VLOOKUP($B281,'Changes (pct point)'!$B:$AA,U$645,FALSE)))</f>
        <v>1.1316614420062419E-3</v>
      </c>
      <c r="V281" s="2">
        <f>VLOOKUP($B281,'Changes (pct point)'!$B:$AA,V$645,FALSE)/(VLOOKUP($B281,'Rates (%) SA2'!$B:$AA,V$645,FALSE)-(VLOOKUP($B281,'Changes (pct point)'!$B:$AA,V$645,FALSE)))</f>
        <v>-0.71011597938144322</v>
      </c>
      <c r="W281" s="2">
        <f>VLOOKUP($B281,'Changes (pct point)'!$B:$AA,W$645,FALSE)/(VLOOKUP($B281,'Rates (%) SA2'!$B:$AA,W$645,FALSE)-(VLOOKUP($B281,'Changes (pct point)'!$B:$AA,W$645,FALSE)))</f>
        <v>1.4886164623467603E-2</v>
      </c>
      <c r="X281" s="2" t="e">
        <f>VLOOKUP($B281,'Changes (pct point)'!$B:$AA,X$645,FALSE)/(VLOOKUP($B281,'Rates (%) SA2'!$B:$AA,X$645,FALSE)-(VLOOKUP($B281,'Changes (pct point)'!$B:$AA,X$645,FALSE)))</f>
        <v>#DIV/0!</v>
      </c>
      <c r="Y281" s="2">
        <f>VLOOKUP($B281,'Changes (pct point)'!$B:$AA,Y$645,FALSE)/(VLOOKUP($B281,'Rates (%) SA2'!$B:$AA,Y$645,FALSE)-(VLOOKUP($B281,'Changes (pct point)'!$B:$AA,Y$645,FALSE)))</f>
        <v>6.1376589215256454E-2</v>
      </c>
      <c r="Z281" s="2">
        <f>VLOOKUP($B281,'Changes (pct point)'!$B:$AA,Z$645,FALSE)/(VLOOKUP($B281,'Rates (%) SA2'!$B:$AA,Z$645,FALSE)-(VLOOKUP($B281,'Changes (pct point)'!$B:$AA,Z$645,FALSE)))</f>
        <v>0.36251236399604353</v>
      </c>
    </row>
    <row r="282" spans="1:26" x14ac:dyDescent="0.3">
      <c r="A282">
        <v>117011320</v>
      </c>
      <c r="B282" t="s">
        <v>414</v>
      </c>
      <c r="C282" s="2">
        <f>VLOOKUP($B282,'Changes (pct point)'!$B:$AA,C$645,FALSE)/(VLOOKUP($B282,'Rates (%) SA2'!$B:$AA,C$645,FALSE)-(VLOOKUP($B282,'Changes (pct point)'!$B:$AA,C$645,FALSE)))</f>
        <v>0</v>
      </c>
      <c r="D282" s="2">
        <f>VLOOKUP($B282,'Changes (pct point)'!$B:$AA,D$645,FALSE)/(VLOOKUP($B282,'Rates (%) SA2'!$B:$AA,D$645,FALSE)-(VLOOKUP($B282,'Changes (pct point)'!$B:$AA,D$645,FALSE)))</f>
        <v>0</v>
      </c>
      <c r="E282" s="2">
        <f>VLOOKUP($B282,'Changes (pct point)'!$B:$AA,E$645,FALSE)/(VLOOKUP($B282,'Rates (%) SA2'!$B:$AA,E$645,FALSE)-(VLOOKUP($B282,'Changes (pct point)'!$B:$AA,E$645,FALSE)))</f>
        <v>0</v>
      </c>
      <c r="F282" s="2">
        <f>VLOOKUP($B282,'Changes (pct point)'!$B:$AA,F$645,FALSE)/(VLOOKUP($B282,'Rates (%) SA2'!$B:$AA,F$645,FALSE)-(VLOOKUP($B282,'Changes (pct point)'!$B:$AA,F$645,FALSE)))</f>
        <v>0</v>
      </c>
      <c r="G282" s="2">
        <f>VLOOKUP($B282,'Changes (pct point)'!$B:$AA,G$645,FALSE)/(VLOOKUP($B282,'Rates (%) SA2'!$B:$AA,G$645,FALSE)-(VLOOKUP($B282,'Changes (pct point)'!$B:$AA,G$645,FALSE)))</f>
        <v>0</v>
      </c>
      <c r="H282" s="2">
        <f>VLOOKUP($B282,'Changes (pct point)'!$B:$AA,H$645,FALSE)/(VLOOKUP($B282,'Rates (%) SA2'!$B:$AA,H$645,FALSE)-(VLOOKUP($B282,'Changes (pct point)'!$B:$AA,H$645,FALSE)))</f>
        <v>0</v>
      </c>
      <c r="I282" s="2">
        <f>VLOOKUP($B282,'Changes (pct point)'!$B:$AA,I$645,FALSE)/(VLOOKUP($B282,'Rates (%) SA2'!$B:$AA,I$645,FALSE)-(VLOOKUP($B282,'Changes (pct point)'!$B:$AA,I$645,FALSE)))</f>
        <v>0</v>
      </c>
      <c r="J282" s="2">
        <f>VLOOKUP($B282,'Changes (pct point)'!$B:$AA,J$645,FALSE)/(VLOOKUP($B282,'Rates (%) SA2'!$B:$AA,J$645,FALSE)-(VLOOKUP($B282,'Changes (pct point)'!$B:$AA,J$645,FALSE)))</f>
        <v>0</v>
      </c>
      <c r="K282" s="2">
        <f>VLOOKUP($B282,'Changes (pct point)'!$B:$AA,K$645,FALSE)/(VLOOKUP($B282,'Rates (%) SA2'!$B:$AA,K$645,FALSE)-(VLOOKUP($B282,'Changes (pct point)'!$B:$AA,K$645,FALSE)))</f>
        <v>0</v>
      </c>
      <c r="L282" s="2">
        <f>VLOOKUP($B282,'Changes (pct point)'!$B:$AA,L$645,FALSE)/(VLOOKUP($B282,'Rates (%) SA2'!$B:$AA,L$645,FALSE)-(VLOOKUP($B282,'Changes (pct point)'!$B:$AA,L$645,FALSE)))</f>
        <v>0</v>
      </c>
      <c r="M282" s="2" t="e">
        <f>VLOOKUP($B282,'Changes (pct point)'!$B:$AA,M$645,FALSE)/(VLOOKUP($B282,'Rates (%) SA2'!$B:$AA,M$645,FALSE)-(VLOOKUP($B282,'Changes (pct point)'!$B:$AA,M$645,FALSE)))</f>
        <v>#VALUE!</v>
      </c>
      <c r="N282" s="2">
        <f>VLOOKUP($B282,'Changes (pct point)'!$B:$AA,N$645,FALSE)/(VLOOKUP($B282,'Rates (%) SA2'!$B:$AA,N$645,FALSE)-(VLOOKUP($B282,'Changes (pct point)'!$B:$AA,N$645,FALSE)))</f>
        <v>0</v>
      </c>
      <c r="O282" s="2">
        <f>VLOOKUP($B282,'Changes (pct point)'!$B:$AA,O$645,FALSE)/(VLOOKUP($B282,'Rates (%) SA2'!$B:$AA,O$645,FALSE)-(VLOOKUP($B282,'Changes (pct point)'!$B:$AA,O$645,FALSE)))</f>
        <v>0</v>
      </c>
      <c r="P282" s="2" t="e">
        <f>VLOOKUP($B282,'Changes (pct point)'!$B:$AA,P$645,FALSE)/(VLOOKUP($B282,'Rates (%) SA2'!$B:$AA,P$645,FALSE)-(VLOOKUP($B282,'Changes (pct point)'!$B:$AA,P$645,FALSE)))</f>
        <v>#VALUE!</v>
      </c>
      <c r="Q282" s="2">
        <f>VLOOKUP($B282,'Changes (pct point)'!$B:$AA,Q$645,FALSE)/(VLOOKUP($B282,'Rates (%) SA2'!$B:$AA,Q$645,FALSE)-(VLOOKUP($B282,'Changes (pct point)'!$B:$AA,Q$645,FALSE)))</f>
        <v>0</v>
      </c>
      <c r="R282" s="2">
        <f>VLOOKUP($B282,'Changes (pct point)'!$B:$AA,R$645,FALSE)/(VLOOKUP($B282,'Rates (%) SA2'!$B:$AA,R$645,FALSE)-(VLOOKUP($B282,'Changes (pct point)'!$B:$AA,R$645,FALSE)))</f>
        <v>0</v>
      </c>
      <c r="S282" s="2">
        <f>VLOOKUP($B282,'Changes (pct point)'!$B:$AA,S$645,FALSE)/(VLOOKUP($B282,'Rates (%) SA2'!$B:$AA,S$645,FALSE)-(VLOOKUP($B282,'Changes (pct point)'!$B:$AA,S$645,FALSE)))</f>
        <v>0</v>
      </c>
      <c r="T282" s="2">
        <f>VLOOKUP($B282,'Changes (pct point)'!$B:$AA,T$645,FALSE)/(VLOOKUP($B282,'Rates (%) SA2'!$B:$AA,T$645,FALSE)-(VLOOKUP($B282,'Changes (pct point)'!$B:$AA,T$645,FALSE)))</f>
        <v>0</v>
      </c>
      <c r="U282" s="2">
        <f>VLOOKUP($B282,'Changes (pct point)'!$B:$AA,U$645,FALSE)/(VLOOKUP($B282,'Rates (%) SA2'!$B:$AA,U$645,FALSE)-(VLOOKUP($B282,'Changes (pct point)'!$B:$AA,U$645,FALSE)))</f>
        <v>0</v>
      </c>
      <c r="V282" s="2" t="e">
        <f>VLOOKUP($B282,'Changes (pct point)'!$B:$AA,V$645,FALSE)/(VLOOKUP($B282,'Rates (%) SA2'!$B:$AA,V$645,FALSE)-(VLOOKUP($B282,'Changes (pct point)'!$B:$AA,V$645,FALSE)))</f>
        <v>#VALUE!</v>
      </c>
      <c r="W282" s="2">
        <f>VLOOKUP($B282,'Changes (pct point)'!$B:$AA,W$645,FALSE)/(VLOOKUP($B282,'Rates (%) SA2'!$B:$AA,W$645,FALSE)-(VLOOKUP($B282,'Changes (pct point)'!$B:$AA,W$645,FALSE)))</f>
        <v>0</v>
      </c>
      <c r="X282" s="2" t="e">
        <f>VLOOKUP($B282,'Changes (pct point)'!$B:$AA,X$645,FALSE)/(VLOOKUP($B282,'Rates (%) SA2'!$B:$AA,X$645,FALSE)-(VLOOKUP($B282,'Changes (pct point)'!$B:$AA,X$645,FALSE)))</f>
        <v>#DIV/0!</v>
      </c>
      <c r="Y282" s="2" t="e">
        <f>VLOOKUP($B282,'Changes (pct point)'!$B:$AA,Y$645,FALSE)/(VLOOKUP($B282,'Rates (%) SA2'!$B:$AA,Y$645,FALSE)-(VLOOKUP($B282,'Changes (pct point)'!$B:$AA,Y$645,FALSE)))</f>
        <v>#DIV/0!</v>
      </c>
      <c r="Z282" s="2" t="e">
        <f>VLOOKUP($B282,'Changes (pct point)'!$B:$AA,Z$645,FALSE)/(VLOOKUP($B282,'Rates (%) SA2'!$B:$AA,Z$645,FALSE)-(VLOOKUP($B282,'Changes (pct point)'!$B:$AA,Z$645,FALSE)))</f>
        <v>#DIV/0!</v>
      </c>
    </row>
    <row r="283" spans="1:26" x14ac:dyDescent="0.3">
      <c r="A283">
        <v>103021065</v>
      </c>
      <c r="B283" t="s">
        <v>139</v>
      </c>
      <c r="C283" s="2">
        <f>VLOOKUP($B283,'Changes (pct point)'!$B:$AA,C$645,FALSE)/(VLOOKUP($B283,'Rates (%) SA2'!$B:$AA,C$645,FALSE)-(VLOOKUP($B283,'Changes (pct point)'!$B:$AA,C$645,FALSE)))</f>
        <v>8.8322270742358072E-2</v>
      </c>
      <c r="D283" s="2">
        <f>VLOOKUP($B283,'Changes (pct point)'!$B:$AA,D$645,FALSE)/(VLOOKUP($B283,'Rates (%) SA2'!$B:$AA,D$645,FALSE)-(VLOOKUP($B283,'Changes (pct point)'!$B:$AA,D$645,FALSE)))</f>
        <v>-5.3714285714285701E-2</v>
      </c>
      <c r="E283" s="2">
        <f>VLOOKUP($B283,'Changes (pct point)'!$B:$AA,E$645,FALSE)/(VLOOKUP($B283,'Rates (%) SA2'!$B:$AA,E$645,FALSE)-(VLOOKUP($B283,'Changes (pct point)'!$B:$AA,E$645,FALSE)))</f>
        <v>0.47663636363636347</v>
      </c>
      <c r="F283" s="2">
        <f>VLOOKUP($B283,'Changes (pct point)'!$B:$AA,F$645,FALSE)/(VLOOKUP($B283,'Rates (%) SA2'!$B:$AA,F$645,FALSE)-(VLOOKUP($B283,'Changes (pct point)'!$B:$AA,F$645,FALSE)))</f>
        <v>0.1083538317757009</v>
      </c>
      <c r="G283" s="2">
        <f>VLOOKUP($B283,'Changes (pct point)'!$B:$AA,G$645,FALSE)/(VLOOKUP($B283,'Rates (%) SA2'!$B:$AA,G$645,FALSE)-(VLOOKUP($B283,'Changes (pct point)'!$B:$AA,G$645,FALSE)))</f>
        <v>3.3492883895130998E-2</v>
      </c>
      <c r="H283" s="2">
        <f>VLOOKUP($B283,'Changes (pct point)'!$B:$AA,H$645,FALSE)/(VLOOKUP($B283,'Rates (%) SA2'!$B:$AA,H$645,FALSE)-(VLOOKUP($B283,'Changes (pct point)'!$B:$AA,H$645,FALSE)))</f>
        <v>0.31682857142857129</v>
      </c>
      <c r="I283" s="2">
        <f>VLOOKUP($B283,'Changes (pct point)'!$B:$AA,I$645,FALSE)/(VLOOKUP($B283,'Rates (%) SA2'!$B:$AA,I$645,FALSE)-(VLOOKUP($B283,'Changes (pct point)'!$B:$AA,I$645,FALSE)))</f>
        <v>-3.3986497890295404E-2</v>
      </c>
      <c r="J283" s="2">
        <f>VLOOKUP($B283,'Changes (pct point)'!$B:$AA,J$645,FALSE)/(VLOOKUP($B283,'Rates (%) SA2'!$B:$AA,J$645,FALSE)-(VLOOKUP($B283,'Changes (pct point)'!$B:$AA,J$645,FALSE)))</f>
        <v>0.13356923076923086</v>
      </c>
      <c r="K283" s="2">
        <f>VLOOKUP($B283,'Changes (pct point)'!$B:$AA,K$645,FALSE)/(VLOOKUP($B283,'Rates (%) SA2'!$B:$AA,K$645,FALSE)-(VLOOKUP($B283,'Changes (pct point)'!$B:$AA,K$645,FALSE)))</f>
        <v>0.21790842105263167</v>
      </c>
      <c r="L283" s="2">
        <f>VLOOKUP($B283,'Changes (pct point)'!$B:$AA,L$645,FALSE)/(VLOOKUP($B283,'Rates (%) SA2'!$B:$AA,L$645,FALSE)-(VLOOKUP($B283,'Changes (pct point)'!$B:$AA,L$645,FALSE)))</f>
        <v>7.375887850467297E-2</v>
      </c>
      <c r="M283" s="2">
        <f>VLOOKUP($B283,'Changes (pct point)'!$B:$AA,M$645,FALSE)/(VLOOKUP($B283,'Rates (%) SA2'!$B:$AA,M$645,FALSE)-(VLOOKUP($B283,'Changes (pct point)'!$B:$AA,M$645,FALSE)))</f>
        <v>-0.15297142857142856</v>
      </c>
      <c r="N283" s="2">
        <f>VLOOKUP($B283,'Changes (pct point)'!$B:$AA,N$645,FALSE)/(VLOOKUP($B283,'Rates (%) SA2'!$B:$AA,N$645,FALSE)-(VLOOKUP($B283,'Changes (pct point)'!$B:$AA,N$645,FALSE)))</f>
        <v>0.38328055555555574</v>
      </c>
      <c r="O283" s="2">
        <f>VLOOKUP($B283,'Changes (pct point)'!$B:$AA,O$645,FALSE)/(VLOOKUP($B283,'Rates (%) SA2'!$B:$AA,O$645,FALSE)-(VLOOKUP($B283,'Changes (pct point)'!$B:$AA,O$645,FALSE)))</f>
        <v>0.54730126582278471</v>
      </c>
      <c r="P283" s="2">
        <f>VLOOKUP($B283,'Changes (pct point)'!$B:$AA,P$645,FALSE)/(VLOOKUP($B283,'Rates (%) SA2'!$B:$AA,P$645,FALSE)-(VLOOKUP($B283,'Changes (pct point)'!$B:$AA,P$645,FALSE)))</f>
        <v>4.5454545454545393E-2</v>
      </c>
      <c r="Q283" s="2">
        <f>VLOOKUP($B283,'Changes (pct point)'!$B:$AA,Q$645,FALSE)/(VLOOKUP($B283,'Rates (%) SA2'!$B:$AA,Q$645,FALSE)-(VLOOKUP($B283,'Changes (pct point)'!$B:$AA,Q$645,FALSE)))</f>
        <v>0.10498819444444428</v>
      </c>
      <c r="R283" s="2">
        <f>VLOOKUP($B283,'Changes (pct point)'!$B:$AA,R$645,FALSE)/(VLOOKUP($B283,'Rates (%) SA2'!$B:$AA,R$645,FALSE)-(VLOOKUP($B283,'Changes (pct point)'!$B:$AA,R$645,FALSE)))</f>
        <v>3.1657358490566008E-2</v>
      </c>
      <c r="S283" s="2">
        <f>VLOOKUP($B283,'Changes (pct point)'!$B:$AA,S$645,FALSE)/(VLOOKUP($B283,'Rates (%) SA2'!$B:$AA,S$645,FALSE)-(VLOOKUP($B283,'Changes (pct point)'!$B:$AA,S$645,FALSE)))</f>
        <v>-0.29505938242280283</v>
      </c>
      <c r="T283" s="2">
        <f>VLOOKUP($B283,'Changes (pct point)'!$B:$AA,T$645,FALSE)/(VLOOKUP($B283,'Rates (%) SA2'!$B:$AA,T$645,FALSE)-(VLOOKUP($B283,'Changes (pct point)'!$B:$AA,T$645,FALSE)))</f>
        <v>1.2903636363636366</v>
      </c>
      <c r="U283" s="2">
        <f>VLOOKUP($B283,'Changes (pct point)'!$B:$AA,U$645,FALSE)/(VLOOKUP($B283,'Rates (%) SA2'!$B:$AA,U$645,FALSE)-(VLOOKUP($B283,'Changes (pct point)'!$B:$AA,U$645,FALSE)))</f>
        <v>-8.9847715736042207E-4</v>
      </c>
      <c r="V283" s="2">
        <f>VLOOKUP($B283,'Changes (pct point)'!$B:$AA,V$645,FALSE)/(VLOOKUP($B283,'Rates (%) SA2'!$B:$AA,V$645,FALSE)-(VLOOKUP($B283,'Changes (pct point)'!$B:$AA,V$645,FALSE)))</f>
        <v>0.35834306569343066</v>
      </c>
      <c r="W283" s="2">
        <f>VLOOKUP($B283,'Changes (pct point)'!$B:$AA,W$645,FALSE)/(VLOOKUP($B283,'Rates (%) SA2'!$B:$AA,W$645,FALSE)-(VLOOKUP($B283,'Changes (pct point)'!$B:$AA,W$645,FALSE)))</f>
        <v>0.25493945188017841</v>
      </c>
      <c r="X283" s="2">
        <f>VLOOKUP($B283,'Changes (pct point)'!$B:$AA,X$645,FALSE)/(VLOOKUP($B283,'Rates (%) SA2'!$B:$AA,X$645,FALSE)-(VLOOKUP($B283,'Changes (pct point)'!$B:$AA,X$645,FALSE)))</f>
        <v>-4.7115056333219524E-2</v>
      </c>
      <c r="Y283" s="2" t="e">
        <f>VLOOKUP($B283,'Changes (pct point)'!$B:$AA,Y$645,FALSE)/(VLOOKUP($B283,'Rates (%) SA2'!$B:$AA,Y$645,FALSE)-(VLOOKUP($B283,'Changes (pct point)'!$B:$AA,Y$645,FALSE)))</f>
        <v>#DIV/0!</v>
      </c>
      <c r="Z283" s="2">
        <f>VLOOKUP($B283,'Changes (pct point)'!$B:$AA,Z$645,FALSE)/(VLOOKUP($B283,'Rates (%) SA2'!$B:$AA,Z$645,FALSE)-(VLOOKUP($B283,'Changes (pct point)'!$B:$AA,Z$645,FALSE)))</f>
        <v>-1.7601043024771841E-2</v>
      </c>
    </row>
    <row r="284" spans="1:26" x14ac:dyDescent="0.3">
      <c r="A284">
        <v>125031715</v>
      </c>
      <c r="B284" t="s">
        <v>637</v>
      </c>
      <c r="C284" s="2">
        <f>VLOOKUP($B284,'Changes (pct point)'!$B:$AA,C$645,FALSE)/(VLOOKUP($B284,'Rates (%) SA2'!$B:$AA,C$645,FALSE)-(VLOOKUP($B284,'Changes (pct point)'!$B:$AA,C$645,FALSE)))</f>
        <v>4.590639729350867E-2</v>
      </c>
      <c r="D284" s="2">
        <f>VLOOKUP($B284,'Changes (pct point)'!$B:$AA,D$645,FALSE)/(VLOOKUP($B284,'Rates (%) SA2'!$B:$AA,D$645,FALSE)-(VLOOKUP($B284,'Changes (pct point)'!$B:$AA,D$645,FALSE)))</f>
        <v>-0.1384566708042777</v>
      </c>
      <c r="E284" s="2">
        <f>VLOOKUP($B284,'Changes (pct point)'!$B:$AA,E$645,FALSE)/(VLOOKUP($B284,'Rates (%) SA2'!$B:$AA,E$645,FALSE)-(VLOOKUP($B284,'Changes (pct point)'!$B:$AA,E$645,FALSE)))</f>
        <v>6.0884640535836851E-2</v>
      </c>
      <c r="F284" s="2">
        <f>VLOOKUP($B284,'Changes (pct point)'!$B:$AA,F$645,FALSE)/(VLOOKUP($B284,'Rates (%) SA2'!$B:$AA,F$645,FALSE)-(VLOOKUP($B284,'Changes (pct point)'!$B:$AA,F$645,FALSE)))</f>
        <v>4.2038539822949451E-2</v>
      </c>
      <c r="G284" s="2">
        <f>VLOOKUP($B284,'Changes (pct point)'!$B:$AA,G$645,FALSE)/(VLOOKUP($B284,'Rates (%) SA2'!$B:$AA,G$645,FALSE)-(VLOOKUP($B284,'Changes (pct point)'!$B:$AA,G$645,FALSE)))</f>
        <v>0.60487740257603106</v>
      </c>
      <c r="H284" s="2">
        <f>VLOOKUP($B284,'Changes (pct point)'!$B:$AA,H$645,FALSE)/(VLOOKUP($B284,'Rates (%) SA2'!$B:$AA,H$645,FALSE)-(VLOOKUP($B284,'Changes (pct point)'!$B:$AA,H$645,FALSE)))</f>
        <v>0.14489112704650423</v>
      </c>
      <c r="I284" s="2">
        <f>VLOOKUP($B284,'Changes (pct point)'!$B:$AA,I$645,FALSE)/(VLOOKUP($B284,'Rates (%) SA2'!$B:$AA,I$645,FALSE)-(VLOOKUP($B284,'Changes (pct point)'!$B:$AA,I$645,FALSE)))</f>
        <v>0.11150322395976604</v>
      </c>
      <c r="J284" s="2">
        <f>VLOOKUP($B284,'Changes (pct point)'!$B:$AA,J$645,FALSE)/(VLOOKUP($B284,'Rates (%) SA2'!$B:$AA,J$645,FALSE)-(VLOOKUP($B284,'Changes (pct point)'!$B:$AA,J$645,FALSE)))</f>
        <v>0.54098035722405657</v>
      </c>
      <c r="K284" s="2">
        <f>VLOOKUP($B284,'Changes (pct point)'!$B:$AA,K$645,FALSE)/(VLOOKUP($B284,'Rates (%) SA2'!$B:$AA,K$645,FALSE)-(VLOOKUP($B284,'Changes (pct point)'!$B:$AA,K$645,FALSE)))</f>
        <v>0.55378688669646081</v>
      </c>
      <c r="L284" s="2">
        <f>VLOOKUP($B284,'Changes (pct point)'!$B:$AA,L$645,FALSE)/(VLOOKUP($B284,'Rates (%) SA2'!$B:$AA,L$645,FALSE)-(VLOOKUP($B284,'Changes (pct point)'!$B:$AA,L$645,FALSE)))</f>
        <v>2.934538219918406E-3</v>
      </c>
      <c r="M284" s="2">
        <f>VLOOKUP($B284,'Changes (pct point)'!$B:$AA,M$645,FALSE)/(VLOOKUP($B284,'Rates (%) SA2'!$B:$AA,M$645,FALSE)-(VLOOKUP($B284,'Changes (pct point)'!$B:$AA,M$645,FALSE)))</f>
        <v>-0.20789609305377935</v>
      </c>
      <c r="N284" s="2">
        <f>VLOOKUP($B284,'Changes (pct point)'!$B:$AA,N$645,FALSE)/(VLOOKUP($B284,'Rates (%) SA2'!$B:$AA,N$645,FALSE)-(VLOOKUP($B284,'Changes (pct point)'!$B:$AA,N$645,FALSE)))</f>
        <v>-0.23285108973195465</v>
      </c>
      <c r="O284" s="2">
        <f>VLOOKUP($B284,'Changes (pct point)'!$B:$AA,O$645,FALSE)/(VLOOKUP($B284,'Rates (%) SA2'!$B:$AA,O$645,FALSE)-(VLOOKUP($B284,'Changes (pct point)'!$B:$AA,O$645,FALSE)))</f>
        <v>0.32632583769576412</v>
      </c>
      <c r="P284" s="2">
        <f>VLOOKUP($B284,'Changes (pct point)'!$B:$AA,P$645,FALSE)/(VLOOKUP($B284,'Rates (%) SA2'!$B:$AA,P$645,FALSE)-(VLOOKUP($B284,'Changes (pct point)'!$B:$AA,P$645,FALSE)))</f>
        <v>-0.45692146839921155</v>
      </c>
      <c r="Q284" s="2">
        <f>VLOOKUP($B284,'Changes (pct point)'!$B:$AA,Q$645,FALSE)/(VLOOKUP($B284,'Rates (%) SA2'!$B:$AA,Q$645,FALSE)-(VLOOKUP($B284,'Changes (pct point)'!$B:$AA,Q$645,FALSE)))</f>
        <v>0.21039825179789223</v>
      </c>
      <c r="R284" s="2">
        <f>VLOOKUP($B284,'Changes (pct point)'!$B:$AA,R$645,FALSE)/(VLOOKUP($B284,'Rates (%) SA2'!$B:$AA,R$645,FALSE)-(VLOOKUP($B284,'Changes (pct point)'!$B:$AA,R$645,FALSE)))</f>
        <v>0.77041816199483981</v>
      </c>
      <c r="S284" s="2">
        <f>VLOOKUP($B284,'Changes (pct point)'!$B:$AA,S$645,FALSE)/(VLOOKUP($B284,'Rates (%) SA2'!$B:$AA,S$645,FALSE)-(VLOOKUP($B284,'Changes (pct point)'!$B:$AA,S$645,FALSE)))</f>
        <v>0.50224447593190547</v>
      </c>
      <c r="T284" s="2">
        <f>VLOOKUP($B284,'Changes (pct point)'!$B:$AA,T$645,FALSE)/(VLOOKUP($B284,'Rates (%) SA2'!$B:$AA,T$645,FALSE)-(VLOOKUP($B284,'Changes (pct point)'!$B:$AA,T$645,FALSE)))</f>
        <v>-7.9358035260836401E-2</v>
      </c>
      <c r="U284" s="2">
        <f>VLOOKUP($B284,'Changes (pct point)'!$B:$AA,U$645,FALSE)/(VLOOKUP($B284,'Rates (%) SA2'!$B:$AA,U$645,FALSE)-(VLOOKUP($B284,'Changes (pct point)'!$B:$AA,U$645,FALSE)))</f>
        <v>-1.8443094019949134E-3</v>
      </c>
      <c r="V284" s="2">
        <f>VLOOKUP($B284,'Changes (pct point)'!$B:$AA,V$645,FALSE)/(VLOOKUP($B284,'Rates (%) SA2'!$B:$AA,V$645,FALSE)-(VLOOKUP($B284,'Changes (pct point)'!$B:$AA,V$645,FALSE)))</f>
        <v>0.46830958700982861</v>
      </c>
      <c r="W284" s="2">
        <f>VLOOKUP($B284,'Changes (pct point)'!$B:$AA,W$645,FALSE)/(VLOOKUP($B284,'Rates (%) SA2'!$B:$AA,W$645,FALSE)-(VLOOKUP($B284,'Changes (pct point)'!$B:$AA,W$645,FALSE)))</f>
        <v>7.3717948717948706E-2</v>
      </c>
      <c r="X284" s="2">
        <f>VLOOKUP($B284,'Changes (pct point)'!$B:$AA,X$645,FALSE)/(VLOOKUP($B284,'Rates (%) SA2'!$B:$AA,X$645,FALSE)-(VLOOKUP($B284,'Changes (pct point)'!$B:$AA,X$645,FALSE)))</f>
        <v>-0.13727882855399634</v>
      </c>
      <c r="Y284" s="2">
        <f>VLOOKUP($B284,'Changes (pct point)'!$B:$AA,Y$645,FALSE)/(VLOOKUP($B284,'Rates (%) SA2'!$B:$AA,Y$645,FALSE)-(VLOOKUP($B284,'Changes (pct point)'!$B:$AA,Y$645,FALSE)))</f>
        <v>0.33682112605879422</v>
      </c>
      <c r="Z284" s="2">
        <f>VLOOKUP($B284,'Changes (pct point)'!$B:$AA,Z$645,FALSE)/(VLOOKUP($B284,'Rates (%) SA2'!$B:$AA,Z$645,FALSE)-(VLOOKUP($B284,'Changes (pct point)'!$B:$AA,Z$645,FALSE)))</f>
        <v>-0.17455061494796592</v>
      </c>
    </row>
    <row r="285" spans="1:26" x14ac:dyDescent="0.3">
      <c r="A285">
        <v>103021063</v>
      </c>
      <c r="B285" t="s">
        <v>137</v>
      </c>
      <c r="C285" s="2">
        <f>VLOOKUP($B285,'Changes (pct point)'!$B:$AA,C$645,FALSE)/(VLOOKUP($B285,'Rates (%) SA2'!$B:$AA,C$645,FALSE)-(VLOOKUP($B285,'Changes (pct point)'!$B:$AA,C$645,FALSE)))</f>
        <v>0.19794477234401342</v>
      </c>
      <c r="D285" s="2">
        <f>VLOOKUP($B285,'Changes (pct point)'!$B:$AA,D$645,FALSE)/(VLOOKUP($B285,'Rates (%) SA2'!$B:$AA,D$645,FALSE)-(VLOOKUP($B285,'Changes (pct point)'!$B:$AA,D$645,FALSE)))</f>
        <v>2.8767924528301941E-2</v>
      </c>
      <c r="E285" s="2">
        <f>VLOOKUP($B285,'Changes (pct point)'!$B:$AA,E$645,FALSE)/(VLOOKUP($B285,'Rates (%) SA2'!$B:$AA,E$645,FALSE)-(VLOOKUP($B285,'Changes (pct point)'!$B:$AA,E$645,FALSE)))</f>
        <v>0.60082380952380932</v>
      </c>
      <c r="F285" s="2">
        <f>VLOOKUP($B285,'Changes (pct point)'!$B:$AA,F$645,FALSE)/(VLOOKUP($B285,'Rates (%) SA2'!$B:$AA,F$645,FALSE)-(VLOOKUP($B285,'Changes (pct point)'!$B:$AA,F$645,FALSE)))</f>
        <v>0.14049108589951384</v>
      </c>
      <c r="G285" s="2">
        <f>VLOOKUP($B285,'Changes (pct point)'!$B:$AA,G$645,FALSE)/(VLOOKUP($B285,'Rates (%) SA2'!$B:$AA,G$645,FALSE)-(VLOOKUP($B285,'Changes (pct point)'!$B:$AA,G$645,FALSE)))</f>
        <v>0.34025396825396836</v>
      </c>
      <c r="H285" s="2">
        <f>VLOOKUP($B285,'Changes (pct point)'!$B:$AA,H$645,FALSE)/(VLOOKUP($B285,'Rates (%) SA2'!$B:$AA,H$645,FALSE)-(VLOOKUP($B285,'Changes (pct point)'!$B:$AA,H$645,FALSE)))</f>
        <v>0.39437974947807936</v>
      </c>
      <c r="I285" s="2">
        <f>VLOOKUP($B285,'Changes (pct point)'!$B:$AA,I$645,FALSE)/(VLOOKUP($B285,'Rates (%) SA2'!$B:$AA,I$645,FALSE)-(VLOOKUP($B285,'Changes (pct point)'!$B:$AA,I$645,FALSE)))</f>
        <v>0.10531636363636368</v>
      </c>
      <c r="J285" s="2">
        <f>VLOOKUP($B285,'Changes (pct point)'!$B:$AA,J$645,FALSE)/(VLOOKUP($B285,'Rates (%) SA2'!$B:$AA,J$645,FALSE)-(VLOOKUP($B285,'Changes (pct point)'!$B:$AA,J$645,FALSE)))</f>
        <v>6.4104637681159427E-2</v>
      </c>
      <c r="K285" s="2">
        <f>VLOOKUP($B285,'Changes (pct point)'!$B:$AA,K$645,FALSE)/(VLOOKUP($B285,'Rates (%) SA2'!$B:$AA,K$645,FALSE)-(VLOOKUP($B285,'Changes (pct point)'!$B:$AA,K$645,FALSE)))</f>
        <v>0.45746909090909105</v>
      </c>
      <c r="L285" s="2">
        <f>VLOOKUP($B285,'Changes (pct point)'!$B:$AA,L$645,FALSE)/(VLOOKUP($B285,'Rates (%) SA2'!$B:$AA,L$645,FALSE)-(VLOOKUP($B285,'Changes (pct point)'!$B:$AA,L$645,FALSE)))</f>
        <v>0.81774907063197033</v>
      </c>
      <c r="M285" s="2">
        <f>VLOOKUP($B285,'Changes (pct point)'!$B:$AA,M$645,FALSE)/(VLOOKUP($B285,'Rates (%) SA2'!$B:$AA,M$645,FALSE)-(VLOOKUP($B285,'Changes (pct point)'!$B:$AA,M$645,FALSE)))</f>
        <v>-0.18373324742268041</v>
      </c>
      <c r="N285" s="2">
        <f>VLOOKUP($B285,'Changes (pct point)'!$B:$AA,N$645,FALSE)/(VLOOKUP($B285,'Rates (%) SA2'!$B:$AA,N$645,FALSE)-(VLOOKUP($B285,'Changes (pct point)'!$B:$AA,N$645,FALSE)))</f>
        <v>1.8505172413793222E-2</v>
      </c>
      <c r="O285" s="2">
        <f>VLOOKUP($B285,'Changes (pct point)'!$B:$AA,O$645,FALSE)/(VLOOKUP($B285,'Rates (%) SA2'!$B:$AA,O$645,FALSE)-(VLOOKUP($B285,'Changes (pct point)'!$B:$AA,O$645,FALSE)))</f>
        <v>0.39118437500000014</v>
      </c>
      <c r="P285" s="2">
        <f>VLOOKUP($B285,'Changes (pct point)'!$B:$AA,P$645,FALSE)/(VLOOKUP($B285,'Rates (%) SA2'!$B:$AA,P$645,FALSE)-(VLOOKUP($B285,'Changes (pct point)'!$B:$AA,P$645,FALSE)))</f>
        <v>3.6386138613861356E-2</v>
      </c>
      <c r="Q285" s="2">
        <f>VLOOKUP($B285,'Changes (pct point)'!$B:$AA,Q$645,FALSE)/(VLOOKUP($B285,'Rates (%) SA2'!$B:$AA,Q$645,FALSE)-(VLOOKUP($B285,'Changes (pct point)'!$B:$AA,Q$645,FALSE)))</f>
        <v>0.26864510638297878</v>
      </c>
      <c r="R285" s="2">
        <f>VLOOKUP($B285,'Changes (pct point)'!$B:$AA,R$645,FALSE)/(VLOOKUP($B285,'Rates (%) SA2'!$B:$AA,R$645,FALSE)-(VLOOKUP($B285,'Changes (pct point)'!$B:$AA,R$645,FALSE)))</f>
        <v>0.41451199999999988</v>
      </c>
      <c r="S285" s="2">
        <f>VLOOKUP($B285,'Changes (pct point)'!$B:$AA,S$645,FALSE)/(VLOOKUP($B285,'Rates (%) SA2'!$B:$AA,S$645,FALSE)-(VLOOKUP($B285,'Changes (pct point)'!$B:$AA,S$645,FALSE)))</f>
        <v>-0.22821491002570693</v>
      </c>
      <c r="T285" s="2">
        <f>VLOOKUP($B285,'Changes (pct point)'!$B:$AA,T$645,FALSE)/(VLOOKUP($B285,'Rates (%) SA2'!$B:$AA,T$645,FALSE)-(VLOOKUP($B285,'Changes (pct point)'!$B:$AA,T$645,FALSE)))</f>
        <v>1.4071860465116277</v>
      </c>
      <c r="U285" s="2">
        <f>VLOOKUP($B285,'Changes (pct point)'!$B:$AA,U$645,FALSE)/(VLOOKUP($B285,'Rates (%) SA2'!$B:$AA,U$645,FALSE)-(VLOOKUP($B285,'Changes (pct point)'!$B:$AA,U$645,FALSE)))</f>
        <v>-2.8212765957446821E-3</v>
      </c>
      <c r="V285" s="2">
        <f>VLOOKUP($B285,'Changes (pct point)'!$B:$AA,V$645,FALSE)/(VLOOKUP($B285,'Rates (%) SA2'!$B:$AA,V$645,FALSE)-(VLOOKUP($B285,'Changes (pct point)'!$B:$AA,V$645,FALSE)))</f>
        <v>0.34079074074074062</v>
      </c>
      <c r="W285" s="2">
        <f>VLOOKUP($B285,'Changes (pct point)'!$B:$AA,W$645,FALSE)/(VLOOKUP($B285,'Rates (%) SA2'!$B:$AA,W$645,FALSE)-(VLOOKUP($B285,'Changes (pct point)'!$B:$AA,W$645,FALSE)))</f>
        <v>0.41917973462002411</v>
      </c>
      <c r="X285" s="2">
        <f>VLOOKUP($B285,'Changes (pct point)'!$B:$AA,X$645,FALSE)/(VLOOKUP($B285,'Rates (%) SA2'!$B:$AA,X$645,FALSE)-(VLOOKUP($B285,'Changes (pct point)'!$B:$AA,X$645,FALSE)))</f>
        <v>1.9637925744093284E-2</v>
      </c>
      <c r="Y285" s="2">
        <f>VLOOKUP($B285,'Changes (pct point)'!$B:$AA,Y$645,FALSE)/(VLOOKUP($B285,'Rates (%) SA2'!$B:$AA,Y$645,FALSE)-(VLOOKUP($B285,'Changes (pct point)'!$B:$AA,Y$645,FALSE)))</f>
        <v>0</v>
      </c>
      <c r="Z285" s="2">
        <f>VLOOKUP($B285,'Changes (pct point)'!$B:$AA,Z$645,FALSE)/(VLOOKUP($B285,'Rates (%) SA2'!$B:$AA,Z$645,FALSE)-(VLOOKUP($B285,'Changes (pct point)'!$B:$AA,Z$645,FALSE)))</f>
        <v>0.46718146718146714</v>
      </c>
    </row>
    <row r="286" spans="1:26" x14ac:dyDescent="0.3">
      <c r="A286">
        <v>120031396</v>
      </c>
      <c r="B286" t="s">
        <v>516</v>
      </c>
      <c r="C286" s="2">
        <f>VLOOKUP($B286,'Changes (pct point)'!$B:$AA,C$645,FALSE)/(VLOOKUP($B286,'Rates (%) SA2'!$B:$AA,C$645,FALSE)-(VLOOKUP($B286,'Changes (pct point)'!$B:$AA,C$645,FALSE)))</f>
        <v>-5.7872751798561085E-2</v>
      </c>
      <c r="D286" s="2">
        <f>VLOOKUP($B286,'Changes (pct point)'!$B:$AA,D$645,FALSE)/(VLOOKUP($B286,'Rates (%) SA2'!$B:$AA,D$645,FALSE)-(VLOOKUP($B286,'Changes (pct point)'!$B:$AA,D$645,FALSE)))</f>
        <v>-0.13033508771929816</v>
      </c>
      <c r="E286" s="2">
        <f>VLOOKUP($B286,'Changes (pct point)'!$B:$AA,E$645,FALSE)/(VLOOKUP($B286,'Rates (%) SA2'!$B:$AA,E$645,FALSE)-(VLOOKUP($B286,'Changes (pct point)'!$B:$AA,E$645,FALSE)))</f>
        <v>-0.17081687979539636</v>
      </c>
      <c r="F286" s="2">
        <f>VLOOKUP($B286,'Changes (pct point)'!$B:$AA,F$645,FALSE)/(VLOOKUP($B286,'Rates (%) SA2'!$B:$AA,F$645,FALSE)-(VLOOKUP($B286,'Changes (pct point)'!$B:$AA,F$645,FALSE)))</f>
        <v>-4.1491147540983583E-2</v>
      </c>
      <c r="G286" s="2">
        <f>VLOOKUP($B286,'Changes (pct point)'!$B:$AA,G$645,FALSE)/(VLOOKUP($B286,'Rates (%) SA2'!$B:$AA,G$645,FALSE)-(VLOOKUP($B286,'Changes (pct point)'!$B:$AA,G$645,FALSE)))</f>
        <v>0.57474242424242417</v>
      </c>
      <c r="H286" s="2">
        <f>VLOOKUP($B286,'Changes (pct point)'!$B:$AA,H$645,FALSE)/(VLOOKUP($B286,'Rates (%) SA2'!$B:$AA,H$645,FALSE)-(VLOOKUP($B286,'Changes (pct point)'!$B:$AA,H$645,FALSE)))</f>
        <v>-2.3058904109589082E-2</v>
      </c>
      <c r="I286" s="2">
        <f>VLOOKUP($B286,'Changes (pct point)'!$B:$AA,I$645,FALSE)/(VLOOKUP($B286,'Rates (%) SA2'!$B:$AA,I$645,FALSE)-(VLOOKUP($B286,'Changes (pct point)'!$B:$AA,I$645,FALSE)))</f>
        <v>-4.4622712238147837E-2</v>
      </c>
      <c r="J286" s="2">
        <f>VLOOKUP($B286,'Changes (pct point)'!$B:$AA,J$645,FALSE)/(VLOOKUP($B286,'Rates (%) SA2'!$B:$AA,J$645,FALSE)-(VLOOKUP($B286,'Changes (pct point)'!$B:$AA,J$645,FALSE)))</f>
        <v>-0.14444838709677427</v>
      </c>
      <c r="K286" s="2">
        <f>VLOOKUP($B286,'Changes (pct point)'!$B:$AA,K$645,FALSE)/(VLOOKUP($B286,'Rates (%) SA2'!$B:$AA,K$645,FALSE)-(VLOOKUP($B286,'Changes (pct point)'!$B:$AA,K$645,FALSE)))</f>
        <v>5.767058823529414E-2</v>
      </c>
      <c r="L286" s="2">
        <f>VLOOKUP($B286,'Changes (pct point)'!$B:$AA,L$645,FALSE)/(VLOOKUP($B286,'Rates (%) SA2'!$B:$AA,L$645,FALSE)-(VLOOKUP($B286,'Changes (pct point)'!$B:$AA,L$645,FALSE)))</f>
        <v>-0.14184765100671146</v>
      </c>
      <c r="M286" s="2">
        <f>VLOOKUP($B286,'Changes (pct point)'!$B:$AA,M$645,FALSE)/(VLOOKUP($B286,'Rates (%) SA2'!$B:$AA,M$645,FALSE)-(VLOOKUP($B286,'Changes (pct point)'!$B:$AA,M$645,FALSE)))</f>
        <v>-0.18110080000000003</v>
      </c>
      <c r="N286" s="2">
        <f>VLOOKUP($B286,'Changes (pct point)'!$B:$AA,N$645,FALSE)/(VLOOKUP($B286,'Rates (%) SA2'!$B:$AA,N$645,FALSE)-(VLOOKUP($B286,'Changes (pct point)'!$B:$AA,N$645,FALSE)))</f>
        <v>-0.33546022408963588</v>
      </c>
      <c r="O286" s="2">
        <f>VLOOKUP($B286,'Changes (pct point)'!$B:$AA,O$645,FALSE)/(VLOOKUP($B286,'Rates (%) SA2'!$B:$AA,O$645,FALSE)-(VLOOKUP($B286,'Changes (pct point)'!$B:$AA,O$645,FALSE)))</f>
        <v>0.20632201492537317</v>
      </c>
      <c r="P286" s="2">
        <f>VLOOKUP($B286,'Changes (pct point)'!$B:$AA,P$645,FALSE)/(VLOOKUP($B286,'Rates (%) SA2'!$B:$AA,P$645,FALSE)-(VLOOKUP($B286,'Changes (pct point)'!$B:$AA,P$645,FALSE)))</f>
        <v>-0.46427783505154641</v>
      </c>
      <c r="Q286" s="2">
        <f>VLOOKUP($B286,'Changes (pct point)'!$B:$AA,Q$645,FALSE)/(VLOOKUP($B286,'Rates (%) SA2'!$B:$AA,Q$645,FALSE)-(VLOOKUP($B286,'Changes (pct point)'!$B:$AA,Q$645,FALSE)))</f>
        <v>0.12035355392156884</v>
      </c>
      <c r="R286" s="2">
        <f>VLOOKUP($B286,'Changes (pct point)'!$B:$AA,R$645,FALSE)/(VLOOKUP($B286,'Rates (%) SA2'!$B:$AA,R$645,FALSE)-(VLOOKUP($B286,'Changes (pct point)'!$B:$AA,R$645,FALSE)))</f>
        <v>0.9375199999999998</v>
      </c>
      <c r="S286" s="2">
        <f>VLOOKUP($B286,'Changes (pct point)'!$B:$AA,S$645,FALSE)/(VLOOKUP($B286,'Rates (%) SA2'!$B:$AA,S$645,FALSE)-(VLOOKUP($B286,'Changes (pct point)'!$B:$AA,S$645,FALSE)))</f>
        <v>-0.26883500000000005</v>
      </c>
      <c r="T286" s="2">
        <f>VLOOKUP($B286,'Changes (pct point)'!$B:$AA,T$645,FALSE)/(VLOOKUP($B286,'Rates (%) SA2'!$B:$AA,T$645,FALSE)-(VLOOKUP($B286,'Changes (pct point)'!$B:$AA,T$645,FALSE)))</f>
        <v>-0.14067397260273976</v>
      </c>
      <c r="U286" s="2">
        <f>VLOOKUP($B286,'Changes (pct point)'!$B:$AA,U$645,FALSE)/(VLOOKUP($B286,'Rates (%) SA2'!$B:$AA,U$645,FALSE)-(VLOOKUP($B286,'Changes (pct point)'!$B:$AA,U$645,FALSE)))</f>
        <v>-3.4139534883720368E-3</v>
      </c>
      <c r="V286" s="2">
        <f>VLOOKUP($B286,'Changes (pct point)'!$B:$AA,V$645,FALSE)/(VLOOKUP($B286,'Rates (%) SA2'!$B:$AA,V$645,FALSE)-(VLOOKUP($B286,'Changes (pct point)'!$B:$AA,V$645,FALSE)))</f>
        <v>0.19188198757763986</v>
      </c>
      <c r="W286" s="2">
        <f>VLOOKUP($B286,'Changes (pct point)'!$B:$AA,W$645,FALSE)/(VLOOKUP($B286,'Rates (%) SA2'!$B:$AA,W$645,FALSE)-(VLOOKUP($B286,'Changes (pct point)'!$B:$AA,W$645,FALSE)))</f>
        <v>-0.11902693310165073</v>
      </c>
      <c r="X286" s="2">
        <f>VLOOKUP($B286,'Changes (pct point)'!$B:$AA,X$645,FALSE)/(VLOOKUP($B286,'Rates (%) SA2'!$B:$AA,X$645,FALSE)-(VLOOKUP($B286,'Changes (pct point)'!$B:$AA,X$645,FALSE)))</f>
        <v>-0.15893333333333334</v>
      </c>
      <c r="Y286" s="2">
        <f>VLOOKUP($B286,'Changes (pct point)'!$B:$AA,Y$645,FALSE)/(VLOOKUP($B286,'Rates (%) SA2'!$B:$AA,Y$645,FALSE)-(VLOOKUP($B286,'Changes (pct point)'!$B:$AA,Y$645,FALSE)))</f>
        <v>2.6169026169026166E-2</v>
      </c>
      <c r="Z286" s="2">
        <f>VLOOKUP($B286,'Changes (pct point)'!$B:$AA,Z$645,FALSE)/(VLOOKUP($B286,'Rates (%) SA2'!$B:$AA,Z$645,FALSE)-(VLOOKUP($B286,'Changes (pct point)'!$B:$AA,Z$645,FALSE)))</f>
        <v>0.4464285714285714</v>
      </c>
    </row>
    <row r="287" spans="1:26" x14ac:dyDescent="0.3">
      <c r="A287">
        <v>121041413</v>
      </c>
      <c r="B287" t="s">
        <v>544</v>
      </c>
      <c r="C287" s="2">
        <f>VLOOKUP($B287,'Changes (pct point)'!$B:$AA,C$645,FALSE)/(VLOOKUP($B287,'Rates (%) SA2'!$B:$AA,C$645,FALSE)-(VLOOKUP($B287,'Changes (pct point)'!$B:$AA,C$645,FALSE)))</f>
        <v>-0.15776476707988682</v>
      </c>
      <c r="D287" s="2">
        <f>VLOOKUP($B287,'Changes (pct point)'!$B:$AA,D$645,FALSE)/(VLOOKUP($B287,'Rates (%) SA2'!$B:$AA,D$645,FALSE)-(VLOOKUP($B287,'Changes (pct point)'!$B:$AA,D$645,FALSE)))</f>
        <v>-0.44520449297640052</v>
      </c>
      <c r="E287" s="2">
        <f>VLOOKUP($B287,'Changes (pct point)'!$B:$AA,E$645,FALSE)/(VLOOKUP($B287,'Rates (%) SA2'!$B:$AA,E$645,FALSE)-(VLOOKUP($B287,'Changes (pct point)'!$B:$AA,E$645,FALSE)))</f>
        <v>-0.16275231104772508</v>
      </c>
      <c r="F287" s="2">
        <f>VLOOKUP($B287,'Changes (pct point)'!$B:$AA,F$645,FALSE)/(VLOOKUP($B287,'Rates (%) SA2'!$B:$AA,F$645,FALSE)-(VLOOKUP($B287,'Changes (pct point)'!$B:$AA,F$645,FALSE)))</f>
        <v>-0.12465207671898243</v>
      </c>
      <c r="G287" s="2">
        <f>VLOOKUP($B287,'Changes (pct point)'!$B:$AA,G$645,FALSE)/(VLOOKUP($B287,'Rates (%) SA2'!$B:$AA,G$645,FALSE)-(VLOOKUP($B287,'Changes (pct point)'!$B:$AA,G$645,FALSE)))</f>
        <v>2.5233663637696933E-2</v>
      </c>
      <c r="H287" s="2">
        <f>VLOOKUP($B287,'Changes (pct point)'!$B:$AA,H$645,FALSE)/(VLOOKUP($B287,'Rates (%) SA2'!$B:$AA,H$645,FALSE)-(VLOOKUP($B287,'Changes (pct point)'!$B:$AA,H$645,FALSE)))</f>
        <v>-9.2621319418014714E-2</v>
      </c>
      <c r="I287" s="2">
        <f>VLOOKUP($B287,'Changes (pct point)'!$B:$AA,I$645,FALSE)/(VLOOKUP($B287,'Rates (%) SA2'!$B:$AA,I$645,FALSE)-(VLOOKUP($B287,'Changes (pct point)'!$B:$AA,I$645,FALSE)))</f>
        <v>-9.4553771898365169E-2</v>
      </c>
      <c r="J287" s="2">
        <f>VLOOKUP($B287,'Changes (pct point)'!$B:$AA,J$645,FALSE)/(VLOOKUP($B287,'Rates (%) SA2'!$B:$AA,J$645,FALSE)-(VLOOKUP($B287,'Changes (pct point)'!$B:$AA,J$645,FALSE)))</f>
        <v>0.17139351574356007</v>
      </c>
      <c r="K287" s="2">
        <f>VLOOKUP($B287,'Changes (pct point)'!$B:$AA,K$645,FALSE)/(VLOOKUP($B287,'Rates (%) SA2'!$B:$AA,K$645,FALSE)-(VLOOKUP($B287,'Changes (pct point)'!$B:$AA,K$645,FALSE)))</f>
        <v>-0.12812686426480499</v>
      </c>
      <c r="L287" s="2">
        <f>VLOOKUP($B287,'Changes (pct point)'!$B:$AA,L$645,FALSE)/(VLOOKUP($B287,'Rates (%) SA2'!$B:$AA,L$645,FALSE)-(VLOOKUP($B287,'Changes (pct point)'!$B:$AA,L$645,FALSE)))</f>
        <v>-0.57443059808733743</v>
      </c>
      <c r="M287" s="2">
        <f>VLOOKUP($B287,'Changes (pct point)'!$B:$AA,M$645,FALSE)/(VLOOKUP($B287,'Rates (%) SA2'!$B:$AA,M$645,FALSE)-(VLOOKUP($B287,'Changes (pct point)'!$B:$AA,M$645,FALSE)))</f>
        <v>-0.36832603177304168</v>
      </c>
      <c r="N287" s="2">
        <f>VLOOKUP($B287,'Changes (pct point)'!$B:$AA,N$645,FALSE)/(VLOOKUP($B287,'Rates (%) SA2'!$B:$AA,N$645,FALSE)-(VLOOKUP($B287,'Changes (pct point)'!$B:$AA,N$645,FALSE)))</f>
        <v>-0.53538966004901956</v>
      </c>
      <c r="O287" s="2">
        <f>VLOOKUP($B287,'Changes (pct point)'!$B:$AA,O$645,FALSE)/(VLOOKUP($B287,'Rates (%) SA2'!$B:$AA,O$645,FALSE)-(VLOOKUP($B287,'Changes (pct point)'!$B:$AA,O$645,FALSE)))</f>
        <v>0.81790815419788332</v>
      </c>
      <c r="P287" s="2">
        <f>VLOOKUP($B287,'Changes (pct point)'!$B:$AA,P$645,FALSE)/(VLOOKUP($B287,'Rates (%) SA2'!$B:$AA,P$645,FALSE)-(VLOOKUP($B287,'Changes (pct point)'!$B:$AA,P$645,FALSE)))</f>
        <v>-0.19999312505973865</v>
      </c>
      <c r="Q287" s="2">
        <f>VLOOKUP($B287,'Changes (pct point)'!$B:$AA,Q$645,FALSE)/(VLOOKUP($B287,'Rates (%) SA2'!$B:$AA,Q$645,FALSE)-(VLOOKUP($B287,'Changes (pct point)'!$B:$AA,Q$645,FALSE)))</f>
        <v>0.18782245395210262</v>
      </c>
      <c r="R287" s="2">
        <f>VLOOKUP($B287,'Changes (pct point)'!$B:$AA,R$645,FALSE)/(VLOOKUP($B287,'Rates (%) SA2'!$B:$AA,R$645,FALSE)-(VLOOKUP($B287,'Changes (pct point)'!$B:$AA,R$645,FALSE)))</f>
        <v>-0.23104590600657166</v>
      </c>
      <c r="S287" s="2">
        <f>VLOOKUP($B287,'Changes (pct point)'!$B:$AA,S$645,FALSE)/(VLOOKUP($B287,'Rates (%) SA2'!$B:$AA,S$645,FALSE)-(VLOOKUP($B287,'Changes (pct point)'!$B:$AA,S$645,FALSE)))</f>
        <v>-0.24062906031929365</v>
      </c>
      <c r="T287" s="2">
        <f>VLOOKUP($B287,'Changes (pct point)'!$B:$AA,T$645,FALSE)/(VLOOKUP($B287,'Rates (%) SA2'!$B:$AA,T$645,FALSE)-(VLOOKUP($B287,'Changes (pct point)'!$B:$AA,T$645,FALSE)))</f>
        <v>-0.3887463219476478</v>
      </c>
      <c r="U287" s="2">
        <f>VLOOKUP($B287,'Changes (pct point)'!$B:$AA,U$645,FALSE)/(VLOOKUP($B287,'Rates (%) SA2'!$B:$AA,U$645,FALSE)-(VLOOKUP($B287,'Changes (pct point)'!$B:$AA,U$645,FALSE)))</f>
        <v>-6.5862441209438016E-3</v>
      </c>
      <c r="V287" s="2">
        <f>VLOOKUP($B287,'Changes (pct point)'!$B:$AA,V$645,FALSE)/(VLOOKUP($B287,'Rates (%) SA2'!$B:$AA,V$645,FALSE)-(VLOOKUP($B287,'Changes (pct point)'!$B:$AA,V$645,FALSE)))</f>
        <v>-0.13080490815418103</v>
      </c>
      <c r="W287" s="2">
        <f>VLOOKUP($B287,'Changes (pct point)'!$B:$AA,W$645,FALSE)/(VLOOKUP($B287,'Rates (%) SA2'!$B:$AA,W$645,FALSE)-(VLOOKUP($B287,'Changes (pct point)'!$B:$AA,W$645,FALSE)))</f>
        <v>0.29222520107238603</v>
      </c>
      <c r="X287" s="2" t="e">
        <f>VLOOKUP($B287,'Changes (pct point)'!$B:$AA,X$645,FALSE)/(VLOOKUP($B287,'Rates (%) SA2'!$B:$AA,X$645,FALSE)-(VLOOKUP($B287,'Changes (pct point)'!$B:$AA,X$645,FALSE)))</f>
        <v>#DIV/0!</v>
      </c>
      <c r="Y287" s="2">
        <f>VLOOKUP($B287,'Changes (pct point)'!$B:$AA,Y$645,FALSE)/(VLOOKUP($B287,'Rates (%) SA2'!$B:$AA,Y$645,FALSE)-(VLOOKUP($B287,'Changes (pct point)'!$B:$AA,Y$645,FALSE)))</f>
        <v>0.1995987963891675</v>
      </c>
      <c r="Z287" s="2">
        <f>VLOOKUP($B287,'Changes (pct point)'!$B:$AA,Z$645,FALSE)/(VLOOKUP($B287,'Rates (%) SA2'!$B:$AA,Z$645,FALSE)-(VLOOKUP($B287,'Changes (pct point)'!$B:$AA,Z$645,FALSE)))</f>
        <v>0.83300000000000018</v>
      </c>
    </row>
    <row r="288" spans="1:26" x14ac:dyDescent="0.3">
      <c r="A288">
        <v>120031392</v>
      </c>
      <c r="B288" t="s">
        <v>512</v>
      </c>
      <c r="C288" s="2">
        <f>VLOOKUP($B288,'Changes (pct point)'!$B:$AA,C$645,FALSE)/(VLOOKUP($B288,'Rates (%) SA2'!$B:$AA,C$645,FALSE)-(VLOOKUP($B288,'Changes (pct point)'!$B:$AA,C$645,FALSE)))</f>
        <v>-4.5640671273445142E-2</v>
      </c>
      <c r="D288" s="2">
        <f>VLOOKUP($B288,'Changes (pct point)'!$B:$AA,D$645,FALSE)/(VLOOKUP($B288,'Rates (%) SA2'!$B:$AA,D$645,FALSE)-(VLOOKUP($B288,'Changes (pct point)'!$B:$AA,D$645,FALSE)))</f>
        <v>-0.29206639004149371</v>
      </c>
      <c r="E288" s="2">
        <f>VLOOKUP($B288,'Changes (pct point)'!$B:$AA,E$645,FALSE)/(VLOOKUP($B288,'Rates (%) SA2'!$B:$AA,E$645,FALSE)-(VLOOKUP($B288,'Changes (pct point)'!$B:$AA,E$645,FALSE)))</f>
        <v>-1.8239344262295117E-2</v>
      </c>
      <c r="F288" s="2">
        <f>VLOOKUP($B288,'Changes (pct point)'!$B:$AA,F$645,FALSE)/(VLOOKUP($B288,'Rates (%) SA2'!$B:$AA,F$645,FALSE)-(VLOOKUP($B288,'Changes (pct point)'!$B:$AA,F$645,FALSE)))</f>
        <v>-1.0476775431861814E-2</v>
      </c>
      <c r="G288" s="2">
        <f>VLOOKUP($B288,'Changes (pct point)'!$B:$AA,G$645,FALSE)/(VLOOKUP($B288,'Rates (%) SA2'!$B:$AA,G$645,FALSE)-(VLOOKUP($B288,'Changes (pct point)'!$B:$AA,G$645,FALSE)))</f>
        <v>0.24339069767441854</v>
      </c>
      <c r="H288" s="2">
        <f>VLOOKUP($B288,'Changes (pct point)'!$B:$AA,H$645,FALSE)/(VLOOKUP($B288,'Rates (%) SA2'!$B:$AA,H$645,FALSE)-(VLOOKUP($B288,'Changes (pct point)'!$B:$AA,H$645,FALSE)))</f>
        <v>4.4205714285714445E-2</v>
      </c>
      <c r="I288" s="2">
        <f>VLOOKUP($B288,'Changes (pct point)'!$B:$AA,I$645,FALSE)/(VLOOKUP($B288,'Rates (%) SA2'!$B:$AA,I$645,FALSE)-(VLOOKUP($B288,'Changes (pct point)'!$B:$AA,I$645,FALSE)))</f>
        <v>2.4369194312796119E-2</v>
      </c>
      <c r="J288" s="2">
        <f>VLOOKUP($B288,'Changes (pct point)'!$B:$AA,J$645,FALSE)/(VLOOKUP($B288,'Rates (%) SA2'!$B:$AA,J$645,FALSE)-(VLOOKUP($B288,'Changes (pct point)'!$B:$AA,J$645,FALSE)))</f>
        <v>0.18860550458715597</v>
      </c>
      <c r="K288" s="2">
        <f>VLOOKUP($B288,'Changes (pct point)'!$B:$AA,K$645,FALSE)/(VLOOKUP($B288,'Rates (%) SA2'!$B:$AA,K$645,FALSE)-(VLOOKUP($B288,'Changes (pct point)'!$B:$AA,K$645,FALSE)))</f>
        <v>0.35127199999999997</v>
      </c>
      <c r="L288" s="2">
        <f>VLOOKUP($B288,'Changes (pct point)'!$B:$AA,L$645,FALSE)/(VLOOKUP($B288,'Rates (%) SA2'!$B:$AA,L$645,FALSE)-(VLOOKUP($B288,'Changes (pct point)'!$B:$AA,L$645,FALSE)))</f>
        <v>-0.19443999999999992</v>
      </c>
      <c r="M288" s="2">
        <f>VLOOKUP($B288,'Changes (pct point)'!$B:$AA,M$645,FALSE)/(VLOOKUP($B288,'Rates (%) SA2'!$B:$AA,M$645,FALSE)-(VLOOKUP($B288,'Changes (pct point)'!$B:$AA,M$645,FALSE)))</f>
        <v>-0.39702110552763814</v>
      </c>
      <c r="N288" s="2">
        <f>VLOOKUP($B288,'Changes (pct point)'!$B:$AA,N$645,FALSE)/(VLOOKUP($B288,'Rates (%) SA2'!$B:$AA,N$645,FALSE)-(VLOOKUP($B288,'Changes (pct point)'!$B:$AA,N$645,FALSE)))</f>
        <v>-0.53112952380952383</v>
      </c>
      <c r="O288" s="2">
        <f>VLOOKUP($B288,'Changes (pct point)'!$B:$AA,O$645,FALSE)/(VLOOKUP($B288,'Rates (%) SA2'!$B:$AA,O$645,FALSE)-(VLOOKUP($B288,'Changes (pct point)'!$B:$AA,O$645,FALSE)))</f>
        <v>0.30523282442748095</v>
      </c>
      <c r="P288" s="2">
        <f>VLOOKUP($B288,'Changes (pct point)'!$B:$AA,P$645,FALSE)/(VLOOKUP($B288,'Rates (%) SA2'!$B:$AA,P$645,FALSE)-(VLOOKUP($B288,'Changes (pct point)'!$B:$AA,P$645,FALSE)))</f>
        <v>-0.32300350877192979</v>
      </c>
      <c r="Q288" s="2">
        <f>VLOOKUP($B288,'Changes (pct point)'!$B:$AA,Q$645,FALSE)/(VLOOKUP($B288,'Rates (%) SA2'!$B:$AA,Q$645,FALSE)-(VLOOKUP($B288,'Changes (pct point)'!$B:$AA,Q$645,FALSE)))</f>
        <v>0.20273129770992374</v>
      </c>
      <c r="R288" s="2">
        <f>VLOOKUP($B288,'Changes (pct point)'!$B:$AA,R$645,FALSE)/(VLOOKUP($B288,'Rates (%) SA2'!$B:$AA,R$645,FALSE)-(VLOOKUP($B288,'Changes (pct point)'!$B:$AA,R$645,FALSE)))</f>
        <v>0.24374864864864873</v>
      </c>
      <c r="S288" s="2">
        <f>VLOOKUP($B288,'Changes (pct point)'!$B:$AA,S$645,FALSE)/(VLOOKUP($B288,'Rates (%) SA2'!$B:$AA,S$645,FALSE)-(VLOOKUP($B288,'Changes (pct point)'!$B:$AA,S$645,FALSE)))</f>
        <v>0.31457777777777773</v>
      </c>
      <c r="T288" s="2">
        <f>VLOOKUP($B288,'Changes (pct point)'!$B:$AA,T$645,FALSE)/(VLOOKUP($B288,'Rates (%) SA2'!$B:$AA,T$645,FALSE)-(VLOOKUP($B288,'Changes (pct point)'!$B:$AA,T$645,FALSE)))</f>
        <v>-0.27536684210526319</v>
      </c>
      <c r="U288" s="2">
        <f>VLOOKUP($B288,'Changes (pct point)'!$B:$AA,U$645,FALSE)/(VLOOKUP($B288,'Rates (%) SA2'!$B:$AA,U$645,FALSE)-(VLOOKUP($B288,'Changes (pct point)'!$B:$AA,U$645,FALSE)))</f>
        <v>-6.6985507246377042E-3</v>
      </c>
      <c r="V288" s="2">
        <f>VLOOKUP($B288,'Changes (pct point)'!$B:$AA,V$645,FALSE)/(VLOOKUP($B288,'Rates (%) SA2'!$B:$AA,V$645,FALSE)-(VLOOKUP($B288,'Changes (pct point)'!$B:$AA,V$645,FALSE)))</f>
        <v>-0.18709677419354839</v>
      </c>
      <c r="W288" s="2">
        <f>VLOOKUP($B288,'Changes (pct point)'!$B:$AA,W$645,FALSE)/(VLOOKUP($B288,'Rates (%) SA2'!$B:$AA,W$645,FALSE)-(VLOOKUP($B288,'Changes (pct point)'!$B:$AA,W$645,FALSE)))</f>
        <v>6.8886337543053955E-2</v>
      </c>
      <c r="X288" s="2">
        <f>VLOOKUP($B288,'Changes (pct point)'!$B:$AA,X$645,FALSE)/(VLOOKUP($B288,'Rates (%) SA2'!$B:$AA,X$645,FALSE)-(VLOOKUP($B288,'Changes (pct point)'!$B:$AA,X$645,FALSE)))</f>
        <v>0.24484848484848484</v>
      </c>
      <c r="Y288" s="2">
        <f>VLOOKUP($B288,'Changes (pct point)'!$B:$AA,Y$645,FALSE)/(VLOOKUP($B288,'Rates (%) SA2'!$B:$AA,Y$645,FALSE)-(VLOOKUP($B288,'Changes (pct point)'!$B:$AA,Y$645,FALSE)))</f>
        <v>3.2760687175389526E-2</v>
      </c>
      <c r="Z288" s="2">
        <f>VLOOKUP($B288,'Changes (pct point)'!$B:$AA,Z$645,FALSE)/(VLOOKUP($B288,'Rates (%) SA2'!$B:$AA,Z$645,FALSE)-(VLOOKUP($B288,'Changes (pct point)'!$B:$AA,Z$645,FALSE)))</f>
        <v>-0.20956256358087488</v>
      </c>
    </row>
    <row r="289" spans="1:26" x14ac:dyDescent="0.3">
      <c r="A289">
        <v>117011323</v>
      </c>
      <c r="B289" t="s">
        <v>416</v>
      </c>
      <c r="C289" s="2">
        <f>VLOOKUP($B289,'Changes (pct point)'!$B:$AA,C$645,FALSE)/(VLOOKUP($B289,'Rates (%) SA2'!$B:$AA,C$645,FALSE)-(VLOOKUP($B289,'Changes (pct point)'!$B:$AA,C$645,FALSE)))</f>
        <v>3.7189644792293829E-2</v>
      </c>
      <c r="D289" s="2">
        <f>VLOOKUP($B289,'Changes (pct point)'!$B:$AA,D$645,FALSE)/(VLOOKUP($B289,'Rates (%) SA2'!$B:$AA,D$645,FALSE)-(VLOOKUP($B289,'Changes (pct point)'!$B:$AA,D$645,FALSE)))</f>
        <v>-2.3295674300254459E-2</v>
      </c>
      <c r="E289" s="2">
        <f>VLOOKUP($B289,'Changes (pct point)'!$B:$AA,E$645,FALSE)/(VLOOKUP($B289,'Rates (%) SA2'!$B:$AA,E$645,FALSE)-(VLOOKUP($B289,'Changes (pct point)'!$B:$AA,E$645,FALSE)))</f>
        <v>5.1818584070796453E-2</v>
      </c>
      <c r="F289" s="2">
        <f>VLOOKUP($B289,'Changes (pct point)'!$B:$AA,F$645,FALSE)/(VLOOKUP($B289,'Rates (%) SA2'!$B:$AA,F$645,FALSE)-(VLOOKUP($B289,'Changes (pct point)'!$B:$AA,F$645,FALSE)))</f>
        <v>6.6600000000000076E-2</v>
      </c>
      <c r="G289" s="2">
        <f>VLOOKUP($B289,'Changes (pct point)'!$B:$AA,G$645,FALSE)/(VLOOKUP($B289,'Rates (%) SA2'!$B:$AA,G$645,FALSE)-(VLOOKUP($B289,'Changes (pct point)'!$B:$AA,G$645,FALSE)))</f>
        <v>3.4458299595141788E-2</v>
      </c>
      <c r="H289" s="2">
        <f>VLOOKUP($B289,'Changes (pct point)'!$B:$AA,H$645,FALSE)/(VLOOKUP($B289,'Rates (%) SA2'!$B:$AA,H$645,FALSE)-(VLOOKUP($B289,'Changes (pct point)'!$B:$AA,H$645,FALSE)))</f>
        <v>9.0104973357015936E-2</v>
      </c>
      <c r="I289" s="2">
        <f>VLOOKUP($B289,'Changes (pct point)'!$B:$AA,I$645,FALSE)/(VLOOKUP($B289,'Rates (%) SA2'!$B:$AA,I$645,FALSE)-(VLOOKUP($B289,'Changes (pct point)'!$B:$AA,I$645,FALSE)))</f>
        <v>3.2050638297872476E-2</v>
      </c>
      <c r="J289" s="2">
        <f>VLOOKUP($B289,'Changes (pct point)'!$B:$AA,J$645,FALSE)/(VLOOKUP($B289,'Rates (%) SA2'!$B:$AA,J$645,FALSE)-(VLOOKUP($B289,'Changes (pct point)'!$B:$AA,J$645,FALSE)))</f>
        <v>2.9119205298013158E-2</v>
      </c>
      <c r="K289" s="2">
        <f>VLOOKUP($B289,'Changes (pct point)'!$B:$AA,K$645,FALSE)/(VLOOKUP($B289,'Rates (%) SA2'!$B:$AA,K$645,FALSE)-(VLOOKUP($B289,'Changes (pct point)'!$B:$AA,K$645,FALSE)))</f>
        <v>0.80849782608695631</v>
      </c>
      <c r="L289" s="2">
        <f>VLOOKUP($B289,'Changes (pct point)'!$B:$AA,L$645,FALSE)/(VLOOKUP($B289,'Rates (%) SA2'!$B:$AA,L$645,FALSE)-(VLOOKUP($B289,'Changes (pct point)'!$B:$AA,L$645,FALSE)))</f>
        <v>0.10993705799151338</v>
      </c>
      <c r="M289" s="2">
        <f>VLOOKUP($B289,'Changes (pct point)'!$B:$AA,M$645,FALSE)/(VLOOKUP($B289,'Rates (%) SA2'!$B:$AA,M$645,FALSE)-(VLOOKUP($B289,'Changes (pct point)'!$B:$AA,M$645,FALSE)))</f>
        <v>-0.39786470588235295</v>
      </c>
      <c r="N289" s="2">
        <f>VLOOKUP($B289,'Changes (pct point)'!$B:$AA,N$645,FALSE)/(VLOOKUP($B289,'Rates (%) SA2'!$B:$AA,N$645,FALSE)-(VLOOKUP($B289,'Changes (pct point)'!$B:$AA,N$645,FALSE)))</f>
        <v>-0.26116621621621627</v>
      </c>
      <c r="O289" s="2">
        <f>VLOOKUP($B289,'Changes (pct point)'!$B:$AA,O$645,FALSE)/(VLOOKUP($B289,'Rates (%) SA2'!$B:$AA,O$645,FALSE)-(VLOOKUP($B289,'Changes (pct point)'!$B:$AA,O$645,FALSE)))</f>
        <v>1.0264353982300884</v>
      </c>
      <c r="P289" s="2">
        <f>VLOOKUP($B289,'Changes (pct point)'!$B:$AA,P$645,FALSE)/(VLOOKUP($B289,'Rates (%) SA2'!$B:$AA,P$645,FALSE)-(VLOOKUP($B289,'Changes (pct point)'!$B:$AA,P$645,FALSE)))</f>
        <v>-0.37182926829268292</v>
      </c>
      <c r="Q289" s="2">
        <f>VLOOKUP($B289,'Changes (pct point)'!$B:$AA,Q$645,FALSE)/(VLOOKUP($B289,'Rates (%) SA2'!$B:$AA,Q$645,FALSE)-(VLOOKUP($B289,'Changes (pct point)'!$B:$AA,Q$645,FALSE)))</f>
        <v>9.2570458404074726E-2</v>
      </c>
      <c r="R289" s="2">
        <f>VLOOKUP($B289,'Changes (pct point)'!$B:$AA,R$645,FALSE)/(VLOOKUP($B289,'Rates (%) SA2'!$B:$AA,R$645,FALSE)-(VLOOKUP($B289,'Changes (pct point)'!$B:$AA,R$645,FALSE)))</f>
        <v>6.0078828828828847E-2</v>
      </c>
      <c r="S289" s="2">
        <f>VLOOKUP($B289,'Changes (pct point)'!$B:$AA,S$645,FALSE)/(VLOOKUP($B289,'Rates (%) SA2'!$B:$AA,S$645,FALSE)-(VLOOKUP($B289,'Changes (pct point)'!$B:$AA,S$645,FALSE)))</f>
        <v>-0.13230416666666672</v>
      </c>
      <c r="T289" s="2">
        <f>VLOOKUP($B289,'Changes (pct point)'!$B:$AA,T$645,FALSE)/(VLOOKUP($B289,'Rates (%) SA2'!$B:$AA,T$645,FALSE)-(VLOOKUP($B289,'Changes (pct point)'!$B:$AA,T$645,FALSE)))</f>
        <v>-8.5036211699163582E-3</v>
      </c>
      <c r="U289" s="2">
        <f>VLOOKUP($B289,'Changes (pct point)'!$B:$AA,U$645,FALSE)/(VLOOKUP($B289,'Rates (%) SA2'!$B:$AA,U$645,FALSE)-(VLOOKUP($B289,'Changes (pct point)'!$B:$AA,U$645,FALSE)))</f>
        <v>-1.2815015974440968E-2</v>
      </c>
      <c r="V289" s="2">
        <f>VLOOKUP($B289,'Changes (pct point)'!$B:$AA,V$645,FALSE)/(VLOOKUP($B289,'Rates (%) SA2'!$B:$AA,V$645,FALSE)-(VLOOKUP($B289,'Changes (pct point)'!$B:$AA,V$645,FALSE)))</f>
        <v>0.32848296593186371</v>
      </c>
      <c r="W289" s="2">
        <f>VLOOKUP($B289,'Changes (pct point)'!$B:$AA,W$645,FALSE)/(VLOOKUP($B289,'Rates (%) SA2'!$B:$AA,W$645,FALSE)-(VLOOKUP($B289,'Changes (pct point)'!$B:$AA,W$645,FALSE)))</f>
        <v>-8.6896551724137933E-2</v>
      </c>
      <c r="X289" s="2">
        <f>VLOOKUP($B289,'Changes (pct point)'!$B:$AA,X$645,FALSE)/(VLOOKUP($B289,'Rates (%) SA2'!$B:$AA,X$645,FALSE)-(VLOOKUP($B289,'Changes (pct point)'!$B:$AA,X$645,FALSE)))</f>
        <v>-1.3636363636363636E-2</v>
      </c>
      <c r="Y289" s="2">
        <f>VLOOKUP($B289,'Changes (pct point)'!$B:$AA,Y$645,FALSE)/(VLOOKUP($B289,'Rates (%) SA2'!$B:$AA,Y$645,FALSE)-(VLOOKUP($B289,'Changes (pct point)'!$B:$AA,Y$645,FALSE)))</f>
        <v>-0.1197113807805838</v>
      </c>
      <c r="Z289" s="2">
        <f>VLOOKUP($B289,'Changes (pct point)'!$B:$AA,Z$645,FALSE)/(VLOOKUP($B289,'Rates (%) SA2'!$B:$AA,Z$645,FALSE)-(VLOOKUP($B289,'Changes (pct point)'!$B:$AA,Z$645,FALSE)))</f>
        <v>-2.2491349480968859E-2</v>
      </c>
    </row>
    <row r="290" spans="1:26" x14ac:dyDescent="0.3">
      <c r="A290">
        <v>104011081</v>
      </c>
      <c r="B290" t="s">
        <v>155</v>
      </c>
      <c r="C290" s="2">
        <f>VLOOKUP($B290,'Changes (pct point)'!$B:$AA,C$645,FALSE)/(VLOOKUP($B290,'Rates (%) SA2'!$B:$AA,C$645,FALSE)-(VLOOKUP($B290,'Changes (pct point)'!$B:$AA,C$645,FALSE)))</f>
        <v>-3.6366456228956102E-2</v>
      </c>
      <c r="D290" s="2">
        <f>VLOOKUP($B290,'Changes (pct point)'!$B:$AA,D$645,FALSE)/(VLOOKUP($B290,'Rates (%) SA2'!$B:$AA,D$645,FALSE)-(VLOOKUP($B290,'Changes (pct point)'!$B:$AA,D$645,FALSE)))</f>
        <v>-0.22134952919020709</v>
      </c>
      <c r="E290" s="2">
        <f>VLOOKUP($B290,'Changes (pct point)'!$B:$AA,E$645,FALSE)/(VLOOKUP($B290,'Rates (%) SA2'!$B:$AA,E$645,FALSE)-(VLOOKUP($B290,'Changes (pct point)'!$B:$AA,E$645,FALSE)))</f>
        <v>0.68476305418719208</v>
      </c>
      <c r="F290" s="2">
        <f>VLOOKUP($B290,'Changes (pct point)'!$B:$AA,F$645,FALSE)/(VLOOKUP($B290,'Rates (%) SA2'!$B:$AA,F$645,FALSE)-(VLOOKUP($B290,'Changes (pct point)'!$B:$AA,F$645,FALSE)))</f>
        <v>1.957894736842112E-3</v>
      </c>
      <c r="G290" s="2">
        <f>VLOOKUP($B290,'Changes (pct point)'!$B:$AA,G$645,FALSE)/(VLOOKUP($B290,'Rates (%) SA2'!$B:$AA,G$645,FALSE)-(VLOOKUP($B290,'Changes (pct point)'!$B:$AA,G$645,FALSE)))</f>
        <v>-0.10368714285714284</v>
      </c>
      <c r="H290" s="2">
        <f>VLOOKUP($B290,'Changes (pct point)'!$B:$AA,H$645,FALSE)/(VLOOKUP($B290,'Rates (%) SA2'!$B:$AA,H$645,FALSE)-(VLOOKUP($B290,'Changes (pct point)'!$B:$AA,H$645,FALSE)))</f>
        <v>-3.4559999999999734E-3</v>
      </c>
      <c r="I290" s="2">
        <f>VLOOKUP($B290,'Changes (pct point)'!$B:$AA,I$645,FALSE)/(VLOOKUP($B290,'Rates (%) SA2'!$B:$AA,I$645,FALSE)-(VLOOKUP($B290,'Changes (pct point)'!$B:$AA,I$645,FALSE)))</f>
        <v>1.8352160804020232E-2</v>
      </c>
      <c r="J290" s="2">
        <f>VLOOKUP($B290,'Changes (pct point)'!$B:$AA,J$645,FALSE)/(VLOOKUP($B290,'Rates (%) SA2'!$B:$AA,J$645,FALSE)-(VLOOKUP($B290,'Changes (pct point)'!$B:$AA,J$645,FALSE)))</f>
        <v>-0.2116404761904761</v>
      </c>
      <c r="K290" s="2">
        <f>VLOOKUP($B290,'Changes (pct point)'!$B:$AA,K$645,FALSE)/(VLOOKUP($B290,'Rates (%) SA2'!$B:$AA,K$645,FALSE)-(VLOOKUP($B290,'Changes (pct point)'!$B:$AA,K$645,FALSE)))</f>
        <v>0.13665198237885476</v>
      </c>
      <c r="L290" s="2">
        <f>VLOOKUP($B290,'Changes (pct point)'!$B:$AA,L$645,FALSE)/(VLOOKUP($B290,'Rates (%) SA2'!$B:$AA,L$645,FALSE)-(VLOOKUP($B290,'Changes (pct point)'!$B:$AA,L$645,FALSE)))</f>
        <v>7.4371304347826003E-2</v>
      </c>
      <c r="M290" s="2">
        <f>VLOOKUP($B290,'Changes (pct point)'!$B:$AA,M$645,FALSE)/(VLOOKUP($B290,'Rates (%) SA2'!$B:$AA,M$645,FALSE)-(VLOOKUP($B290,'Changes (pct point)'!$B:$AA,M$645,FALSE)))</f>
        <v>-0.18062741935483864</v>
      </c>
      <c r="N290" s="2">
        <f>VLOOKUP($B290,'Changes (pct point)'!$B:$AA,N$645,FALSE)/(VLOOKUP($B290,'Rates (%) SA2'!$B:$AA,N$645,FALSE)-(VLOOKUP($B290,'Changes (pct point)'!$B:$AA,N$645,FALSE)))</f>
        <v>0.37620964912280691</v>
      </c>
      <c r="O290" s="2">
        <f>VLOOKUP($B290,'Changes (pct point)'!$B:$AA,O$645,FALSE)/(VLOOKUP($B290,'Rates (%) SA2'!$B:$AA,O$645,FALSE)-(VLOOKUP($B290,'Changes (pct point)'!$B:$AA,O$645,FALSE)))</f>
        <v>9.1030291970802951E-2</v>
      </c>
      <c r="P290" s="2">
        <f>VLOOKUP($B290,'Changes (pct point)'!$B:$AA,P$645,FALSE)/(VLOOKUP($B290,'Rates (%) SA2'!$B:$AA,P$645,FALSE)-(VLOOKUP($B290,'Changes (pct point)'!$B:$AA,P$645,FALSE)))</f>
        <v>1.7405000000000004</v>
      </c>
      <c r="Q290" s="2">
        <f>VLOOKUP($B290,'Changes (pct point)'!$B:$AA,Q$645,FALSE)/(VLOOKUP($B290,'Rates (%) SA2'!$B:$AA,Q$645,FALSE)-(VLOOKUP($B290,'Changes (pct point)'!$B:$AA,Q$645,FALSE)))</f>
        <v>6.8386464646464779E-2</v>
      </c>
      <c r="R290" s="2">
        <f>VLOOKUP($B290,'Changes (pct point)'!$B:$AA,R$645,FALSE)/(VLOOKUP($B290,'Rates (%) SA2'!$B:$AA,R$645,FALSE)-(VLOOKUP($B290,'Changes (pct point)'!$B:$AA,R$645,FALSE)))</f>
        <v>-2.1736283185840619E-2</v>
      </c>
      <c r="S290" s="2">
        <f>VLOOKUP($B290,'Changes (pct point)'!$B:$AA,S$645,FALSE)/(VLOOKUP($B290,'Rates (%) SA2'!$B:$AA,S$645,FALSE)-(VLOOKUP($B290,'Changes (pct point)'!$B:$AA,S$645,FALSE)))</f>
        <v>-0.31075647382920107</v>
      </c>
      <c r="T290" s="2">
        <f>VLOOKUP($B290,'Changes (pct point)'!$B:$AA,T$645,FALSE)/(VLOOKUP($B290,'Rates (%) SA2'!$B:$AA,T$645,FALSE)-(VLOOKUP($B290,'Changes (pct point)'!$B:$AA,T$645,FALSE)))</f>
        <v>0.19429417475728147</v>
      </c>
      <c r="U290" s="2">
        <f>VLOOKUP($B290,'Changes (pct point)'!$B:$AA,U$645,FALSE)/(VLOOKUP($B290,'Rates (%) SA2'!$B:$AA,U$645,FALSE)-(VLOOKUP($B290,'Changes (pct point)'!$B:$AA,U$645,FALSE)))</f>
        <v>-1.5287643020595027E-2</v>
      </c>
      <c r="V290" s="2" t="e">
        <f>VLOOKUP($B290,'Changes (pct point)'!$B:$AA,V$645,FALSE)/(VLOOKUP($B290,'Rates (%) SA2'!$B:$AA,V$645,FALSE)-(VLOOKUP($B290,'Changes (pct point)'!$B:$AA,V$645,FALSE)))</f>
        <v>#VALUE!</v>
      </c>
      <c r="W290" s="2">
        <f>VLOOKUP($B290,'Changes (pct point)'!$B:$AA,W$645,FALSE)/(VLOOKUP($B290,'Rates (%) SA2'!$B:$AA,W$645,FALSE)-(VLOOKUP($B290,'Changes (pct point)'!$B:$AA,W$645,FALSE)))</f>
        <v>0.17640918580375783</v>
      </c>
      <c r="X290" s="2">
        <f>VLOOKUP($B290,'Changes (pct point)'!$B:$AA,X$645,FALSE)/(VLOOKUP($B290,'Rates (%) SA2'!$B:$AA,X$645,FALSE)-(VLOOKUP($B290,'Changes (pct point)'!$B:$AA,X$645,FALSE)))</f>
        <v>-0.13526868437306977</v>
      </c>
      <c r="Y290" s="2" t="e">
        <f>VLOOKUP($B290,'Changes (pct point)'!$B:$AA,Y$645,FALSE)/(VLOOKUP($B290,'Rates (%) SA2'!$B:$AA,Y$645,FALSE)-(VLOOKUP($B290,'Changes (pct point)'!$B:$AA,Y$645,FALSE)))</f>
        <v>#DIV/0!</v>
      </c>
      <c r="Z290" s="2">
        <f>VLOOKUP($B290,'Changes (pct point)'!$B:$AA,Z$645,FALSE)/(VLOOKUP($B290,'Rates (%) SA2'!$B:$AA,Z$645,FALSE)-(VLOOKUP($B290,'Changes (pct point)'!$B:$AA,Z$645,FALSE)))</f>
        <v>0.2658815132048537</v>
      </c>
    </row>
    <row r="291" spans="1:26" x14ac:dyDescent="0.3">
      <c r="A291">
        <v>120011383</v>
      </c>
      <c r="B291" t="s">
        <v>503</v>
      </c>
      <c r="C291" s="2">
        <f>VLOOKUP($B291,'Changes (pct point)'!$B:$AA,C$645,FALSE)/(VLOOKUP($B291,'Rates (%) SA2'!$B:$AA,C$645,FALSE)-(VLOOKUP($B291,'Changes (pct point)'!$B:$AA,C$645,FALSE)))</f>
        <v>1.4641462140992144E-2</v>
      </c>
      <c r="D291" s="2">
        <f>VLOOKUP($B291,'Changes (pct point)'!$B:$AA,D$645,FALSE)/(VLOOKUP($B291,'Rates (%) SA2'!$B:$AA,D$645,FALSE)-(VLOOKUP($B291,'Changes (pct point)'!$B:$AA,D$645,FALSE)))</f>
        <v>-3.7051882845188386E-2</v>
      </c>
      <c r="E291" s="2">
        <f>VLOOKUP($B291,'Changes (pct point)'!$B:$AA,E$645,FALSE)/(VLOOKUP($B291,'Rates (%) SA2'!$B:$AA,E$645,FALSE)-(VLOOKUP($B291,'Changes (pct point)'!$B:$AA,E$645,FALSE)))</f>
        <v>-9.0607727272727395E-2</v>
      </c>
      <c r="F291" s="2">
        <f>VLOOKUP($B291,'Changes (pct point)'!$B:$AA,F$645,FALSE)/(VLOOKUP($B291,'Rates (%) SA2'!$B:$AA,F$645,FALSE)-(VLOOKUP($B291,'Changes (pct point)'!$B:$AA,F$645,FALSE)))</f>
        <v>1.4743223052294545E-2</v>
      </c>
      <c r="G291" s="2">
        <f>VLOOKUP($B291,'Changes (pct point)'!$B:$AA,G$645,FALSE)/(VLOOKUP($B291,'Rates (%) SA2'!$B:$AA,G$645,FALSE)-(VLOOKUP($B291,'Changes (pct point)'!$B:$AA,G$645,FALSE)))</f>
        <v>0.21363000000000004</v>
      </c>
      <c r="H291" s="2">
        <f>VLOOKUP($B291,'Changes (pct point)'!$B:$AA,H$645,FALSE)/(VLOOKUP($B291,'Rates (%) SA2'!$B:$AA,H$645,FALSE)-(VLOOKUP($B291,'Changes (pct point)'!$B:$AA,H$645,FALSE)))</f>
        <v>5.2615372168284637E-2</v>
      </c>
      <c r="I291" s="2">
        <f>VLOOKUP($B291,'Changes (pct point)'!$B:$AA,I$645,FALSE)/(VLOOKUP($B291,'Rates (%) SA2'!$B:$AA,I$645,FALSE)-(VLOOKUP($B291,'Changes (pct point)'!$B:$AA,I$645,FALSE)))</f>
        <v>2.8888644688644719E-2</v>
      </c>
      <c r="J291" s="2">
        <f>VLOOKUP($B291,'Changes (pct point)'!$B:$AA,J$645,FALSE)/(VLOOKUP($B291,'Rates (%) SA2'!$B:$AA,J$645,FALSE)-(VLOOKUP($B291,'Changes (pct point)'!$B:$AA,J$645,FALSE)))</f>
        <v>0.17862850000000002</v>
      </c>
      <c r="K291" s="2">
        <f>VLOOKUP($B291,'Changes (pct point)'!$B:$AA,K$645,FALSE)/(VLOOKUP($B291,'Rates (%) SA2'!$B:$AA,K$645,FALSE)-(VLOOKUP($B291,'Changes (pct point)'!$B:$AA,K$645,FALSE)))</f>
        <v>0.3828447368421054</v>
      </c>
      <c r="L291" s="2">
        <f>VLOOKUP($B291,'Changes (pct point)'!$B:$AA,L$645,FALSE)/(VLOOKUP($B291,'Rates (%) SA2'!$B:$AA,L$645,FALSE)-(VLOOKUP($B291,'Changes (pct point)'!$B:$AA,L$645,FALSE)))</f>
        <v>-7.001747765640523E-2</v>
      </c>
      <c r="M291" s="2">
        <f>VLOOKUP($B291,'Changes (pct point)'!$B:$AA,M$645,FALSE)/(VLOOKUP($B291,'Rates (%) SA2'!$B:$AA,M$645,FALSE)-(VLOOKUP($B291,'Changes (pct point)'!$B:$AA,M$645,FALSE)))</f>
        <v>-0.19672201834862382</v>
      </c>
      <c r="N291" s="2">
        <f>VLOOKUP($B291,'Changes (pct point)'!$B:$AA,N$645,FALSE)/(VLOOKUP($B291,'Rates (%) SA2'!$B:$AA,N$645,FALSE)-(VLOOKUP($B291,'Changes (pct point)'!$B:$AA,N$645,FALSE)))</f>
        <v>-0.35933636363636373</v>
      </c>
      <c r="O291" s="2">
        <f>VLOOKUP($B291,'Changes (pct point)'!$B:$AA,O$645,FALSE)/(VLOOKUP($B291,'Rates (%) SA2'!$B:$AA,O$645,FALSE)-(VLOOKUP($B291,'Changes (pct point)'!$B:$AA,O$645,FALSE)))</f>
        <v>0.64680961538461523</v>
      </c>
      <c r="P291" s="2">
        <f>VLOOKUP($B291,'Changes (pct point)'!$B:$AA,P$645,FALSE)/(VLOOKUP($B291,'Rates (%) SA2'!$B:$AA,P$645,FALSE)-(VLOOKUP($B291,'Changes (pct point)'!$B:$AA,P$645,FALSE)))</f>
        <v>-0.19768965517241383</v>
      </c>
      <c r="Q291" s="2">
        <f>VLOOKUP($B291,'Changes (pct point)'!$B:$AA,Q$645,FALSE)/(VLOOKUP($B291,'Rates (%) SA2'!$B:$AA,Q$645,FALSE)-(VLOOKUP($B291,'Changes (pct point)'!$B:$AA,Q$645,FALSE)))</f>
        <v>0.23120825335892517</v>
      </c>
      <c r="R291" s="2">
        <f>VLOOKUP($B291,'Changes (pct point)'!$B:$AA,R$645,FALSE)/(VLOOKUP($B291,'Rates (%) SA2'!$B:$AA,R$645,FALSE)-(VLOOKUP($B291,'Changes (pct point)'!$B:$AA,R$645,FALSE)))</f>
        <v>0.11024291497975705</v>
      </c>
      <c r="S291" s="2">
        <f>VLOOKUP($B291,'Changes (pct point)'!$B:$AA,S$645,FALSE)/(VLOOKUP($B291,'Rates (%) SA2'!$B:$AA,S$645,FALSE)-(VLOOKUP($B291,'Changes (pct point)'!$B:$AA,S$645,FALSE)))</f>
        <v>3.0533742331288489E-2</v>
      </c>
      <c r="T291" s="2">
        <f>VLOOKUP($B291,'Changes (pct point)'!$B:$AA,T$645,FALSE)/(VLOOKUP($B291,'Rates (%) SA2'!$B:$AA,T$645,FALSE)-(VLOOKUP($B291,'Changes (pct point)'!$B:$AA,T$645,FALSE)))</f>
        <v>0.17391145038167949</v>
      </c>
      <c r="U291" s="2">
        <f>VLOOKUP($B291,'Changes (pct point)'!$B:$AA,U$645,FALSE)/(VLOOKUP($B291,'Rates (%) SA2'!$B:$AA,U$645,FALSE)-(VLOOKUP($B291,'Changes (pct point)'!$B:$AA,U$645,FALSE)))</f>
        <v>-1.8021776504298051E-2</v>
      </c>
      <c r="V291" s="2">
        <f>VLOOKUP($B291,'Changes (pct point)'!$B:$AA,V$645,FALSE)/(VLOOKUP($B291,'Rates (%) SA2'!$B:$AA,V$645,FALSE)-(VLOOKUP($B291,'Changes (pct point)'!$B:$AA,V$645,FALSE)))</f>
        <v>-0.39788169014084507</v>
      </c>
      <c r="W291" s="2">
        <f>VLOOKUP($B291,'Changes (pct point)'!$B:$AA,W$645,FALSE)/(VLOOKUP($B291,'Rates (%) SA2'!$B:$AA,W$645,FALSE)-(VLOOKUP($B291,'Changes (pct point)'!$B:$AA,W$645,FALSE)))</f>
        <v>0.34743202416918428</v>
      </c>
      <c r="X291" s="2">
        <f>VLOOKUP($B291,'Changes (pct point)'!$B:$AA,X$645,FALSE)/(VLOOKUP($B291,'Rates (%) SA2'!$B:$AA,X$645,FALSE)-(VLOOKUP($B291,'Changes (pct point)'!$B:$AA,X$645,FALSE)))</f>
        <v>2.7431693989071033</v>
      </c>
      <c r="Y291" s="2">
        <f>VLOOKUP($B291,'Changes (pct point)'!$B:$AA,Y$645,FALSE)/(VLOOKUP($B291,'Rates (%) SA2'!$B:$AA,Y$645,FALSE)-(VLOOKUP($B291,'Changes (pct point)'!$B:$AA,Y$645,FALSE)))</f>
        <v>0.9012820512820513</v>
      </c>
      <c r="Z291" s="2">
        <f>VLOOKUP($B291,'Changes (pct point)'!$B:$AA,Z$645,FALSE)/(VLOOKUP($B291,'Rates (%) SA2'!$B:$AA,Z$645,FALSE)-(VLOOKUP($B291,'Changes (pct point)'!$B:$AA,Z$645,FALSE)))</f>
        <v>2.4407252440725242E-2</v>
      </c>
    </row>
    <row r="292" spans="1:26" x14ac:dyDescent="0.3">
      <c r="A292">
        <v>120031395</v>
      </c>
      <c r="B292" t="s">
        <v>515</v>
      </c>
      <c r="C292" s="2">
        <f>VLOOKUP($B292,'Changes (pct point)'!$B:$AA,C$645,FALSE)/(VLOOKUP($B292,'Rates (%) SA2'!$B:$AA,C$645,FALSE)-(VLOOKUP($B292,'Changes (pct point)'!$B:$AA,C$645,FALSE)))</f>
        <v>-0.20329881061299182</v>
      </c>
      <c r="D292" s="2">
        <f>VLOOKUP($B292,'Changes (pct point)'!$B:$AA,D$645,FALSE)/(VLOOKUP($B292,'Rates (%) SA2'!$B:$AA,D$645,FALSE)-(VLOOKUP($B292,'Changes (pct point)'!$B:$AA,D$645,FALSE)))</f>
        <v>-0.49958790697674416</v>
      </c>
      <c r="E292" s="2">
        <f>VLOOKUP($B292,'Changes (pct point)'!$B:$AA,E$645,FALSE)/(VLOOKUP($B292,'Rates (%) SA2'!$B:$AA,E$645,FALSE)-(VLOOKUP($B292,'Changes (pct point)'!$B:$AA,E$645,FALSE)))</f>
        <v>-0.26995652173913048</v>
      </c>
      <c r="F292" s="2">
        <f>VLOOKUP($B292,'Changes (pct point)'!$B:$AA,F$645,FALSE)/(VLOOKUP($B292,'Rates (%) SA2'!$B:$AA,F$645,FALSE)-(VLOOKUP($B292,'Changes (pct point)'!$B:$AA,F$645,FALSE)))</f>
        <v>-0.23841767676767678</v>
      </c>
      <c r="G292" s="2">
        <f>VLOOKUP($B292,'Changes (pct point)'!$B:$AA,G$645,FALSE)/(VLOOKUP($B292,'Rates (%) SA2'!$B:$AA,G$645,FALSE)-(VLOOKUP($B292,'Changes (pct point)'!$B:$AA,G$645,FALSE)))</f>
        <v>0.37935342465753441</v>
      </c>
      <c r="H292" s="2">
        <f>VLOOKUP($B292,'Changes (pct point)'!$B:$AA,H$645,FALSE)/(VLOOKUP($B292,'Rates (%) SA2'!$B:$AA,H$645,FALSE)-(VLOOKUP($B292,'Changes (pct point)'!$B:$AA,H$645,FALSE)))</f>
        <v>-0.12429545454545458</v>
      </c>
      <c r="I292" s="2">
        <f>VLOOKUP($B292,'Changes (pct point)'!$B:$AA,I$645,FALSE)/(VLOOKUP($B292,'Rates (%) SA2'!$B:$AA,I$645,FALSE)-(VLOOKUP($B292,'Changes (pct point)'!$B:$AA,I$645,FALSE)))</f>
        <v>-0.14821576763485478</v>
      </c>
      <c r="J292" s="2">
        <f>VLOOKUP($B292,'Changes (pct point)'!$B:$AA,J$645,FALSE)/(VLOOKUP($B292,'Rates (%) SA2'!$B:$AA,J$645,FALSE)-(VLOOKUP($B292,'Changes (pct point)'!$B:$AA,J$645,FALSE)))</f>
        <v>1.4579679144385058E-2</v>
      </c>
      <c r="K292" s="2">
        <f>VLOOKUP($B292,'Changes (pct point)'!$B:$AA,K$645,FALSE)/(VLOOKUP($B292,'Rates (%) SA2'!$B:$AA,K$645,FALSE)-(VLOOKUP($B292,'Changes (pct point)'!$B:$AA,K$645,FALSE)))</f>
        <v>0.58548800000000012</v>
      </c>
      <c r="L292" s="2">
        <f>VLOOKUP($B292,'Changes (pct point)'!$B:$AA,L$645,FALSE)/(VLOOKUP($B292,'Rates (%) SA2'!$B:$AA,L$645,FALSE)-(VLOOKUP($B292,'Changes (pct point)'!$B:$AA,L$645,FALSE)))</f>
        <v>-0.76372369942196539</v>
      </c>
      <c r="M292" s="2">
        <f>VLOOKUP($B292,'Changes (pct point)'!$B:$AA,M$645,FALSE)/(VLOOKUP($B292,'Rates (%) SA2'!$B:$AA,M$645,FALSE)-(VLOOKUP($B292,'Changes (pct point)'!$B:$AA,M$645,FALSE)))</f>
        <v>-0.28333225806451617</v>
      </c>
      <c r="N292" s="2">
        <f>VLOOKUP($B292,'Changes (pct point)'!$B:$AA,N$645,FALSE)/(VLOOKUP($B292,'Rates (%) SA2'!$B:$AA,N$645,FALSE)-(VLOOKUP($B292,'Changes (pct point)'!$B:$AA,N$645,FALSE)))</f>
        <v>-0.63475466666666658</v>
      </c>
      <c r="O292" s="2">
        <f>VLOOKUP($B292,'Changes (pct point)'!$B:$AA,O$645,FALSE)/(VLOOKUP($B292,'Rates (%) SA2'!$B:$AA,O$645,FALSE)-(VLOOKUP($B292,'Changes (pct point)'!$B:$AA,O$645,FALSE)))</f>
        <v>0.69847017543859657</v>
      </c>
      <c r="P292" s="2">
        <f>VLOOKUP($B292,'Changes (pct point)'!$B:$AA,P$645,FALSE)/(VLOOKUP($B292,'Rates (%) SA2'!$B:$AA,P$645,FALSE)-(VLOOKUP($B292,'Changes (pct point)'!$B:$AA,P$645,FALSE)))</f>
        <v>-0.47810813953488379</v>
      </c>
      <c r="Q292" s="2">
        <f>VLOOKUP($B292,'Changes (pct point)'!$B:$AA,Q$645,FALSE)/(VLOOKUP($B292,'Rates (%) SA2'!$B:$AA,Q$645,FALSE)-(VLOOKUP($B292,'Changes (pct point)'!$B:$AA,Q$645,FALSE)))</f>
        <v>-0.10020621118012421</v>
      </c>
      <c r="R292" s="2">
        <f>VLOOKUP($B292,'Changes (pct point)'!$B:$AA,R$645,FALSE)/(VLOOKUP($B292,'Rates (%) SA2'!$B:$AA,R$645,FALSE)-(VLOOKUP($B292,'Changes (pct point)'!$B:$AA,R$645,FALSE)))</f>
        <v>0.33492366412213731</v>
      </c>
      <c r="S292" s="2">
        <f>VLOOKUP($B292,'Changes (pct point)'!$B:$AA,S$645,FALSE)/(VLOOKUP($B292,'Rates (%) SA2'!$B:$AA,S$645,FALSE)-(VLOOKUP($B292,'Changes (pct point)'!$B:$AA,S$645,FALSE)))</f>
        <v>-0.13276190476190483</v>
      </c>
      <c r="T292" s="2">
        <f>VLOOKUP($B292,'Changes (pct point)'!$B:$AA,T$645,FALSE)/(VLOOKUP($B292,'Rates (%) SA2'!$B:$AA,T$645,FALSE)-(VLOOKUP($B292,'Changes (pct point)'!$B:$AA,T$645,FALSE)))</f>
        <v>-0.50735945945945948</v>
      </c>
      <c r="U292" s="2">
        <f>VLOOKUP($B292,'Changes (pct point)'!$B:$AA,U$645,FALSE)/(VLOOKUP($B292,'Rates (%) SA2'!$B:$AA,U$645,FALSE)-(VLOOKUP($B292,'Changes (pct point)'!$B:$AA,U$645,FALSE)))</f>
        <v>-1.8806249999999993E-2</v>
      </c>
      <c r="V292" s="2">
        <f>VLOOKUP($B292,'Changes (pct point)'!$B:$AA,V$645,FALSE)/(VLOOKUP($B292,'Rates (%) SA2'!$B:$AA,V$645,FALSE)-(VLOOKUP($B292,'Changes (pct point)'!$B:$AA,V$645,FALSE)))</f>
        <v>0.14435810810810809</v>
      </c>
      <c r="W292" s="2">
        <f>VLOOKUP($B292,'Changes (pct point)'!$B:$AA,W$645,FALSE)/(VLOOKUP($B292,'Rates (%) SA2'!$B:$AA,W$645,FALSE)-(VLOOKUP($B292,'Changes (pct point)'!$B:$AA,W$645,FALSE)))</f>
        <v>1.9548872180451128E-2</v>
      </c>
      <c r="X292" s="2" t="e">
        <f>VLOOKUP($B292,'Changes (pct point)'!$B:$AA,X$645,FALSE)/(VLOOKUP($B292,'Rates (%) SA2'!$B:$AA,X$645,FALSE)-(VLOOKUP($B292,'Changes (pct point)'!$B:$AA,X$645,FALSE)))</f>
        <v>#DIV/0!</v>
      </c>
      <c r="Y292" s="2">
        <f>VLOOKUP($B292,'Changes (pct point)'!$B:$AA,Y$645,FALSE)/(VLOOKUP($B292,'Rates (%) SA2'!$B:$AA,Y$645,FALSE)-(VLOOKUP($B292,'Changes (pct point)'!$B:$AA,Y$645,FALSE)))</f>
        <v>0.28936003140950134</v>
      </c>
      <c r="Z292" s="2">
        <f>VLOOKUP($B292,'Changes (pct point)'!$B:$AA,Z$645,FALSE)/(VLOOKUP($B292,'Rates (%) SA2'!$B:$AA,Z$645,FALSE)-(VLOOKUP($B292,'Changes (pct point)'!$B:$AA,Z$645,FALSE)))</f>
        <v>-8.0045740423098904E-3</v>
      </c>
    </row>
    <row r="293" spans="1:26" x14ac:dyDescent="0.3">
      <c r="A293">
        <v>121021577</v>
      </c>
      <c r="B293" t="s">
        <v>535</v>
      </c>
      <c r="C293" s="2">
        <f>VLOOKUP($B293,'Changes (pct point)'!$B:$AA,C$645,FALSE)/(VLOOKUP($B293,'Rates (%) SA2'!$B:$AA,C$645,FALSE)-(VLOOKUP($B293,'Changes (pct point)'!$B:$AA,C$645,FALSE)))</f>
        <v>-6.3268696711327538E-2</v>
      </c>
      <c r="D293" s="2">
        <f>VLOOKUP($B293,'Changes (pct point)'!$B:$AA,D$645,FALSE)/(VLOOKUP($B293,'Rates (%) SA2'!$B:$AA,D$645,FALSE)-(VLOOKUP($B293,'Changes (pct point)'!$B:$AA,D$645,FALSE)))</f>
        <v>-0.21598020565552697</v>
      </c>
      <c r="E293" s="2">
        <f>VLOOKUP($B293,'Changes (pct point)'!$B:$AA,E$645,FALSE)/(VLOOKUP($B293,'Rates (%) SA2'!$B:$AA,E$645,FALSE)-(VLOOKUP($B293,'Changes (pct point)'!$B:$AA,E$645,FALSE)))</f>
        <v>-0.27156262626262634</v>
      </c>
      <c r="F293" s="2">
        <f>VLOOKUP($B293,'Changes (pct point)'!$B:$AA,F$645,FALSE)/(VLOOKUP($B293,'Rates (%) SA2'!$B:$AA,F$645,FALSE)-(VLOOKUP($B293,'Changes (pct point)'!$B:$AA,F$645,FALSE)))</f>
        <v>1.6431034482758632E-2</v>
      </c>
      <c r="G293" s="2">
        <f>VLOOKUP($B293,'Changes (pct point)'!$B:$AA,G$645,FALSE)/(VLOOKUP($B293,'Rates (%) SA2'!$B:$AA,G$645,FALSE)-(VLOOKUP($B293,'Changes (pct point)'!$B:$AA,G$645,FALSE)))</f>
        <v>6.9529729729729886E-2</v>
      </c>
      <c r="H293" s="2">
        <f>VLOOKUP($B293,'Changes (pct point)'!$B:$AA,H$645,FALSE)/(VLOOKUP($B293,'Rates (%) SA2'!$B:$AA,H$645,FALSE)-(VLOOKUP($B293,'Changes (pct point)'!$B:$AA,H$645,FALSE)))</f>
        <v>-4.5230769230769213E-2</v>
      </c>
      <c r="I293" s="2">
        <f>VLOOKUP($B293,'Changes (pct point)'!$B:$AA,I$645,FALSE)/(VLOOKUP($B293,'Rates (%) SA2'!$B:$AA,I$645,FALSE)-(VLOOKUP($B293,'Changes (pct point)'!$B:$AA,I$645,FALSE)))</f>
        <v>1.7925550660792936E-2</v>
      </c>
      <c r="J293" s="2">
        <f>VLOOKUP($B293,'Changes (pct point)'!$B:$AA,J$645,FALSE)/(VLOOKUP($B293,'Rates (%) SA2'!$B:$AA,J$645,FALSE)-(VLOOKUP($B293,'Changes (pct point)'!$B:$AA,J$645,FALSE)))</f>
        <v>4.6455200000000037E-2</v>
      </c>
      <c r="K293" s="2">
        <f>VLOOKUP($B293,'Changes (pct point)'!$B:$AA,K$645,FALSE)/(VLOOKUP($B293,'Rates (%) SA2'!$B:$AA,K$645,FALSE)-(VLOOKUP($B293,'Changes (pct point)'!$B:$AA,K$645,FALSE)))</f>
        <v>0.40785635359116024</v>
      </c>
      <c r="L293" s="2">
        <f>VLOOKUP($B293,'Changes (pct point)'!$B:$AA,L$645,FALSE)/(VLOOKUP($B293,'Rates (%) SA2'!$B:$AA,L$645,FALSE)-(VLOOKUP($B293,'Changes (pct point)'!$B:$AA,L$645,FALSE)))</f>
        <v>-0.15043155149934812</v>
      </c>
      <c r="M293" s="2">
        <f>VLOOKUP($B293,'Changes (pct point)'!$B:$AA,M$645,FALSE)/(VLOOKUP($B293,'Rates (%) SA2'!$B:$AA,M$645,FALSE)-(VLOOKUP($B293,'Changes (pct point)'!$B:$AA,M$645,FALSE)))</f>
        <v>-0.27610032362459547</v>
      </c>
      <c r="N293" s="2">
        <f>VLOOKUP($B293,'Changes (pct point)'!$B:$AA,N$645,FALSE)/(VLOOKUP($B293,'Rates (%) SA2'!$B:$AA,N$645,FALSE)-(VLOOKUP($B293,'Changes (pct point)'!$B:$AA,N$645,FALSE)))</f>
        <v>-0.35042952029520291</v>
      </c>
      <c r="O293" s="2">
        <f>VLOOKUP($B293,'Changes (pct point)'!$B:$AA,O$645,FALSE)/(VLOOKUP($B293,'Rates (%) SA2'!$B:$AA,O$645,FALSE)-(VLOOKUP($B293,'Changes (pct point)'!$B:$AA,O$645,FALSE)))</f>
        <v>0.49494814814814814</v>
      </c>
      <c r="P293" s="2">
        <f>VLOOKUP($B293,'Changes (pct point)'!$B:$AA,P$645,FALSE)/(VLOOKUP($B293,'Rates (%) SA2'!$B:$AA,P$645,FALSE)-(VLOOKUP($B293,'Changes (pct point)'!$B:$AA,P$645,FALSE)))</f>
        <v>-0.28103971631205676</v>
      </c>
      <c r="Q293" s="2">
        <f>VLOOKUP($B293,'Changes (pct point)'!$B:$AA,Q$645,FALSE)/(VLOOKUP($B293,'Rates (%) SA2'!$B:$AA,Q$645,FALSE)-(VLOOKUP($B293,'Changes (pct point)'!$B:$AA,Q$645,FALSE)))</f>
        <v>5.4498095238095366E-2</v>
      </c>
      <c r="R293" s="2">
        <f>VLOOKUP($B293,'Changes (pct point)'!$B:$AA,R$645,FALSE)/(VLOOKUP($B293,'Rates (%) SA2'!$B:$AA,R$645,FALSE)-(VLOOKUP($B293,'Changes (pct point)'!$B:$AA,R$645,FALSE)))</f>
        <v>0.12699350649350641</v>
      </c>
      <c r="S293" s="2">
        <f>VLOOKUP($B293,'Changes (pct point)'!$B:$AA,S$645,FALSE)/(VLOOKUP($B293,'Rates (%) SA2'!$B:$AA,S$645,FALSE)-(VLOOKUP($B293,'Changes (pct point)'!$B:$AA,S$645,FALSE)))</f>
        <v>-0.13400700636942678</v>
      </c>
      <c r="T293" s="2">
        <f>VLOOKUP($B293,'Changes (pct point)'!$B:$AA,T$645,FALSE)/(VLOOKUP($B293,'Rates (%) SA2'!$B:$AA,T$645,FALSE)-(VLOOKUP($B293,'Changes (pct point)'!$B:$AA,T$645,FALSE)))</f>
        <v>-0.20853539823008846</v>
      </c>
      <c r="U293" s="2">
        <f>VLOOKUP($B293,'Changes (pct point)'!$B:$AA,U$645,FALSE)/(VLOOKUP($B293,'Rates (%) SA2'!$B:$AA,U$645,FALSE)-(VLOOKUP($B293,'Changes (pct point)'!$B:$AA,U$645,FALSE)))</f>
        <v>-1.9004955401387393E-2</v>
      </c>
      <c r="V293" s="2">
        <f>VLOOKUP($B293,'Changes (pct point)'!$B:$AA,V$645,FALSE)/(VLOOKUP($B293,'Rates (%) SA2'!$B:$AA,V$645,FALSE)-(VLOOKUP($B293,'Changes (pct point)'!$B:$AA,V$645,FALSE)))</f>
        <v>7.1812903225806426E-2</v>
      </c>
      <c r="W293" s="2">
        <f>VLOOKUP($B293,'Changes (pct point)'!$B:$AA,W$645,FALSE)/(VLOOKUP($B293,'Rates (%) SA2'!$B:$AA,W$645,FALSE)-(VLOOKUP($B293,'Changes (pct point)'!$B:$AA,W$645,FALSE)))</f>
        <v>0.22529224229543041</v>
      </c>
      <c r="X293" s="2">
        <f>VLOOKUP($B293,'Changes (pct point)'!$B:$AA,X$645,FALSE)/(VLOOKUP($B293,'Rates (%) SA2'!$B:$AA,X$645,FALSE)-(VLOOKUP($B293,'Changes (pct point)'!$B:$AA,X$645,FALSE)))</f>
        <v>0.20335932813437316</v>
      </c>
      <c r="Y293" s="2">
        <f>VLOOKUP($B293,'Changes (pct point)'!$B:$AA,Y$645,FALSE)/(VLOOKUP($B293,'Rates (%) SA2'!$B:$AA,Y$645,FALSE)-(VLOOKUP($B293,'Changes (pct point)'!$B:$AA,Y$645,FALSE)))</f>
        <v>0.41728763040238448</v>
      </c>
      <c r="Z293" s="2">
        <f>VLOOKUP($B293,'Changes (pct point)'!$B:$AA,Z$645,FALSE)/(VLOOKUP($B293,'Rates (%) SA2'!$B:$AA,Z$645,FALSE)-(VLOOKUP($B293,'Changes (pct point)'!$B:$AA,Z$645,FALSE)))</f>
        <v>0.30446428571428574</v>
      </c>
    </row>
    <row r="294" spans="1:26" x14ac:dyDescent="0.3">
      <c r="A294">
        <v>116011627</v>
      </c>
      <c r="B294" t="s">
        <v>397</v>
      </c>
      <c r="C294" s="2">
        <f>VLOOKUP($B294,'Changes (pct point)'!$B:$AA,C$645,FALSE)/(VLOOKUP($B294,'Rates (%) SA2'!$B:$AA,C$645,FALSE)-(VLOOKUP($B294,'Changes (pct point)'!$B:$AA,C$645,FALSE)))</f>
        <v>0.12778005815623092</v>
      </c>
      <c r="D294" s="2">
        <f>VLOOKUP($B294,'Changes (pct point)'!$B:$AA,D$645,FALSE)/(VLOOKUP($B294,'Rates (%) SA2'!$B:$AA,D$645,FALSE)-(VLOOKUP($B294,'Changes (pct point)'!$B:$AA,D$645,FALSE)))</f>
        <v>-0.15752218468457793</v>
      </c>
      <c r="E294" s="2">
        <f>VLOOKUP($B294,'Changes (pct point)'!$B:$AA,E$645,FALSE)/(VLOOKUP($B294,'Rates (%) SA2'!$B:$AA,E$645,FALSE)-(VLOOKUP($B294,'Changes (pct point)'!$B:$AA,E$645,FALSE)))</f>
        <v>0.19941256329555537</v>
      </c>
      <c r="F294" s="2">
        <f>VLOOKUP($B294,'Changes (pct point)'!$B:$AA,F$645,FALSE)/(VLOOKUP($B294,'Rates (%) SA2'!$B:$AA,F$645,FALSE)-(VLOOKUP($B294,'Changes (pct point)'!$B:$AA,F$645,FALSE)))</f>
        <v>0.22286894590956915</v>
      </c>
      <c r="G294" s="2">
        <f>VLOOKUP($B294,'Changes (pct point)'!$B:$AA,G$645,FALSE)/(VLOOKUP($B294,'Rates (%) SA2'!$B:$AA,G$645,FALSE)-(VLOOKUP($B294,'Changes (pct point)'!$B:$AA,G$645,FALSE)))</f>
        <v>0.38763967351586509</v>
      </c>
      <c r="H294" s="2">
        <f>VLOOKUP($B294,'Changes (pct point)'!$B:$AA,H$645,FALSE)/(VLOOKUP($B294,'Rates (%) SA2'!$B:$AA,H$645,FALSE)-(VLOOKUP($B294,'Changes (pct point)'!$B:$AA,H$645,FALSE)))</f>
        <v>0.34535495418515372</v>
      </c>
      <c r="I294" s="2">
        <f>VLOOKUP($B294,'Changes (pct point)'!$B:$AA,I$645,FALSE)/(VLOOKUP($B294,'Rates (%) SA2'!$B:$AA,I$645,FALSE)-(VLOOKUP($B294,'Changes (pct point)'!$B:$AA,I$645,FALSE)))</f>
        <v>0.16166000028584493</v>
      </c>
      <c r="J294" s="2">
        <f>VLOOKUP($B294,'Changes (pct point)'!$B:$AA,J$645,FALSE)/(VLOOKUP($B294,'Rates (%) SA2'!$B:$AA,J$645,FALSE)-(VLOOKUP($B294,'Changes (pct point)'!$B:$AA,J$645,FALSE)))</f>
        <v>0.47639685807275572</v>
      </c>
      <c r="K294" s="2">
        <f>VLOOKUP($B294,'Changes (pct point)'!$B:$AA,K$645,FALSE)/(VLOOKUP($B294,'Rates (%) SA2'!$B:$AA,K$645,FALSE)-(VLOOKUP($B294,'Changes (pct point)'!$B:$AA,K$645,FALSE)))</f>
        <v>1.0011123658455068</v>
      </c>
      <c r="L294" s="2">
        <f>VLOOKUP($B294,'Changes (pct point)'!$B:$AA,L$645,FALSE)/(VLOOKUP($B294,'Rates (%) SA2'!$B:$AA,L$645,FALSE)-(VLOOKUP($B294,'Changes (pct point)'!$B:$AA,L$645,FALSE)))</f>
        <v>0.13021019823951813</v>
      </c>
      <c r="M294" s="2">
        <f>VLOOKUP($B294,'Changes (pct point)'!$B:$AA,M$645,FALSE)/(VLOOKUP($B294,'Rates (%) SA2'!$B:$AA,M$645,FALSE)-(VLOOKUP($B294,'Changes (pct point)'!$B:$AA,M$645,FALSE)))</f>
        <v>-8.9108758450394523E-2</v>
      </c>
      <c r="N294" s="2">
        <f>VLOOKUP($B294,'Changes (pct point)'!$B:$AA,N$645,FALSE)/(VLOOKUP($B294,'Rates (%) SA2'!$B:$AA,N$645,FALSE)-(VLOOKUP($B294,'Changes (pct point)'!$B:$AA,N$645,FALSE)))</f>
        <v>-0.27692873179717092</v>
      </c>
      <c r="O294" s="2">
        <f>VLOOKUP($B294,'Changes (pct point)'!$B:$AA,O$645,FALSE)/(VLOOKUP($B294,'Rates (%) SA2'!$B:$AA,O$645,FALSE)-(VLOOKUP($B294,'Changes (pct point)'!$B:$AA,O$645,FALSE)))</f>
        <v>1.3906774700395979</v>
      </c>
      <c r="P294" s="2">
        <f>VLOOKUP($B294,'Changes (pct point)'!$B:$AA,P$645,FALSE)/(VLOOKUP($B294,'Rates (%) SA2'!$B:$AA,P$645,FALSE)-(VLOOKUP($B294,'Changes (pct point)'!$B:$AA,P$645,FALSE)))</f>
        <v>-1.9338388904892645E-2</v>
      </c>
      <c r="Q294" s="2">
        <f>VLOOKUP($B294,'Changes (pct point)'!$B:$AA,Q$645,FALSE)/(VLOOKUP($B294,'Rates (%) SA2'!$B:$AA,Q$645,FALSE)-(VLOOKUP($B294,'Changes (pct point)'!$B:$AA,Q$645,FALSE)))</f>
        <v>0.1588810439579372</v>
      </c>
      <c r="R294" s="2">
        <f>VLOOKUP($B294,'Changes (pct point)'!$B:$AA,R$645,FALSE)/(VLOOKUP($B294,'Rates (%) SA2'!$B:$AA,R$645,FALSE)-(VLOOKUP($B294,'Changes (pct point)'!$B:$AA,R$645,FALSE)))</f>
        <v>0.39138145991474926</v>
      </c>
      <c r="S294" s="2">
        <f>VLOOKUP($B294,'Changes (pct point)'!$B:$AA,S$645,FALSE)/(VLOOKUP($B294,'Rates (%) SA2'!$B:$AA,S$645,FALSE)-(VLOOKUP($B294,'Changes (pct point)'!$B:$AA,S$645,FALSE)))</f>
        <v>0.6070751393774092</v>
      </c>
      <c r="T294" s="2">
        <f>VLOOKUP($B294,'Changes (pct point)'!$B:$AA,T$645,FALSE)/(VLOOKUP($B294,'Rates (%) SA2'!$B:$AA,T$645,FALSE)-(VLOOKUP($B294,'Changes (pct point)'!$B:$AA,T$645,FALSE)))</f>
        <v>-0.21105226671438818</v>
      </c>
      <c r="U294" s="2">
        <f>VLOOKUP($B294,'Changes (pct point)'!$B:$AA,U$645,FALSE)/(VLOOKUP($B294,'Rates (%) SA2'!$B:$AA,U$645,FALSE)-(VLOOKUP($B294,'Changes (pct point)'!$B:$AA,U$645,FALSE)))</f>
        <v>-2.3661159976199143E-2</v>
      </c>
      <c r="V294" s="2">
        <f>VLOOKUP($B294,'Changes (pct point)'!$B:$AA,V$645,FALSE)/(VLOOKUP($B294,'Rates (%) SA2'!$B:$AA,V$645,FALSE)-(VLOOKUP($B294,'Changes (pct point)'!$B:$AA,V$645,FALSE)))</f>
        <v>0.26438355271551178</v>
      </c>
      <c r="W294" s="2">
        <f>VLOOKUP($B294,'Changes (pct point)'!$B:$AA,W$645,FALSE)/(VLOOKUP($B294,'Rates (%) SA2'!$B:$AA,W$645,FALSE)-(VLOOKUP($B294,'Changes (pct point)'!$B:$AA,W$645,FALSE)))</f>
        <v>5.2074139452780228E-2</v>
      </c>
      <c r="X294" s="2">
        <f>VLOOKUP($B294,'Changes (pct point)'!$B:$AA,X$645,FALSE)/(VLOOKUP($B294,'Rates (%) SA2'!$B:$AA,X$645,FALSE)-(VLOOKUP($B294,'Changes (pct point)'!$B:$AA,X$645,FALSE)))</f>
        <v>0.94764171354392035</v>
      </c>
      <c r="Y294" s="2">
        <f>VLOOKUP($B294,'Changes (pct point)'!$B:$AA,Y$645,FALSE)/(VLOOKUP($B294,'Rates (%) SA2'!$B:$AA,Y$645,FALSE)-(VLOOKUP($B294,'Changes (pct point)'!$B:$AA,Y$645,FALSE)))</f>
        <v>-1.6321129245699159E-2</v>
      </c>
      <c r="Z294" s="2">
        <f>VLOOKUP($B294,'Changes (pct point)'!$B:$AA,Z$645,FALSE)/(VLOOKUP($B294,'Rates (%) SA2'!$B:$AA,Z$645,FALSE)-(VLOOKUP($B294,'Changes (pct point)'!$B:$AA,Z$645,FALSE)))</f>
        <v>0.19363279546445705</v>
      </c>
    </row>
    <row r="295" spans="1:26" x14ac:dyDescent="0.3">
      <c r="A295">
        <v>121011684</v>
      </c>
      <c r="B295" t="s">
        <v>528</v>
      </c>
      <c r="C295" s="2">
        <f>VLOOKUP($B295,'Changes (pct point)'!$B:$AA,C$645,FALSE)/(VLOOKUP($B295,'Rates (%) SA2'!$B:$AA,C$645,FALSE)-(VLOOKUP($B295,'Changes (pct point)'!$B:$AA,C$645,FALSE)))</f>
        <v>-0.12574332991354292</v>
      </c>
      <c r="D295" s="2">
        <f>VLOOKUP($B295,'Changes (pct point)'!$B:$AA,D$645,FALSE)/(VLOOKUP($B295,'Rates (%) SA2'!$B:$AA,D$645,FALSE)-(VLOOKUP($B295,'Changes (pct point)'!$B:$AA,D$645,FALSE)))</f>
        <v>-0.15866233060165197</v>
      </c>
      <c r="E295" s="2">
        <f>VLOOKUP($B295,'Changes (pct point)'!$B:$AA,E$645,FALSE)/(VLOOKUP($B295,'Rates (%) SA2'!$B:$AA,E$645,FALSE)-(VLOOKUP($B295,'Changes (pct point)'!$B:$AA,E$645,FALSE)))</f>
        <v>-0.19873057050747095</v>
      </c>
      <c r="F295" s="2">
        <f>VLOOKUP($B295,'Changes (pct point)'!$B:$AA,F$645,FALSE)/(VLOOKUP($B295,'Rates (%) SA2'!$B:$AA,F$645,FALSE)-(VLOOKUP($B295,'Changes (pct point)'!$B:$AA,F$645,FALSE)))</f>
        <v>-0.1744872577411101</v>
      </c>
      <c r="G295" s="2">
        <f>VLOOKUP($B295,'Changes (pct point)'!$B:$AA,G$645,FALSE)/(VLOOKUP($B295,'Rates (%) SA2'!$B:$AA,G$645,FALSE)-(VLOOKUP($B295,'Changes (pct point)'!$B:$AA,G$645,FALSE)))</f>
        <v>0.40821856315893246</v>
      </c>
      <c r="H295" s="2">
        <f>VLOOKUP($B295,'Changes (pct point)'!$B:$AA,H$645,FALSE)/(VLOOKUP($B295,'Rates (%) SA2'!$B:$AA,H$645,FALSE)-(VLOOKUP($B295,'Changes (pct point)'!$B:$AA,H$645,FALSE)))</f>
        <v>-4.7115385263088901E-2</v>
      </c>
      <c r="I295" s="2">
        <f>VLOOKUP($B295,'Changes (pct point)'!$B:$AA,I$645,FALSE)/(VLOOKUP($B295,'Rates (%) SA2'!$B:$AA,I$645,FALSE)-(VLOOKUP($B295,'Changes (pct point)'!$B:$AA,I$645,FALSE)))</f>
        <v>-0.17390292619587389</v>
      </c>
      <c r="J295" s="2">
        <f>VLOOKUP($B295,'Changes (pct point)'!$B:$AA,J$645,FALSE)/(VLOOKUP($B295,'Rates (%) SA2'!$B:$AA,J$645,FALSE)-(VLOOKUP($B295,'Changes (pct point)'!$B:$AA,J$645,FALSE)))</f>
        <v>-4.9913072954148145E-2</v>
      </c>
      <c r="K295" s="2">
        <f>VLOOKUP($B295,'Changes (pct point)'!$B:$AA,K$645,FALSE)/(VLOOKUP($B295,'Rates (%) SA2'!$B:$AA,K$645,FALSE)-(VLOOKUP($B295,'Changes (pct point)'!$B:$AA,K$645,FALSE)))</f>
        <v>3.3989291998841667E-2</v>
      </c>
      <c r="L295" s="2">
        <f>VLOOKUP($B295,'Changes (pct point)'!$B:$AA,L$645,FALSE)/(VLOOKUP($B295,'Rates (%) SA2'!$B:$AA,L$645,FALSE)-(VLOOKUP($B295,'Changes (pct point)'!$B:$AA,L$645,FALSE)))</f>
        <v>-0.35585010174865428</v>
      </c>
      <c r="M295" s="2">
        <f>VLOOKUP($B295,'Changes (pct point)'!$B:$AA,M$645,FALSE)/(VLOOKUP($B295,'Rates (%) SA2'!$B:$AA,M$645,FALSE)-(VLOOKUP($B295,'Changes (pct point)'!$B:$AA,M$645,FALSE)))</f>
        <v>-0.4158296818313672</v>
      </c>
      <c r="N295" s="2">
        <f>VLOOKUP($B295,'Changes (pct point)'!$B:$AA,N$645,FALSE)/(VLOOKUP($B295,'Rates (%) SA2'!$B:$AA,N$645,FALSE)-(VLOOKUP($B295,'Changes (pct point)'!$B:$AA,N$645,FALSE)))</f>
        <v>-0.61431479785202814</v>
      </c>
      <c r="O295" s="2">
        <f>VLOOKUP($B295,'Changes (pct point)'!$B:$AA,O$645,FALSE)/(VLOOKUP($B295,'Rates (%) SA2'!$B:$AA,O$645,FALSE)-(VLOOKUP($B295,'Changes (pct point)'!$B:$AA,O$645,FALSE)))</f>
        <v>3.5014191338993382E-2</v>
      </c>
      <c r="P295" s="2">
        <f>VLOOKUP($B295,'Changes (pct point)'!$B:$AA,P$645,FALSE)/(VLOOKUP($B295,'Rates (%) SA2'!$B:$AA,P$645,FALSE)-(VLOOKUP($B295,'Changes (pct point)'!$B:$AA,P$645,FALSE)))</f>
        <v>-0.22975284776620489</v>
      </c>
      <c r="Q295" s="2">
        <f>VLOOKUP($B295,'Changes (pct point)'!$B:$AA,Q$645,FALSE)/(VLOOKUP($B295,'Rates (%) SA2'!$B:$AA,Q$645,FALSE)-(VLOOKUP($B295,'Changes (pct point)'!$B:$AA,Q$645,FALSE)))</f>
        <v>0.17837911276737983</v>
      </c>
      <c r="R295" s="2">
        <f>VLOOKUP($B295,'Changes (pct point)'!$B:$AA,R$645,FALSE)/(VLOOKUP($B295,'Rates (%) SA2'!$B:$AA,R$645,FALSE)-(VLOOKUP($B295,'Changes (pct point)'!$B:$AA,R$645,FALSE)))</f>
        <v>0.36291160891260621</v>
      </c>
      <c r="S295" s="2">
        <f>VLOOKUP($B295,'Changes (pct point)'!$B:$AA,S$645,FALSE)/(VLOOKUP($B295,'Rates (%) SA2'!$B:$AA,S$645,FALSE)-(VLOOKUP($B295,'Changes (pct point)'!$B:$AA,S$645,FALSE)))</f>
        <v>-0.2088122806036741</v>
      </c>
      <c r="T295" s="2">
        <f>VLOOKUP($B295,'Changes (pct point)'!$B:$AA,T$645,FALSE)/(VLOOKUP($B295,'Rates (%) SA2'!$B:$AA,T$645,FALSE)-(VLOOKUP($B295,'Changes (pct point)'!$B:$AA,T$645,FALSE)))</f>
        <v>-0.15530875528896573</v>
      </c>
      <c r="U295" s="2">
        <f>VLOOKUP($B295,'Changes (pct point)'!$B:$AA,U$645,FALSE)/(VLOOKUP($B295,'Rates (%) SA2'!$B:$AA,U$645,FALSE)-(VLOOKUP($B295,'Changes (pct point)'!$B:$AA,U$645,FALSE)))</f>
        <v>-2.5457137352961928E-2</v>
      </c>
      <c r="V295" s="2">
        <f>VLOOKUP($B295,'Changes (pct point)'!$B:$AA,V$645,FALSE)/(VLOOKUP($B295,'Rates (%) SA2'!$B:$AA,V$645,FALSE)-(VLOOKUP($B295,'Changes (pct point)'!$B:$AA,V$645,FALSE)))</f>
        <v>-0.46607260024264036</v>
      </c>
      <c r="W295" s="2">
        <f>VLOOKUP($B295,'Changes (pct point)'!$B:$AA,W$645,FALSE)/(VLOOKUP($B295,'Rates (%) SA2'!$B:$AA,W$645,FALSE)-(VLOOKUP($B295,'Changes (pct point)'!$B:$AA,W$645,FALSE)))</f>
        <v>5.4081632653061221E-2</v>
      </c>
      <c r="X295" s="2" t="e">
        <f>VLOOKUP($B295,'Changes (pct point)'!$B:$AA,X$645,FALSE)/(VLOOKUP($B295,'Rates (%) SA2'!$B:$AA,X$645,FALSE)-(VLOOKUP($B295,'Changes (pct point)'!$B:$AA,X$645,FALSE)))</f>
        <v>#DIV/0!</v>
      </c>
      <c r="Y295" s="2">
        <f>VLOOKUP($B295,'Changes (pct point)'!$B:$AA,Y$645,FALSE)/(VLOOKUP($B295,'Rates (%) SA2'!$B:$AA,Y$645,FALSE)-(VLOOKUP($B295,'Changes (pct point)'!$B:$AA,Y$645,FALSE)))</f>
        <v>0.1502415458937198</v>
      </c>
      <c r="Z295" s="2">
        <f>VLOOKUP($B295,'Changes (pct point)'!$B:$AA,Z$645,FALSE)/(VLOOKUP($B295,'Rates (%) SA2'!$B:$AA,Z$645,FALSE)-(VLOOKUP($B295,'Changes (pct point)'!$B:$AA,Z$645,FALSE)))</f>
        <v>-0.13978102189781022</v>
      </c>
    </row>
    <row r="296" spans="1:26" x14ac:dyDescent="0.3">
      <c r="A296">
        <v>113031268</v>
      </c>
      <c r="B296" t="s">
        <v>349</v>
      </c>
      <c r="C296" s="2">
        <f>VLOOKUP($B296,'Changes (pct point)'!$B:$AA,C$645,FALSE)/(VLOOKUP($B296,'Rates (%) SA2'!$B:$AA,C$645,FALSE)-(VLOOKUP($B296,'Changes (pct point)'!$B:$AA,C$645,FALSE)))</f>
        <v>8.2615556996881695E-2</v>
      </c>
      <c r="D296" s="2">
        <f>VLOOKUP($B296,'Changes (pct point)'!$B:$AA,D$645,FALSE)/(VLOOKUP($B296,'Rates (%) SA2'!$B:$AA,D$645,FALSE)-(VLOOKUP($B296,'Changes (pct point)'!$B:$AA,D$645,FALSE)))</f>
        <v>-7.2486956521739129E-2</v>
      </c>
      <c r="E296" s="2">
        <f>VLOOKUP($B296,'Changes (pct point)'!$B:$AA,E$645,FALSE)/(VLOOKUP($B296,'Rates (%) SA2'!$B:$AA,E$645,FALSE)-(VLOOKUP($B296,'Changes (pct point)'!$B:$AA,E$645,FALSE)))</f>
        <v>-0.17481818181818187</v>
      </c>
      <c r="F296" s="2">
        <f>VLOOKUP($B296,'Changes (pct point)'!$B:$AA,F$645,FALSE)/(VLOOKUP($B296,'Rates (%) SA2'!$B:$AA,F$645,FALSE)-(VLOOKUP($B296,'Changes (pct point)'!$B:$AA,F$645,FALSE)))</f>
        <v>0.18767796610169499</v>
      </c>
      <c r="G296" s="2">
        <f>VLOOKUP($B296,'Changes (pct point)'!$B:$AA,G$645,FALSE)/(VLOOKUP($B296,'Rates (%) SA2'!$B:$AA,G$645,FALSE)-(VLOOKUP($B296,'Changes (pct point)'!$B:$AA,G$645,FALSE)))</f>
        <v>0.18209729729729737</v>
      </c>
      <c r="H296" s="2">
        <f>VLOOKUP($B296,'Changes (pct point)'!$B:$AA,H$645,FALSE)/(VLOOKUP($B296,'Rates (%) SA2'!$B:$AA,H$645,FALSE)-(VLOOKUP($B296,'Changes (pct point)'!$B:$AA,H$645,FALSE)))</f>
        <v>0.11383157894736841</v>
      </c>
      <c r="I296" s="2">
        <f>VLOOKUP($B296,'Changes (pct point)'!$B:$AA,I$645,FALSE)/(VLOOKUP($B296,'Rates (%) SA2'!$B:$AA,I$645,FALSE)-(VLOOKUP($B296,'Changes (pct point)'!$B:$AA,I$645,FALSE)))</f>
        <v>0.14812258064516132</v>
      </c>
      <c r="J296" s="2">
        <f>VLOOKUP($B296,'Changes (pct point)'!$B:$AA,J$645,FALSE)/(VLOOKUP($B296,'Rates (%) SA2'!$B:$AA,J$645,FALSE)-(VLOOKUP($B296,'Changes (pct point)'!$B:$AA,J$645,FALSE)))</f>
        <v>1.8027666666666669</v>
      </c>
      <c r="K296" s="2">
        <f>VLOOKUP($B296,'Changes (pct point)'!$B:$AA,K$645,FALSE)/(VLOOKUP($B296,'Rates (%) SA2'!$B:$AA,K$645,FALSE)-(VLOOKUP($B296,'Changes (pct point)'!$B:$AA,K$645,FALSE)))</f>
        <v>0.20687000000000019</v>
      </c>
      <c r="L296" s="2">
        <f>VLOOKUP($B296,'Changes (pct point)'!$B:$AA,L$645,FALSE)/(VLOOKUP($B296,'Rates (%) SA2'!$B:$AA,L$645,FALSE)-(VLOOKUP($B296,'Changes (pct point)'!$B:$AA,L$645,FALSE)))</f>
        <v>-5.3429999999999943E-2</v>
      </c>
      <c r="M296" s="2">
        <f>VLOOKUP($B296,'Changes (pct point)'!$B:$AA,M$645,FALSE)/(VLOOKUP($B296,'Rates (%) SA2'!$B:$AA,M$645,FALSE)-(VLOOKUP($B296,'Changes (pct point)'!$B:$AA,M$645,FALSE)))</f>
        <v>-0.36755000000000004</v>
      </c>
      <c r="N296" s="2">
        <f>VLOOKUP($B296,'Changes (pct point)'!$B:$AA,N$645,FALSE)/(VLOOKUP($B296,'Rates (%) SA2'!$B:$AA,N$645,FALSE)-(VLOOKUP($B296,'Changes (pct point)'!$B:$AA,N$645,FALSE)))</f>
        <v>-6.0699999999999942E-2</v>
      </c>
      <c r="O296" s="2">
        <f>VLOOKUP($B296,'Changes (pct point)'!$B:$AA,O$645,FALSE)/(VLOOKUP($B296,'Rates (%) SA2'!$B:$AA,O$645,FALSE)-(VLOOKUP($B296,'Changes (pct point)'!$B:$AA,O$645,FALSE)))</f>
        <v>-0.55983544303797461</v>
      </c>
      <c r="P296" s="2">
        <f>VLOOKUP($B296,'Changes (pct point)'!$B:$AA,P$645,FALSE)/(VLOOKUP($B296,'Rates (%) SA2'!$B:$AA,P$645,FALSE)-(VLOOKUP($B296,'Changes (pct point)'!$B:$AA,P$645,FALSE)))</f>
        <v>-0.50153846153846149</v>
      </c>
      <c r="Q296" s="2">
        <f>VLOOKUP($B296,'Changes (pct point)'!$B:$AA,Q$645,FALSE)/(VLOOKUP($B296,'Rates (%) SA2'!$B:$AA,Q$645,FALSE)-(VLOOKUP($B296,'Changes (pct point)'!$B:$AA,Q$645,FALSE)))</f>
        <v>5.8725333333333332</v>
      </c>
      <c r="R296" s="2">
        <f>VLOOKUP($B296,'Changes (pct point)'!$B:$AA,R$645,FALSE)/(VLOOKUP($B296,'Rates (%) SA2'!$B:$AA,R$645,FALSE)-(VLOOKUP($B296,'Changes (pct point)'!$B:$AA,R$645,FALSE)))</f>
        <v>0.44878125000000002</v>
      </c>
      <c r="S296" s="2">
        <f>VLOOKUP($B296,'Changes (pct point)'!$B:$AA,S$645,FALSE)/(VLOOKUP($B296,'Rates (%) SA2'!$B:$AA,S$645,FALSE)-(VLOOKUP($B296,'Changes (pct point)'!$B:$AA,S$645,FALSE)))</f>
        <v>4.5541230769230792</v>
      </c>
      <c r="T296" s="2">
        <f>VLOOKUP($B296,'Changes (pct point)'!$B:$AA,T$645,FALSE)/(VLOOKUP($B296,'Rates (%) SA2'!$B:$AA,T$645,FALSE)-(VLOOKUP($B296,'Changes (pct point)'!$B:$AA,T$645,FALSE)))</f>
        <v>-0.22859633027522933</v>
      </c>
      <c r="U296" s="2">
        <f>VLOOKUP($B296,'Changes (pct point)'!$B:$AA,U$645,FALSE)/(VLOOKUP($B296,'Rates (%) SA2'!$B:$AA,U$645,FALSE)-(VLOOKUP($B296,'Changes (pct point)'!$B:$AA,U$645,FALSE)))</f>
        <v>-2.5655172413793094E-2</v>
      </c>
      <c r="V296" s="2" t="e">
        <f>VLOOKUP($B296,'Changes (pct point)'!$B:$AA,V$645,FALSE)/(VLOOKUP($B296,'Rates (%) SA2'!$B:$AA,V$645,FALSE)-(VLOOKUP($B296,'Changes (pct point)'!$B:$AA,V$645,FALSE)))</f>
        <v>#VALUE!</v>
      </c>
      <c r="W296" s="2">
        <f>VLOOKUP($B296,'Changes (pct point)'!$B:$AA,W$645,FALSE)/(VLOOKUP($B296,'Rates (%) SA2'!$B:$AA,W$645,FALSE)-(VLOOKUP($B296,'Changes (pct point)'!$B:$AA,W$645,FALSE)))</f>
        <v>4.4502617801047119E-2</v>
      </c>
      <c r="X296" s="2">
        <f>VLOOKUP($B296,'Changes (pct point)'!$B:$AA,X$645,FALSE)/(VLOOKUP($B296,'Rates (%) SA2'!$B:$AA,X$645,FALSE)-(VLOOKUP($B296,'Changes (pct point)'!$B:$AA,X$645,FALSE)))</f>
        <v>0.16939078751857353</v>
      </c>
      <c r="Y296" s="2">
        <f>VLOOKUP($B296,'Changes (pct point)'!$B:$AA,Y$645,FALSE)/(VLOOKUP($B296,'Rates (%) SA2'!$B:$AA,Y$645,FALSE)-(VLOOKUP($B296,'Changes (pct point)'!$B:$AA,Y$645,FALSE)))</f>
        <v>-0.39149560117302051</v>
      </c>
      <c r="Z296" s="2">
        <f>VLOOKUP($B296,'Changes (pct point)'!$B:$AA,Z$645,FALSE)/(VLOOKUP($B296,'Rates (%) SA2'!$B:$AA,Z$645,FALSE)-(VLOOKUP($B296,'Changes (pct point)'!$B:$AA,Z$645,FALSE)))</f>
        <v>-0.52295795070082174</v>
      </c>
    </row>
    <row r="297" spans="1:26" x14ac:dyDescent="0.3">
      <c r="A297">
        <v>109021178</v>
      </c>
      <c r="B297" t="s">
        <v>257</v>
      </c>
      <c r="C297" s="2">
        <f>VLOOKUP($B297,'Changes (pct point)'!$B:$AA,C$645,FALSE)/(VLOOKUP($B297,'Rates (%) SA2'!$B:$AA,C$645,FALSE)-(VLOOKUP($B297,'Changes (pct point)'!$B:$AA,C$645,FALSE)))</f>
        <v>-0.1241695979899496</v>
      </c>
      <c r="D297" s="2">
        <f>VLOOKUP($B297,'Changes (pct point)'!$B:$AA,D$645,FALSE)/(VLOOKUP($B297,'Rates (%) SA2'!$B:$AA,D$645,FALSE)-(VLOOKUP($B297,'Changes (pct point)'!$B:$AA,D$645,FALSE)))</f>
        <v>-6.3111111111111187E-2</v>
      </c>
      <c r="E297" s="2">
        <f>VLOOKUP($B297,'Changes (pct point)'!$B:$AA,E$645,FALSE)/(VLOOKUP($B297,'Rates (%) SA2'!$B:$AA,E$645,FALSE)-(VLOOKUP($B297,'Changes (pct point)'!$B:$AA,E$645,FALSE)))</f>
        <v>0.97956097560975586</v>
      </c>
      <c r="F297" s="2">
        <f>VLOOKUP($B297,'Changes (pct point)'!$B:$AA,F$645,FALSE)/(VLOOKUP($B297,'Rates (%) SA2'!$B:$AA,F$645,FALSE)-(VLOOKUP($B297,'Changes (pct point)'!$B:$AA,F$645,FALSE)))</f>
        <v>-0.34555336322869951</v>
      </c>
      <c r="G297" s="2">
        <f>VLOOKUP($B297,'Changes (pct point)'!$B:$AA,G$645,FALSE)/(VLOOKUP($B297,'Rates (%) SA2'!$B:$AA,G$645,FALSE)-(VLOOKUP($B297,'Changes (pct point)'!$B:$AA,G$645,FALSE)))</f>
        <v>-0.16301006289308179</v>
      </c>
      <c r="H297" s="2">
        <f>VLOOKUP($B297,'Changes (pct point)'!$B:$AA,H$645,FALSE)/(VLOOKUP($B297,'Rates (%) SA2'!$B:$AA,H$645,FALSE)-(VLOOKUP($B297,'Changes (pct point)'!$B:$AA,H$645,FALSE)))</f>
        <v>3.3998489425981791E-2</v>
      </c>
      <c r="I297" s="2">
        <f>VLOOKUP($B297,'Changes (pct point)'!$B:$AA,I$645,FALSE)/(VLOOKUP($B297,'Rates (%) SA2'!$B:$AA,I$645,FALSE)-(VLOOKUP($B297,'Changes (pct point)'!$B:$AA,I$645,FALSE)))</f>
        <v>-0.25336882022471902</v>
      </c>
      <c r="J297" s="2">
        <f>VLOOKUP($B297,'Changes (pct point)'!$B:$AA,J$645,FALSE)/(VLOOKUP($B297,'Rates (%) SA2'!$B:$AA,J$645,FALSE)-(VLOOKUP($B297,'Changes (pct point)'!$B:$AA,J$645,FALSE)))</f>
        <v>7.0087837837839017E-3</v>
      </c>
      <c r="K297" s="2">
        <f>VLOOKUP($B297,'Changes (pct point)'!$B:$AA,K$645,FALSE)/(VLOOKUP($B297,'Rates (%) SA2'!$B:$AA,K$645,FALSE)-(VLOOKUP($B297,'Changes (pct point)'!$B:$AA,K$645,FALSE)))</f>
        <v>3.2016107382550299E-2</v>
      </c>
      <c r="L297" s="2">
        <f>VLOOKUP($B297,'Changes (pct point)'!$B:$AA,L$645,FALSE)/(VLOOKUP($B297,'Rates (%) SA2'!$B:$AA,L$645,FALSE)-(VLOOKUP($B297,'Changes (pct point)'!$B:$AA,L$645,FALSE)))</f>
        <v>-0.51982058823529409</v>
      </c>
      <c r="M297" s="2">
        <f>VLOOKUP($B297,'Changes (pct point)'!$B:$AA,M$645,FALSE)/(VLOOKUP($B297,'Rates (%) SA2'!$B:$AA,M$645,FALSE)-(VLOOKUP($B297,'Changes (pct point)'!$B:$AA,M$645,FALSE)))</f>
        <v>0.3777307692307692</v>
      </c>
      <c r="N297" s="2">
        <f>VLOOKUP($B297,'Changes (pct point)'!$B:$AA,N$645,FALSE)/(VLOOKUP($B297,'Rates (%) SA2'!$B:$AA,N$645,FALSE)-(VLOOKUP($B297,'Changes (pct point)'!$B:$AA,N$645,FALSE)))</f>
        <v>0.65288571428571407</v>
      </c>
      <c r="O297" s="2">
        <f>VLOOKUP($B297,'Changes (pct point)'!$B:$AA,O$645,FALSE)/(VLOOKUP($B297,'Rates (%) SA2'!$B:$AA,O$645,FALSE)-(VLOOKUP($B297,'Changes (pct point)'!$B:$AA,O$645,FALSE)))</f>
        <v>0.7911424242424242</v>
      </c>
      <c r="P297" s="2">
        <f>VLOOKUP($B297,'Changes (pct point)'!$B:$AA,P$645,FALSE)/(VLOOKUP($B297,'Rates (%) SA2'!$B:$AA,P$645,FALSE)-(VLOOKUP($B297,'Changes (pct point)'!$B:$AA,P$645,FALSE)))</f>
        <v>0.25894736842105259</v>
      </c>
      <c r="Q297" s="2">
        <f>VLOOKUP($B297,'Changes (pct point)'!$B:$AA,Q$645,FALSE)/(VLOOKUP($B297,'Rates (%) SA2'!$B:$AA,Q$645,FALSE)-(VLOOKUP($B297,'Changes (pct point)'!$B:$AA,Q$645,FALSE)))</f>
        <v>-0.2655520618556701</v>
      </c>
      <c r="R297" s="2">
        <f>VLOOKUP($B297,'Changes (pct point)'!$B:$AA,R$645,FALSE)/(VLOOKUP($B297,'Rates (%) SA2'!$B:$AA,R$645,FALSE)-(VLOOKUP($B297,'Changes (pct point)'!$B:$AA,R$645,FALSE)))</f>
        <v>-0.11787116564417181</v>
      </c>
      <c r="S297" s="2">
        <f>VLOOKUP($B297,'Changes (pct point)'!$B:$AA,S$645,FALSE)/(VLOOKUP($B297,'Rates (%) SA2'!$B:$AA,S$645,FALSE)-(VLOOKUP($B297,'Changes (pct point)'!$B:$AA,S$645,FALSE)))</f>
        <v>-0.47937828571428576</v>
      </c>
      <c r="T297" s="2">
        <f>VLOOKUP($B297,'Changes (pct point)'!$B:$AA,T$645,FALSE)/(VLOOKUP($B297,'Rates (%) SA2'!$B:$AA,T$645,FALSE)-(VLOOKUP($B297,'Changes (pct point)'!$B:$AA,T$645,FALSE)))</f>
        <v>0.84137722772277224</v>
      </c>
      <c r="U297" s="2">
        <f>VLOOKUP($B297,'Changes (pct point)'!$B:$AA,U$645,FALSE)/(VLOOKUP($B297,'Rates (%) SA2'!$B:$AA,U$645,FALSE)-(VLOOKUP($B297,'Changes (pct point)'!$B:$AA,U$645,FALSE)))</f>
        <v>-2.6059479553903361E-2</v>
      </c>
      <c r="V297" s="2">
        <f>VLOOKUP($B297,'Changes (pct point)'!$B:$AA,V$645,FALSE)/(VLOOKUP($B297,'Rates (%) SA2'!$B:$AA,V$645,FALSE)-(VLOOKUP($B297,'Changes (pct point)'!$B:$AA,V$645,FALSE)))</f>
        <v>0.21733333333333343</v>
      </c>
      <c r="W297" s="2">
        <f>VLOOKUP($B297,'Changes (pct point)'!$B:$AA,W$645,FALSE)/(VLOOKUP($B297,'Rates (%) SA2'!$B:$AA,W$645,FALSE)-(VLOOKUP($B297,'Changes (pct point)'!$B:$AA,W$645,FALSE)))</f>
        <v>9.0261282660332537E-2</v>
      </c>
      <c r="X297" s="2">
        <f>VLOOKUP($B297,'Changes (pct point)'!$B:$AA,X$645,FALSE)/(VLOOKUP($B297,'Rates (%) SA2'!$B:$AA,X$645,FALSE)-(VLOOKUP($B297,'Changes (pct point)'!$B:$AA,X$645,FALSE)))</f>
        <v>-0.12972869698127629</v>
      </c>
      <c r="Y297" s="2" t="e">
        <f>VLOOKUP($B297,'Changes (pct point)'!$B:$AA,Y$645,FALSE)/(VLOOKUP($B297,'Rates (%) SA2'!$B:$AA,Y$645,FALSE)-(VLOOKUP($B297,'Changes (pct point)'!$B:$AA,Y$645,FALSE)))</f>
        <v>#DIV/0!</v>
      </c>
      <c r="Z297" s="2">
        <f>VLOOKUP($B297,'Changes (pct point)'!$B:$AA,Z$645,FALSE)/(VLOOKUP($B297,'Rates (%) SA2'!$B:$AA,Z$645,FALSE)-(VLOOKUP($B297,'Changes (pct point)'!$B:$AA,Z$645,FALSE)))</f>
        <v>-1.6356316054353295E-2</v>
      </c>
    </row>
    <row r="298" spans="1:26" x14ac:dyDescent="0.3">
      <c r="A298">
        <v>128021535</v>
      </c>
      <c r="B298" t="s">
        <v>706</v>
      </c>
      <c r="C298" s="2">
        <f>VLOOKUP($B298,'Changes (pct point)'!$B:$AA,C$645,FALSE)/(VLOOKUP($B298,'Rates (%) SA2'!$B:$AA,C$645,FALSE)-(VLOOKUP($B298,'Changes (pct point)'!$B:$AA,C$645,FALSE)))</f>
        <v>1.0965380961740037E-2</v>
      </c>
      <c r="D298" s="2">
        <f>VLOOKUP($B298,'Changes (pct point)'!$B:$AA,D$645,FALSE)/(VLOOKUP($B298,'Rates (%) SA2'!$B:$AA,D$645,FALSE)-(VLOOKUP($B298,'Changes (pct point)'!$B:$AA,D$645,FALSE)))</f>
        <v>-0.13592800000000005</v>
      </c>
      <c r="E298" s="2">
        <f>VLOOKUP($B298,'Changes (pct point)'!$B:$AA,E$645,FALSE)/(VLOOKUP($B298,'Rates (%) SA2'!$B:$AA,E$645,FALSE)-(VLOOKUP($B298,'Changes (pct point)'!$B:$AA,E$645,FALSE)))</f>
        <v>5.7617159763313552E-2</v>
      </c>
      <c r="F298" s="2">
        <f>VLOOKUP($B298,'Changes (pct point)'!$B:$AA,F$645,FALSE)/(VLOOKUP($B298,'Rates (%) SA2'!$B:$AA,F$645,FALSE)-(VLOOKUP($B298,'Changes (pct point)'!$B:$AA,F$645,FALSE)))</f>
        <v>-1.2801221374045798E-2</v>
      </c>
      <c r="G298" s="2">
        <f>VLOOKUP($B298,'Changes (pct point)'!$B:$AA,G$645,FALSE)/(VLOOKUP($B298,'Rates (%) SA2'!$B:$AA,G$645,FALSE)-(VLOOKUP($B298,'Changes (pct point)'!$B:$AA,G$645,FALSE)))</f>
        <v>0.37005414012738852</v>
      </c>
      <c r="H298" s="2">
        <f>VLOOKUP($B298,'Changes (pct point)'!$B:$AA,H$645,FALSE)/(VLOOKUP($B298,'Rates (%) SA2'!$B:$AA,H$645,FALSE)-(VLOOKUP($B298,'Changes (pct point)'!$B:$AA,H$645,FALSE)))</f>
        <v>6.8479342723004571E-2</v>
      </c>
      <c r="I298" s="2">
        <f>VLOOKUP($B298,'Changes (pct point)'!$B:$AA,I$645,FALSE)/(VLOOKUP($B298,'Rates (%) SA2'!$B:$AA,I$645,FALSE)-(VLOOKUP($B298,'Changes (pct point)'!$B:$AA,I$645,FALSE)))</f>
        <v>0.10621405405405411</v>
      </c>
      <c r="J298" s="2">
        <f>VLOOKUP($B298,'Changes (pct point)'!$B:$AA,J$645,FALSE)/(VLOOKUP($B298,'Rates (%) SA2'!$B:$AA,J$645,FALSE)-(VLOOKUP($B298,'Changes (pct point)'!$B:$AA,J$645,FALSE)))</f>
        <v>4.0384313725490215E-2</v>
      </c>
      <c r="K298" s="2">
        <f>VLOOKUP($B298,'Changes (pct point)'!$B:$AA,K$645,FALSE)/(VLOOKUP($B298,'Rates (%) SA2'!$B:$AA,K$645,FALSE)-(VLOOKUP($B298,'Changes (pct point)'!$B:$AA,K$645,FALSE)))</f>
        <v>0.85134399999999999</v>
      </c>
      <c r="L298" s="2">
        <f>VLOOKUP($B298,'Changes (pct point)'!$B:$AA,L$645,FALSE)/(VLOOKUP($B298,'Rates (%) SA2'!$B:$AA,L$645,FALSE)-(VLOOKUP($B298,'Changes (pct point)'!$B:$AA,L$645,FALSE)))</f>
        <v>2.226508875739645E-2</v>
      </c>
      <c r="M298" s="2">
        <f>VLOOKUP($B298,'Changes (pct point)'!$B:$AA,M$645,FALSE)/(VLOOKUP($B298,'Rates (%) SA2'!$B:$AA,M$645,FALSE)-(VLOOKUP($B298,'Changes (pct point)'!$B:$AA,M$645,FALSE)))</f>
        <v>-0.14160000000000006</v>
      </c>
      <c r="N298" s="2">
        <f>VLOOKUP($B298,'Changes (pct point)'!$B:$AA,N$645,FALSE)/(VLOOKUP($B298,'Rates (%) SA2'!$B:$AA,N$645,FALSE)-(VLOOKUP($B298,'Changes (pct point)'!$B:$AA,N$645,FALSE)))</f>
        <v>-0.28926273291925464</v>
      </c>
      <c r="O298" s="2">
        <f>VLOOKUP($B298,'Changes (pct point)'!$B:$AA,O$645,FALSE)/(VLOOKUP($B298,'Rates (%) SA2'!$B:$AA,O$645,FALSE)-(VLOOKUP($B298,'Changes (pct point)'!$B:$AA,O$645,FALSE)))</f>
        <v>0.30139640287769776</v>
      </c>
      <c r="P298" s="2">
        <f>VLOOKUP($B298,'Changes (pct point)'!$B:$AA,P$645,FALSE)/(VLOOKUP($B298,'Rates (%) SA2'!$B:$AA,P$645,FALSE)-(VLOOKUP($B298,'Changes (pct point)'!$B:$AA,P$645,FALSE)))</f>
        <v>-0.55183552631578947</v>
      </c>
      <c r="Q298" s="2">
        <f>VLOOKUP($B298,'Changes (pct point)'!$B:$AA,Q$645,FALSE)/(VLOOKUP($B298,'Rates (%) SA2'!$B:$AA,Q$645,FALSE)-(VLOOKUP($B298,'Changes (pct point)'!$B:$AA,Q$645,FALSE)))</f>
        <v>0.33466928104575155</v>
      </c>
      <c r="R298" s="2">
        <f>VLOOKUP($B298,'Changes (pct point)'!$B:$AA,R$645,FALSE)/(VLOOKUP($B298,'Rates (%) SA2'!$B:$AA,R$645,FALSE)-(VLOOKUP($B298,'Changes (pct point)'!$B:$AA,R$645,FALSE)))</f>
        <v>0.25597697841726613</v>
      </c>
      <c r="S298" s="2">
        <f>VLOOKUP($B298,'Changes (pct point)'!$B:$AA,S$645,FALSE)/(VLOOKUP($B298,'Rates (%) SA2'!$B:$AA,S$645,FALSE)-(VLOOKUP($B298,'Changes (pct point)'!$B:$AA,S$645,FALSE)))</f>
        <v>0.70154078212290516</v>
      </c>
      <c r="T298" s="2">
        <f>VLOOKUP($B298,'Changes (pct point)'!$B:$AA,T$645,FALSE)/(VLOOKUP($B298,'Rates (%) SA2'!$B:$AA,T$645,FALSE)-(VLOOKUP($B298,'Changes (pct point)'!$B:$AA,T$645,FALSE)))</f>
        <v>0.11735252808988764</v>
      </c>
      <c r="U298" s="2">
        <f>VLOOKUP($B298,'Changes (pct point)'!$B:$AA,U$645,FALSE)/(VLOOKUP($B298,'Rates (%) SA2'!$B:$AA,U$645,FALSE)-(VLOOKUP($B298,'Changes (pct point)'!$B:$AA,U$645,FALSE)))</f>
        <v>-2.806161971830989E-2</v>
      </c>
      <c r="V298" s="2">
        <f>VLOOKUP($B298,'Changes (pct point)'!$B:$AA,V$645,FALSE)/(VLOOKUP($B298,'Rates (%) SA2'!$B:$AA,V$645,FALSE)-(VLOOKUP($B298,'Changes (pct point)'!$B:$AA,V$645,FALSE)))</f>
        <v>-0.4584327102803738</v>
      </c>
      <c r="W298" s="2">
        <f>VLOOKUP($B298,'Changes (pct point)'!$B:$AA,W$645,FALSE)/(VLOOKUP($B298,'Rates (%) SA2'!$B:$AA,W$645,FALSE)-(VLOOKUP($B298,'Changes (pct point)'!$B:$AA,W$645,FALSE)))</f>
        <v>0.32980972515856233</v>
      </c>
      <c r="X298" s="2">
        <f>VLOOKUP($B298,'Changes (pct point)'!$B:$AA,X$645,FALSE)/(VLOOKUP($B298,'Rates (%) SA2'!$B:$AA,X$645,FALSE)-(VLOOKUP($B298,'Changes (pct point)'!$B:$AA,X$645,FALSE)))</f>
        <v>-2.9463759575721858E-3</v>
      </c>
      <c r="Y298" s="2">
        <f>VLOOKUP($B298,'Changes (pct point)'!$B:$AA,Y$645,FALSE)/(VLOOKUP($B298,'Rates (%) SA2'!$B:$AA,Y$645,FALSE)-(VLOOKUP($B298,'Changes (pct point)'!$B:$AA,Y$645,FALSE)))</f>
        <v>1.0941028858218318</v>
      </c>
      <c r="Z298" s="2">
        <f>VLOOKUP($B298,'Changes (pct point)'!$B:$AA,Z$645,FALSE)/(VLOOKUP($B298,'Rates (%) SA2'!$B:$AA,Z$645,FALSE)-(VLOOKUP($B298,'Changes (pct point)'!$B:$AA,Z$645,FALSE)))</f>
        <v>0.2824184566428003</v>
      </c>
    </row>
    <row r="299" spans="1:26" x14ac:dyDescent="0.3">
      <c r="A299">
        <v>122021691</v>
      </c>
      <c r="B299" t="s">
        <v>556</v>
      </c>
      <c r="C299" s="2">
        <f>VLOOKUP($B299,'Changes (pct point)'!$B:$AA,C$645,FALSE)/(VLOOKUP($B299,'Rates (%) SA2'!$B:$AA,C$645,FALSE)-(VLOOKUP($B299,'Changes (pct point)'!$B:$AA,C$645,FALSE)))</f>
        <v>6.976907697053035E-2</v>
      </c>
      <c r="D299" s="2">
        <f>VLOOKUP($B299,'Changes (pct point)'!$B:$AA,D$645,FALSE)/(VLOOKUP($B299,'Rates (%) SA2'!$B:$AA,D$645,FALSE)-(VLOOKUP($B299,'Changes (pct point)'!$B:$AA,D$645,FALSE)))</f>
        <v>-6.7204457737314968E-2</v>
      </c>
      <c r="E299" s="2">
        <f>VLOOKUP($B299,'Changes (pct point)'!$B:$AA,E$645,FALSE)/(VLOOKUP($B299,'Rates (%) SA2'!$B:$AA,E$645,FALSE)-(VLOOKUP($B299,'Changes (pct point)'!$B:$AA,E$645,FALSE)))</f>
        <v>-2.9928622276009921E-3</v>
      </c>
      <c r="F299" s="2">
        <f>VLOOKUP($B299,'Changes (pct point)'!$B:$AA,F$645,FALSE)/(VLOOKUP($B299,'Rates (%) SA2'!$B:$AA,F$645,FALSE)-(VLOOKUP($B299,'Changes (pct point)'!$B:$AA,F$645,FALSE)))</f>
        <v>9.3913171129107187E-2</v>
      </c>
      <c r="G299" s="2">
        <f>VLOOKUP($B299,'Changes (pct point)'!$B:$AA,G$645,FALSE)/(VLOOKUP($B299,'Rates (%) SA2'!$B:$AA,G$645,FALSE)-(VLOOKUP($B299,'Changes (pct point)'!$B:$AA,G$645,FALSE)))</f>
        <v>0.38416584054894715</v>
      </c>
      <c r="H299" s="2">
        <f>VLOOKUP($B299,'Changes (pct point)'!$B:$AA,H$645,FALSE)/(VLOOKUP($B299,'Rates (%) SA2'!$B:$AA,H$645,FALSE)-(VLOOKUP($B299,'Changes (pct point)'!$B:$AA,H$645,FALSE)))</f>
        <v>6.1439457617943068E-2</v>
      </c>
      <c r="I299" s="2">
        <f>VLOOKUP($B299,'Changes (pct point)'!$B:$AA,I$645,FALSE)/(VLOOKUP($B299,'Rates (%) SA2'!$B:$AA,I$645,FALSE)-(VLOOKUP($B299,'Changes (pct point)'!$B:$AA,I$645,FALSE)))</f>
        <v>0.20015615392224576</v>
      </c>
      <c r="J299" s="2">
        <f>VLOOKUP($B299,'Changes (pct point)'!$B:$AA,J$645,FALSE)/(VLOOKUP($B299,'Rates (%) SA2'!$B:$AA,J$645,FALSE)-(VLOOKUP($B299,'Changes (pct point)'!$B:$AA,J$645,FALSE)))</f>
        <v>0.26287529531563425</v>
      </c>
      <c r="K299" s="2">
        <f>VLOOKUP($B299,'Changes (pct point)'!$B:$AA,K$645,FALSE)/(VLOOKUP($B299,'Rates (%) SA2'!$B:$AA,K$645,FALSE)-(VLOOKUP($B299,'Changes (pct point)'!$B:$AA,K$645,FALSE)))</f>
        <v>0.79211053823267696</v>
      </c>
      <c r="L299" s="2">
        <f>VLOOKUP($B299,'Changes (pct point)'!$B:$AA,L$645,FALSE)/(VLOOKUP($B299,'Rates (%) SA2'!$B:$AA,L$645,FALSE)-(VLOOKUP($B299,'Changes (pct point)'!$B:$AA,L$645,FALSE)))</f>
        <v>-0.23452318502402469</v>
      </c>
      <c r="M299" s="2">
        <f>VLOOKUP($B299,'Changes (pct point)'!$B:$AA,M$645,FALSE)/(VLOOKUP($B299,'Rates (%) SA2'!$B:$AA,M$645,FALSE)-(VLOOKUP($B299,'Changes (pct point)'!$B:$AA,M$645,FALSE)))</f>
        <v>0.14867057759467814</v>
      </c>
      <c r="N299" s="2">
        <f>VLOOKUP($B299,'Changes (pct point)'!$B:$AA,N$645,FALSE)/(VLOOKUP($B299,'Rates (%) SA2'!$B:$AA,N$645,FALSE)-(VLOOKUP($B299,'Changes (pct point)'!$B:$AA,N$645,FALSE)))</f>
        <v>-0.2864473623304305</v>
      </c>
      <c r="O299" s="2">
        <f>VLOOKUP($B299,'Changes (pct point)'!$B:$AA,O$645,FALSE)/(VLOOKUP($B299,'Rates (%) SA2'!$B:$AA,O$645,FALSE)-(VLOOKUP($B299,'Changes (pct point)'!$B:$AA,O$645,FALSE)))</f>
        <v>0.51325924837249959</v>
      </c>
      <c r="P299" s="2">
        <f>VLOOKUP($B299,'Changes (pct point)'!$B:$AA,P$645,FALSE)/(VLOOKUP($B299,'Rates (%) SA2'!$B:$AA,P$645,FALSE)-(VLOOKUP($B299,'Changes (pct point)'!$B:$AA,P$645,FALSE)))</f>
        <v>-0.26844261233092059</v>
      </c>
      <c r="Q299" s="2">
        <f>VLOOKUP($B299,'Changes (pct point)'!$B:$AA,Q$645,FALSE)/(VLOOKUP($B299,'Rates (%) SA2'!$B:$AA,Q$645,FALSE)-(VLOOKUP($B299,'Changes (pct point)'!$B:$AA,Q$645,FALSE)))</f>
        <v>0.44784980680751435</v>
      </c>
      <c r="R299" s="2">
        <f>VLOOKUP($B299,'Changes (pct point)'!$B:$AA,R$645,FALSE)/(VLOOKUP($B299,'Rates (%) SA2'!$B:$AA,R$645,FALSE)-(VLOOKUP($B299,'Changes (pct point)'!$B:$AA,R$645,FALSE)))</f>
        <v>0.2616184590202516</v>
      </c>
      <c r="S299" s="2">
        <f>VLOOKUP($B299,'Changes (pct point)'!$B:$AA,S$645,FALSE)/(VLOOKUP($B299,'Rates (%) SA2'!$B:$AA,S$645,FALSE)-(VLOOKUP($B299,'Changes (pct point)'!$B:$AA,S$645,FALSE)))</f>
        <v>0.81096676458091421</v>
      </c>
      <c r="T299" s="2">
        <f>VLOOKUP($B299,'Changes (pct point)'!$B:$AA,T$645,FALSE)/(VLOOKUP($B299,'Rates (%) SA2'!$B:$AA,T$645,FALSE)-(VLOOKUP($B299,'Changes (pct point)'!$B:$AA,T$645,FALSE)))</f>
        <v>4.246617801592854E-3</v>
      </c>
      <c r="U299" s="2">
        <f>VLOOKUP($B299,'Changes (pct point)'!$B:$AA,U$645,FALSE)/(VLOOKUP($B299,'Rates (%) SA2'!$B:$AA,U$645,FALSE)-(VLOOKUP($B299,'Changes (pct point)'!$B:$AA,U$645,FALSE)))</f>
        <v>-3.0968735799085528E-2</v>
      </c>
      <c r="V299" s="2" t="e">
        <f>VLOOKUP($B299,'Changes (pct point)'!$B:$AA,V$645,FALSE)/(VLOOKUP($B299,'Rates (%) SA2'!$B:$AA,V$645,FALSE)-(VLOOKUP($B299,'Changes (pct point)'!$B:$AA,V$645,FALSE)))</f>
        <v>#VALUE!</v>
      </c>
      <c r="W299" s="2">
        <f>VLOOKUP($B299,'Changes (pct point)'!$B:$AA,W$645,FALSE)/(VLOOKUP($B299,'Rates (%) SA2'!$B:$AA,W$645,FALSE)-(VLOOKUP($B299,'Changes (pct point)'!$B:$AA,W$645,FALSE)))</f>
        <v>0.24549549549549549</v>
      </c>
      <c r="X299" s="2">
        <f>VLOOKUP($B299,'Changes (pct point)'!$B:$AA,X$645,FALSE)/(VLOOKUP($B299,'Rates (%) SA2'!$B:$AA,X$645,FALSE)-(VLOOKUP($B299,'Changes (pct point)'!$B:$AA,X$645,FALSE)))</f>
        <v>-1</v>
      </c>
      <c r="Y299" s="2">
        <f>VLOOKUP($B299,'Changes (pct point)'!$B:$AA,Y$645,FALSE)/(VLOOKUP($B299,'Rates (%) SA2'!$B:$AA,Y$645,FALSE)-(VLOOKUP($B299,'Changes (pct point)'!$B:$AA,Y$645,FALSE)))</f>
        <v>-0.11819887429643527</v>
      </c>
      <c r="Z299" s="2">
        <f>VLOOKUP($B299,'Changes (pct point)'!$B:$AA,Z$645,FALSE)/(VLOOKUP($B299,'Rates (%) SA2'!$B:$AA,Z$645,FALSE)-(VLOOKUP($B299,'Changes (pct point)'!$B:$AA,Z$645,FALSE)))</f>
        <v>0.1338742393509128</v>
      </c>
    </row>
    <row r="300" spans="1:26" x14ac:dyDescent="0.3">
      <c r="A300">
        <v>125041490</v>
      </c>
      <c r="B300" t="s">
        <v>640</v>
      </c>
      <c r="C300" s="2">
        <f>VLOOKUP($B300,'Changes (pct point)'!$B:$AA,C$645,FALSE)/(VLOOKUP($B300,'Rates (%) SA2'!$B:$AA,C$645,FALSE)-(VLOOKUP($B300,'Changes (pct point)'!$B:$AA,C$645,FALSE)))</f>
        <v>0.24157254290171609</v>
      </c>
      <c r="D300" s="2">
        <f>VLOOKUP($B300,'Changes (pct point)'!$B:$AA,D$645,FALSE)/(VLOOKUP($B300,'Rates (%) SA2'!$B:$AA,D$645,FALSE)-(VLOOKUP($B300,'Changes (pct point)'!$B:$AA,D$645,FALSE)))</f>
        <v>-5.7495412844036824E-3</v>
      </c>
      <c r="E300" s="2">
        <f>VLOOKUP($B300,'Changes (pct point)'!$B:$AA,E$645,FALSE)/(VLOOKUP($B300,'Rates (%) SA2'!$B:$AA,E$645,FALSE)-(VLOOKUP($B300,'Changes (pct point)'!$B:$AA,E$645,FALSE)))</f>
        <v>-0.17973698630136986</v>
      </c>
      <c r="F300" s="2">
        <f>VLOOKUP($B300,'Changes (pct point)'!$B:$AA,F$645,FALSE)/(VLOOKUP($B300,'Rates (%) SA2'!$B:$AA,F$645,FALSE)-(VLOOKUP($B300,'Changes (pct point)'!$B:$AA,F$645,FALSE)))</f>
        <v>0.25699501661129565</v>
      </c>
      <c r="G300" s="2">
        <f>VLOOKUP($B300,'Changes (pct point)'!$B:$AA,G$645,FALSE)/(VLOOKUP($B300,'Rates (%) SA2'!$B:$AA,G$645,FALSE)-(VLOOKUP($B300,'Changes (pct point)'!$B:$AA,G$645,FALSE)))</f>
        <v>1.9712244897959184</v>
      </c>
      <c r="H300" s="2">
        <f>VLOOKUP($B300,'Changes (pct point)'!$B:$AA,H$645,FALSE)/(VLOOKUP($B300,'Rates (%) SA2'!$B:$AA,H$645,FALSE)-(VLOOKUP($B300,'Changes (pct point)'!$B:$AA,H$645,FALSE)))</f>
        <v>0.31829599999999991</v>
      </c>
      <c r="I300" s="2">
        <f>VLOOKUP($B300,'Changes (pct point)'!$B:$AA,I$645,FALSE)/(VLOOKUP($B300,'Rates (%) SA2'!$B:$AA,I$645,FALSE)-(VLOOKUP($B300,'Changes (pct point)'!$B:$AA,I$645,FALSE)))</f>
        <v>0.43152600896860993</v>
      </c>
      <c r="J300" s="2">
        <f>VLOOKUP($B300,'Changes (pct point)'!$B:$AA,J$645,FALSE)/(VLOOKUP($B300,'Rates (%) SA2'!$B:$AA,J$645,FALSE)-(VLOOKUP($B300,'Changes (pct point)'!$B:$AA,J$645,FALSE)))</f>
        <v>2.4770000000000003</v>
      </c>
      <c r="K300" s="2">
        <f>VLOOKUP($B300,'Changes (pct point)'!$B:$AA,K$645,FALSE)/(VLOOKUP($B300,'Rates (%) SA2'!$B:$AA,K$645,FALSE)-(VLOOKUP($B300,'Changes (pct point)'!$B:$AA,K$645,FALSE)))</f>
        <v>4.7721999999999998</v>
      </c>
      <c r="L300" s="2">
        <f>VLOOKUP($B300,'Changes (pct point)'!$B:$AA,L$645,FALSE)/(VLOOKUP($B300,'Rates (%) SA2'!$B:$AA,L$645,FALSE)-(VLOOKUP($B300,'Changes (pct point)'!$B:$AA,L$645,FALSE)))</f>
        <v>9.3930382293762479E-2</v>
      </c>
      <c r="M300" s="2">
        <f>VLOOKUP($B300,'Changes (pct point)'!$B:$AA,M$645,FALSE)/(VLOOKUP($B300,'Rates (%) SA2'!$B:$AA,M$645,FALSE)-(VLOOKUP($B300,'Changes (pct point)'!$B:$AA,M$645,FALSE)))</f>
        <v>0.35698245614035096</v>
      </c>
      <c r="N300" s="2">
        <f>VLOOKUP($B300,'Changes (pct point)'!$B:$AA,N$645,FALSE)/(VLOOKUP($B300,'Rates (%) SA2'!$B:$AA,N$645,FALSE)-(VLOOKUP($B300,'Changes (pct point)'!$B:$AA,N$645,FALSE)))</f>
        <v>-9.9661744966442839E-2</v>
      </c>
      <c r="O300" s="2">
        <f>VLOOKUP($B300,'Changes (pct point)'!$B:$AA,O$645,FALSE)/(VLOOKUP($B300,'Rates (%) SA2'!$B:$AA,O$645,FALSE)-(VLOOKUP($B300,'Changes (pct point)'!$B:$AA,O$645,FALSE)))</f>
        <v>0.66617761194029856</v>
      </c>
      <c r="P300" s="2">
        <f>VLOOKUP($B300,'Changes (pct point)'!$B:$AA,P$645,FALSE)/(VLOOKUP($B300,'Rates (%) SA2'!$B:$AA,P$645,FALSE)-(VLOOKUP($B300,'Changes (pct point)'!$B:$AA,P$645,FALSE)))</f>
        <v>-0.49645</v>
      </c>
      <c r="Q300" s="2">
        <f>VLOOKUP($B300,'Changes (pct point)'!$B:$AA,Q$645,FALSE)/(VLOOKUP($B300,'Rates (%) SA2'!$B:$AA,Q$645,FALSE)-(VLOOKUP($B300,'Changes (pct point)'!$B:$AA,Q$645,FALSE)))</f>
        <v>0.62441567164179113</v>
      </c>
      <c r="R300" s="2">
        <f>VLOOKUP($B300,'Changes (pct point)'!$B:$AA,R$645,FALSE)/(VLOOKUP($B300,'Rates (%) SA2'!$B:$AA,R$645,FALSE)-(VLOOKUP($B300,'Changes (pct point)'!$B:$AA,R$645,FALSE)))</f>
        <v>1.8519024390243901</v>
      </c>
      <c r="S300" s="2">
        <f>VLOOKUP($B300,'Changes (pct point)'!$B:$AA,S$645,FALSE)/(VLOOKUP($B300,'Rates (%) SA2'!$B:$AA,S$645,FALSE)-(VLOOKUP($B300,'Changes (pct point)'!$B:$AA,S$645,FALSE)))</f>
        <v>1.6922181818181812</v>
      </c>
      <c r="T300" s="2">
        <f>VLOOKUP($B300,'Changes (pct point)'!$B:$AA,T$645,FALSE)/(VLOOKUP($B300,'Rates (%) SA2'!$B:$AA,T$645,FALSE)-(VLOOKUP($B300,'Changes (pct point)'!$B:$AA,T$645,FALSE)))</f>
        <v>2.2468965517241229E-2</v>
      </c>
      <c r="U300" s="2">
        <f>VLOOKUP($B300,'Changes (pct point)'!$B:$AA,U$645,FALSE)/(VLOOKUP($B300,'Rates (%) SA2'!$B:$AA,U$645,FALSE)-(VLOOKUP($B300,'Changes (pct point)'!$B:$AA,U$645,FALSE)))</f>
        <v>-3.3047422680412449E-2</v>
      </c>
      <c r="V300" s="2" t="e">
        <f>VLOOKUP($B300,'Changes (pct point)'!$B:$AA,V$645,FALSE)/(VLOOKUP($B300,'Rates (%) SA2'!$B:$AA,V$645,FALSE)-(VLOOKUP($B300,'Changes (pct point)'!$B:$AA,V$645,FALSE)))</f>
        <v>#VALUE!</v>
      </c>
      <c r="W300" s="2">
        <f>VLOOKUP($B300,'Changes (pct point)'!$B:$AA,W$645,FALSE)/(VLOOKUP($B300,'Rates (%) SA2'!$B:$AA,W$645,FALSE)-(VLOOKUP($B300,'Changes (pct point)'!$B:$AA,W$645,FALSE)))</f>
        <v>0.21920000000000001</v>
      </c>
      <c r="X300" s="2" t="e">
        <f>VLOOKUP($B300,'Changes (pct point)'!$B:$AA,X$645,FALSE)/(VLOOKUP($B300,'Rates (%) SA2'!$B:$AA,X$645,FALSE)-(VLOOKUP($B300,'Changes (pct point)'!$B:$AA,X$645,FALSE)))</f>
        <v>#DIV/0!</v>
      </c>
      <c r="Y300" s="2">
        <f>VLOOKUP($B300,'Changes (pct point)'!$B:$AA,Y$645,FALSE)/(VLOOKUP($B300,'Rates (%) SA2'!$B:$AA,Y$645,FALSE)-(VLOOKUP($B300,'Changes (pct point)'!$B:$AA,Y$645,FALSE)))</f>
        <v>0.24295302013422823</v>
      </c>
      <c r="Z300" s="2">
        <f>VLOOKUP($B300,'Changes (pct point)'!$B:$AA,Z$645,FALSE)/(VLOOKUP($B300,'Rates (%) SA2'!$B:$AA,Z$645,FALSE)-(VLOOKUP($B300,'Changes (pct point)'!$B:$AA,Z$645,FALSE)))</f>
        <v>9.4418052256532076E-2</v>
      </c>
    </row>
    <row r="301" spans="1:26" x14ac:dyDescent="0.3">
      <c r="A301">
        <v>123021704</v>
      </c>
      <c r="B301" t="s">
        <v>583</v>
      </c>
      <c r="C301" s="2">
        <f>VLOOKUP($B301,'Changes (pct point)'!$B:$AA,C$645,FALSE)/(VLOOKUP($B301,'Rates (%) SA2'!$B:$AA,C$645,FALSE)-(VLOOKUP($B301,'Changes (pct point)'!$B:$AA,C$645,FALSE)))</f>
        <v>-0.16631304567184832</v>
      </c>
      <c r="D301" s="2">
        <f>VLOOKUP($B301,'Changes (pct point)'!$B:$AA,D$645,FALSE)/(VLOOKUP($B301,'Rates (%) SA2'!$B:$AA,D$645,FALSE)-(VLOOKUP($B301,'Changes (pct point)'!$B:$AA,D$645,FALSE)))</f>
        <v>-0.25988877114614345</v>
      </c>
      <c r="E301" s="2">
        <f>VLOOKUP($B301,'Changes (pct point)'!$B:$AA,E$645,FALSE)/(VLOOKUP($B301,'Rates (%) SA2'!$B:$AA,E$645,FALSE)-(VLOOKUP($B301,'Changes (pct point)'!$B:$AA,E$645,FALSE)))</f>
        <v>-0.37278702479792314</v>
      </c>
      <c r="F301" s="2">
        <f>VLOOKUP($B301,'Changes (pct point)'!$B:$AA,F$645,FALSE)/(VLOOKUP($B301,'Rates (%) SA2'!$B:$AA,F$645,FALSE)-(VLOOKUP($B301,'Changes (pct point)'!$B:$AA,F$645,FALSE)))</f>
        <v>-4.8685219234918226E-2</v>
      </c>
      <c r="G301" s="2">
        <f>VLOOKUP($B301,'Changes (pct point)'!$B:$AA,G$645,FALSE)/(VLOOKUP($B301,'Rates (%) SA2'!$B:$AA,G$645,FALSE)-(VLOOKUP($B301,'Changes (pct point)'!$B:$AA,G$645,FALSE)))</f>
        <v>-0.12501734885092519</v>
      </c>
      <c r="H301" s="2">
        <f>VLOOKUP($B301,'Changes (pct point)'!$B:$AA,H$645,FALSE)/(VLOOKUP($B301,'Rates (%) SA2'!$B:$AA,H$645,FALSE)-(VLOOKUP($B301,'Changes (pct point)'!$B:$AA,H$645,FALSE)))</f>
        <v>-0.10650524877221412</v>
      </c>
      <c r="I301" s="2">
        <f>VLOOKUP($B301,'Changes (pct point)'!$B:$AA,I$645,FALSE)/(VLOOKUP($B301,'Rates (%) SA2'!$B:$AA,I$645,FALSE)-(VLOOKUP($B301,'Changes (pct point)'!$B:$AA,I$645,FALSE)))</f>
        <v>-0.13125312776602172</v>
      </c>
      <c r="J301" s="2">
        <f>VLOOKUP($B301,'Changes (pct point)'!$B:$AA,J$645,FALSE)/(VLOOKUP($B301,'Rates (%) SA2'!$B:$AA,J$645,FALSE)-(VLOOKUP($B301,'Changes (pct point)'!$B:$AA,J$645,FALSE)))</f>
        <v>-1.3456004840966018E-2</v>
      </c>
      <c r="K301" s="2">
        <f>VLOOKUP($B301,'Changes (pct point)'!$B:$AA,K$645,FALSE)/(VLOOKUP($B301,'Rates (%) SA2'!$B:$AA,K$645,FALSE)-(VLOOKUP($B301,'Changes (pct point)'!$B:$AA,K$645,FALSE)))</f>
        <v>0.70357206898621449</v>
      </c>
      <c r="L301" s="2">
        <f>VLOOKUP($B301,'Changes (pct point)'!$B:$AA,L$645,FALSE)/(VLOOKUP($B301,'Rates (%) SA2'!$B:$AA,L$645,FALSE)-(VLOOKUP($B301,'Changes (pct point)'!$B:$AA,L$645,FALSE)))</f>
        <v>1.5051437614738336E-2</v>
      </c>
      <c r="M301" s="2">
        <f>VLOOKUP($B301,'Changes (pct point)'!$B:$AA,M$645,FALSE)/(VLOOKUP($B301,'Rates (%) SA2'!$B:$AA,M$645,FALSE)-(VLOOKUP($B301,'Changes (pct point)'!$B:$AA,M$645,FALSE)))</f>
        <v>-0.28310871030844043</v>
      </c>
      <c r="N301" s="2">
        <f>VLOOKUP($B301,'Changes (pct point)'!$B:$AA,N$645,FALSE)/(VLOOKUP($B301,'Rates (%) SA2'!$B:$AA,N$645,FALSE)-(VLOOKUP($B301,'Changes (pct point)'!$B:$AA,N$645,FALSE)))</f>
        <v>-0.10884322797364862</v>
      </c>
      <c r="O301" s="2">
        <f>VLOOKUP($B301,'Changes (pct point)'!$B:$AA,O$645,FALSE)/(VLOOKUP($B301,'Rates (%) SA2'!$B:$AA,O$645,FALSE)-(VLOOKUP($B301,'Changes (pct point)'!$B:$AA,O$645,FALSE)))</f>
        <v>0.40274027329133183</v>
      </c>
      <c r="P301" s="2">
        <f>VLOOKUP($B301,'Changes (pct point)'!$B:$AA,P$645,FALSE)/(VLOOKUP($B301,'Rates (%) SA2'!$B:$AA,P$645,FALSE)-(VLOOKUP($B301,'Changes (pct point)'!$B:$AA,P$645,FALSE)))</f>
        <v>-0.57787360244263408</v>
      </c>
      <c r="Q301" s="2">
        <f>VLOOKUP($B301,'Changes (pct point)'!$B:$AA,Q$645,FALSE)/(VLOOKUP($B301,'Rates (%) SA2'!$B:$AA,Q$645,FALSE)-(VLOOKUP($B301,'Changes (pct point)'!$B:$AA,Q$645,FALSE)))</f>
        <v>-2.2157545180643279E-3</v>
      </c>
      <c r="R301" s="2">
        <f>VLOOKUP($B301,'Changes (pct point)'!$B:$AA,R$645,FALSE)/(VLOOKUP($B301,'Rates (%) SA2'!$B:$AA,R$645,FALSE)-(VLOOKUP($B301,'Changes (pct point)'!$B:$AA,R$645,FALSE)))</f>
        <v>-0.13172078173135049</v>
      </c>
      <c r="S301" s="2">
        <f>VLOOKUP($B301,'Changes (pct point)'!$B:$AA,S$645,FALSE)/(VLOOKUP($B301,'Rates (%) SA2'!$B:$AA,S$645,FALSE)-(VLOOKUP($B301,'Changes (pct point)'!$B:$AA,S$645,FALSE)))</f>
        <v>0.22205727812338741</v>
      </c>
      <c r="T301" s="2">
        <f>VLOOKUP($B301,'Changes (pct point)'!$B:$AA,T$645,FALSE)/(VLOOKUP($B301,'Rates (%) SA2'!$B:$AA,T$645,FALSE)-(VLOOKUP($B301,'Changes (pct point)'!$B:$AA,T$645,FALSE)))</f>
        <v>-0.17201228702585628</v>
      </c>
      <c r="U301" s="2">
        <f>VLOOKUP($B301,'Changes (pct point)'!$B:$AA,U$645,FALSE)/(VLOOKUP($B301,'Rates (%) SA2'!$B:$AA,U$645,FALSE)-(VLOOKUP($B301,'Changes (pct point)'!$B:$AA,U$645,FALSE)))</f>
        <v>-3.3177470232106904E-2</v>
      </c>
      <c r="V301" s="2">
        <f>VLOOKUP($B301,'Changes (pct point)'!$B:$AA,V$645,FALSE)/(VLOOKUP($B301,'Rates (%) SA2'!$B:$AA,V$645,FALSE)-(VLOOKUP($B301,'Changes (pct point)'!$B:$AA,V$645,FALSE)))</f>
        <v>0.52849645334018358</v>
      </c>
      <c r="W301" s="2">
        <f>VLOOKUP($B301,'Changes (pct point)'!$B:$AA,W$645,FALSE)/(VLOOKUP($B301,'Rates (%) SA2'!$B:$AA,W$645,FALSE)-(VLOOKUP($B301,'Changes (pct point)'!$B:$AA,W$645,FALSE)))</f>
        <v>-0.24575163398692812</v>
      </c>
      <c r="X301" s="2">
        <f>VLOOKUP($B301,'Changes (pct point)'!$B:$AA,X$645,FALSE)/(VLOOKUP($B301,'Rates (%) SA2'!$B:$AA,X$645,FALSE)-(VLOOKUP($B301,'Changes (pct point)'!$B:$AA,X$645,FALSE)))</f>
        <v>-5.0320219579139978E-2</v>
      </c>
      <c r="Y301" s="2">
        <f>VLOOKUP($B301,'Changes (pct point)'!$B:$AA,Y$645,FALSE)/(VLOOKUP($B301,'Rates (%) SA2'!$B:$AA,Y$645,FALSE)-(VLOOKUP($B301,'Changes (pct point)'!$B:$AA,Y$645,FALSE)))</f>
        <v>-0.18319053447572423</v>
      </c>
      <c r="Z301" s="2">
        <f>VLOOKUP($B301,'Changes (pct point)'!$B:$AA,Z$645,FALSE)/(VLOOKUP($B301,'Rates (%) SA2'!$B:$AA,Z$645,FALSE)-(VLOOKUP($B301,'Changes (pct point)'!$B:$AA,Z$645,FALSE)))</f>
        <v>-4.6864686468646867E-2</v>
      </c>
    </row>
    <row r="302" spans="1:26" x14ac:dyDescent="0.3">
      <c r="A302">
        <v>128011606</v>
      </c>
      <c r="B302" t="s">
        <v>703</v>
      </c>
      <c r="C302" s="2">
        <f>VLOOKUP($B302,'Changes (pct point)'!$B:$AA,C$645,FALSE)/(VLOOKUP($B302,'Rates (%) SA2'!$B:$AA,C$645,FALSE)-(VLOOKUP($B302,'Changes (pct point)'!$B:$AA,C$645,FALSE)))</f>
        <v>9.5950104384133622E-2</v>
      </c>
      <c r="D302" s="2">
        <f>VLOOKUP($B302,'Changes (pct point)'!$B:$AA,D$645,FALSE)/(VLOOKUP($B302,'Rates (%) SA2'!$B:$AA,D$645,FALSE)-(VLOOKUP($B302,'Changes (pct point)'!$B:$AA,D$645,FALSE)))</f>
        <v>-0.1630369863013699</v>
      </c>
      <c r="E302" s="2">
        <f>VLOOKUP($B302,'Changes (pct point)'!$B:$AA,E$645,FALSE)/(VLOOKUP($B302,'Rates (%) SA2'!$B:$AA,E$645,FALSE)-(VLOOKUP($B302,'Changes (pct point)'!$B:$AA,E$645,FALSE)))</f>
        <v>4.8313953488372155E-2</v>
      </c>
      <c r="F302" s="2">
        <f>VLOOKUP($B302,'Changes (pct point)'!$B:$AA,F$645,FALSE)/(VLOOKUP($B302,'Rates (%) SA2'!$B:$AA,F$645,FALSE)-(VLOOKUP($B302,'Changes (pct point)'!$B:$AA,F$645,FALSE)))</f>
        <v>9.6499999999999975E-2</v>
      </c>
      <c r="G302" s="2">
        <f>VLOOKUP($B302,'Changes (pct point)'!$B:$AA,G$645,FALSE)/(VLOOKUP($B302,'Rates (%) SA2'!$B:$AA,G$645,FALSE)-(VLOOKUP($B302,'Changes (pct point)'!$B:$AA,G$645,FALSE)))</f>
        <v>0.77252121212121194</v>
      </c>
      <c r="H302" s="2">
        <f>VLOOKUP($B302,'Changes (pct point)'!$B:$AA,H$645,FALSE)/(VLOOKUP($B302,'Rates (%) SA2'!$B:$AA,H$645,FALSE)-(VLOOKUP($B302,'Changes (pct point)'!$B:$AA,H$645,FALSE)))</f>
        <v>0.1578201342281878</v>
      </c>
      <c r="I302" s="2">
        <f>VLOOKUP($B302,'Changes (pct point)'!$B:$AA,I$645,FALSE)/(VLOOKUP($B302,'Rates (%) SA2'!$B:$AA,I$645,FALSE)-(VLOOKUP($B302,'Changes (pct point)'!$B:$AA,I$645,FALSE)))</f>
        <v>0.27794130434782605</v>
      </c>
      <c r="J302" s="2">
        <f>VLOOKUP($B302,'Changes (pct point)'!$B:$AA,J$645,FALSE)/(VLOOKUP($B302,'Rates (%) SA2'!$B:$AA,J$645,FALSE)-(VLOOKUP($B302,'Changes (pct point)'!$B:$AA,J$645,FALSE)))</f>
        <v>0.36527192982456147</v>
      </c>
      <c r="K302" s="2">
        <f>VLOOKUP($B302,'Changes (pct point)'!$B:$AA,K$645,FALSE)/(VLOOKUP($B302,'Rates (%) SA2'!$B:$AA,K$645,FALSE)-(VLOOKUP($B302,'Changes (pct point)'!$B:$AA,K$645,FALSE)))</f>
        <v>1.7845419354838714</v>
      </c>
      <c r="L302" s="2">
        <f>VLOOKUP($B302,'Changes (pct point)'!$B:$AA,L$645,FALSE)/(VLOOKUP($B302,'Rates (%) SA2'!$B:$AA,L$645,FALSE)-(VLOOKUP($B302,'Changes (pct point)'!$B:$AA,L$645,FALSE)))</f>
        <v>-5.6525352112676036E-2</v>
      </c>
      <c r="M302" s="2">
        <f>VLOOKUP($B302,'Changes (pct point)'!$B:$AA,M$645,FALSE)/(VLOOKUP($B302,'Rates (%) SA2'!$B:$AA,M$645,FALSE)-(VLOOKUP($B302,'Changes (pct point)'!$B:$AA,M$645,FALSE)))</f>
        <v>-0.27661410256410246</v>
      </c>
      <c r="N302" s="2">
        <f>VLOOKUP($B302,'Changes (pct point)'!$B:$AA,N$645,FALSE)/(VLOOKUP($B302,'Rates (%) SA2'!$B:$AA,N$645,FALSE)-(VLOOKUP($B302,'Changes (pct point)'!$B:$AA,N$645,FALSE)))</f>
        <v>-0.23910593220338994</v>
      </c>
      <c r="O302" s="2">
        <f>VLOOKUP($B302,'Changes (pct point)'!$B:$AA,O$645,FALSE)/(VLOOKUP($B302,'Rates (%) SA2'!$B:$AA,O$645,FALSE)-(VLOOKUP($B302,'Changes (pct point)'!$B:$AA,O$645,FALSE)))</f>
        <v>0.79820000000000002</v>
      </c>
      <c r="P302" s="2">
        <f>VLOOKUP($B302,'Changes (pct point)'!$B:$AA,P$645,FALSE)/(VLOOKUP($B302,'Rates (%) SA2'!$B:$AA,P$645,FALSE)-(VLOOKUP($B302,'Changes (pct point)'!$B:$AA,P$645,FALSE)))</f>
        <v>-0.40915000000000001</v>
      </c>
      <c r="Q302" s="2">
        <f>VLOOKUP($B302,'Changes (pct point)'!$B:$AA,Q$645,FALSE)/(VLOOKUP($B302,'Rates (%) SA2'!$B:$AA,Q$645,FALSE)-(VLOOKUP($B302,'Changes (pct point)'!$B:$AA,Q$645,FALSE)))</f>
        <v>0.63963255813953512</v>
      </c>
      <c r="R302" s="2">
        <f>VLOOKUP($B302,'Changes (pct point)'!$B:$AA,R$645,FALSE)/(VLOOKUP($B302,'Rates (%) SA2'!$B:$AA,R$645,FALSE)-(VLOOKUP($B302,'Changes (pct point)'!$B:$AA,R$645,FALSE)))</f>
        <v>0.6651999999999999</v>
      </c>
      <c r="S302" s="2">
        <f>VLOOKUP($B302,'Changes (pct point)'!$B:$AA,S$645,FALSE)/(VLOOKUP($B302,'Rates (%) SA2'!$B:$AA,S$645,FALSE)-(VLOOKUP($B302,'Changes (pct point)'!$B:$AA,S$645,FALSE)))</f>
        <v>1.0032551724137928</v>
      </c>
      <c r="T302" s="2">
        <f>VLOOKUP($B302,'Changes (pct point)'!$B:$AA,T$645,FALSE)/(VLOOKUP($B302,'Rates (%) SA2'!$B:$AA,T$645,FALSE)-(VLOOKUP($B302,'Changes (pct point)'!$B:$AA,T$645,FALSE)))</f>
        <v>-0.10771916376306621</v>
      </c>
      <c r="U302" s="2">
        <f>VLOOKUP($B302,'Changes (pct point)'!$B:$AA,U$645,FALSE)/(VLOOKUP($B302,'Rates (%) SA2'!$B:$AA,U$645,FALSE)-(VLOOKUP($B302,'Changes (pct point)'!$B:$AA,U$645,FALSE)))</f>
        <v>-3.4341379310344852E-2</v>
      </c>
      <c r="V302" s="2" t="e">
        <f>VLOOKUP($B302,'Changes (pct point)'!$B:$AA,V$645,FALSE)/(VLOOKUP($B302,'Rates (%) SA2'!$B:$AA,V$645,FALSE)-(VLOOKUP($B302,'Changes (pct point)'!$B:$AA,V$645,FALSE)))</f>
        <v>#VALUE!</v>
      </c>
      <c r="W302" s="2">
        <f>VLOOKUP($B302,'Changes (pct point)'!$B:$AA,W$645,FALSE)/(VLOOKUP($B302,'Rates (%) SA2'!$B:$AA,W$645,FALSE)-(VLOOKUP($B302,'Changes (pct point)'!$B:$AA,W$645,FALSE)))</f>
        <v>5.2738336713995936E-2</v>
      </c>
      <c r="X302" s="2">
        <f>VLOOKUP($B302,'Changes (pct point)'!$B:$AA,X$645,FALSE)/(VLOOKUP($B302,'Rates (%) SA2'!$B:$AA,X$645,FALSE)-(VLOOKUP($B302,'Changes (pct point)'!$B:$AA,X$645,FALSE)))</f>
        <v>-3.0599755201958383E-2</v>
      </c>
      <c r="Y302" s="2">
        <f>VLOOKUP($B302,'Changes (pct point)'!$B:$AA,Y$645,FALSE)/(VLOOKUP($B302,'Rates (%) SA2'!$B:$AA,Y$645,FALSE)-(VLOOKUP($B302,'Changes (pct point)'!$B:$AA,Y$645,FALSE)))</f>
        <v>-0.14443155452436193</v>
      </c>
      <c r="Z302" s="2">
        <f>VLOOKUP($B302,'Changes (pct point)'!$B:$AA,Z$645,FALSE)/(VLOOKUP($B302,'Rates (%) SA2'!$B:$AA,Z$645,FALSE)-(VLOOKUP($B302,'Changes (pct point)'!$B:$AA,Z$645,FALSE)))</f>
        <v>0.21254355400696862</v>
      </c>
    </row>
    <row r="303" spans="1:26" x14ac:dyDescent="0.3">
      <c r="A303">
        <v>122031697</v>
      </c>
      <c r="B303" t="s">
        <v>568</v>
      </c>
      <c r="C303" s="2">
        <f>VLOOKUP($B303,'Changes (pct point)'!$B:$AA,C$645,FALSE)/(VLOOKUP($B303,'Rates (%) SA2'!$B:$AA,C$645,FALSE)-(VLOOKUP($B303,'Changes (pct point)'!$B:$AA,C$645,FALSE)))</f>
        <v>0.11029834214398235</v>
      </c>
      <c r="D303" s="2">
        <f>VLOOKUP($B303,'Changes (pct point)'!$B:$AA,D$645,FALSE)/(VLOOKUP($B303,'Rates (%) SA2'!$B:$AA,D$645,FALSE)-(VLOOKUP($B303,'Changes (pct point)'!$B:$AA,D$645,FALSE)))</f>
        <v>-0.32695172327771449</v>
      </c>
      <c r="E303" s="2">
        <f>VLOOKUP($B303,'Changes (pct point)'!$B:$AA,E$645,FALSE)/(VLOOKUP($B303,'Rates (%) SA2'!$B:$AA,E$645,FALSE)-(VLOOKUP($B303,'Changes (pct point)'!$B:$AA,E$645,FALSE)))</f>
        <v>-0.38889998538857556</v>
      </c>
      <c r="F303" s="2">
        <f>VLOOKUP($B303,'Changes (pct point)'!$B:$AA,F$645,FALSE)/(VLOOKUP($B303,'Rates (%) SA2'!$B:$AA,F$645,FALSE)-(VLOOKUP($B303,'Changes (pct point)'!$B:$AA,F$645,FALSE)))</f>
        <v>0.12484910353946442</v>
      </c>
      <c r="G303" s="2">
        <f>VLOOKUP($B303,'Changes (pct point)'!$B:$AA,G$645,FALSE)/(VLOOKUP($B303,'Rates (%) SA2'!$B:$AA,G$645,FALSE)-(VLOOKUP($B303,'Changes (pct point)'!$B:$AA,G$645,FALSE)))</f>
        <v>0.82870134521230632</v>
      </c>
      <c r="H303" s="2">
        <f>VLOOKUP($B303,'Changes (pct point)'!$B:$AA,H$645,FALSE)/(VLOOKUP($B303,'Rates (%) SA2'!$B:$AA,H$645,FALSE)-(VLOOKUP($B303,'Changes (pct point)'!$B:$AA,H$645,FALSE)))</f>
        <v>0.1910893479881671</v>
      </c>
      <c r="I303" s="2">
        <f>VLOOKUP($B303,'Changes (pct point)'!$B:$AA,I$645,FALSE)/(VLOOKUP($B303,'Rates (%) SA2'!$B:$AA,I$645,FALSE)-(VLOOKUP($B303,'Changes (pct point)'!$B:$AA,I$645,FALSE)))</f>
        <v>0.3016129972260172</v>
      </c>
      <c r="J303" s="2">
        <f>VLOOKUP($B303,'Changes (pct point)'!$B:$AA,J$645,FALSE)/(VLOOKUP($B303,'Rates (%) SA2'!$B:$AA,J$645,FALSE)-(VLOOKUP($B303,'Changes (pct point)'!$B:$AA,J$645,FALSE)))</f>
        <v>0.48479417829270466</v>
      </c>
      <c r="K303" s="2">
        <f>VLOOKUP($B303,'Changes (pct point)'!$B:$AA,K$645,FALSE)/(VLOOKUP($B303,'Rates (%) SA2'!$B:$AA,K$645,FALSE)-(VLOOKUP($B303,'Changes (pct point)'!$B:$AA,K$645,FALSE)))</f>
        <v>0.99272297166935097</v>
      </c>
      <c r="L303" s="2">
        <f>VLOOKUP($B303,'Changes (pct point)'!$B:$AA,L$645,FALSE)/(VLOOKUP($B303,'Rates (%) SA2'!$B:$AA,L$645,FALSE)-(VLOOKUP($B303,'Changes (pct point)'!$B:$AA,L$645,FALSE)))</f>
        <v>-0.30560402069368936</v>
      </c>
      <c r="M303" s="2">
        <f>VLOOKUP($B303,'Changes (pct point)'!$B:$AA,M$645,FALSE)/(VLOOKUP($B303,'Rates (%) SA2'!$B:$AA,M$645,FALSE)-(VLOOKUP($B303,'Changes (pct point)'!$B:$AA,M$645,FALSE)))</f>
        <v>-0.34102169814133071</v>
      </c>
      <c r="N303" s="2">
        <f>VLOOKUP($B303,'Changes (pct point)'!$B:$AA,N$645,FALSE)/(VLOOKUP($B303,'Rates (%) SA2'!$B:$AA,N$645,FALSE)-(VLOOKUP($B303,'Changes (pct point)'!$B:$AA,N$645,FALSE)))</f>
        <v>-0.46130631363364655</v>
      </c>
      <c r="O303" s="2">
        <f>VLOOKUP($B303,'Changes (pct point)'!$B:$AA,O$645,FALSE)/(VLOOKUP($B303,'Rates (%) SA2'!$B:$AA,O$645,FALSE)-(VLOOKUP($B303,'Changes (pct point)'!$B:$AA,O$645,FALSE)))</f>
        <v>0.6939518748239959</v>
      </c>
      <c r="P303" s="2">
        <f>VLOOKUP($B303,'Changes (pct point)'!$B:$AA,P$645,FALSE)/(VLOOKUP($B303,'Rates (%) SA2'!$B:$AA,P$645,FALSE)-(VLOOKUP($B303,'Changes (pct point)'!$B:$AA,P$645,FALSE)))</f>
        <v>-0.2177906484325004</v>
      </c>
      <c r="Q303" s="2">
        <f>VLOOKUP($B303,'Changes (pct point)'!$B:$AA,Q$645,FALSE)/(VLOOKUP($B303,'Rates (%) SA2'!$B:$AA,Q$645,FALSE)-(VLOOKUP($B303,'Changes (pct point)'!$B:$AA,Q$645,FALSE)))</f>
        <v>0.34107431938421934</v>
      </c>
      <c r="R303" s="2">
        <f>VLOOKUP($B303,'Changes (pct point)'!$B:$AA,R$645,FALSE)/(VLOOKUP($B303,'Rates (%) SA2'!$B:$AA,R$645,FALSE)-(VLOOKUP($B303,'Changes (pct point)'!$B:$AA,R$645,FALSE)))</f>
        <v>0.91517750763639061</v>
      </c>
      <c r="S303" s="2">
        <f>VLOOKUP($B303,'Changes (pct point)'!$B:$AA,S$645,FALSE)/(VLOOKUP($B303,'Rates (%) SA2'!$B:$AA,S$645,FALSE)-(VLOOKUP($B303,'Changes (pct point)'!$B:$AA,S$645,FALSE)))</f>
        <v>0.58867131421237828</v>
      </c>
      <c r="T303" s="2">
        <f>VLOOKUP($B303,'Changes (pct point)'!$B:$AA,T$645,FALSE)/(VLOOKUP($B303,'Rates (%) SA2'!$B:$AA,T$645,FALSE)-(VLOOKUP($B303,'Changes (pct point)'!$B:$AA,T$645,FALSE)))</f>
        <v>-0.29797153085360317</v>
      </c>
      <c r="U303" s="2">
        <f>VLOOKUP($B303,'Changes (pct point)'!$B:$AA,U$645,FALSE)/(VLOOKUP($B303,'Rates (%) SA2'!$B:$AA,U$645,FALSE)-(VLOOKUP($B303,'Changes (pct point)'!$B:$AA,U$645,FALSE)))</f>
        <v>-3.7781506412328275E-2</v>
      </c>
      <c r="V303" s="2">
        <f>VLOOKUP($B303,'Changes (pct point)'!$B:$AA,V$645,FALSE)/(VLOOKUP($B303,'Rates (%) SA2'!$B:$AA,V$645,FALSE)-(VLOOKUP($B303,'Changes (pct point)'!$B:$AA,V$645,FALSE)))</f>
        <v>0.16061318729436061</v>
      </c>
      <c r="W303" s="2">
        <f>VLOOKUP($B303,'Changes (pct point)'!$B:$AA,W$645,FALSE)/(VLOOKUP($B303,'Rates (%) SA2'!$B:$AA,W$645,FALSE)-(VLOOKUP($B303,'Changes (pct point)'!$B:$AA,W$645,FALSE)))</f>
        <v>0.77674418604651163</v>
      </c>
      <c r="X303" s="2">
        <f>VLOOKUP($B303,'Changes (pct point)'!$B:$AA,X$645,FALSE)/(VLOOKUP($B303,'Rates (%) SA2'!$B:$AA,X$645,FALSE)-(VLOOKUP($B303,'Changes (pct point)'!$B:$AA,X$645,FALSE)))</f>
        <v>-0.57401812688821752</v>
      </c>
      <c r="Y303" s="2">
        <f>VLOOKUP($B303,'Changes (pct point)'!$B:$AA,Y$645,FALSE)/(VLOOKUP($B303,'Rates (%) SA2'!$B:$AA,Y$645,FALSE)-(VLOOKUP($B303,'Changes (pct point)'!$B:$AA,Y$645,FALSE)))</f>
        <v>0.43741209563994365</v>
      </c>
      <c r="Z303" s="2">
        <f>VLOOKUP($B303,'Changes (pct point)'!$B:$AA,Z$645,FALSE)/(VLOOKUP($B303,'Rates (%) SA2'!$B:$AA,Z$645,FALSE)-(VLOOKUP($B303,'Changes (pct point)'!$B:$AA,Z$645,FALSE)))</f>
        <v>0.42082429501084606</v>
      </c>
    </row>
    <row r="304" spans="1:26" x14ac:dyDescent="0.3">
      <c r="A304">
        <v>117031333</v>
      </c>
      <c r="B304" t="s">
        <v>428</v>
      </c>
      <c r="C304" s="2">
        <f>VLOOKUP($B304,'Changes (pct point)'!$B:$AA,C$645,FALSE)/(VLOOKUP($B304,'Rates (%) SA2'!$B:$AA,C$645,FALSE)-(VLOOKUP($B304,'Changes (pct point)'!$B:$AA,C$645,FALSE)))</f>
        <v>-1.187333333333335E-2</v>
      </c>
      <c r="D304" s="2">
        <f>VLOOKUP($B304,'Changes (pct point)'!$B:$AA,D$645,FALSE)/(VLOOKUP($B304,'Rates (%) SA2'!$B:$AA,D$645,FALSE)-(VLOOKUP($B304,'Changes (pct point)'!$B:$AA,D$645,FALSE)))</f>
        <v>-0.35943354430379737</v>
      </c>
      <c r="E304" s="2">
        <f>VLOOKUP($B304,'Changes (pct point)'!$B:$AA,E$645,FALSE)/(VLOOKUP($B304,'Rates (%) SA2'!$B:$AA,E$645,FALSE)-(VLOOKUP($B304,'Changes (pct point)'!$B:$AA,E$645,FALSE)))</f>
        <v>-2.669127516778334E-3</v>
      </c>
      <c r="F304" s="2">
        <f>VLOOKUP($B304,'Changes (pct point)'!$B:$AA,F$645,FALSE)/(VLOOKUP($B304,'Rates (%) SA2'!$B:$AA,F$645,FALSE)-(VLOOKUP($B304,'Changes (pct point)'!$B:$AA,F$645,FALSE)))</f>
        <v>5.0504627766599468E-2</v>
      </c>
      <c r="G304" s="2">
        <f>VLOOKUP($B304,'Changes (pct point)'!$B:$AA,G$645,FALSE)/(VLOOKUP($B304,'Rates (%) SA2'!$B:$AA,G$645,FALSE)-(VLOOKUP($B304,'Changes (pct point)'!$B:$AA,G$645,FALSE)))</f>
        <v>-4.654656250000009E-2</v>
      </c>
      <c r="H304" s="2">
        <f>VLOOKUP($B304,'Changes (pct point)'!$B:$AA,H$645,FALSE)/(VLOOKUP($B304,'Rates (%) SA2'!$B:$AA,H$645,FALSE)-(VLOOKUP($B304,'Changes (pct point)'!$B:$AA,H$645,FALSE)))</f>
        <v>-9.5168937329700207E-2</v>
      </c>
      <c r="I304" s="2">
        <f>VLOOKUP($B304,'Changes (pct point)'!$B:$AA,I$645,FALSE)/(VLOOKUP($B304,'Rates (%) SA2'!$B:$AA,I$645,FALSE)-(VLOOKUP($B304,'Changes (pct point)'!$B:$AA,I$645,FALSE)))</f>
        <v>0.15716666666666654</v>
      </c>
      <c r="J304" s="2">
        <f>VLOOKUP($B304,'Changes (pct point)'!$B:$AA,J$645,FALSE)/(VLOOKUP($B304,'Rates (%) SA2'!$B:$AA,J$645,FALSE)-(VLOOKUP($B304,'Changes (pct point)'!$B:$AA,J$645,FALSE)))</f>
        <v>0.17041208633093535</v>
      </c>
      <c r="K304" s="2">
        <f>VLOOKUP($B304,'Changes (pct point)'!$B:$AA,K$645,FALSE)/(VLOOKUP($B304,'Rates (%) SA2'!$B:$AA,K$645,FALSE)-(VLOOKUP($B304,'Changes (pct point)'!$B:$AA,K$645,FALSE)))</f>
        <v>-0.37048275862068958</v>
      </c>
      <c r="L304" s="2">
        <f>VLOOKUP($B304,'Changes (pct point)'!$B:$AA,L$645,FALSE)/(VLOOKUP($B304,'Rates (%) SA2'!$B:$AA,L$645,FALSE)-(VLOOKUP($B304,'Changes (pct point)'!$B:$AA,L$645,FALSE)))</f>
        <v>-0.57560375939849628</v>
      </c>
      <c r="M304" s="2">
        <f>VLOOKUP($B304,'Changes (pct point)'!$B:$AA,M$645,FALSE)/(VLOOKUP($B304,'Rates (%) SA2'!$B:$AA,M$645,FALSE)-(VLOOKUP($B304,'Changes (pct point)'!$B:$AA,M$645,FALSE)))</f>
        <v>-0.2244125827814569</v>
      </c>
      <c r="N304" s="2">
        <f>VLOOKUP($B304,'Changes (pct point)'!$B:$AA,N$645,FALSE)/(VLOOKUP($B304,'Rates (%) SA2'!$B:$AA,N$645,FALSE)-(VLOOKUP($B304,'Changes (pct point)'!$B:$AA,N$645,FALSE)))</f>
        <v>-0.42160830449826991</v>
      </c>
      <c r="O304" s="2">
        <f>VLOOKUP($B304,'Changes (pct point)'!$B:$AA,O$645,FALSE)/(VLOOKUP($B304,'Rates (%) SA2'!$B:$AA,O$645,FALSE)-(VLOOKUP($B304,'Changes (pct point)'!$B:$AA,O$645,FALSE)))</f>
        <v>0.72175744680851084</v>
      </c>
      <c r="P304" s="2">
        <f>VLOOKUP($B304,'Changes (pct point)'!$B:$AA,P$645,FALSE)/(VLOOKUP($B304,'Rates (%) SA2'!$B:$AA,P$645,FALSE)-(VLOOKUP($B304,'Changes (pct point)'!$B:$AA,P$645,FALSE)))</f>
        <v>-0.24772146118721455</v>
      </c>
      <c r="Q304" s="2">
        <f>VLOOKUP($B304,'Changes (pct point)'!$B:$AA,Q$645,FALSE)/(VLOOKUP($B304,'Rates (%) SA2'!$B:$AA,Q$645,FALSE)-(VLOOKUP($B304,'Changes (pct point)'!$B:$AA,Q$645,FALSE)))</f>
        <v>0.11232236024844733</v>
      </c>
      <c r="R304" s="2">
        <f>VLOOKUP($B304,'Changes (pct point)'!$B:$AA,R$645,FALSE)/(VLOOKUP($B304,'Rates (%) SA2'!$B:$AA,R$645,FALSE)-(VLOOKUP($B304,'Changes (pct point)'!$B:$AA,R$645,FALSE)))</f>
        <v>-0.15763087719298241</v>
      </c>
      <c r="S304" s="2">
        <f>VLOOKUP($B304,'Changes (pct point)'!$B:$AA,S$645,FALSE)/(VLOOKUP($B304,'Rates (%) SA2'!$B:$AA,S$645,FALSE)-(VLOOKUP($B304,'Changes (pct point)'!$B:$AA,S$645,FALSE)))</f>
        <v>-0.37745227272727266</v>
      </c>
      <c r="T304" s="2">
        <f>VLOOKUP($B304,'Changes (pct point)'!$B:$AA,T$645,FALSE)/(VLOOKUP($B304,'Rates (%) SA2'!$B:$AA,T$645,FALSE)-(VLOOKUP($B304,'Changes (pct point)'!$B:$AA,T$645,FALSE)))</f>
        <v>0.55870078740157492</v>
      </c>
      <c r="U304" s="2">
        <f>VLOOKUP($B304,'Changes (pct point)'!$B:$AA,U$645,FALSE)/(VLOOKUP($B304,'Rates (%) SA2'!$B:$AA,U$645,FALSE)-(VLOOKUP($B304,'Changes (pct point)'!$B:$AA,U$645,FALSE)))</f>
        <v>-3.7806621226874448E-2</v>
      </c>
      <c r="V304" s="2">
        <f>VLOOKUP($B304,'Changes (pct point)'!$B:$AA,V$645,FALSE)/(VLOOKUP($B304,'Rates (%) SA2'!$B:$AA,V$645,FALSE)-(VLOOKUP($B304,'Changes (pct point)'!$B:$AA,V$645,FALSE)))</f>
        <v>-5.9255305466238049E-2</v>
      </c>
      <c r="W304" s="2">
        <f>VLOOKUP($B304,'Changes (pct point)'!$B:$AA,W$645,FALSE)/(VLOOKUP($B304,'Rates (%) SA2'!$B:$AA,W$645,FALSE)-(VLOOKUP($B304,'Changes (pct point)'!$B:$AA,W$645,FALSE)))</f>
        <v>0.36426116838487971</v>
      </c>
      <c r="X304" s="2">
        <f>VLOOKUP($B304,'Changes (pct point)'!$B:$AA,X$645,FALSE)/(VLOOKUP($B304,'Rates (%) SA2'!$B:$AA,X$645,FALSE)-(VLOOKUP($B304,'Changes (pct point)'!$B:$AA,X$645,FALSE)))</f>
        <v>0.25518672199170123</v>
      </c>
      <c r="Y304" s="2">
        <f>VLOOKUP($B304,'Changes (pct point)'!$B:$AA,Y$645,FALSE)/(VLOOKUP($B304,'Rates (%) SA2'!$B:$AA,Y$645,FALSE)-(VLOOKUP($B304,'Changes (pct point)'!$B:$AA,Y$645,FALSE)))</f>
        <v>0.42452830188679247</v>
      </c>
      <c r="Z304" s="2">
        <f>VLOOKUP($B304,'Changes (pct point)'!$B:$AA,Z$645,FALSE)/(VLOOKUP($B304,'Rates (%) SA2'!$B:$AA,Z$645,FALSE)-(VLOOKUP($B304,'Changes (pct point)'!$B:$AA,Z$645,FALSE)))</f>
        <v>0.38458559256390396</v>
      </c>
    </row>
    <row r="305" spans="1:26" x14ac:dyDescent="0.3">
      <c r="A305">
        <v>119011655</v>
      </c>
      <c r="B305" t="s">
        <v>470</v>
      </c>
      <c r="C305" s="2">
        <f>VLOOKUP($B305,'Changes (pct point)'!$B:$AA,C$645,FALSE)/(VLOOKUP($B305,'Rates (%) SA2'!$B:$AA,C$645,FALSE)-(VLOOKUP($B305,'Changes (pct point)'!$B:$AA,C$645,FALSE)))</f>
        <v>-4.3128040776685798E-3</v>
      </c>
      <c r="D305" s="2">
        <f>VLOOKUP($B305,'Changes (pct point)'!$B:$AA,D$645,FALSE)/(VLOOKUP($B305,'Rates (%) SA2'!$B:$AA,D$645,FALSE)-(VLOOKUP($B305,'Changes (pct point)'!$B:$AA,D$645,FALSE)))</f>
        <v>-0.1789971562163834</v>
      </c>
      <c r="E305" s="2">
        <f>VLOOKUP($B305,'Changes (pct point)'!$B:$AA,E$645,FALSE)/(VLOOKUP($B305,'Rates (%) SA2'!$B:$AA,E$645,FALSE)-(VLOOKUP($B305,'Changes (pct point)'!$B:$AA,E$645,FALSE)))</f>
        <v>6.3573006967468607E-2</v>
      </c>
      <c r="F305" s="2">
        <f>VLOOKUP($B305,'Changes (pct point)'!$B:$AA,F$645,FALSE)/(VLOOKUP($B305,'Rates (%) SA2'!$B:$AA,F$645,FALSE)-(VLOOKUP($B305,'Changes (pct point)'!$B:$AA,F$645,FALSE)))</f>
        <v>6.5678072795567588E-2</v>
      </c>
      <c r="G305" s="2">
        <f>VLOOKUP($B305,'Changes (pct point)'!$B:$AA,G$645,FALSE)/(VLOOKUP($B305,'Rates (%) SA2'!$B:$AA,G$645,FALSE)-(VLOOKUP($B305,'Changes (pct point)'!$B:$AA,G$645,FALSE)))</f>
        <v>0.29802173164819318</v>
      </c>
      <c r="H305" s="2">
        <f>VLOOKUP($B305,'Changes (pct point)'!$B:$AA,H$645,FALSE)/(VLOOKUP($B305,'Rates (%) SA2'!$B:$AA,H$645,FALSE)-(VLOOKUP($B305,'Changes (pct point)'!$B:$AA,H$645,FALSE)))</f>
        <v>0.14087076515006539</v>
      </c>
      <c r="I305" s="2">
        <f>VLOOKUP($B305,'Changes (pct point)'!$B:$AA,I$645,FALSE)/(VLOOKUP($B305,'Rates (%) SA2'!$B:$AA,I$645,FALSE)-(VLOOKUP($B305,'Changes (pct point)'!$B:$AA,I$645,FALSE)))</f>
        <v>4.5608643876821203E-2</v>
      </c>
      <c r="J305" s="2">
        <f>VLOOKUP($B305,'Changes (pct point)'!$B:$AA,J$645,FALSE)/(VLOOKUP($B305,'Rates (%) SA2'!$B:$AA,J$645,FALSE)-(VLOOKUP($B305,'Changes (pct point)'!$B:$AA,J$645,FALSE)))</f>
        <v>0.5062962102002696</v>
      </c>
      <c r="K305" s="2">
        <f>VLOOKUP($B305,'Changes (pct point)'!$B:$AA,K$645,FALSE)/(VLOOKUP($B305,'Rates (%) SA2'!$B:$AA,K$645,FALSE)-(VLOOKUP($B305,'Changes (pct point)'!$B:$AA,K$645,FALSE)))</f>
        <v>0.45870676272505384</v>
      </c>
      <c r="L305" s="2">
        <f>VLOOKUP($B305,'Changes (pct point)'!$B:$AA,L$645,FALSE)/(VLOOKUP($B305,'Rates (%) SA2'!$B:$AA,L$645,FALSE)-(VLOOKUP($B305,'Changes (pct point)'!$B:$AA,L$645,FALSE)))</f>
        <v>0.16040098236358252</v>
      </c>
      <c r="M305" s="2">
        <f>VLOOKUP($B305,'Changes (pct point)'!$B:$AA,M$645,FALSE)/(VLOOKUP($B305,'Rates (%) SA2'!$B:$AA,M$645,FALSE)-(VLOOKUP($B305,'Changes (pct point)'!$B:$AA,M$645,FALSE)))</f>
        <v>0.1142509260056455</v>
      </c>
      <c r="N305" s="2">
        <f>VLOOKUP($B305,'Changes (pct point)'!$B:$AA,N$645,FALSE)/(VLOOKUP($B305,'Rates (%) SA2'!$B:$AA,N$645,FALSE)-(VLOOKUP($B305,'Changes (pct point)'!$B:$AA,N$645,FALSE)))</f>
        <v>-0.19734810684055096</v>
      </c>
      <c r="O305" s="2">
        <f>VLOOKUP($B305,'Changes (pct point)'!$B:$AA,O$645,FALSE)/(VLOOKUP($B305,'Rates (%) SA2'!$B:$AA,O$645,FALSE)-(VLOOKUP($B305,'Changes (pct point)'!$B:$AA,O$645,FALSE)))</f>
        <v>0.3146910164615328</v>
      </c>
      <c r="P305" s="2">
        <f>VLOOKUP($B305,'Changes (pct point)'!$B:$AA,P$645,FALSE)/(VLOOKUP($B305,'Rates (%) SA2'!$B:$AA,P$645,FALSE)-(VLOOKUP($B305,'Changes (pct point)'!$B:$AA,P$645,FALSE)))</f>
        <v>0.34535805667051522</v>
      </c>
      <c r="Q305" s="2">
        <f>VLOOKUP($B305,'Changes (pct point)'!$B:$AA,Q$645,FALSE)/(VLOOKUP($B305,'Rates (%) SA2'!$B:$AA,Q$645,FALSE)-(VLOOKUP($B305,'Changes (pct point)'!$B:$AA,Q$645,FALSE)))</f>
        <v>1.1598430292981176E-2</v>
      </c>
      <c r="R305" s="2">
        <f>VLOOKUP($B305,'Changes (pct point)'!$B:$AA,R$645,FALSE)/(VLOOKUP($B305,'Rates (%) SA2'!$B:$AA,R$645,FALSE)-(VLOOKUP($B305,'Changes (pct point)'!$B:$AA,R$645,FALSE)))</f>
        <v>0.51587221055896304</v>
      </c>
      <c r="S305" s="2">
        <f>VLOOKUP($B305,'Changes (pct point)'!$B:$AA,S$645,FALSE)/(VLOOKUP($B305,'Rates (%) SA2'!$B:$AA,S$645,FALSE)-(VLOOKUP($B305,'Changes (pct point)'!$B:$AA,S$645,FALSE)))</f>
        <v>0.20232964635357167</v>
      </c>
      <c r="T305" s="2">
        <f>VLOOKUP($B305,'Changes (pct point)'!$B:$AA,T$645,FALSE)/(VLOOKUP($B305,'Rates (%) SA2'!$B:$AA,T$645,FALSE)-(VLOOKUP($B305,'Changes (pct point)'!$B:$AA,T$645,FALSE)))</f>
        <v>-0.17558325825592824</v>
      </c>
      <c r="U305" s="2">
        <f>VLOOKUP($B305,'Changes (pct point)'!$B:$AA,U$645,FALSE)/(VLOOKUP($B305,'Rates (%) SA2'!$B:$AA,U$645,FALSE)-(VLOOKUP($B305,'Changes (pct point)'!$B:$AA,U$645,FALSE)))</f>
        <v>-3.7877836447816018E-2</v>
      </c>
      <c r="V305" s="2">
        <f>VLOOKUP($B305,'Changes (pct point)'!$B:$AA,V$645,FALSE)/(VLOOKUP($B305,'Rates (%) SA2'!$B:$AA,V$645,FALSE)-(VLOOKUP($B305,'Changes (pct point)'!$B:$AA,V$645,FALSE)))</f>
        <v>0.47240490983033484</v>
      </c>
      <c r="W305" s="2">
        <f>VLOOKUP($B305,'Changes (pct point)'!$B:$AA,W$645,FALSE)/(VLOOKUP($B305,'Rates (%) SA2'!$B:$AA,W$645,FALSE)-(VLOOKUP($B305,'Changes (pct point)'!$B:$AA,W$645,FALSE)))</f>
        <v>4.2578591325109438E-2</v>
      </c>
      <c r="X305" s="2">
        <f>VLOOKUP($B305,'Changes (pct point)'!$B:$AA,X$645,FALSE)/(VLOOKUP($B305,'Rates (%) SA2'!$B:$AA,X$645,FALSE)-(VLOOKUP($B305,'Changes (pct point)'!$B:$AA,X$645,FALSE)))</f>
        <v>0.77514124293785291</v>
      </c>
      <c r="Y305" s="2">
        <f>VLOOKUP($B305,'Changes (pct point)'!$B:$AA,Y$645,FALSE)/(VLOOKUP($B305,'Rates (%) SA2'!$B:$AA,Y$645,FALSE)-(VLOOKUP($B305,'Changes (pct point)'!$B:$AA,Y$645,FALSE)))</f>
        <v>0.28427787934186471</v>
      </c>
      <c r="Z305" s="2">
        <f>VLOOKUP($B305,'Changes (pct point)'!$B:$AA,Z$645,FALSE)/(VLOOKUP($B305,'Rates (%) SA2'!$B:$AA,Z$645,FALSE)-(VLOOKUP($B305,'Changes (pct point)'!$B:$AA,Z$645,FALSE)))</f>
        <v>0.24903646605395788</v>
      </c>
    </row>
    <row r="306" spans="1:26" x14ac:dyDescent="0.3">
      <c r="A306">
        <v>120031679</v>
      </c>
      <c r="B306" t="s">
        <v>521</v>
      </c>
      <c r="C306" s="2">
        <f>VLOOKUP($B306,'Changes (pct point)'!$B:$AA,C$645,FALSE)/(VLOOKUP($B306,'Rates (%) SA2'!$B:$AA,C$645,FALSE)-(VLOOKUP($B306,'Changes (pct point)'!$B:$AA,C$645,FALSE)))</f>
        <v>-0.29331198180142803</v>
      </c>
      <c r="D306" s="2">
        <f>VLOOKUP($B306,'Changes (pct point)'!$B:$AA,D$645,FALSE)/(VLOOKUP($B306,'Rates (%) SA2'!$B:$AA,D$645,FALSE)-(VLOOKUP($B306,'Changes (pct point)'!$B:$AA,D$645,FALSE)))</f>
        <v>-0.29145138505044926</v>
      </c>
      <c r="E306" s="2">
        <f>VLOOKUP($B306,'Changes (pct point)'!$B:$AA,E$645,FALSE)/(VLOOKUP($B306,'Rates (%) SA2'!$B:$AA,E$645,FALSE)-(VLOOKUP($B306,'Changes (pct point)'!$B:$AA,E$645,FALSE)))</f>
        <v>-0.46299998761660255</v>
      </c>
      <c r="F306" s="2">
        <f>VLOOKUP($B306,'Changes (pct point)'!$B:$AA,F$645,FALSE)/(VLOOKUP($B306,'Rates (%) SA2'!$B:$AA,F$645,FALSE)-(VLOOKUP($B306,'Changes (pct point)'!$B:$AA,F$645,FALSE)))</f>
        <v>-0.30041800998465457</v>
      </c>
      <c r="G306" s="2">
        <f>VLOOKUP($B306,'Changes (pct point)'!$B:$AA,G$645,FALSE)/(VLOOKUP($B306,'Rates (%) SA2'!$B:$AA,G$645,FALSE)-(VLOOKUP($B306,'Changes (pct point)'!$B:$AA,G$645,FALSE)))</f>
        <v>-6.4058310238726088E-2</v>
      </c>
      <c r="H306" s="2">
        <f>VLOOKUP($B306,'Changes (pct point)'!$B:$AA,H$645,FALSE)/(VLOOKUP($B306,'Rates (%) SA2'!$B:$AA,H$645,FALSE)-(VLOOKUP($B306,'Changes (pct point)'!$B:$AA,H$645,FALSE)))</f>
        <v>-0.28840060913580196</v>
      </c>
      <c r="I306" s="2">
        <f>VLOOKUP($B306,'Changes (pct point)'!$B:$AA,I$645,FALSE)/(VLOOKUP($B306,'Rates (%) SA2'!$B:$AA,I$645,FALSE)-(VLOOKUP($B306,'Changes (pct point)'!$B:$AA,I$645,FALSE)))</f>
        <v>-0.32566308665436888</v>
      </c>
      <c r="J306" s="2">
        <f>VLOOKUP($B306,'Changes (pct point)'!$B:$AA,J$645,FALSE)/(VLOOKUP($B306,'Rates (%) SA2'!$B:$AA,J$645,FALSE)-(VLOOKUP($B306,'Changes (pct point)'!$B:$AA,J$645,FALSE)))</f>
        <v>-0.10824372245385475</v>
      </c>
      <c r="K306" s="2">
        <f>VLOOKUP($B306,'Changes (pct point)'!$B:$AA,K$645,FALSE)/(VLOOKUP($B306,'Rates (%) SA2'!$B:$AA,K$645,FALSE)-(VLOOKUP($B306,'Changes (pct point)'!$B:$AA,K$645,FALSE)))</f>
        <v>-0.25691369384733864</v>
      </c>
      <c r="L306" s="2">
        <f>VLOOKUP($B306,'Changes (pct point)'!$B:$AA,L$645,FALSE)/(VLOOKUP($B306,'Rates (%) SA2'!$B:$AA,L$645,FALSE)-(VLOOKUP($B306,'Changes (pct point)'!$B:$AA,L$645,FALSE)))</f>
        <v>-0.31814970418906979</v>
      </c>
      <c r="M306" s="2">
        <f>VLOOKUP($B306,'Changes (pct point)'!$B:$AA,M$645,FALSE)/(VLOOKUP($B306,'Rates (%) SA2'!$B:$AA,M$645,FALSE)-(VLOOKUP($B306,'Changes (pct point)'!$B:$AA,M$645,FALSE)))</f>
        <v>-0.44063886231129662</v>
      </c>
      <c r="N306" s="2">
        <f>VLOOKUP($B306,'Changes (pct point)'!$B:$AA,N$645,FALSE)/(VLOOKUP($B306,'Rates (%) SA2'!$B:$AA,N$645,FALSE)-(VLOOKUP($B306,'Changes (pct point)'!$B:$AA,N$645,FALSE)))</f>
        <v>-0.53167820239689378</v>
      </c>
      <c r="O306" s="2">
        <f>VLOOKUP($B306,'Changes (pct point)'!$B:$AA,O$645,FALSE)/(VLOOKUP($B306,'Rates (%) SA2'!$B:$AA,O$645,FALSE)-(VLOOKUP($B306,'Changes (pct point)'!$B:$AA,O$645,FALSE)))</f>
        <v>1.0616679243344638E-2</v>
      </c>
      <c r="P306" s="2">
        <f>VLOOKUP($B306,'Changes (pct point)'!$B:$AA,P$645,FALSE)/(VLOOKUP($B306,'Rates (%) SA2'!$B:$AA,P$645,FALSE)-(VLOOKUP($B306,'Changes (pct point)'!$B:$AA,P$645,FALSE)))</f>
        <v>-0.48495310279651416</v>
      </c>
      <c r="Q306" s="2">
        <f>VLOOKUP($B306,'Changes (pct point)'!$B:$AA,Q$645,FALSE)/(VLOOKUP($B306,'Rates (%) SA2'!$B:$AA,Q$645,FALSE)-(VLOOKUP($B306,'Changes (pct point)'!$B:$AA,Q$645,FALSE)))</f>
        <v>-0.24614560975088123</v>
      </c>
      <c r="R306" s="2">
        <f>VLOOKUP($B306,'Changes (pct point)'!$B:$AA,R$645,FALSE)/(VLOOKUP($B306,'Rates (%) SA2'!$B:$AA,R$645,FALSE)-(VLOOKUP($B306,'Changes (pct point)'!$B:$AA,R$645,FALSE)))</f>
        <v>-2.3884495918943822E-2</v>
      </c>
      <c r="S306" s="2">
        <f>VLOOKUP($B306,'Changes (pct point)'!$B:$AA,S$645,FALSE)/(VLOOKUP($B306,'Rates (%) SA2'!$B:$AA,S$645,FALSE)-(VLOOKUP($B306,'Changes (pct point)'!$B:$AA,S$645,FALSE)))</f>
        <v>-0.38458811840932383</v>
      </c>
      <c r="T306" s="2">
        <f>VLOOKUP($B306,'Changes (pct point)'!$B:$AA,T$645,FALSE)/(VLOOKUP($B306,'Rates (%) SA2'!$B:$AA,T$645,FALSE)-(VLOOKUP($B306,'Changes (pct point)'!$B:$AA,T$645,FALSE)))</f>
        <v>-0.38879240738353216</v>
      </c>
      <c r="U306" s="2">
        <f>VLOOKUP($B306,'Changes (pct point)'!$B:$AA,U$645,FALSE)/(VLOOKUP($B306,'Rates (%) SA2'!$B:$AA,U$645,FALSE)-(VLOOKUP($B306,'Changes (pct point)'!$B:$AA,U$645,FALSE)))</f>
        <v>-3.9887473632116692E-2</v>
      </c>
      <c r="V306" s="2">
        <f>VLOOKUP($B306,'Changes (pct point)'!$B:$AA,V$645,FALSE)/(VLOOKUP($B306,'Rates (%) SA2'!$B:$AA,V$645,FALSE)-(VLOOKUP($B306,'Changes (pct point)'!$B:$AA,V$645,FALSE)))</f>
        <v>7.4683644129820578E-2</v>
      </c>
      <c r="W306" s="2">
        <f>VLOOKUP($B306,'Changes (pct point)'!$B:$AA,W$645,FALSE)/(VLOOKUP($B306,'Rates (%) SA2'!$B:$AA,W$645,FALSE)-(VLOOKUP($B306,'Changes (pct point)'!$B:$AA,W$645,FALSE)))</f>
        <v>-0.20719424460431657</v>
      </c>
      <c r="X306" s="2">
        <f>VLOOKUP($B306,'Changes (pct point)'!$B:$AA,X$645,FALSE)/(VLOOKUP($B306,'Rates (%) SA2'!$B:$AA,X$645,FALSE)-(VLOOKUP($B306,'Changes (pct point)'!$B:$AA,X$645,FALSE)))</f>
        <v>0</v>
      </c>
      <c r="Y306" s="2">
        <f>VLOOKUP($B306,'Changes (pct point)'!$B:$AA,Y$645,FALSE)/(VLOOKUP($B306,'Rates (%) SA2'!$B:$AA,Y$645,FALSE)-(VLOOKUP($B306,'Changes (pct point)'!$B:$AA,Y$645,FALSE)))</f>
        <v>4.3916196615632556E-2</v>
      </c>
      <c r="Z306" s="2">
        <f>VLOOKUP($B306,'Changes (pct point)'!$B:$AA,Z$645,FALSE)/(VLOOKUP($B306,'Rates (%) SA2'!$B:$AA,Z$645,FALSE)-(VLOOKUP($B306,'Changes (pct point)'!$B:$AA,Z$645,FALSE)))</f>
        <v>-2.0219780219780221E-2</v>
      </c>
    </row>
    <row r="307" spans="1:26" x14ac:dyDescent="0.3">
      <c r="A307">
        <v>120011673</v>
      </c>
      <c r="B307" t="s">
        <v>507</v>
      </c>
      <c r="C307" s="2">
        <f>VLOOKUP($B307,'Changes (pct point)'!$B:$AA,C$645,FALSE)/(VLOOKUP($B307,'Rates (%) SA2'!$B:$AA,C$645,FALSE)-(VLOOKUP($B307,'Changes (pct point)'!$B:$AA,C$645,FALSE)))</f>
        <v>3.2374540825143662E-2</v>
      </c>
      <c r="D307" s="2">
        <f>VLOOKUP($B307,'Changes (pct point)'!$B:$AA,D$645,FALSE)/(VLOOKUP($B307,'Rates (%) SA2'!$B:$AA,D$645,FALSE)-(VLOOKUP($B307,'Changes (pct point)'!$B:$AA,D$645,FALSE)))</f>
        <v>0.20300509480018608</v>
      </c>
      <c r="E307" s="2">
        <f>VLOOKUP($B307,'Changes (pct point)'!$B:$AA,E$645,FALSE)/(VLOOKUP($B307,'Rates (%) SA2'!$B:$AA,E$645,FALSE)-(VLOOKUP($B307,'Changes (pct point)'!$B:$AA,E$645,FALSE)))</f>
        <v>7.1292685330470631E-2</v>
      </c>
      <c r="F307" s="2">
        <f>VLOOKUP($B307,'Changes (pct point)'!$B:$AA,F$645,FALSE)/(VLOOKUP($B307,'Rates (%) SA2'!$B:$AA,F$645,FALSE)-(VLOOKUP($B307,'Changes (pct point)'!$B:$AA,F$645,FALSE)))</f>
        <v>3.1711500843283329E-2</v>
      </c>
      <c r="G307" s="2">
        <f>VLOOKUP($B307,'Changes (pct point)'!$B:$AA,G$645,FALSE)/(VLOOKUP($B307,'Rates (%) SA2'!$B:$AA,G$645,FALSE)-(VLOOKUP($B307,'Changes (pct point)'!$B:$AA,G$645,FALSE)))</f>
        <v>0.1455180422619497</v>
      </c>
      <c r="H307" s="2">
        <f>VLOOKUP($B307,'Changes (pct point)'!$B:$AA,H$645,FALSE)/(VLOOKUP($B307,'Rates (%) SA2'!$B:$AA,H$645,FALSE)-(VLOOKUP($B307,'Changes (pct point)'!$B:$AA,H$645,FALSE)))</f>
        <v>-5.7858830091942299E-3</v>
      </c>
      <c r="I307" s="2">
        <f>VLOOKUP($B307,'Changes (pct point)'!$B:$AA,I$645,FALSE)/(VLOOKUP($B307,'Rates (%) SA2'!$B:$AA,I$645,FALSE)-(VLOOKUP($B307,'Changes (pct point)'!$B:$AA,I$645,FALSE)))</f>
        <v>1.3632073262011183E-2</v>
      </c>
      <c r="J307" s="2">
        <f>VLOOKUP($B307,'Changes (pct point)'!$B:$AA,J$645,FALSE)/(VLOOKUP($B307,'Rates (%) SA2'!$B:$AA,J$645,FALSE)-(VLOOKUP($B307,'Changes (pct point)'!$B:$AA,J$645,FALSE)))</f>
        <v>-0.12403835797115698</v>
      </c>
      <c r="K307" s="2">
        <f>VLOOKUP($B307,'Changes (pct point)'!$B:$AA,K$645,FALSE)/(VLOOKUP($B307,'Rates (%) SA2'!$B:$AA,K$645,FALSE)-(VLOOKUP($B307,'Changes (pct point)'!$B:$AA,K$645,FALSE)))</f>
        <v>-3.3953531165986851E-2</v>
      </c>
      <c r="L307" s="2">
        <f>VLOOKUP($B307,'Changes (pct point)'!$B:$AA,L$645,FALSE)/(VLOOKUP($B307,'Rates (%) SA2'!$B:$AA,L$645,FALSE)-(VLOOKUP($B307,'Changes (pct point)'!$B:$AA,L$645,FALSE)))</f>
        <v>0.20988020965156698</v>
      </c>
      <c r="M307" s="2">
        <f>VLOOKUP($B307,'Changes (pct point)'!$B:$AA,M$645,FALSE)/(VLOOKUP($B307,'Rates (%) SA2'!$B:$AA,M$645,FALSE)-(VLOOKUP($B307,'Changes (pct point)'!$B:$AA,M$645,FALSE)))</f>
        <v>-0.41063633658104742</v>
      </c>
      <c r="N307" s="2">
        <f>VLOOKUP($B307,'Changes (pct point)'!$B:$AA,N$645,FALSE)/(VLOOKUP($B307,'Rates (%) SA2'!$B:$AA,N$645,FALSE)-(VLOOKUP($B307,'Changes (pct point)'!$B:$AA,N$645,FALSE)))</f>
        <v>-0.41820356439143208</v>
      </c>
      <c r="O307" s="2">
        <f>VLOOKUP($B307,'Changes (pct point)'!$B:$AA,O$645,FALSE)/(VLOOKUP($B307,'Rates (%) SA2'!$B:$AA,O$645,FALSE)-(VLOOKUP($B307,'Changes (pct point)'!$B:$AA,O$645,FALSE)))</f>
        <v>0.35138717902101052</v>
      </c>
      <c r="P307" s="2">
        <f>VLOOKUP($B307,'Changes (pct point)'!$B:$AA,P$645,FALSE)/(VLOOKUP($B307,'Rates (%) SA2'!$B:$AA,P$645,FALSE)-(VLOOKUP($B307,'Changes (pct point)'!$B:$AA,P$645,FALSE)))</f>
        <v>-0.33246572937988766</v>
      </c>
      <c r="Q307" s="2">
        <f>VLOOKUP($B307,'Changes (pct point)'!$B:$AA,Q$645,FALSE)/(VLOOKUP($B307,'Rates (%) SA2'!$B:$AA,Q$645,FALSE)-(VLOOKUP($B307,'Changes (pct point)'!$B:$AA,Q$645,FALSE)))</f>
        <v>0.62120798131654431</v>
      </c>
      <c r="R307" s="2">
        <f>VLOOKUP($B307,'Changes (pct point)'!$B:$AA,R$645,FALSE)/(VLOOKUP($B307,'Rates (%) SA2'!$B:$AA,R$645,FALSE)-(VLOOKUP($B307,'Changes (pct point)'!$B:$AA,R$645,FALSE)))</f>
        <v>-2.4857084659168808E-2</v>
      </c>
      <c r="S307" s="2">
        <f>VLOOKUP($B307,'Changes (pct point)'!$B:$AA,S$645,FALSE)/(VLOOKUP($B307,'Rates (%) SA2'!$B:$AA,S$645,FALSE)-(VLOOKUP($B307,'Changes (pct point)'!$B:$AA,S$645,FALSE)))</f>
        <v>-0.57358374502444875</v>
      </c>
      <c r="T307" s="2">
        <f>VLOOKUP($B307,'Changes (pct point)'!$B:$AA,T$645,FALSE)/(VLOOKUP($B307,'Rates (%) SA2'!$B:$AA,T$645,FALSE)-(VLOOKUP($B307,'Changes (pct point)'!$B:$AA,T$645,FALSE)))</f>
        <v>0.53752625859456982</v>
      </c>
      <c r="U307" s="2">
        <f>VLOOKUP($B307,'Changes (pct point)'!$B:$AA,U$645,FALSE)/(VLOOKUP($B307,'Rates (%) SA2'!$B:$AA,U$645,FALSE)-(VLOOKUP($B307,'Changes (pct point)'!$B:$AA,U$645,FALSE)))</f>
        <v>-3.9986971493988305E-2</v>
      </c>
      <c r="V307" s="2" t="e">
        <f>VLOOKUP($B307,'Changes (pct point)'!$B:$AA,V$645,FALSE)/(VLOOKUP($B307,'Rates (%) SA2'!$B:$AA,V$645,FALSE)-(VLOOKUP($B307,'Changes (pct point)'!$B:$AA,V$645,FALSE)))</f>
        <v>#VALUE!</v>
      </c>
      <c r="W307" s="2">
        <f>VLOOKUP($B307,'Changes (pct point)'!$B:$AA,W$645,FALSE)/(VLOOKUP($B307,'Rates (%) SA2'!$B:$AA,W$645,FALSE)-(VLOOKUP($B307,'Changes (pct point)'!$B:$AA,W$645,FALSE)))</f>
        <v>-0.13039117352056168</v>
      </c>
      <c r="X307" s="2" t="e">
        <f>VLOOKUP($B307,'Changes (pct point)'!$B:$AA,X$645,FALSE)/(VLOOKUP($B307,'Rates (%) SA2'!$B:$AA,X$645,FALSE)-(VLOOKUP($B307,'Changes (pct point)'!$B:$AA,X$645,FALSE)))</f>
        <v>#DIV/0!</v>
      </c>
      <c r="Y307" s="2">
        <f>VLOOKUP($B307,'Changes (pct point)'!$B:$AA,Y$645,FALSE)/(VLOOKUP($B307,'Rates (%) SA2'!$B:$AA,Y$645,FALSE)-(VLOOKUP($B307,'Changes (pct point)'!$B:$AA,Y$645,FALSE)))</f>
        <v>0.14810978767477989</v>
      </c>
      <c r="Z307" s="2">
        <f>VLOOKUP($B307,'Changes (pct point)'!$B:$AA,Z$645,FALSE)/(VLOOKUP($B307,'Rates (%) SA2'!$B:$AA,Z$645,FALSE)-(VLOOKUP($B307,'Changes (pct point)'!$B:$AA,Z$645,FALSE)))</f>
        <v>0.97568881685575359</v>
      </c>
    </row>
    <row r="308" spans="1:26" x14ac:dyDescent="0.3">
      <c r="A308">
        <v>126011496</v>
      </c>
      <c r="B308" t="s">
        <v>649</v>
      </c>
      <c r="C308" s="2">
        <f>VLOOKUP($B308,'Changes (pct point)'!$B:$AA,C$645,FALSE)/(VLOOKUP($B308,'Rates (%) SA2'!$B:$AA,C$645,FALSE)-(VLOOKUP($B308,'Changes (pct point)'!$B:$AA,C$645,FALSE)))</f>
        <v>-6.0146933505487395E-2</v>
      </c>
      <c r="D308" s="2">
        <f>VLOOKUP($B308,'Changes (pct point)'!$B:$AA,D$645,FALSE)/(VLOOKUP($B308,'Rates (%) SA2'!$B:$AA,D$645,FALSE)-(VLOOKUP($B308,'Changes (pct point)'!$B:$AA,D$645,FALSE)))</f>
        <v>-0.18900000000000006</v>
      </c>
      <c r="E308" s="2">
        <f>VLOOKUP($B308,'Changes (pct point)'!$B:$AA,E$645,FALSE)/(VLOOKUP($B308,'Rates (%) SA2'!$B:$AA,E$645,FALSE)-(VLOOKUP($B308,'Changes (pct point)'!$B:$AA,E$645,FALSE)))</f>
        <v>-0.21064572864321601</v>
      </c>
      <c r="F308" s="2">
        <f>VLOOKUP($B308,'Changes (pct point)'!$B:$AA,F$645,FALSE)/(VLOOKUP($B308,'Rates (%) SA2'!$B:$AA,F$645,FALSE)-(VLOOKUP($B308,'Changes (pct point)'!$B:$AA,F$645,FALSE)))</f>
        <v>-0.19334274711168165</v>
      </c>
      <c r="G308" s="2">
        <f>VLOOKUP($B308,'Changes (pct point)'!$B:$AA,G$645,FALSE)/(VLOOKUP($B308,'Rates (%) SA2'!$B:$AA,G$645,FALSE)-(VLOOKUP($B308,'Changes (pct point)'!$B:$AA,G$645,FALSE)))</f>
        <v>1.2728463087248323</v>
      </c>
      <c r="H308" s="2">
        <f>VLOOKUP($B308,'Changes (pct point)'!$B:$AA,H$645,FALSE)/(VLOOKUP($B308,'Rates (%) SA2'!$B:$AA,H$645,FALSE)-(VLOOKUP($B308,'Changes (pct point)'!$B:$AA,H$645,FALSE)))</f>
        <v>4.0181236673773976E-2</v>
      </c>
      <c r="I308" s="2">
        <f>VLOOKUP($B308,'Changes (pct point)'!$B:$AA,I$645,FALSE)/(VLOOKUP($B308,'Rates (%) SA2'!$B:$AA,I$645,FALSE)-(VLOOKUP($B308,'Changes (pct point)'!$B:$AA,I$645,FALSE)))</f>
        <v>-4.092887537993925E-2</v>
      </c>
      <c r="J308" s="2">
        <f>VLOOKUP($B308,'Changes (pct point)'!$B:$AA,J$645,FALSE)/(VLOOKUP($B308,'Rates (%) SA2'!$B:$AA,J$645,FALSE)-(VLOOKUP($B308,'Changes (pct point)'!$B:$AA,J$645,FALSE)))</f>
        <v>0.26171230769230763</v>
      </c>
      <c r="K308" s="2">
        <f>VLOOKUP($B308,'Changes (pct point)'!$B:$AA,K$645,FALSE)/(VLOOKUP($B308,'Rates (%) SA2'!$B:$AA,K$645,FALSE)-(VLOOKUP($B308,'Changes (pct point)'!$B:$AA,K$645,FALSE)))</f>
        <v>1.2659067961165047</v>
      </c>
      <c r="L308" s="2">
        <f>VLOOKUP($B308,'Changes (pct point)'!$B:$AA,L$645,FALSE)/(VLOOKUP($B308,'Rates (%) SA2'!$B:$AA,L$645,FALSE)-(VLOOKUP($B308,'Changes (pct point)'!$B:$AA,L$645,FALSE)))</f>
        <v>-0.32375257731958762</v>
      </c>
      <c r="M308" s="2">
        <f>VLOOKUP($B308,'Changes (pct point)'!$B:$AA,M$645,FALSE)/(VLOOKUP($B308,'Rates (%) SA2'!$B:$AA,M$645,FALSE)-(VLOOKUP($B308,'Changes (pct point)'!$B:$AA,M$645,FALSE)))</f>
        <v>9.4265168539325872E-2</v>
      </c>
      <c r="N308" s="2">
        <f>VLOOKUP($B308,'Changes (pct point)'!$B:$AA,N$645,FALSE)/(VLOOKUP($B308,'Rates (%) SA2'!$B:$AA,N$645,FALSE)-(VLOOKUP($B308,'Changes (pct point)'!$B:$AA,N$645,FALSE)))</f>
        <v>-0.56439148936170214</v>
      </c>
      <c r="O308" s="2">
        <f>VLOOKUP($B308,'Changes (pct point)'!$B:$AA,O$645,FALSE)/(VLOOKUP($B308,'Rates (%) SA2'!$B:$AA,O$645,FALSE)-(VLOOKUP($B308,'Changes (pct point)'!$B:$AA,O$645,FALSE)))</f>
        <v>1.0261556451612903</v>
      </c>
      <c r="P308" s="2">
        <f>VLOOKUP($B308,'Changes (pct point)'!$B:$AA,P$645,FALSE)/(VLOOKUP($B308,'Rates (%) SA2'!$B:$AA,P$645,FALSE)-(VLOOKUP($B308,'Changes (pct point)'!$B:$AA,P$645,FALSE)))</f>
        <v>-0.21948863636363633</v>
      </c>
      <c r="Q308" s="2">
        <f>VLOOKUP($B308,'Changes (pct point)'!$B:$AA,Q$645,FALSE)/(VLOOKUP($B308,'Rates (%) SA2'!$B:$AA,Q$645,FALSE)-(VLOOKUP($B308,'Changes (pct point)'!$B:$AA,Q$645,FALSE)))</f>
        <v>1.1582650602409776E-2</v>
      </c>
      <c r="R308" s="2">
        <f>VLOOKUP($B308,'Changes (pct point)'!$B:$AA,R$645,FALSE)/(VLOOKUP($B308,'Rates (%) SA2'!$B:$AA,R$645,FALSE)-(VLOOKUP($B308,'Changes (pct point)'!$B:$AA,R$645,FALSE)))</f>
        <v>1.1155612903225804</v>
      </c>
      <c r="S308" s="2">
        <f>VLOOKUP($B308,'Changes (pct point)'!$B:$AA,S$645,FALSE)/(VLOOKUP($B308,'Rates (%) SA2'!$B:$AA,S$645,FALSE)-(VLOOKUP($B308,'Changes (pct point)'!$B:$AA,S$645,FALSE)))</f>
        <v>0.1556966292134831</v>
      </c>
      <c r="T308" s="2">
        <f>VLOOKUP($B308,'Changes (pct point)'!$B:$AA,T$645,FALSE)/(VLOOKUP($B308,'Rates (%) SA2'!$B:$AA,T$645,FALSE)-(VLOOKUP($B308,'Changes (pct point)'!$B:$AA,T$645,FALSE)))</f>
        <v>-0.2583956639566396</v>
      </c>
      <c r="U308" s="2">
        <f>VLOOKUP($B308,'Changes (pct point)'!$B:$AA,U$645,FALSE)/(VLOOKUP($B308,'Rates (%) SA2'!$B:$AA,U$645,FALSE)-(VLOOKUP($B308,'Changes (pct point)'!$B:$AA,U$645,FALSE)))</f>
        <v>-4.3554634146341455E-2</v>
      </c>
      <c r="V308" s="2">
        <f>VLOOKUP($B308,'Changes (pct point)'!$B:$AA,V$645,FALSE)/(VLOOKUP($B308,'Rates (%) SA2'!$B:$AA,V$645,FALSE)-(VLOOKUP($B308,'Changes (pct point)'!$B:$AA,V$645,FALSE)))</f>
        <v>-0.15049504950495046</v>
      </c>
      <c r="W308" s="2">
        <f>VLOOKUP($B308,'Changes (pct point)'!$B:$AA,W$645,FALSE)/(VLOOKUP($B308,'Rates (%) SA2'!$B:$AA,W$645,FALSE)-(VLOOKUP($B308,'Changes (pct point)'!$B:$AA,W$645,FALSE)))</f>
        <v>0.37214137214137216</v>
      </c>
      <c r="X308" s="2">
        <f>VLOOKUP($B308,'Changes (pct point)'!$B:$AA,X$645,FALSE)/(VLOOKUP($B308,'Rates (%) SA2'!$B:$AA,X$645,FALSE)-(VLOOKUP($B308,'Changes (pct point)'!$B:$AA,X$645,FALSE)))</f>
        <v>-1.4351614556637622E-2</v>
      </c>
      <c r="Y308" s="2">
        <f>VLOOKUP($B308,'Changes (pct point)'!$B:$AA,Y$645,FALSE)/(VLOOKUP($B308,'Rates (%) SA2'!$B:$AA,Y$645,FALSE)-(VLOOKUP($B308,'Changes (pct point)'!$B:$AA,Y$645,FALSE)))</f>
        <v>0.19802523313219966</v>
      </c>
      <c r="Z308" s="2">
        <f>VLOOKUP($B308,'Changes (pct point)'!$B:$AA,Z$645,FALSE)/(VLOOKUP($B308,'Rates (%) SA2'!$B:$AA,Z$645,FALSE)-(VLOOKUP($B308,'Changes (pct point)'!$B:$AA,Z$645,FALSE)))</f>
        <v>-0.2559880239520958</v>
      </c>
    </row>
    <row r="309" spans="1:26" x14ac:dyDescent="0.3">
      <c r="A309">
        <v>102021052</v>
      </c>
      <c r="B309" t="s">
        <v>125</v>
      </c>
      <c r="C309" s="2">
        <f>VLOOKUP($B309,'Changes (pct point)'!$B:$AA,C$645,FALSE)/(VLOOKUP($B309,'Rates (%) SA2'!$B:$AA,C$645,FALSE)-(VLOOKUP($B309,'Changes (pct point)'!$B:$AA,C$645,FALSE)))</f>
        <v>0.28777250803858523</v>
      </c>
      <c r="D309" s="2">
        <f>VLOOKUP($B309,'Changes (pct point)'!$B:$AA,D$645,FALSE)/(VLOOKUP($B309,'Rates (%) SA2'!$B:$AA,D$645,FALSE)-(VLOOKUP($B309,'Changes (pct point)'!$B:$AA,D$645,FALSE)))</f>
        <v>-0.27439000000000002</v>
      </c>
      <c r="E309" s="2">
        <f>VLOOKUP($B309,'Changes (pct point)'!$B:$AA,E$645,FALSE)/(VLOOKUP($B309,'Rates (%) SA2'!$B:$AA,E$645,FALSE)-(VLOOKUP($B309,'Changes (pct point)'!$B:$AA,E$645,FALSE)))</f>
        <v>2.6413793103448172E-2</v>
      </c>
      <c r="F309" s="2">
        <f>VLOOKUP($B309,'Changes (pct point)'!$B:$AA,F$645,FALSE)/(VLOOKUP($B309,'Rates (%) SA2'!$B:$AA,F$645,FALSE)-(VLOOKUP($B309,'Changes (pct point)'!$B:$AA,F$645,FALSE)))</f>
        <v>0.30001752577319579</v>
      </c>
      <c r="G309" s="2">
        <f>VLOOKUP($B309,'Changes (pct point)'!$B:$AA,G$645,FALSE)/(VLOOKUP($B309,'Rates (%) SA2'!$B:$AA,G$645,FALSE)-(VLOOKUP($B309,'Changes (pct point)'!$B:$AA,G$645,FALSE)))</f>
        <v>2.7332407407407415</v>
      </c>
      <c r="H309" s="2">
        <f>VLOOKUP($B309,'Changes (pct point)'!$B:$AA,H$645,FALSE)/(VLOOKUP($B309,'Rates (%) SA2'!$B:$AA,H$645,FALSE)-(VLOOKUP($B309,'Changes (pct point)'!$B:$AA,H$645,FALSE)))</f>
        <v>0.6967248484848485</v>
      </c>
      <c r="I309" s="2">
        <f>VLOOKUP($B309,'Changes (pct point)'!$B:$AA,I$645,FALSE)/(VLOOKUP($B309,'Rates (%) SA2'!$B:$AA,I$645,FALSE)-(VLOOKUP($B309,'Changes (pct point)'!$B:$AA,I$645,FALSE)))</f>
        <v>0.52554411764705888</v>
      </c>
      <c r="J309" s="2">
        <f>VLOOKUP($B309,'Changes (pct point)'!$B:$AA,J$645,FALSE)/(VLOOKUP($B309,'Rates (%) SA2'!$B:$AA,J$645,FALSE)-(VLOOKUP($B309,'Changes (pct point)'!$B:$AA,J$645,FALSE)))</f>
        <v>0.72594117647058809</v>
      </c>
      <c r="K309" s="2">
        <f>VLOOKUP($B309,'Changes (pct point)'!$B:$AA,K$645,FALSE)/(VLOOKUP($B309,'Rates (%) SA2'!$B:$AA,K$645,FALSE)-(VLOOKUP($B309,'Changes (pct point)'!$B:$AA,K$645,FALSE)))</f>
        <v>3.476963636363636</v>
      </c>
      <c r="L309" s="2">
        <f>VLOOKUP($B309,'Changes (pct point)'!$B:$AA,L$645,FALSE)/(VLOOKUP($B309,'Rates (%) SA2'!$B:$AA,L$645,FALSE)-(VLOOKUP($B309,'Changes (pct point)'!$B:$AA,L$645,FALSE)))</f>
        <v>0.26416032388663968</v>
      </c>
      <c r="M309" s="2">
        <f>VLOOKUP($B309,'Changes (pct point)'!$B:$AA,M$645,FALSE)/(VLOOKUP($B309,'Rates (%) SA2'!$B:$AA,M$645,FALSE)-(VLOOKUP($B309,'Changes (pct point)'!$B:$AA,M$645,FALSE)))</f>
        <v>-0.23724565217391302</v>
      </c>
      <c r="N309" s="2">
        <f>VLOOKUP($B309,'Changes (pct point)'!$B:$AA,N$645,FALSE)/(VLOOKUP($B309,'Rates (%) SA2'!$B:$AA,N$645,FALSE)-(VLOOKUP($B309,'Changes (pct point)'!$B:$AA,N$645,FALSE)))</f>
        <v>0.17161249999999995</v>
      </c>
      <c r="O309" s="2">
        <f>VLOOKUP($B309,'Changes (pct point)'!$B:$AA,O$645,FALSE)/(VLOOKUP($B309,'Rates (%) SA2'!$B:$AA,O$645,FALSE)-(VLOOKUP($B309,'Changes (pct point)'!$B:$AA,O$645,FALSE)))</f>
        <v>0.82489464285714287</v>
      </c>
      <c r="P309" s="2">
        <f>VLOOKUP($B309,'Changes (pct point)'!$B:$AA,P$645,FALSE)/(VLOOKUP($B309,'Rates (%) SA2'!$B:$AA,P$645,FALSE)-(VLOOKUP($B309,'Changes (pct point)'!$B:$AA,P$645,FALSE)))</f>
        <v>-0.44873846153846153</v>
      </c>
      <c r="Q309" s="2">
        <f>VLOOKUP($B309,'Changes (pct point)'!$B:$AA,Q$645,FALSE)/(VLOOKUP($B309,'Rates (%) SA2'!$B:$AA,Q$645,FALSE)-(VLOOKUP($B309,'Changes (pct point)'!$B:$AA,Q$645,FALSE)))</f>
        <v>0.44199999999999989</v>
      </c>
      <c r="R309" s="2">
        <f>VLOOKUP($B309,'Changes (pct point)'!$B:$AA,R$645,FALSE)/(VLOOKUP($B309,'Rates (%) SA2'!$B:$AA,R$645,FALSE)-(VLOOKUP($B309,'Changes (pct point)'!$B:$AA,R$645,FALSE)))</f>
        <v>2.8262559999999999</v>
      </c>
      <c r="S309" s="2">
        <f>VLOOKUP($B309,'Changes (pct point)'!$B:$AA,S$645,FALSE)/(VLOOKUP($B309,'Rates (%) SA2'!$B:$AA,S$645,FALSE)-(VLOOKUP($B309,'Changes (pct point)'!$B:$AA,S$645,FALSE)))</f>
        <v>0.89142990654205612</v>
      </c>
      <c r="T309" s="2">
        <f>VLOOKUP($B309,'Changes (pct point)'!$B:$AA,T$645,FALSE)/(VLOOKUP($B309,'Rates (%) SA2'!$B:$AA,T$645,FALSE)-(VLOOKUP($B309,'Changes (pct point)'!$B:$AA,T$645,FALSE)))</f>
        <v>0.58594387755102029</v>
      </c>
      <c r="U309" s="2">
        <f>VLOOKUP($B309,'Changes (pct point)'!$B:$AA,U$645,FALSE)/(VLOOKUP($B309,'Rates (%) SA2'!$B:$AA,U$645,FALSE)-(VLOOKUP($B309,'Changes (pct point)'!$B:$AA,U$645,FALSE)))</f>
        <v>-4.6564856230031919E-2</v>
      </c>
      <c r="V309" s="2" t="e">
        <f>VLOOKUP($B309,'Changes (pct point)'!$B:$AA,V$645,FALSE)/(VLOOKUP($B309,'Rates (%) SA2'!$B:$AA,V$645,FALSE)-(VLOOKUP($B309,'Changes (pct point)'!$B:$AA,V$645,FALSE)))</f>
        <v>#VALUE!</v>
      </c>
      <c r="W309" s="2">
        <f>VLOOKUP($B309,'Changes (pct point)'!$B:$AA,W$645,FALSE)/(VLOOKUP($B309,'Rates (%) SA2'!$B:$AA,W$645,FALSE)-(VLOOKUP($B309,'Changes (pct point)'!$B:$AA,W$645,FALSE)))</f>
        <v>0.35932203389830514</v>
      </c>
      <c r="X309" s="2">
        <f>VLOOKUP($B309,'Changes (pct point)'!$B:$AA,X$645,FALSE)/(VLOOKUP($B309,'Rates (%) SA2'!$B:$AA,X$645,FALSE)-(VLOOKUP($B309,'Changes (pct point)'!$B:$AA,X$645,FALSE)))</f>
        <v>-0.10043668122270742</v>
      </c>
      <c r="Y309" s="2" t="e">
        <f>VLOOKUP($B309,'Changes (pct point)'!$B:$AA,Y$645,FALSE)/(VLOOKUP($B309,'Rates (%) SA2'!$B:$AA,Y$645,FALSE)-(VLOOKUP($B309,'Changes (pct point)'!$B:$AA,Y$645,FALSE)))</f>
        <v>#DIV/0!</v>
      </c>
      <c r="Z309" s="2">
        <f>VLOOKUP($B309,'Changes (pct point)'!$B:$AA,Z$645,FALSE)/(VLOOKUP($B309,'Rates (%) SA2'!$B:$AA,Z$645,FALSE)-(VLOOKUP($B309,'Changes (pct point)'!$B:$AA,Z$645,FALSE)))</f>
        <v>0.88188453881884532</v>
      </c>
    </row>
    <row r="310" spans="1:26" x14ac:dyDescent="0.3">
      <c r="A310">
        <v>115041624</v>
      </c>
      <c r="B310" t="s">
        <v>389</v>
      </c>
      <c r="C310" s="2">
        <f>VLOOKUP($B310,'Changes (pct point)'!$B:$AA,C$645,FALSE)/(VLOOKUP($B310,'Rates (%) SA2'!$B:$AA,C$645,FALSE)-(VLOOKUP($B310,'Changes (pct point)'!$B:$AA,C$645,FALSE)))</f>
        <v>0.16555451874288021</v>
      </c>
      <c r="D310" s="2">
        <f>VLOOKUP($B310,'Changes (pct point)'!$B:$AA,D$645,FALSE)/(VLOOKUP($B310,'Rates (%) SA2'!$B:$AA,D$645,FALSE)-(VLOOKUP($B310,'Changes (pct point)'!$B:$AA,D$645,FALSE)))</f>
        <v>3.4241870435184577E-2</v>
      </c>
      <c r="E310" s="2">
        <f>VLOOKUP($B310,'Changes (pct point)'!$B:$AA,E$645,FALSE)/(VLOOKUP($B310,'Rates (%) SA2'!$B:$AA,E$645,FALSE)-(VLOOKUP($B310,'Changes (pct point)'!$B:$AA,E$645,FALSE)))</f>
        <v>0.17223692477830788</v>
      </c>
      <c r="F310" s="2">
        <f>VLOOKUP($B310,'Changes (pct point)'!$B:$AA,F$645,FALSE)/(VLOOKUP($B310,'Rates (%) SA2'!$B:$AA,F$645,FALSE)-(VLOOKUP($B310,'Changes (pct point)'!$B:$AA,F$645,FALSE)))</f>
        <v>0.131587207391409</v>
      </c>
      <c r="G310" s="2">
        <f>VLOOKUP($B310,'Changes (pct point)'!$B:$AA,G$645,FALSE)/(VLOOKUP($B310,'Rates (%) SA2'!$B:$AA,G$645,FALSE)-(VLOOKUP($B310,'Changes (pct point)'!$B:$AA,G$645,FALSE)))</f>
        <v>1.6369438876902023</v>
      </c>
      <c r="H310" s="2">
        <f>VLOOKUP($B310,'Changes (pct point)'!$B:$AA,H$645,FALSE)/(VLOOKUP($B310,'Rates (%) SA2'!$B:$AA,H$645,FALSE)-(VLOOKUP($B310,'Changes (pct point)'!$B:$AA,H$645,FALSE)))</f>
        <v>0.25581587270247202</v>
      </c>
      <c r="I310" s="2">
        <f>VLOOKUP($B310,'Changes (pct point)'!$B:$AA,I$645,FALSE)/(VLOOKUP($B310,'Rates (%) SA2'!$B:$AA,I$645,FALSE)-(VLOOKUP($B310,'Changes (pct point)'!$B:$AA,I$645,FALSE)))</f>
        <v>0.21060634206788736</v>
      </c>
      <c r="J310" s="2">
        <f>VLOOKUP($B310,'Changes (pct point)'!$B:$AA,J$645,FALSE)/(VLOOKUP($B310,'Rates (%) SA2'!$B:$AA,J$645,FALSE)-(VLOOKUP($B310,'Changes (pct point)'!$B:$AA,J$645,FALSE)))</f>
        <v>0.26203529751474747</v>
      </c>
      <c r="K310" s="2">
        <f>VLOOKUP($B310,'Changes (pct point)'!$B:$AA,K$645,FALSE)/(VLOOKUP($B310,'Rates (%) SA2'!$B:$AA,K$645,FALSE)-(VLOOKUP($B310,'Changes (pct point)'!$B:$AA,K$645,FALSE)))</f>
        <v>1.6639999594336488</v>
      </c>
      <c r="L310" s="2">
        <f>VLOOKUP($B310,'Changes (pct point)'!$B:$AA,L$645,FALSE)/(VLOOKUP($B310,'Rates (%) SA2'!$B:$AA,L$645,FALSE)-(VLOOKUP($B310,'Changes (pct point)'!$B:$AA,L$645,FALSE)))</f>
        <v>0.15174861992346966</v>
      </c>
      <c r="M310" s="2">
        <f>VLOOKUP($B310,'Changes (pct point)'!$B:$AA,M$645,FALSE)/(VLOOKUP($B310,'Rates (%) SA2'!$B:$AA,M$645,FALSE)-(VLOOKUP($B310,'Changes (pct point)'!$B:$AA,M$645,FALSE)))</f>
        <v>8.276917772092518E-2</v>
      </c>
      <c r="N310" s="2">
        <f>VLOOKUP($B310,'Changes (pct point)'!$B:$AA,N$645,FALSE)/(VLOOKUP($B310,'Rates (%) SA2'!$B:$AA,N$645,FALSE)-(VLOOKUP($B310,'Changes (pct point)'!$B:$AA,N$645,FALSE)))</f>
        <v>-0.28169400689547491</v>
      </c>
      <c r="O310" s="2">
        <f>VLOOKUP($B310,'Changes (pct point)'!$B:$AA,O$645,FALSE)/(VLOOKUP($B310,'Rates (%) SA2'!$B:$AA,O$645,FALSE)-(VLOOKUP($B310,'Changes (pct point)'!$B:$AA,O$645,FALSE)))</f>
        <v>0.99787430215546313</v>
      </c>
      <c r="P310" s="2">
        <f>VLOOKUP($B310,'Changes (pct point)'!$B:$AA,P$645,FALSE)/(VLOOKUP($B310,'Rates (%) SA2'!$B:$AA,P$645,FALSE)-(VLOOKUP($B310,'Changes (pct point)'!$B:$AA,P$645,FALSE)))</f>
        <v>-0.14207245884143299</v>
      </c>
      <c r="Q310" s="2">
        <f>VLOOKUP($B310,'Changes (pct point)'!$B:$AA,Q$645,FALSE)/(VLOOKUP($B310,'Rates (%) SA2'!$B:$AA,Q$645,FALSE)-(VLOOKUP($B310,'Changes (pct point)'!$B:$AA,Q$645,FALSE)))</f>
        <v>0.68700726216482111</v>
      </c>
      <c r="R310" s="2">
        <f>VLOOKUP($B310,'Changes (pct point)'!$B:$AA,R$645,FALSE)/(VLOOKUP($B310,'Rates (%) SA2'!$B:$AA,R$645,FALSE)-(VLOOKUP($B310,'Changes (pct point)'!$B:$AA,R$645,FALSE)))</f>
        <v>1.5003279689267919</v>
      </c>
      <c r="S310" s="2">
        <f>VLOOKUP($B310,'Changes (pct point)'!$B:$AA,S$645,FALSE)/(VLOOKUP($B310,'Rates (%) SA2'!$B:$AA,S$645,FALSE)-(VLOOKUP($B310,'Changes (pct point)'!$B:$AA,S$645,FALSE)))</f>
        <v>0.93845490971965617</v>
      </c>
      <c r="T310" s="2">
        <f>VLOOKUP($B310,'Changes (pct point)'!$B:$AA,T$645,FALSE)/(VLOOKUP($B310,'Rates (%) SA2'!$B:$AA,T$645,FALSE)-(VLOOKUP($B310,'Changes (pct point)'!$B:$AA,T$645,FALSE)))</f>
        <v>6.7458761968172451E-2</v>
      </c>
      <c r="U310" s="2">
        <f>VLOOKUP($B310,'Changes (pct point)'!$B:$AA,U$645,FALSE)/(VLOOKUP($B310,'Rates (%) SA2'!$B:$AA,U$645,FALSE)-(VLOOKUP($B310,'Changes (pct point)'!$B:$AA,U$645,FALSE)))</f>
        <v>-4.7451551504320594E-2</v>
      </c>
      <c r="V310" s="2" t="e">
        <f>VLOOKUP($B310,'Changes (pct point)'!$B:$AA,V$645,FALSE)/(VLOOKUP($B310,'Rates (%) SA2'!$B:$AA,V$645,FALSE)-(VLOOKUP($B310,'Changes (pct point)'!$B:$AA,V$645,FALSE)))</f>
        <v>#VALUE!</v>
      </c>
      <c r="W310" s="2">
        <f>VLOOKUP($B310,'Changes (pct point)'!$B:$AA,W$645,FALSE)/(VLOOKUP($B310,'Rates (%) SA2'!$B:$AA,W$645,FALSE)-(VLOOKUP($B310,'Changes (pct point)'!$B:$AA,W$645,FALSE)))</f>
        <v>0.13144329896907217</v>
      </c>
      <c r="X310" s="2">
        <f>VLOOKUP($B310,'Changes (pct point)'!$B:$AA,X$645,FALSE)/(VLOOKUP($B310,'Rates (%) SA2'!$B:$AA,X$645,FALSE)-(VLOOKUP($B310,'Changes (pct point)'!$B:$AA,X$645,FALSE)))</f>
        <v>-0.48623853211009171</v>
      </c>
      <c r="Y310" s="2">
        <f>VLOOKUP($B310,'Changes (pct point)'!$B:$AA,Y$645,FALSE)/(VLOOKUP($B310,'Rates (%) SA2'!$B:$AA,Y$645,FALSE)-(VLOOKUP($B310,'Changes (pct point)'!$B:$AA,Y$645,FALSE)))</f>
        <v>0.12362637362637365</v>
      </c>
      <c r="Z310" s="2">
        <f>VLOOKUP($B310,'Changes (pct point)'!$B:$AA,Z$645,FALSE)/(VLOOKUP($B310,'Rates (%) SA2'!$B:$AA,Z$645,FALSE)-(VLOOKUP($B310,'Changes (pct point)'!$B:$AA,Z$645,FALSE)))</f>
        <v>5.2763819095477379E-2</v>
      </c>
    </row>
    <row r="311" spans="1:26" x14ac:dyDescent="0.3">
      <c r="A311">
        <v>116021562</v>
      </c>
      <c r="B311" t="s">
        <v>399</v>
      </c>
      <c r="C311" s="2">
        <f>VLOOKUP($B311,'Changes (pct point)'!$B:$AA,C$645,FALSE)/(VLOOKUP($B311,'Rates (%) SA2'!$B:$AA,C$645,FALSE)-(VLOOKUP($B311,'Changes (pct point)'!$B:$AA,C$645,FALSE)))</f>
        <v>0.20346410019032277</v>
      </c>
      <c r="D311" s="2">
        <f>VLOOKUP($B311,'Changes (pct point)'!$B:$AA,D$645,FALSE)/(VLOOKUP($B311,'Rates (%) SA2'!$B:$AA,D$645,FALSE)-(VLOOKUP($B311,'Changes (pct point)'!$B:$AA,D$645,FALSE)))</f>
        <v>-0.11623191489361699</v>
      </c>
      <c r="E311" s="2">
        <f>VLOOKUP($B311,'Changes (pct point)'!$B:$AA,E$645,FALSE)/(VLOOKUP($B311,'Rates (%) SA2'!$B:$AA,E$645,FALSE)-(VLOOKUP($B311,'Changes (pct point)'!$B:$AA,E$645,FALSE)))</f>
        <v>0.25800000000000001</v>
      </c>
      <c r="F311" s="2">
        <f>VLOOKUP($B311,'Changes (pct point)'!$B:$AA,F$645,FALSE)/(VLOOKUP($B311,'Rates (%) SA2'!$B:$AA,F$645,FALSE)-(VLOOKUP($B311,'Changes (pct point)'!$B:$AA,F$645,FALSE)))</f>
        <v>0.27205185185185199</v>
      </c>
      <c r="G311" s="2">
        <f>VLOOKUP($B311,'Changes (pct point)'!$B:$AA,G$645,FALSE)/(VLOOKUP($B311,'Rates (%) SA2'!$B:$AA,G$645,FALSE)-(VLOOKUP($B311,'Changes (pct point)'!$B:$AA,G$645,FALSE)))</f>
        <v>0.95500000000000007</v>
      </c>
      <c r="H311" s="2">
        <f>VLOOKUP($B311,'Changes (pct point)'!$B:$AA,H$645,FALSE)/(VLOOKUP($B311,'Rates (%) SA2'!$B:$AA,H$645,FALSE)-(VLOOKUP($B311,'Changes (pct point)'!$B:$AA,H$645,FALSE)))</f>
        <v>0.3766369047619047</v>
      </c>
      <c r="I311" s="2">
        <f>VLOOKUP($B311,'Changes (pct point)'!$B:$AA,I$645,FALSE)/(VLOOKUP($B311,'Rates (%) SA2'!$B:$AA,I$645,FALSE)-(VLOOKUP($B311,'Changes (pct point)'!$B:$AA,I$645,FALSE)))</f>
        <v>0.36648124999999998</v>
      </c>
      <c r="J311" s="2">
        <f>VLOOKUP($B311,'Changes (pct point)'!$B:$AA,J$645,FALSE)/(VLOOKUP($B311,'Rates (%) SA2'!$B:$AA,J$645,FALSE)-(VLOOKUP($B311,'Changes (pct point)'!$B:$AA,J$645,FALSE)))</f>
        <v>1.0475782608695652</v>
      </c>
      <c r="K311" s="2">
        <f>VLOOKUP($B311,'Changes (pct point)'!$B:$AA,K$645,FALSE)/(VLOOKUP($B311,'Rates (%) SA2'!$B:$AA,K$645,FALSE)-(VLOOKUP($B311,'Changes (pct point)'!$B:$AA,K$645,FALSE)))</f>
        <v>4.4600000000000009</v>
      </c>
      <c r="L311" s="2">
        <f>VLOOKUP($B311,'Changes (pct point)'!$B:$AA,L$645,FALSE)/(VLOOKUP($B311,'Rates (%) SA2'!$B:$AA,L$645,FALSE)-(VLOOKUP($B311,'Changes (pct point)'!$B:$AA,L$645,FALSE)))</f>
        <v>3.2889502762430918E-2</v>
      </c>
      <c r="M311" s="2">
        <f>VLOOKUP($B311,'Changes (pct point)'!$B:$AA,M$645,FALSE)/(VLOOKUP($B311,'Rates (%) SA2'!$B:$AA,M$645,FALSE)-(VLOOKUP($B311,'Changes (pct point)'!$B:$AA,M$645,FALSE)))</f>
        <v>-2.467894736842104E-2</v>
      </c>
      <c r="N311" s="2">
        <f>VLOOKUP($B311,'Changes (pct point)'!$B:$AA,N$645,FALSE)/(VLOOKUP($B311,'Rates (%) SA2'!$B:$AA,N$645,FALSE)-(VLOOKUP($B311,'Changes (pct point)'!$B:$AA,N$645,FALSE)))</f>
        <v>4.6024691358024554E-2</v>
      </c>
      <c r="O311" s="2">
        <f>VLOOKUP($B311,'Changes (pct point)'!$B:$AA,O$645,FALSE)/(VLOOKUP($B311,'Rates (%) SA2'!$B:$AA,O$645,FALSE)-(VLOOKUP($B311,'Changes (pct point)'!$B:$AA,O$645,FALSE)))</f>
        <v>0.18940952380952389</v>
      </c>
      <c r="P311" s="2">
        <f>VLOOKUP($B311,'Changes (pct point)'!$B:$AA,P$645,FALSE)/(VLOOKUP($B311,'Rates (%) SA2'!$B:$AA,P$645,FALSE)-(VLOOKUP($B311,'Changes (pct point)'!$B:$AA,P$645,FALSE)))</f>
        <v>0.47465000000000013</v>
      </c>
      <c r="Q311" s="2">
        <f>VLOOKUP($B311,'Changes (pct point)'!$B:$AA,Q$645,FALSE)/(VLOOKUP($B311,'Rates (%) SA2'!$B:$AA,Q$645,FALSE)-(VLOOKUP($B311,'Changes (pct point)'!$B:$AA,Q$645,FALSE)))</f>
        <v>0.57508421052631575</v>
      </c>
      <c r="R311" s="2">
        <f>VLOOKUP($B311,'Changes (pct point)'!$B:$AA,R$645,FALSE)/(VLOOKUP($B311,'Rates (%) SA2'!$B:$AA,R$645,FALSE)-(VLOOKUP($B311,'Changes (pct point)'!$B:$AA,R$645,FALSE)))</f>
        <v>1.2129470588235296</v>
      </c>
      <c r="S311" s="2">
        <f>VLOOKUP($B311,'Changes (pct point)'!$B:$AA,S$645,FALSE)/(VLOOKUP($B311,'Rates (%) SA2'!$B:$AA,S$645,FALSE)-(VLOOKUP($B311,'Changes (pct point)'!$B:$AA,S$645,FALSE)))</f>
        <v>2.8796428571428576</v>
      </c>
      <c r="T311" s="2">
        <f>VLOOKUP($B311,'Changes (pct point)'!$B:$AA,T$645,FALSE)/(VLOOKUP($B311,'Rates (%) SA2'!$B:$AA,T$645,FALSE)-(VLOOKUP($B311,'Changes (pct point)'!$B:$AA,T$645,FALSE)))</f>
        <v>0.15208955223880619</v>
      </c>
      <c r="U311" s="2">
        <f>VLOOKUP($B311,'Changes (pct point)'!$B:$AA,U$645,FALSE)/(VLOOKUP($B311,'Rates (%) SA2'!$B:$AA,U$645,FALSE)-(VLOOKUP($B311,'Changes (pct point)'!$B:$AA,U$645,FALSE)))</f>
        <v>-4.7571428571428612E-2</v>
      </c>
      <c r="V311" s="2" t="e">
        <f>VLOOKUP($B311,'Changes (pct point)'!$B:$AA,V$645,FALSE)/(VLOOKUP($B311,'Rates (%) SA2'!$B:$AA,V$645,FALSE)-(VLOOKUP($B311,'Changes (pct point)'!$B:$AA,V$645,FALSE)))</f>
        <v>#VALUE!</v>
      </c>
      <c r="W311" s="2">
        <f>VLOOKUP($B311,'Changes (pct point)'!$B:$AA,W$645,FALSE)/(VLOOKUP($B311,'Rates (%) SA2'!$B:$AA,W$645,FALSE)-(VLOOKUP($B311,'Changes (pct point)'!$B:$AA,W$645,FALSE)))</f>
        <v>0.2</v>
      </c>
      <c r="X311" s="2" t="e">
        <f>VLOOKUP($B311,'Changes (pct point)'!$B:$AA,X$645,FALSE)/(VLOOKUP($B311,'Rates (%) SA2'!$B:$AA,X$645,FALSE)-(VLOOKUP($B311,'Changes (pct point)'!$B:$AA,X$645,FALSE)))</f>
        <v>#DIV/0!</v>
      </c>
      <c r="Y311" s="2">
        <f>VLOOKUP($B311,'Changes (pct point)'!$B:$AA,Y$645,FALSE)/(VLOOKUP($B311,'Rates (%) SA2'!$B:$AA,Y$645,FALSE)-(VLOOKUP($B311,'Changes (pct point)'!$B:$AA,Y$645,FALSE)))</f>
        <v>-0.40832455216016861</v>
      </c>
      <c r="Z311" s="2">
        <f>VLOOKUP($B311,'Changes (pct point)'!$B:$AA,Z$645,FALSE)/(VLOOKUP($B311,'Rates (%) SA2'!$B:$AA,Z$645,FALSE)-(VLOOKUP($B311,'Changes (pct point)'!$B:$AA,Z$645,FALSE)))</f>
        <v>0.36065573770491799</v>
      </c>
    </row>
    <row r="312" spans="1:26" x14ac:dyDescent="0.3">
      <c r="A312">
        <v>113011258</v>
      </c>
      <c r="B312" t="s">
        <v>339</v>
      </c>
      <c r="C312" s="2">
        <f>VLOOKUP($B312,'Changes (pct point)'!$B:$AA,C$645,FALSE)/(VLOOKUP($B312,'Rates (%) SA2'!$B:$AA,C$645,FALSE)-(VLOOKUP($B312,'Changes (pct point)'!$B:$AA,C$645,FALSE)))</f>
        <v>8.8820353879766931E-2</v>
      </c>
      <c r="D312" s="2">
        <f>VLOOKUP($B312,'Changes (pct point)'!$B:$AA,D$645,FALSE)/(VLOOKUP($B312,'Rates (%) SA2'!$B:$AA,D$645,FALSE)-(VLOOKUP($B312,'Changes (pct point)'!$B:$AA,D$645,FALSE)))</f>
        <v>7.8233449477351877E-2</v>
      </c>
      <c r="E312" s="2">
        <f>VLOOKUP($B312,'Changes (pct point)'!$B:$AA,E$645,FALSE)/(VLOOKUP($B312,'Rates (%) SA2'!$B:$AA,E$645,FALSE)-(VLOOKUP($B312,'Changes (pct point)'!$B:$AA,E$645,FALSE)))</f>
        <v>-0.10430573770491806</v>
      </c>
      <c r="F312" s="2">
        <f>VLOOKUP($B312,'Changes (pct point)'!$B:$AA,F$645,FALSE)/(VLOOKUP($B312,'Rates (%) SA2'!$B:$AA,F$645,FALSE)-(VLOOKUP($B312,'Changes (pct point)'!$B:$AA,F$645,FALSE)))</f>
        <v>0.23430931263858082</v>
      </c>
      <c r="G312" s="2">
        <f>VLOOKUP($B312,'Changes (pct point)'!$B:$AA,G$645,FALSE)/(VLOOKUP($B312,'Rates (%) SA2'!$B:$AA,G$645,FALSE)-(VLOOKUP($B312,'Changes (pct point)'!$B:$AA,G$645,FALSE)))</f>
        <v>-0.10656945812807873</v>
      </c>
      <c r="H312" s="2">
        <f>VLOOKUP($B312,'Changes (pct point)'!$B:$AA,H$645,FALSE)/(VLOOKUP($B312,'Rates (%) SA2'!$B:$AA,H$645,FALSE)-(VLOOKUP($B312,'Changes (pct point)'!$B:$AA,H$645,FALSE)))</f>
        <v>0.23976825842696639</v>
      </c>
      <c r="I312" s="2">
        <f>VLOOKUP($B312,'Changes (pct point)'!$B:$AA,I$645,FALSE)/(VLOOKUP($B312,'Rates (%) SA2'!$B:$AA,I$645,FALSE)-(VLOOKUP($B312,'Changes (pct point)'!$B:$AA,I$645,FALSE)))</f>
        <v>-3.3123571428571419E-2</v>
      </c>
      <c r="J312" s="2">
        <f>VLOOKUP($B312,'Changes (pct point)'!$B:$AA,J$645,FALSE)/(VLOOKUP($B312,'Rates (%) SA2'!$B:$AA,J$645,FALSE)-(VLOOKUP($B312,'Changes (pct point)'!$B:$AA,J$645,FALSE)))</f>
        <v>6.8040358744394912E-3</v>
      </c>
      <c r="K312" s="2">
        <f>VLOOKUP($B312,'Changes (pct point)'!$B:$AA,K$645,FALSE)/(VLOOKUP($B312,'Rates (%) SA2'!$B:$AA,K$645,FALSE)-(VLOOKUP($B312,'Changes (pct point)'!$B:$AA,K$645,FALSE)))</f>
        <v>0.41857142857142865</v>
      </c>
      <c r="L312" s="2">
        <f>VLOOKUP($B312,'Changes (pct point)'!$B:$AA,L$645,FALSE)/(VLOOKUP($B312,'Rates (%) SA2'!$B:$AA,L$645,FALSE)-(VLOOKUP($B312,'Changes (pct point)'!$B:$AA,L$645,FALSE)))</f>
        <v>0.62340606060606074</v>
      </c>
      <c r="M312" s="2">
        <f>VLOOKUP($B312,'Changes (pct point)'!$B:$AA,M$645,FALSE)/(VLOOKUP($B312,'Rates (%) SA2'!$B:$AA,M$645,FALSE)-(VLOOKUP($B312,'Changes (pct point)'!$B:$AA,M$645,FALSE)))</f>
        <v>-0.20699776119402985</v>
      </c>
      <c r="N312" s="2">
        <f>VLOOKUP($B312,'Changes (pct point)'!$B:$AA,N$645,FALSE)/(VLOOKUP($B312,'Rates (%) SA2'!$B:$AA,N$645,FALSE)-(VLOOKUP($B312,'Changes (pct point)'!$B:$AA,N$645,FALSE)))</f>
        <v>0.83965833333333328</v>
      </c>
      <c r="O312" s="2">
        <f>VLOOKUP($B312,'Changes (pct point)'!$B:$AA,O$645,FALSE)/(VLOOKUP($B312,'Rates (%) SA2'!$B:$AA,O$645,FALSE)-(VLOOKUP($B312,'Changes (pct point)'!$B:$AA,O$645,FALSE)))</f>
        <v>0.52624705882352929</v>
      </c>
      <c r="P312" s="2">
        <f>VLOOKUP($B312,'Changes (pct point)'!$B:$AA,P$645,FALSE)/(VLOOKUP($B312,'Rates (%) SA2'!$B:$AA,P$645,FALSE)-(VLOOKUP($B312,'Changes (pct point)'!$B:$AA,P$645,FALSE)))</f>
        <v>-0.1948013888888889</v>
      </c>
      <c r="Q312" s="2">
        <f>VLOOKUP($B312,'Changes (pct point)'!$B:$AA,Q$645,FALSE)/(VLOOKUP($B312,'Rates (%) SA2'!$B:$AA,Q$645,FALSE)-(VLOOKUP($B312,'Changes (pct point)'!$B:$AA,Q$645,FALSE)))</f>
        <v>2.158154613466326E-2</v>
      </c>
      <c r="R312" s="2">
        <f>VLOOKUP($B312,'Changes (pct point)'!$B:$AA,R$645,FALSE)/(VLOOKUP($B312,'Rates (%) SA2'!$B:$AA,R$645,FALSE)-(VLOOKUP($B312,'Changes (pct point)'!$B:$AA,R$645,FALSE)))</f>
        <v>-7.4933165829145748E-2</v>
      </c>
      <c r="S312" s="2">
        <f>VLOOKUP($B312,'Changes (pct point)'!$B:$AA,S$645,FALSE)/(VLOOKUP($B312,'Rates (%) SA2'!$B:$AA,S$645,FALSE)-(VLOOKUP($B312,'Changes (pct point)'!$B:$AA,S$645,FALSE)))</f>
        <v>-0.25695620689655174</v>
      </c>
      <c r="T312" s="2">
        <f>VLOOKUP($B312,'Changes (pct point)'!$B:$AA,T$645,FALSE)/(VLOOKUP($B312,'Rates (%) SA2'!$B:$AA,T$645,FALSE)-(VLOOKUP($B312,'Changes (pct point)'!$B:$AA,T$645,FALSE)))</f>
        <v>1.6089540540540539</v>
      </c>
      <c r="U312" s="2">
        <f>VLOOKUP($B312,'Changes (pct point)'!$B:$AA,U$645,FALSE)/(VLOOKUP($B312,'Rates (%) SA2'!$B:$AA,U$645,FALSE)-(VLOOKUP($B312,'Changes (pct point)'!$B:$AA,U$645,FALSE)))</f>
        <v>-4.8538228941684712E-2</v>
      </c>
      <c r="V312" s="2">
        <f>VLOOKUP($B312,'Changes (pct point)'!$B:$AA,V$645,FALSE)/(VLOOKUP($B312,'Rates (%) SA2'!$B:$AA,V$645,FALSE)-(VLOOKUP($B312,'Changes (pct point)'!$B:$AA,V$645,FALSE)))</f>
        <v>7.7695121951219415E-2</v>
      </c>
      <c r="W312" s="2">
        <f>VLOOKUP($B312,'Changes (pct point)'!$B:$AA,W$645,FALSE)/(VLOOKUP($B312,'Rates (%) SA2'!$B:$AA,W$645,FALSE)-(VLOOKUP($B312,'Changes (pct point)'!$B:$AA,W$645,FALSE)))</f>
        <v>0.23005698005698008</v>
      </c>
      <c r="X312" s="2">
        <f>VLOOKUP($B312,'Changes (pct point)'!$B:$AA,X$645,FALSE)/(VLOOKUP($B312,'Rates (%) SA2'!$B:$AA,X$645,FALSE)-(VLOOKUP($B312,'Changes (pct point)'!$B:$AA,X$645,FALSE)))</f>
        <v>3.9309112567004173E-2</v>
      </c>
      <c r="Y312" s="2">
        <f>VLOOKUP($B312,'Changes (pct point)'!$B:$AA,Y$645,FALSE)/(VLOOKUP($B312,'Rates (%) SA2'!$B:$AA,Y$645,FALSE)-(VLOOKUP($B312,'Changes (pct point)'!$B:$AA,Y$645,FALSE)))</f>
        <v>2.5500000000000002E-2</v>
      </c>
      <c r="Z312" s="2">
        <f>VLOOKUP($B312,'Changes (pct point)'!$B:$AA,Z$645,FALSE)/(VLOOKUP($B312,'Rates (%) SA2'!$B:$AA,Z$645,FALSE)-(VLOOKUP($B312,'Changes (pct point)'!$B:$AA,Z$645,FALSE)))</f>
        <v>0.36417157275021028</v>
      </c>
    </row>
    <row r="313" spans="1:26" x14ac:dyDescent="0.3">
      <c r="A313">
        <v>125041589</v>
      </c>
      <c r="B313" t="s">
        <v>645</v>
      </c>
      <c r="C313" s="2">
        <f>VLOOKUP($B313,'Changes (pct point)'!$B:$AA,C$645,FALSE)/(VLOOKUP($B313,'Rates (%) SA2'!$B:$AA,C$645,FALSE)-(VLOOKUP($B313,'Changes (pct point)'!$B:$AA,C$645,FALSE)))</f>
        <v>-8.1606934886183202E-2</v>
      </c>
      <c r="D313" s="2">
        <f>VLOOKUP($B313,'Changes (pct point)'!$B:$AA,D$645,FALSE)/(VLOOKUP($B313,'Rates (%) SA2'!$B:$AA,D$645,FALSE)-(VLOOKUP($B313,'Changes (pct point)'!$B:$AA,D$645,FALSE)))</f>
        <v>-0.18349631336405528</v>
      </c>
      <c r="E313" s="2">
        <f>VLOOKUP($B313,'Changes (pct point)'!$B:$AA,E$645,FALSE)/(VLOOKUP($B313,'Rates (%) SA2'!$B:$AA,E$645,FALSE)-(VLOOKUP($B313,'Changes (pct point)'!$B:$AA,E$645,FALSE)))</f>
        <v>-0.28540551181102369</v>
      </c>
      <c r="F313" s="2">
        <f>VLOOKUP($B313,'Changes (pct point)'!$B:$AA,F$645,FALSE)/(VLOOKUP($B313,'Rates (%) SA2'!$B:$AA,F$645,FALSE)-(VLOOKUP($B313,'Changes (pct point)'!$B:$AA,F$645,FALSE)))</f>
        <v>-6.0901848049281289E-2</v>
      </c>
      <c r="G313" s="2">
        <f>VLOOKUP($B313,'Changes (pct point)'!$B:$AA,G$645,FALSE)/(VLOOKUP($B313,'Rates (%) SA2'!$B:$AA,G$645,FALSE)-(VLOOKUP($B313,'Changes (pct point)'!$B:$AA,G$645,FALSE)))</f>
        <v>0.40369074889867845</v>
      </c>
      <c r="H313" s="2">
        <f>VLOOKUP($B313,'Changes (pct point)'!$B:$AA,H$645,FALSE)/(VLOOKUP($B313,'Rates (%) SA2'!$B:$AA,H$645,FALSE)-(VLOOKUP($B313,'Changes (pct point)'!$B:$AA,H$645,FALSE)))</f>
        <v>8.8353333333333464E-2</v>
      </c>
      <c r="I313" s="2">
        <f>VLOOKUP($B313,'Changes (pct point)'!$B:$AA,I$645,FALSE)/(VLOOKUP($B313,'Rates (%) SA2'!$B:$AA,I$645,FALSE)-(VLOOKUP($B313,'Changes (pct point)'!$B:$AA,I$645,FALSE)))</f>
        <v>-0.15590400000000001</v>
      </c>
      <c r="J313" s="2">
        <f>VLOOKUP($B313,'Changes (pct point)'!$B:$AA,J$645,FALSE)/(VLOOKUP($B313,'Rates (%) SA2'!$B:$AA,J$645,FALSE)-(VLOOKUP($B313,'Changes (pct point)'!$B:$AA,J$645,FALSE)))</f>
        <v>0.20628905109489043</v>
      </c>
      <c r="K313" s="2">
        <f>VLOOKUP($B313,'Changes (pct point)'!$B:$AA,K$645,FALSE)/(VLOOKUP($B313,'Rates (%) SA2'!$B:$AA,K$645,FALSE)-(VLOOKUP($B313,'Changes (pct point)'!$B:$AA,K$645,FALSE)))</f>
        <v>0.18756071428571447</v>
      </c>
      <c r="L313" s="2">
        <f>VLOOKUP($B313,'Changes (pct point)'!$B:$AA,L$645,FALSE)/(VLOOKUP($B313,'Rates (%) SA2'!$B:$AA,L$645,FALSE)-(VLOOKUP($B313,'Changes (pct point)'!$B:$AA,L$645,FALSE)))</f>
        <v>-9.0666666666666604E-2</v>
      </c>
      <c r="M313" s="2">
        <f>VLOOKUP($B313,'Changes (pct point)'!$B:$AA,M$645,FALSE)/(VLOOKUP($B313,'Rates (%) SA2'!$B:$AA,M$645,FALSE)-(VLOOKUP($B313,'Changes (pct point)'!$B:$AA,M$645,FALSE)))</f>
        <v>-0.4410387596899224</v>
      </c>
      <c r="N313" s="2">
        <f>VLOOKUP($B313,'Changes (pct point)'!$B:$AA,N$645,FALSE)/(VLOOKUP($B313,'Rates (%) SA2'!$B:$AA,N$645,FALSE)-(VLOOKUP($B313,'Changes (pct point)'!$B:$AA,N$645,FALSE)))</f>
        <v>-0.51669628099173548</v>
      </c>
      <c r="O313" s="2">
        <f>VLOOKUP($B313,'Changes (pct point)'!$B:$AA,O$645,FALSE)/(VLOOKUP($B313,'Rates (%) SA2'!$B:$AA,O$645,FALSE)-(VLOOKUP($B313,'Changes (pct point)'!$B:$AA,O$645,FALSE)))</f>
        <v>0.94011475409836065</v>
      </c>
      <c r="P313" s="2">
        <f>VLOOKUP($B313,'Changes (pct point)'!$B:$AA,P$645,FALSE)/(VLOOKUP($B313,'Rates (%) SA2'!$B:$AA,P$645,FALSE)-(VLOOKUP($B313,'Changes (pct point)'!$B:$AA,P$645,FALSE)))</f>
        <v>-0.36854378378378377</v>
      </c>
      <c r="Q313" s="2">
        <f>VLOOKUP($B313,'Changes (pct point)'!$B:$AA,Q$645,FALSE)/(VLOOKUP($B313,'Rates (%) SA2'!$B:$AA,Q$645,FALSE)-(VLOOKUP($B313,'Changes (pct point)'!$B:$AA,Q$645,FALSE)))</f>
        <v>4.1808781869688394E-2</v>
      </c>
      <c r="R313" s="2">
        <f>VLOOKUP($B313,'Changes (pct point)'!$B:$AA,R$645,FALSE)/(VLOOKUP($B313,'Rates (%) SA2'!$B:$AA,R$645,FALSE)-(VLOOKUP($B313,'Changes (pct point)'!$B:$AA,R$645,FALSE)))</f>
        <v>0.42154999999999992</v>
      </c>
      <c r="S313" s="2">
        <f>VLOOKUP($B313,'Changes (pct point)'!$B:$AA,S$645,FALSE)/(VLOOKUP($B313,'Rates (%) SA2'!$B:$AA,S$645,FALSE)-(VLOOKUP($B313,'Changes (pct point)'!$B:$AA,S$645,FALSE)))</f>
        <v>-9.3539622641509432E-2</v>
      </c>
      <c r="T313" s="2">
        <f>VLOOKUP($B313,'Changes (pct point)'!$B:$AA,T$645,FALSE)/(VLOOKUP($B313,'Rates (%) SA2'!$B:$AA,T$645,FALSE)-(VLOOKUP($B313,'Changes (pct point)'!$B:$AA,T$645,FALSE)))</f>
        <v>-0.42464733178654296</v>
      </c>
      <c r="U313" s="2">
        <f>VLOOKUP($B313,'Changes (pct point)'!$B:$AA,U$645,FALSE)/(VLOOKUP($B313,'Rates (%) SA2'!$B:$AA,U$645,FALSE)-(VLOOKUP($B313,'Changes (pct point)'!$B:$AA,U$645,FALSE)))</f>
        <v>-4.8764940239043882E-2</v>
      </c>
      <c r="V313" s="2">
        <f>VLOOKUP($B313,'Changes (pct point)'!$B:$AA,V$645,FALSE)/(VLOOKUP($B313,'Rates (%) SA2'!$B:$AA,V$645,FALSE)-(VLOOKUP($B313,'Changes (pct point)'!$B:$AA,V$645,FALSE)))</f>
        <v>0.49473195020746896</v>
      </c>
      <c r="W313" s="2">
        <f>VLOOKUP($B313,'Changes (pct point)'!$B:$AA,W$645,FALSE)/(VLOOKUP($B313,'Rates (%) SA2'!$B:$AA,W$645,FALSE)-(VLOOKUP($B313,'Changes (pct point)'!$B:$AA,W$645,FALSE)))</f>
        <v>-9.8360655737704916E-2</v>
      </c>
      <c r="X313" s="2">
        <f>VLOOKUP($B313,'Changes (pct point)'!$B:$AA,X$645,FALSE)/(VLOOKUP($B313,'Rates (%) SA2'!$B:$AA,X$645,FALSE)-(VLOOKUP($B313,'Changes (pct point)'!$B:$AA,X$645,FALSE)))</f>
        <v>-0.182</v>
      </c>
      <c r="Y313" s="2">
        <f>VLOOKUP($B313,'Changes (pct point)'!$B:$AA,Y$645,FALSE)/(VLOOKUP($B313,'Rates (%) SA2'!$B:$AA,Y$645,FALSE)-(VLOOKUP($B313,'Changes (pct point)'!$B:$AA,Y$645,FALSE)))</f>
        <v>0.13415841584158417</v>
      </c>
      <c r="Z313" s="2">
        <f>VLOOKUP($B313,'Changes (pct point)'!$B:$AA,Z$645,FALSE)/(VLOOKUP($B313,'Rates (%) SA2'!$B:$AA,Z$645,FALSE)-(VLOOKUP($B313,'Changes (pct point)'!$B:$AA,Z$645,FALSE)))</f>
        <v>0.16190476190476191</v>
      </c>
    </row>
    <row r="314" spans="1:26" x14ac:dyDescent="0.3">
      <c r="A314">
        <v>108041165</v>
      </c>
      <c r="B314" t="s">
        <v>243</v>
      </c>
      <c r="C314" s="2">
        <f>VLOOKUP($B314,'Changes (pct point)'!$B:$AA,C$645,FALSE)/(VLOOKUP($B314,'Rates (%) SA2'!$B:$AA,C$645,FALSE)-(VLOOKUP($B314,'Changes (pct point)'!$B:$AA,C$645,FALSE)))</f>
        <v>-6.8306267806267458E-3</v>
      </c>
      <c r="D314" s="2">
        <f>VLOOKUP($B314,'Changes (pct point)'!$B:$AA,D$645,FALSE)/(VLOOKUP($B314,'Rates (%) SA2'!$B:$AA,D$645,FALSE)-(VLOOKUP($B314,'Changes (pct point)'!$B:$AA,D$645,FALSE)))</f>
        <v>-0.34000194174757287</v>
      </c>
      <c r="E314" s="2">
        <f>VLOOKUP($B314,'Changes (pct point)'!$B:$AA,E$645,FALSE)/(VLOOKUP($B314,'Rates (%) SA2'!$B:$AA,E$645,FALSE)-(VLOOKUP($B314,'Changes (pct point)'!$B:$AA,E$645,FALSE)))</f>
        <v>1.7595166666666666</v>
      </c>
      <c r="F314" s="2">
        <f>VLOOKUP($B314,'Changes (pct point)'!$B:$AA,F$645,FALSE)/(VLOOKUP($B314,'Rates (%) SA2'!$B:$AA,F$645,FALSE)-(VLOOKUP($B314,'Changes (pct point)'!$B:$AA,F$645,FALSE)))</f>
        <v>0.26391411042944773</v>
      </c>
      <c r="G314" s="2">
        <f>VLOOKUP($B314,'Changes (pct point)'!$B:$AA,G$645,FALSE)/(VLOOKUP($B314,'Rates (%) SA2'!$B:$AA,G$645,FALSE)-(VLOOKUP($B314,'Changes (pct point)'!$B:$AA,G$645,FALSE)))</f>
        <v>-0.40793582089552244</v>
      </c>
      <c r="H314" s="2">
        <f>VLOOKUP($B314,'Changes (pct point)'!$B:$AA,H$645,FALSE)/(VLOOKUP($B314,'Rates (%) SA2'!$B:$AA,H$645,FALSE)-(VLOOKUP($B314,'Changes (pct point)'!$B:$AA,H$645,FALSE)))</f>
        <v>0.27687902439024398</v>
      </c>
      <c r="I314" s="2">
        <f>VLOOKUP($B314,'Changes (pct point)'!$B:$AA,I$645,FALSE)/(VLOOKUP($B314,'Rates (%) SA2'!$B:$AA,I$645,FALSE)-(VLOOKUP($B314,'Changes (pct point)'!$B:$AA,I$645,FALSE)))</f>
        <v>2.2317525773195988E-2</v>
      </c>
      <c r="J314" s="2">
        <f>VLOOKUP($B314,'Changes (pct point)'!$B:$AA,J$645,FALSE)/(VLOOKUP($B314,'Rates (%) SA2'!$B:$AA,J$645,FALSE)-(VLOOKUP($B314,'Changes (pct point)'!$B:$AA,J$645,FALSE)))</f>
        <v>-0.17207619047619038</v>
      </c>
      <c r="K314" s="2">
        <f>VLOOKUP($B314,'Changes (pct point)'!$B:$AA,K$645,FALSE)/(VLOOKUP($B314,'Rates (%) SA2'!$B:$AA,K$645,FALSE)-(VLOOKUP($B314,'Changes (pct point)'!$B:$AA,K$645,FALSE)))</f>
        <v>-2.7191666666666607E-2</v>
      </c>
      <c r="L314" s="2">
        <f>VLOOKUP($B314,'Changes (pct point)'!$B:$AA,L$645,FALSE)/(VLOOKUP($B314,'Rates (%) SA2'!$B:$AA,L$645,FALSE)-(VLOOKUP($B314,'Changes (pct point)'!$B:$AA,L$645,FALSE)))</f>
        <v>0.14434727272727263</v>
      </c>
      <c r="M314" s="2">
        <f>VLOOKUP($B314,'Changes (pct point)'!$B:$AA,M$645,FALSE)/(VLOOKUP($B314,'Rates (%) SA2'!$B:$AA,M$645,FALSE)-(VLOOKUP($B314,'Changes (pct point)'!$B:$AA,M$645,FALSE)))</f>
        <v>-0.11832542372881356</v>
      </c>
      <c r="N314" s="2">
        <f>VLOOKUP($B314,'Changes (pct point)'!$B:$AA,N$645,FALSE)/(VLOOKUP($B314,'Rates (%) SA2'!$B:$AA,N$645,FALSE)-(VLOOKUP($B314,'Changes (pct point)'!$B:$AA,N$645,FALSE)))</f>
        <v>0.45029374999999983</v>
      </c>
      <c r="O314" s="2">
        <f>VLOOKUP($B314,'Changes (pct point)'!$B:$AA,O$645,FALSE)/(VLOOKUP($B314,'Rates (%) SA2'!$B:$AA,O$645,FALSE)-(VLOOKUP($B314,'Changes (pct point)'!$B:$AA,O$645,FALSE)))</f>
        <v>0.60524545454545464</v>
      </c>
      <c r="P314" s="2">
        <f>VLOOKUP($B314,'Changes (pct point)'!$B:$AA,P$645,FALSE)/(VLOOKUP($B314,'Rates (%) SA2'!$B:$AA,P$645,FALSE)-(VLOOKUP($B314,'Changes (pct point)'!$B:$AA,P$645,FALSE)))</f>
        <v>1.3934129032258065</v>
      </c>
      <c r="Q314" s="2">
        <f>VLOOKUP($B314,'Changes (pct point)'!$B:$AA,Q$645,FALSE)/(VLOOKUP($B314,'Rates (%) SA2'!$B:$AA,Q$645,FALSE)-(VLOOKUP($B314,'Changes (pct point)'!$B:$AA,Q$645,FALSE)))</f>
        <v>0.38641572052401735</v>
      </c>
      <c r="R314" s="2">
        <f>VLOOKUP($B314,'Changes (pct point)'!$B:$AA,R$645,FALSE)/(VLOOKUP($B314,'Rates (%) SA2'!$B:$AA,R$645,FALSE)-(VLOOKUP($B314,'Changes (pct point)'!$B:$AA,R$645,FALSE)))</f>
        <v>-0.41595789473684219</v>
      </c>
      <c r="S314" s="2">
        <f>VLOOKUP($B314,'Changes (pct point)'!$B:$AA,S$645,FALSE)/(VLOOKUP($B314,'Rates (%) SA2'!$B:$AA,S$645,FALSE)-(VLOOKUP($B314,'Changes (pct point)'!$B:$AA,S$645,FALSE)))</f>
        <v>-0.27768749999999998</v>
      </c>
      <c r="T314" s="2">
        <f>VLOOKUP($B314,'Changes (pct point)'!$B:$AA,T$645,FALSE)/(VLOOKUP($B314,'Rates (%) SA2'!$B:$AA,T$645,FALSE)-(VLOOKUP($B314,'Changes (pct point)'!$B:$AA,T$645,FALSE)))</f>
        <v>0.39915862068965507</v>
      </c>
      <c r="U314" s="2">
        <f>VLOOKUP($B314,'Changes (pct point)'!$B:$AA,U$645,FALSE)/(VLOOKUP($B314,'Rates (%) SA2'!$B:$AA,U$645,FALSE)-(VLOOKUP($B314,'Changes (pct point)'!$B:$AA,U$645,FALSE)))</f>
        <v>-5.1621794871794871E-2</v>
      </c>
      <c r="V314" s="2" t="e">
        <f>VLOOKUP($B314,'Changes (pct point)'!$B:$AA,V$645,FALSE)/(VLOOKUP($B314,'Rates (%) SA2'!$B:$AA,V$645,FALSE)-(VLOOKUP($B314,'Changes (pct point)'!$B:$AA,V$645,FALSE)))</f>
        <v>#VALUE!</v>
      </c>
      <c r="W314" s="2">
        <f>VLOOKUP($B314,'Changes (pct point)'!$B:$AA,W$645,FALSE)/(VLOOKUP($B314,'Rates (%) SA2'!$B:$AA,W$645,FALSE)-(VLOOKUP($B314,'Changes (pct point)'!$B:$AA,W$645,FALSE)))</f>
        <v>0.33128415300546449</v>
      </c>
      <c r="X314" s="2">
        <f>VLOOKUP($B314,'Changes (pct point)'!$B:$AA,X$645,FALSE)/(VLOOKUP($B314,'Rates (%) SA2'!$B:$AA,X$645,FALSE)-(VLOOKUP($B314,'Changes (pct point)'!$B:$AA,X$645,FALSE)))</f>
        <v>-0.21039225674987264</v>
      </c>
      <c r="Y314" s="2" t="e">
        <f>VLOOKUP($B314,'Changes (pct point)'!$B:$AA,Y$645,FALSE)/(VLOOKUP($B314,'Rates (%) SA2'!$B:$AA,Y$645,FALSE)-(VLOOKUP($B314,'Changes (pct point)'!$B:$AA,Y$645,FALSE)))</f>
        <v>#DIV/0!</v>
      </c>
      <c r="Z314" s="2">
        <f>VLOOKUP($B314,'Changes (pct point)'!$B:$AA,Z$645,FALSE)/(VLOOKUP($B314,'Rates (%) SA2'!$B:$AA,Z$645,FALSE)-(VLOOKUP($B314,'Changes (pct point)'!$B:$AA,Z$645,FALSE)))</f>
        <v>0.34392828035859818</v>
      </c>
    </row>
    <row r="315" spans="1:26" x14ac:dyDescent="0.3">
      <c r="A315">
        <v>119031666</v>
      </c>
      <c r="B315" t="s">
        <v>491</v>
      </c>
      <c r="C315" s="2">
        <f>VLOOKUP($B315,'Changes (pct point)'!$B:$AA,C$645,FALSE)/(VLOOKUP($B315,'Rates (%) SA2'!$B:$AA,C$645,FALSE)-(VLOOKUP($B315,'Changes (pct point)'!$B:$AA,C$645,FALSE)))</f>
        <v>-0.13031991666333631</v>
      </c>
      <c r="D315" s="2">
        <f>VLOOKUP($B315,'Changes (pct point)'!$B:$AA,D$645,FALSE)/(VLOOKUP($B315,'Rates (%) SA2'!$B:$AA,D$645,FALSE)-(VLOOKUP($B315,'Changes (pct point)'!$B:$AA,D$645,FALSE)))</f>
        <v>-0.30289005041519157</v>
      </c>
      <c r="E315" s="2">
        <f>VLOOKUP($B315,'Changes (pct point)'!$B:$AA,E$645,FALSE)/(VLOOKUP($B315,'Rates (%) SA2'!$B:$AA,E$645,FALSE)-(VLOOKUP($B315,'Changes (pct point)'!$B:$AA,E$645,FALSE)))</f>
        <v>-0.4412989737764334</v>
      </c>
      <c r="F315" s="2">
        <f>VLOOKUP($B315,'Changes (pct point)'!$B:$AA,F$645,FALSE)/(VLOOKUP($B315,'Rates (%) SA2'!$B:$AA,F$645,FALSE)-(VLOOKUP($B315,'Changes (pct point)'!$B:$AA,F$645,FALSE)))</f>
        <v>-7.2376874194551979E-2</v>
      </c>
      <c r="G315" s="2">
        <f>VLOOKUP($B315,'Changes (pct point)'!$B:$AA,G$645,FALSE)/(VLOOKUP($B315,'Rates (%) SA2'!$B:$AA,G$645,FALSE)-(VLOOKUP($B315,'Changes (pct point)'!$B:$AA,G$645,FALSE)))</f>
        <v>0.24908941290499229</v>
      </c>
      <c r="H315" s="2">
        <f>VLOOKUP($B315,'Changes (pct point)'!$B:$AA,H$645,FALSE)/(VLOOKUP($B315,'Rates (%) SA2'!$B:$AA,H$645,FALSE)-(VLOOKUP($B315,'Changes (pct point)'!$B:$AA,H$645,FALSE)))</f>
        <v>-0.10595670935171241</v>
      </c>
      <c r="I315" s="2">
        <f>VLOOKUP($B315,'Changes (pct point)'!$B:$AA,I$645,FALSE)/(VLOOKUP($B315,'Rates (%) SA2'!$B:$AA,I$645,FALSE)-(VLOOKUP($B315,'Changes (pct point)'!$B:$AA,I$645,FALSE)))</f>
        <v>-4.0722928917785589E-2</v>
      </c>
      <c r="J315" s="2">
        <f>VLOOKUP($B315,'Changes (pct point)'!$B:$AA,J$645,FALSE)/(VLOOKUP($B315,'Rates (%) SA2'!$B:$AA,J$645,FALSE)-(VLOOKUP($B315,'Changes (pct point)'!$B:$AA,J$645,FALSE)))</f>
        <v>0.21158060965026429</v>
      </c>
      <c r="K315" s="2">
        <f>VLOOKUP($B315,'Changes (pct point)'!$B:$AA,K$645,FALSE)/(VLOOKUP($B315,'Rates (%) SA2'!$B:$AA,K$645,FALSE)-(VLOOKUP($B315,'Changes (pct point)'!$B:$AA,K$645,FALSE)))</f>
        <v>0.47009078785690572</v>
      </c>
      <c r="L315" s="2">
        <f>VLOOKUP($B315,'Changes (pct point)'!$B:$AA,L$645,FALSE)/(VLOOKUP($B315,'Rates (%) SA2'!$B:$AA,L$645,FALSE)-(VLOOKUP($B315,'Changes (pct point)'!$B:$AA,L$645,FALSE)))</f>
        <v>-0.2814398000703261</v>
      </c>
      <c r="M315" s="2">
        <f>VLOOKUP($B315,'Changes (pct point)'!$B:$AA,M$645,FALSE)/(VLOOKUP($B315,'Rates (%) SA2'!$B:$AA,M$645,FALSE)-(VLOOKUP($B315,'Changes (pct point)'!$B:$AA,M$645,FALSE)))</f>
        <v>-0.29642645801896766</v>
      </c>
      <c r="N315" s="2">
        <f>VLOOKUP($B315,'Changes (pct point)'!$B:$AA,N$645,FALSE)/(VLOOKUP($B315,'Rates (%) SA2'!$B:$AA,N$645,FALSE)-(VLOOKUP($B315,'Changes (pct point)'!$B:$AA,N$645,FALSE)))</f>
        <v>-0.29556788896488689</v>
      </c>
      <c r="O315" s="2">
        <f>VLOOKUP($B315,'Changes (pct point)'!$B:$AA,O$645,FALSE)/(VLOOKUP($B315,'Rates (%) SA2'!$B:$AA,O$645,FALSE)-(VLOOKUP($B315,'Changes (pct point)'!$B:$AA,O$645,FALSE)))</f>
        <v>0.33376942572014379</v>
      </c>
      <c r="P315" s="2">
        <f>VLOOKUP($B315,'Changes (pct point)'!$B:$AA,P$645,FALSE)/(VLOOKUP($B315,'Rates (%) SA2'!$B:$AA,P$645,FALSE)-(VLOOKUP($B315,'Changes (pct point)'!$B:$AA,P$645,FALSE)))</f>
        <v>-0.35066467493325759</v>
      </c>
      <c r="Q315" s="2">
        <f>VLOOKUP($B315,'Changes (pct point)'!$B:$AA,Q$645,FALSE)/(VLOOKUP($B315,'Rates (%) SA2'!$B:$AA,Q$645,FALSE)-(VLOOKUP($B315,'Changes (pct point)'!$B:$AA,Q$645,FALSE)))</f>
        <v>-6.4023775463920546E-2</v>
      </c>
      <c r="R315" s="2">
        <f>VLOOKUP($B315,'Changes (pct point)'!$B:$AA,R$645,FALSE)/(VLOOKUP($B315,'Rates (%) SA2'!$B:$AA,R$645,FALSE)-(VLOOKUP($B315,'Changes (pct point)'!$B:$AA,R$645,FALSE)))</f>
        <v>0.23132677815583644</v>
      </c>
      <c r="S315" s="2">
        <f>VLOOKUP($B315,'Changes (pct point)'!$B:$AA,S$645,FALSE)/(VLOOKUP($B315,'Rates (%) SA2'!$B:$AA,S$645,FALSE)-(VLOOKUP($B315,'Changes (pct point)'!$B:$AA,S$645,FALSE)))</f>
        <v>2.3842957221682733E-2</v>
      </c>
      <c r="T315" s="2">
        <f>VLOOKUP($B315,'Changes (pct point)'!$B:$AA,T$645,FALSE)/(VLOOKUP($B315,'Rates (%) SA2'!$B:$AA,T$645,FALSE)-(VLOOKUP($B315,'Changes (pct point)'!$B:$AA,T$645,FALSE)))</f>
        <v>-5.4746233901592729E-2</v>
      </c>
      <c r="U315" s="2">
        <f>VLOOKUP($B315,'Changes (pct point)'!$B:$AA,U$645,FALSE)/(VLOOKUP($B315,'Rates (%) SA2'!$B:$AA,U$645,FALSE)-(VLOOKUP($B315,'Changes (pct point)'!$B:$AA,U$645,FALSE)))</f>
        <v>-5.2261202175330035E-2</v>
      </c>
      <c r="V315" s="2">
        <f>VLOOKUP($B315,'Changes (pct point)'!$B:$AA,V$645,FALSE)/(VLOOKUP($B315,'Rates (%) SA2'!$B:$AA,V$645,FALSE)-(VLOOKUP($B315,'Changes (pct point)'!$B:$AA,V$645,FALSE)))</f>
        <v>-0.31121199383031206</v>
      </c>
      <c r="W315" s="2">
        <f>VLOOKUP($B315,'Changes (pct point)'!$B:$AA,W$645,FALSE)/(VLOOKUP($B315,'Rates (%) SA2'!$B:$AA,W$645,FALSE)-(VLOOKUP($B315,'Changes (pct point)'!$B:$AA,W$645,FALSE)))</f>
        <v>2.6537997587454766E-2</v>
      </c>
      <c r="X315" s="2">
        <f>VLOOKUP($B315,'Changes (pct point)'!$B:$AA,X$645,FALSE)/(VLOOKUP($B315,'Rates (%) SA2'!$B:$AA,X$645,FALSE)-(VLOOKUP($B315,'Changes (pct point)'!$B:$AA,X$645,FALSE)))</f>
        <v>-0.58118899733806562</v>
      </c>
      <c r="Y315" s="2">
        <f>VLOOKUP($B315,'Changes (pct point)'!$B:$AA,Y$645,FALSE)/(VLOOKUP($B315,'Rates (%) SA2'!$B:$AA,Y$645,FALSE)-(VLOOKUP($B315,'Changes (pct point)'!$B:$AA,Y$645,FALSE)))</f>
        <v>0.23351786612984396</v>
      </c>
      <c r="Z315" s="2">
        <f>VLOOKUP($B315,'Changes (pct point)'!$B:$AA,Z$645,FALSE)/(VLOOKUP($B315,'Rates (%) SA2'!$B:$AA,Z$645,FALSE)-(VLOOKUP($B315,'Changes (pct point)'!$B:$AA,Z$645,FALSE)))</f>
        <v>0.15877957658779576</v>
      </c>
    </row>
    <row r="316" spans="1:26" x14ac:dyDescent="0.3">
      <c r="A316">
        <v>127031730</v>
      </c>
      <c r="B316" t="s">
        <v>692</v>
      </c>
      <c r="C316" s="2">
        <f>VLOOKUP($B316,'Changes (pct point)'!$B:$AA,C$645,FALSE)/(VLOOKUP($B316,'Rates (%) SA2'!$B:$AA,C$645,FALSE)-(VLOOKUP($B316,'Changes (pct point)'!$B:$AA,C$645,FALSE)))</f>
        <v>9.3293134366699689E-4</v>
      </c>
      <c r="D316" s="2">
        <f>VLOOKUP($B316,'Changes (pct point)'!$B:$AA,D$645,FALSE)/(VLOOKUP($B316,'Rates (%) SA2'!$B:$AA,D$645,FALSE)-(VLOOKUP($B316,'Changes (pct point)'!$B:$AA,D$645,FALSE)))</f>
        <v>-7.7119197527938971E-2</v>
      </c>
      <c r="E316" s="2">
        <f>VLOOKUP($B316,'Changes (pct point)'!$B:$AA,E$645,FALSE)/(VLOOKUP($B316,'Rates (%) SA2'!$B:$AA,E$645,FALSE)-(VLOOKUP($B316,'Changes (pct point)'!$B:$AA,E$645,FALSE)))</f>
        <v>-0.14832309858963968</v>
      </c>
      <c r="F316" s="2">
        <f>VLOOKUP($B316,'Changes (pct point)'!$B:$AA,F$645,FALSE)/(VLOOKUP($B316,'Rates (%) SA2'!$B:$AA,F$645,FALSE)-(VLOOKUP($B316,'Changes (pct point)'!$B:$AA,F$645,FALSE)))</f>
        <v>0.11902117599488447</v>
      </c>
      <c r="G316" s="2">
        <f>VLOOKUP($B316,'Changes (pct point)'!$B:$AA,G$645,FALSE)/(VLOOKUP($B316,'Rates (%) SA2'!$B:$AA,G$645,FALSE)-(VLOOKUP($B316,'Changes (pct point)'!$B:$AA,G$645,FALSE)))</f>
        <v>1.2494715200915166E-2</v>
      </c>
      <c r="H316" s="2">
        <f>VLOOKUP($B316,'Changes (pct point)'!$B:$AA,H$645,FALSE)/(VLOOKUP($B316,'Rates (%) SA2'!$B:$AA,H$645,FALSE)-(VLOOKUP($B316,'Changes (pct point)'!$B:$AA,H$645,FALSE)))</f>
        <v>1.8472819297700817E-2</v>
      </c>
      <c r="I316" s="2">
        <f>VLOOKUP($B316,'Changes (pct point)'!$B:$AA,I$645,FALSE)/(VLOOKUP($B316,'Rates (%) SA2'!$B:$AA,I$645,FALSE)-(VLOOKUP($B316,'Changes (pct point)'!$B:$AA,I$645,FALSE)))</f>
        <v>4.915771587144601E-2</v>
      </c>
      <c r="J316" s="2">
        <f>VLOOKUP($B316,'Changes (pct point)'!$B:$AA,J$645,FALSE)/(VLOOKUP($B316,'Rates (%) SA2'!$B:$AA,J$645,FALSE)-(VLOOKUP($B316,'Changes (pct point)'!$B:$AA,J$645,FALSE)))</f>
        <v>0.34504997266997595</v>
      </c>
      <c r="K316" s="2">
        <f>VLOOKUP($B316,'Changes (pct point)'!$B:$AA,K$645,FALSE)/(VLOOKUP($B316,'Rates (%) SA2'!$B:$AA,K$645,FALSE)-(VLOOKUP($B316,'Changes (pct point)'!$B:$AA,K$645,FALSE)))</f>
        <v>0.30961509243813007</v>
      </c>
      <c r="L316" s="2">
        <f>VLOOKUP($B316,'Changes (pct point)'!$B:$AA,L$645,FALSE)/(VLOOKUP($B316,'Rates (%) SA2'!$B:$AA,L$645,FALSE)-(VLOOKUP($B316,'Changes (pct point)'!$B:$AA,L$645,FALSE)))</f>
        <v>6.7318626848326013E-2</v>
      </c>
      <c r="M316" s="2">
        <f>VLOOKUP($B316,'Changes (pct point)'!$B:$AA,M$645,FALSE)/(VLOOKUP($B316,'Rates (%) SA2'!$B:$AA,M$645,FALSE)-(VLOOKUP($B316,'Changes (pct point)'!$B:$AA,M$645,FALSE)))</f>
        <v>0.29048395840232133</v>
      </c>
      <c r="N316" s="2">
        <f>VLOOKUP($B316,'Changes (pct point)'!$B:$AA,N$645,FALSE)/(VLOOKUP($B316,'Rates (%) SA2'!$B:$AA,N$645,FALSE)-(VLOOKUP($B316,'Changes (pct point)'!$B:$AA,N$645,FALSE)))</f>
        <v>-0.21919798404896609</v>
      </c>
      <c r="O316" s="2">
        <f>VLOOKUP($B316,'Changes (pct point)'!$B:$AA,O$645,FALSE)/(VLOOKUP($B316,'Rates (%) SA2'!$B:$AA,O$645,FALSE)-(VLOOKUP($B316,'Changes (pct point)'!$B:$AA,O$645,FALSE)))</f>
        <v>5.7851443953435056E-2</v>
      </c>
      <c r="P316" s="2">
        <f>VLOOKUP($B316,'Changes (pct point)'!$B:$AA,P$645,FALSE)/(VLOOKUP($B316,'Rates (%) SA2'!$B:$AA,P$645,FALSE)-(VLOOKUP($B316,'Changes (pct point)'!$B:$AA,P$645,FALSE)))</f>
        <v>0.66764710843096786</v>
      </c>
      <c r="Q316" s="2">
        <f>VLOOKUP($B316,'Changes (pct point)'!$B:$AA,Q$645,FALSE)/(VLOOKUP($B316,'Rates (%) SA2'!$B:$AA,Q$645,FALSE)-(VLOOKUP($B316,'Changes (pct point)'!$B:$AA,Q$645,FALSE)))</f>
        <v>0.28112291702356812</v>
      </c>
      <c r="R316" s="2">
        <f>VLOOKUP($B316,'Changes (pct point)'!$B:$AA,R$645,FALSE)/(VLOOKUP($B316,'Rates (%) SA2'!$B:$AA,R$645,FALSE)-(VLOOKUP($B316,'Changes (pct point)'!$B:$AA,R$645,FALSE)))</f>
        <v>7.5027155384694316E-2</v>
      </c>
      <c r="S316" s="2">
        <f>VLOOKUP($B316,'Changes (pct point)'!$B:$AA,S$645,FALSE)/(VLOOKUP($B316,'Rates (%) SA2'!$B:$AA,S$645,FALSE)-(VLOOKUP($B316,'Changes (pct point)'!$B:$AA,S$645,FALSE)))</f>
        <v>-3.8102628843761109E-2</v>
      </c>
      <c r="T316" s="2">
        <f>VLOOKUP($B316,'Changes (pct point)'!$B:$AA,T$645,FALSE)/(VLOOKUP($B316,'Rates (%) SA2'!$B:$AA,T$645,FALSE)-(VLOOKUP($B316,'Changes (pct point)'!$B:$AA,T$645,FALSE)))</f>
        <v>-0.17315689480029228</v>
      </c>
      <c r="U316" s="2">
        <f>VLOOKUP($B316,'Changes (pct point)'!$B:$AA,U$645,FALSE)/(VLOOKUP($B316,'Rates (%) SA2'!$B:$AA,U$645,FALSE)-(VLOOKUP($B316,'Changes (pct point)'!$B:$AA,U$645,FALSE)))</f>
        <v>-5.6140647840519559E-2</v>
      </c>
      <c r="V316" s="2" t="e">
        <f>VLOOKUP($B316,'Changes (pct point)'!$B:$AA,V$645,FALSE)/(VLOOKUP($B316,'Rates (%) SA2'!$B:$AA,V$645,FALSE)-(VLOOKUP($B316,'Changes (pct point)'!$B:$AA,V$645,FALSE)))</f>
        <v>#VALUE!</v>
      </c>
      <c r="W316" s="2">
        <f>VLOOKUP($B316,'Changes (pct point)'!$B:$AA,W$645,FALSE)/(VLOOKUP($B316,'Rates (%) SA2'!$B:$AA,W$645,FALSE)-(VLOOKUP($B316,'Changes (pct point)'!$B:$AA,W$645,FALSE)))</f>
        <v>-0.24657534246575341</v>
      </c>
      <c r="X316" s="2">
        <f>VLOOKUP($B316,'Changes (pct point)'!$B:$AA,X$645,FALSE)/(VLOOKUP($B316,'Rates (%) SA2'!$B:$AA,X$645,FALSE)-(VLOOKUP($B316,'Changes (pct point)'!$B:$AA,X$645,FALSE)))</f>
        <v>0</v>
      </c>
      <c r="Y316" s="2">
        <f>VLOOKUP($B316,'Changes (pct point)'!$B:$AA,Y$645,FALSE)/(VLOOKUP($B316,'Rates (%) SA2'!$B:$AA,Y$645,FALSE)-(VLOOKUP($B316,'Changes (pct point)'!$B:$AA,Y$645,FALSE)))</f>
        <v>-0.13358369098712447</v>
      </c>
      <c r="Z316" s="2">
        <f>VLOOKUP($B316,'Changes (pct point)'!$B:$AA,Z$645,FALSE)/(VLOOKUP($B316,'Rates (%) SA2'!$B:$AA,Z$645,FALSE)-(VLOOKUP($B316,'Changes (pct point)'!$B:$AA,Z$645,FALSE)))</f>
        <v>0.15022421524663679</v>
      </c>
    </row>
    <row r="317" spans="1:26" x14ac:dyDescent="0.3">
      <c r="A317">
        <v>122031695</v>
      </c>
      <c r="B317" t="s">
        <v>566</v>
      </c>
      <c r="C317" s="2">
        <f>VLOOKUP($B317,'Changes (pct point)'!$B:$AA,C$645,FALSE)/(VLOOKUP($B317,'Rates (%) SA2'!$B:$AA,C$645,FALSE)-(VLOOKUP($B317,'Changes (pct point)'!$B:$AA,C$645,FALSE)))</f>
        <v>1.8764338431418649E-2</v>
      </c>
      <c r="D317" s="2">
        <f>VLOOKUP($B317,'Changes (pct point)'!$B:$AA,D$645,FALSE)/(VLOOKUP($B317,'Rates (%) SA2'!$B:$AA,D$645,FALSE)-(VLOOKUP($B317,'Changes (pct point)'!$B:$AA,D$645,FALSE)))</f>
        <v>-0.26317025178381942</v>
      </c>
      <c r="E317" s="2">
        <f>VLOOKUP($B317,'Changes (pct point)'!$B:$AA,E$645,FALSE)/(VLOOKUP($B317,'Rates (%) SA2'!$B:$AA,E$645,FALSE)-(VLOOKUP($B317,'Changes (pct point)'!$B:$AA,E$645,FALSE)))</f>
        <v>0.14679560085430376</v>
      </c>
      <c r="F317" s="2">
        <f>VLOOKUP($B317,'Changes (pct point)'!$B:$AA,F$645,FALSE)/(VLOOKUP($B317,'Rates (%) SA2'!$B:$AA,F$645,FALSE)-(VLOOKUP($B317,'Changes (pct point)'!$B:$AA,F$645,FALSE)))</f>
        <v>4.9116508457649824E-2</v>
      </c>
      <c r="G317" s="2">
        <f>VLOOKUP($B317,'Changes (pct point)'!$B:$AA,G$645,FALSE)/(VLOOKUP($B317,'Rates (%) SA2'!$B:$AA,G$645,FALSE)-(VLOOKUP($B317,'Changes (pct point)'!$B:$AA,G$645,FALSE)))</f>
        <v>0.45915646795523152</v>
      </c>
      <c r="H317" s="2">
        <f>VLOOKUP($B317,'Changes (pct point)'!$B:$AA,H$645,FALSE)/(VLOOKUP($B317,'Rates (%) SA2'!$B:$AA,H$645,FALSE)-(VLOOKUP($B317,'Changes (pct point)'!$B:$AA,H$645,FALSE)))</f>
        <v>7.4798199429482667E-2</v>
      </c>
      <c r="I317" s="2">
        <f>VLOOKUP($B317,'Changes (pct point)'!$B:$AA,I$645,FALSE)/(VLOOKUP($B317,'Rates (%) SA2'!$B:$AA,I$645,FALSE)-(VLOOKUP($B317,'Changes (pct point)'!$B:$AA,I$645,FALSE)))</f>
        <v>0.14945986483178028</v>
      </c>
      <c r="J317" s="2">
        <f>VLOOKUP($B317,'Changes (pct point)'!$B:$AA,J$645,FALSE)/(VLOOKUP($B317,'Rates (%) SA2'!$B:$AA,J$645,FALSE)-(VLOOKUP($B317,'Changes (pct point)'!$B:$AA,J$645,FALSE)))</f>
        <v>0.33994000886199871</v>
      </c>
      <c r="K317" s="2">
        <f>VLOOKUP($B317,'Changes (pct point)'!$B:$AA,K$645,FALSE)/(VLOOKUP($B317,'Rates (%) SA2'!$B:$AA,K$645,FALSE)-(VLOOKUP($B317,'Changes (pct point)'!$B:$AA,K$645,FALSE)))</f>
        <v>0.14769918447438005</v>
      </c>
      <c r="L317" s="2">
        <f>VLOOKUP($B317,'Changes (pct point)'!$B:$AA,L$645,FALSE)/(VLOOKUP($B317,'Rates (%) SA2'!$B:$AA,L$645,FALSE)-(VLOOKUP($B317,'Changes (pct point)'!$B:$AA,L$645,FALSE)))</f>
        <v>-0.24114850698767398</v>
      </c>
      <c r="M317" s="2">
        <f>VLOOKUP($B317,'Changes (pct point)'!$B:$AA,M$645,FALSE)/(VLOOKUP($B317,'Rates (%) SA2'!$B:$AA,M$645,FALSE)-(VLOOKUP($B317,'Changes (pct point)'!$B:$AA,M$645,FALSE)))</f>
        <v>-0.31363471107383412</v>
      </c>
      <c r="N317" s="2">
        <f>VLOOKUP($B317,'Changes (pct point)'!$B:$AA,N$645,FALSE)/(VLOOKUP($B317,'Rates (%) SA2'!$B:$AA,N$645,FALSE)-(VLOOKUP($B317,'Changes (pct point)'!$B:$AA,N$645,FALSE)))</f>
        <v>-0.36929693746003106</v>
      </c>
      <c r="O317" s="2">
        <f>VLOOKUP($B317,'Changes (pct point)'!$B:$AA,O$645,FALSE)/(VLOOKUP($B317,'Rates (%) SA2'!$B:$AA,O$645,FALSE)-(VLOOKUP($B317,'Changes (pct point)'!$B:$AA,O$645,FALSE)))</f>
        <v>0.4997697900887953</v>
      </c>
      <c r="P317" s="2">
        <f>VLOOKUP($B317,'Changes (pct point)'!$B:$AA,P$645,FALSE)/(VLOOKUP($B317,'Rates (%) SA2'!$B:$AA,P$645,FALSE)-(VLOOKUP($B317,'Changes (pct point)'!$B:$AA,P$645,FALSE)))</f>
        <v>-0.17885337668897414</v>
      </c>
      <c r="Q317" s="2">
        <f>VLOOKUP($B317,'Changes (pct point)'!$B:$AA,Q$645,FALSE)/(VLOOKUP($B317,'Rates (%) SA2'!$B:$AA,Q$645,FALSE)-(VLOOKUP($B317,'Changes (pct point)'!$B:$AA,Q$645,FALSE)))</f>
        <v>0.24149624052559582</v>
      </c>
      <c r="R317" s="2">
        <f>VLOOKUP($B317,'Changes (pct point)'!$B:$AA,R$645,FALSE)/(VLOOKUP($B317,'Rates (%) SA2'!$B:$AA,R$645,FALSE)-(VLOOKUP($B317,'Changes (pct point)'!$B:$AA,R$645,FALSE)))</f>
        <v>0.522559926333653</v>
      </c>
      <c r="S317" s="2">
        <f>VLOOKUP($B317,'Changes (pct point)'!$B:$AA,S$645,FALSE)/(VLOOKUP($B317,'Rates (%) SA2'!$B:$AA,S$645,FALSE)-(VLOOKUP($B317,'Changes (pct point)'!$B:$AA,S$645,FALSE)))</f>
        <v>0.93100316113522885</v>
      </c>
      <c r="T317" s="2">
        <f>VLOOKUP($B317,'Changes (pct point)'!$B:$AA,T$645,FALSE)/(VLOOKUP($B317,'Rates (%) SA2'!$B:$AA,T$645,FALSE)-(VLOOKUP($B317,'Changes (pct point)'!$B:$AA,T$645,FALSE)))</f>
        <v>-5.3457620474119449E-2</v>
      </c>
      <c r="U317" s="2">
        <f>VLOOKUP($B317,'Changes (pct point)'!$B:$AA,U$645,FALSE)/(VLOOKUP($B317,'Rates (%) SA2'!$B:$AA,U$645,FALSE)-(VLOOKUP($B317,'Changes (pct point)'!$B:$AA,U$645,FALSE)))</f>
        <v>-5.6758095781674935E-2</v>
      </c>
      <c r="V317" s="2">
        <f>VLOOKUP($B317,'Changes (pct point)'!$B:$AA,V$645,FALSE)/(VLOOKUP($B317,'Rates (%) SA2'!$B:$AA,V$645,FALSE)-(VLOOKUP($B317,'Changes (pct point)'!$B:$AA,V$645,FALSE)))</f>
        <v>-0.23074583119560155</v>
      </c>
      <c r="W317" s="2">
        <f>VLOOKUP($B317,'Changes (pct point)'!$B:$AA,W$645,FALSE)/(VLOOKUP($B317,'Rates (%) SA2'!$B:$AA,W$645,FALSE)-(VLOOKUP($B317,'Changes (pct point)'!$B:$AA,W$645,FALSE)))</f>
        <v>0.2365415986949429</v>
      </c>
      <c r="X317" s="2">
        <f>VLOOKUP($B317,'Changes (pct point)'!$B:$AA,X$645,FALSE)/(VLOOKUP($B317,'Rates (%) SA2'!$B:$AA,X$645,FALSE)-(VLOOKUP($B317,'Changes (pct point)'!$B:$AA,X$645,FALSE)))</f>
        <v>-1</v>
      </c>
      <c r="Y317" s="2">
        <f>VLOOKUP($B317,'Changes (pct point)'!$B:$AA,Y$645,FALSE)/(VLOOKUP($B317,'Rates (%) SA2'!$B:$AA,Y$645,FALSE)-(VLOOKUP($B317,'Changes (pct point)'!$B:$AA,Y$645,FALSE)))</f>
        <v>-0.22824465440079561</v>
      </c>
      <c r="Z317" s="2">
        <f>VLOOKUP($B317,'Changes (pct point)'!$B:$AA,Z$645,FALSE)/(VLOOKUP($B317,'Rates (%) SA2'!$B:$AA,Z$645,FALSE)-(VLOOKUP($B317,'Changes (pct point)'!$B:$AA,Z$645,FALSE)))</f>
        <v>0.10173160173160173</v>
      </c>
    </row>
    <row r="318" spans="1:26" x14ac:dyDescent="0.3">
      <c r="A318">
        <v>119031664</v>
      </c>
      <c r="B318" t="s">
        <v>489</v>
      </c>
      <c r="C318" s="2">
        <f>VLOOKUP($B318,'Changes (pct point)'!$B:$AA,C$645,FALSE)/(VLOOKUP($B318,'Rates (%) SA2'!$B:$AA,C$645,FALSE)-(VLOOKUP($B318,'Changes (pct point)'!$B:$AA,C$645,FALSE)))</f>
        <v>-3.45301432268484E-2</v>
      </c>
      <c r="D318" s="2">
        <f>VLOOKUP($B318,'Changes (pct point)'!$B:$AA,D$645,FALSE)/(VLOOKUP($B318,'Rates (%) SA2'!$B:$AA,D$645,FALSE)-(VLOOKUP($B318,'Changes (pct point)'!$B:$AA,D$645,FALSE)))</f>
        <v>-1.2054771811404385E-3</v>
      </c>
      <c r="E318" s="2">
        <f>VLOOKUP($B318,'Changes (pct point)'!$B:$AA,E$645,FALSE)/(VLOOKUP($B318,'Rates (%) SA2'!$B:$AA,E$645,FALSE)-(VLOOKUP($B318,'Changes (pct point)'!$B:$AA,E$645,FALSE)))</f>
        <v>-0.31710709325035175</v>
      </c>
      <c r="F318" s="2">
        <f>VLOOKUP($B318,'Changes (pct point)'!$B:$AA,F$645,FALSE)/(VLOOKUP($B318,'Rates (%) SA2'!$B:$AA,F$645,FALSE)-(VLOOKUP($B318,'Changes (pct point)'!$B:$AA,F$645,FALSE)))</f>
        <v>5.3957997736364526E-2</v>
      </c>
      <c r="G318" s="2">
        <f>VLOOKUP($B318,'Changes (pct point)'!$B:$AA,G$645,FALSE)/(VLOOKUP($B318,'Rates (%) SA2'!$B:$AA,G$645,FALSE)-(VLOOKUP($B318,'Changes (pct point)'!$B:$AA,G$645,FALSE)))</f>
        <v>2.9682285525317181E-2</v>
      </c>
      <c r="H318" s="2">
        <f>VLOOKUP($B318,'Changes (pct point)'!$B:$AA,H$645,FALSE)/(VLOOKUP($B318,'Rates (%) SA2'!$B:$AA,H$645,FALSE)-(VLOOKUP($B318,'Changes (pct point)'!$B:$AA,H$645,FALSE)))</f>
        <v>-5.1116197027329544E-2</v>
      </c>
      <c r="I318" s="2">
        <f>VLOOKUP($B318,'Changes (pct point)'!$B:$AA,I$645,FALSE)/(VLOOKUP($B318,'Rates (%) SA2'!$B:$AA,I$645,FALSE)-(VLOOKUP($B318,'Changes (pct point)'!$B:$AA,I$645,FALSE)))</f>
        <v>-3.7409408931962533E-2</v>
      </c>
      <c r="J318" s="2">
        <f>VLOOKUP($B318,'Changes (pct point)'!$B:$AA,J$645,FALSE)/(VLOOKUP($B318,'Rates (%) SA2'!$B:$AA,J$645,FALSE)-(VLOOKUP($B318,'Changes (pct point)'!$B:$AA,J$645,FALSE)))</f>
        <v>-5.1989192224219168E-2</v>
      </c>
      <c r="K318" s="2">
        <f>VLOOKUP($B318,'Changes (pct point)'!$B:$AA,K$645,FALSE)/(VLOOKUP($B318,'Rates (%) SA2'!$B:$AA,K$645,FALSE)-(VLOOKUP($B318,'Changes (pct point)'!$B:$AA,K$645,FALSE)))</f>
        <v>0.39306470268592419</v>
      </c>
      <c r="L318" s="2">
        <f>VLOOKUP($B318,'Changes (pct point)'!$B:$AA,L$645,FALSE)/(VLOOKUP($B318,'Rates (%) SA2'!$B:$AA,L$645,FALSE)-(VLOOKUP($B318,'Changes (pct point)'!$B:$AA,L$645,FALSE)))</f>
        <v>9.4539141097780867E-3</v>
      </c>
      <c r="M318" s="2">
        <f>VLOOKUP($B318,'Changes (pct point)'!$B:$AA,M$645,FALSE)/(VLOOKUP($B318,'Rates (%) SA2'!$B:$AA,M$645,FALSE)-(VLOOKUP($B318,'Changes (pct point)'!$B:$AA,M$645,FALSE)))</f>
        <v>-0.26437021453126414</v>
      </c>
      <c r="N318" s="2">
        <f>VLOOKUP($B318,'Changes (pct point)'!$B:$AA,N$645,FALSE)/(VLOOKUP($B318,'Rates (%) SA2'!$B:$AA,N$645,FALSE)-(VLOOKUP($B318,'Changes (pct point)'!$B:$AA,N$645,FALSE)))</f>
        <v>-0.38830162238251864</v>
      </c>
      <c r="O318" s="2">
        <f>VLOOKUP($B318,'Changes (pct point)'!$B:$AA,O$645,FALSE)/(VLOOKUP($B318,'Rates (%) SA2'!$B:$AA,O$645,FALSE)-(VLOOKUP($B318,'Changes (pct point)'!$B:$AA,O$645,FALSE)))</f>
        <v>0.18119667233432432</v>
      </c>
      <c r="P318" s="2">
        <f>VLOOKUP($B318,'Changes (pct point)'!$B:$AA,P$645,FALSE)/(VLOOKUP($B318,'Rates (%) SA2'!$B:$AA,P$645,FALSE)-(VLOOKUP($B318,'Changes (pct point)'!$B:$AA,P$645,FALSE)))</f>
        <v>-0.38232841974904491</v>
      </c>
      <c r="Q318" s="2">
        <f>VLOOKUP($B318,'Changes (pct point)'!$B:$AA,Q$645,FALSE)/(VLOOKUP($B318,'Rates (%) SA2'!$B:$AA,Q$645,FALSE)-(VLOOKUP($B318,'Changes (pct point)'!$B:$AA,Q$645,FALSE)))</f>
        <v>0.19766322510179918</v>
      </c>
      <c r="R318" s="2">
        <f>VLOOKUP($B318,'Changes (pct point)'!$B:$AA,R$645,FALSE)/(VLOOKUP($B318,'Rates (%) SA2'!$B:$AA,R$645,FALSE)-(VLOOKUP($B318,'Changes (pct point)'!$B:$AA,R$645,FALSE)))</f>
        <v>8.9336229051364083E-2</v>
      </c>
      <c r="S318" s="2">
        <f>VLOOKUP($B318,'Changes (pct point)'!$B:$AA,S$645,FALSE)/(VLOOKUP($B318,'Rates (%) SA2'!$B:$AA,S$645,FALSE)-(VLOOKUP($B318,'Changes (pct point)'!$B:$AA,S$645,FALSE)))</f>
        <v>-6.7348072448234472E-2</v>
      </c>
      <c r="T318" s="2">
        <f>VLOOKUP($B318,'Changes (pct point)'!$B:$AA,T$645,FALSE)/(VLOOKUP($B318,'Rates (%) SA2'!$B:$AA,T$645,FALSE)-(VLOOKUP($B318,'Changes (pct point)'!$B:$AA,T$645,FALSE)))</f>
        <v>-0.11371978659542153</v>
      </c>
      <c r="U318" s="2">
        <f>VLOOKUP($B318,'Changes (pct point)'!$B:$AA,U$645,FALSE)/(VLOOKUP($B318,'Rates (%) SA2'!$B:$AA,U$645,FALSE)-(VLOOKUP($B318,'Changes (pct point)'!$B:$AA,U$645,FALSE)))</f>
        <v>-5.8320062568102418E-2</v>
      </c>
      <c r="V318" s="2">
        <f>VLOOKUP($B318,'Changes (pct point)'!$B:$AA,V$645,FALSE)/(VLOOKUP($B318,'Rates (%) SA2'!$B:$AA,V$645,FALSE)-(VLOOKUP($B318,'Changes (pct point)'!$B:$AA,V$645,FALSE)))</f>
        <v>-0.16456948115095826</v>
      </c>
      <c r="W318" s="2">
        <f>VLOOKUP($B318,'Changes (pct point)'!$B:$AA,W$645,FALSE)/(VLOOKUP($B318,'Rates (%) SA2'!$B:$AA,W$645,FALSE)-(VLOOKUP($B318,'Changes (pct point)'!$B:$AA,W$645,FALSE)))</f>
        <v>-0.18068181818181817</v>
      </c>
      <c r="X318" s="2" t="e">
        <f>VLOOKUP($B318,'Changes (pct point)'!$B:$AA,X$645,FALSE)/(VLOOKUP($B318,'Rates (%) SA2'!$B:$AA,X$645,FALSE)-(VLOOKUP($B318,'Changes (pct point)'!$B:$AA,X$645,FALSE)))</f>
        <v>#DIV/0!</v>
      </c>
      <c r="Y318" s="2">
        <f>VLOOKUP($B318,'Changes (pct point)'!$B:$AA,Y$645,FALSE)/(VLOOKUP($B318,'Rates (%) SA2'!$B:$AA,Y$645,FALSE)-(VLOOKUP($B318,'Changes (pct point)'!$B:$AA,Y$645,FALSE)))</f>
        <v>4.9039780521261997E-2</v>
      </c>
      <c r="Z318" s="2">
        <f>VLOOKUP($B318,'Changes (pct point)'!$B:$AA,Z$645,FALSE)/(VLOOKUP($B318,'Rates (%) SA2'!$B:$AA,Z$645,FALSE)-(VLOOKUP($B318,'Changes (pct point)'!$B:$AA,Z$645,FALSE)))</f>
        <v>0.45753899480069332</v>
      </c>
    </row>
    <row r="319" spans="1:26" x14ac:dyDescent="0.3">
      <c r="A319">
        <v>119021661</v>
      </c>
      <c r="B319" t="s">
        <v>481</v>
      </c>
      <c r="C319" s="2">
        <f>VLOOKUP($B319,'Changes (pct point)'!$B:$AA,C$645,FALSE)/(VLOOKUP($B319,'Rates (%) SA2'!$B:$AA,C$645,FALSE)-(VLOOKUP($B319,'Changes (pct point)'!$B:$AA,C$645,FALSE)))</f>
        <v>-0.18253532025422062</v>
      </c>
      <c r="D319" s="2">
        <f>VLOOKUP($B319,'Changes (pct point)'!$B:$AA,D$645,FALSE)/(VLOOKUP($B319,'Rates (%) SA2'!$B:$AA,D$645,FALSE)-(VLOOKUP($B319,'Changes (pct point)'!$B:$AA,D$645,FALSE)))</f>
        <v>-0.34190771279650811</v>
      </c>
      <c r="E319" s="2">
        <f>VLOOKUP($B319,'Changes (pct point)'!$B:$AA,E$645,FALSE)/(VLOOKUP($B319,'Rates (%) SA2'!$B:$AA,E$645,FALSE)-(VLOOKUP($B319,'Changes (pct point)'!$B:$AA,E$645,FALSE)))</f>
        <v>-0.28530582824146283</v>
      </c>
      <c r="F319" s="2">
        <f>VLOOKUP($B319,'Changes (pct point)'!$B:$AA,F$645,FALSE)/(VLOOKUP($B319,'Rates (%) SA2'!$B:$AA,F$645,FALSE)-(VLOOKUP($B319,'Changes (pct point)'!$B:$AA,F$645,FALSE)))</f>
        <v>-0.11499810288716032</v>
      </c>
      <c r="G319" s="2">
        <f>VLOOKUP($B319,'Changes (pct point)'!$B:$AA,G$645,FALSE)/(VLOOKUP($B319,'Rates (%) SA2'!$B:$AA,G$645,FALSE)-(VLOOKUP($B319,'Changes (pct point)'!$B:$AA,G$645,FALSE)))</f>
        <v>2.1441349859522472E-2</v>
      </c>
      <c r="H319" s="2">
        <f>VLOOKUP($B319,'Changes (pct point)'!$B:$AA,H$645,FALSE)/(VLOOKUP($B319,'Rates (%) SA2'!$B:$AA,H$645,FALSE)-(VLOOKUP($B319,'Changes (pct point)'!$B:$AA,H$645,FALSE)))</f>
        <v>-0.1522728373796326</v>
      </c>
      <c r="I319" s="2">
        <f>VLOOKUP($B319,'Changes (pct point)'!$B:$AA,I$645,FALSE)/(VLOOKUP($B319,'Rates (%) SA2'!$B:$AA,I$645,FALSE)-(VLOOKUP($B319,'Changes (pct point)'!$B:$AA,I$645,FALSE)))</f>
        <v>-0.1204613247074855</v>
      </c>
      <c r="J319" s="2">
        <f>VLOOKUP($B319,'Changes (pct point)'!$B:$AA,J$645,FALSE)/(VLOOKUP($B319,'Rates (%) SA2'!$B:$AA,J$645,FALSE)-(VLOOKUP($B319,'Changes (pct point)'!$B:$AA,J$645,FALSE)))</f>
        <v>-0.27994840914171037</v>
      </c>
      <c r="K319" s="2">
        <f>VLOOKUP($B319,'Changes (pct point)'!$B:$AA,K$645,FALSE)/(VLOOKUP($B319,'Rates (%) SA2'!$B:$AA,K$645,FALSE)-(VLOOKUP($B319,'Changes (pct point)'!$B:$AA,K$645,FALSE)))</f>
        <v>0.11241562006326843</v>
      </c>
      <c r="L319" s="2">
        <f>VLOOKUP($B319,'Changes (pct point)'!$B:$AA,L$645,FALSE)/(VLOOKUP($B319,'Rates (%) SA2'!$B:$AA,L$645,FALSE)-(VLOOKUP($B319,'Changes (pct point)'!$B:$AA,L$645,FALSE)))</f>
        <v>-0.18361126723509974</v>
      </c>
      <c r="M319" s="2">
        <f>VLOOKUP($B319,'Changes (pct point)'!$B:$AA,M$645,FALSE)/(VLOOKUP($B319,'Rates (%) SA2'!$B:$AA,M$645,FALSE)-(VLOOKUP($B319,'Changes (pct point)'!$B:$AA,M$645,FALSE)))</f>
        <v>-0.46971144110260254</v>
      </c>
      <c r="N319" s="2">
        <f>VLOOKUP($B319,'Changes (pct point)'!$B:$AA,N$645,FALSE)/(VLOOKUP($B319,'Rates (%) SA2'!$B:$AA,N$645,FALSE)-(VLOOKUP($B319,'Changes (pct point)'!$B:$AA,N$645,FALSE)))</f>
        <v>-0.18967312586449267</v>
      </c>
      <c r="O319" s="2">
        <f>VLOOKUP($B319,'Changes (pct point)'!$B:$AA,O$645,FALSE)/(VLOOKUP($B319,'Rates (%) SA2'!$B:$AA,O$645,FALSE)-(VLOOKUP($B319,'Changes (pct point)'!$B:$AA,O$645,FALSE)))</f>
        <v>0.14414567186957242</v>
      </c>
      <c r="P319" s="2">
        <f>VLOOKUP($B319,'Changes (pct point)'!$B:$AA,P$645,FALSE)/(VLOOKUP($B319,'Rates (%) SA2'!$B:$AA,P$645,FALSE)-(VLOOKUP($B319,'Changes (pct point)'!$B:$AA,P$645,FALSE)))</f>
        <v>-0.46084647405573242</v>
      </c>
      <c r="Q319" s="2">
        <f>VLOOKUP($B319,'Changes (pct point)'!$B:$AA,Q$645,FALSE)/(VLOOKUP($B319,'Rates (%) SA2'!$B:$AA,Q$645,FALSE)-(VLOOKUP($B319,'Changes (pct point)'!$B:$AA,Q$645,FALSE)))</f>
        <v>-5.5375049562000678E-2</v>
      </c>
      <c r="R319" s="2">
        <f>VLOOKUP($B319,'Changes (pct point)'!$B:$AA,R$645,FALSE)/(VLOOKUP($B319,'Rates (%) SA2'!$B:$AA,R$645,FALSE)-(VLOOKUP($B319,'Changes (pct point)'!$B:$AA,R$645,FALSE)))</f>
        <v>6.2792172590867987E-2</v>
      </c>
      <c r="S319" s="2">
        <f>VLOOKUP($B319,'Changes (pct point)'!$B:$AA,S$645,FALSE)/(VLOOKUP($B319,'Rates (%) SA2'!$B:$AA,S$645,FALSE)-(VLOOKUP($B319,'Changes (pct point)'!$B:$AA,S$645,FALSE)))</f>
        <v>7.8231931459294676E-2</v>
      </c>
      <c r="T319" s="2">
        <f>VLOOKUP($B319,'Changes (pct point)'!$B:$AA,T$645,FALSE)/(VLOOKUP($B319,'Rates (%) SA2'!$B:$AA,T$645,FALSE)-(VLOOKUP($B319,'Changes (pct point)'!$B:$AA,T$645,FALSE)))</f>
        <v>-0.29312480426802107</v>
      </c>
      <c r="U319" s="2">
        <f>VLOOKUP($B319,'Changes (pct point)'!$B:$AA,U$645,FALSE)/(VLOOKUP($B319,'Rates (%) SA2'!$B:$AA,U$645,FALSE)-(VLOOKUP($B319,'Changes (pct point)'!$B:$AA,U$645,FALSE)))</f>
        <v>-6.1701965882884569E-2</v>
      </c>
      <c r="V319" s="2">
        <f>VLOOKUP($B319,'Changes (pct point)'!$B:$AA,V$645,FALSE)/(VLOOKUP($B319,'Rates (%) SA2'!$B:$AA,V$645,FALSE)-(VLOOKUP($B319,'Changes (pct point)'!$B:$AA,V$645,FALSE)))</f>
        <v>-0.41641087058924386</v>
      </c>
      <c r="W319" s="2">
        <f>VLOOKUP($B319,'Changes (pct point)'!$B:$AA,W$645,FALSE)/(VLOOKUP($B319,'Rates (%) SA2'!$B:$AA,W$645,FALSE)-(VLOOKUP($B319,'Changes (pct point)'!$B:$AA,W$645,FALSE)))</f>
        <v>-0.23639455782312924</v>
      </c>
      <c r="X319" s="2">
        <f>VLOOKUP($B319,'Changes (pct point)'!$B:$AA,X$645,FALSE)/(VLOOKUP($B319,'Rates (%) SA2'!$B:$AA,X$645,FALSE)-(VLOOKUP($B319,'Changes (pct point)'!$B:$AA,X$645,FALSE)))</f>
        <v>-0.3710450623202301</v>
      </c>
      <c r="Y319" s="2">
        <f>VLOOKUP($B319,'Changes (pct point)'!$B:$AA,Y$645,FALSE)/(VLOOKUP($B319,'Rates (%) SA2'!$B:$AA,Y$645,FALSE)-(VLOOKUP($B319,'Changes (pct point)'!$B:$AA,Y$645,FALSE)))</f>
        <v>9.9793530626290424E-3</v>
      </c>
      <c r="Z319" s="2">
        <f>VLOOKUP($B319,'Changes (pct point)'!$B:$AA,Z$645,FALSE)/(VLOOKUP($B319,'Rates (%) SA2'!$B:$AA,Z$645,FALSE)-(VLOOKUP($B319,'Changes (pct point)'!$B:$AA,Z$645,FALSE)))</f>
        <v>0.1671814671814672</v>
      </c>
    </row>
    <row r="320" spans="1:26" x14ac:dyDescent="0.3">
      <c r="A320">
        <v>120011385</v>
      </c>
      <c r="B320" t="s">
        <v>504</v>
      </c>
      <c r="C320" s="2">
        <f>VLOOKUP($B320,'Changes (pct point)'!$B:$AA,C$645,FALSE)/(VLOOKUP($B320,'Rates (%) SA2'!$B:$AA,C$645,FALSE)-(VLOOKUP($B320,'Changes (pct point)'!$B:$AA,C$645,FALSE)))</f>
        <v>-0.2337248840803709</v>
      </c>
      <c r="D320" s="2">
        <f>VLOOKUP($B320,'Changes (pct point)'!$B:$AA,D$645,FALSE)/(VLOOKUP($B320,'Rates (%) SA2'!$B:$AA,D$645,FALSE)-(VLOOKUP($B320,'Changes (pct point)'!$B:$AA,D$645,FALSE)))</f>
        <v>-0.50065189873417726</v>
      </c>
      <c r="E320" s="2">
        <f>VLOOKUP($B320,'Changes (pct point)'!$B:$AA,E$645,FALSE)/(VLOOKUP($B320,'Rates (%) SA2'!$B:$AA,E$645,FALSE)-(VLOOKUP($B320,'Changes (pct point)'!$B:$AA,E$645,FALSE)))</f>
        <v>-0.36859391304347827</v>
      </c>
      <c r="F320" s="2">
        <f>VLOOKUP($B320,'Changes (pct point)'!$B:$AA,F$645,FALSE)/(VLOOKUP($B320,'Rates (%) SA2'!$B:$AA,F$645,FALSE)-(VLOOKUP($B320,'Changes (pct point)'!$B:$AA,F$645,FALSE)))</f>
        <v>-0.22046814024390246</v>
      </c>
      <c r="G320" s="2">
        <f>VLOOKUP($B320,'Changes (pct point)'!$B:$AA,G$645,FALSE)/(VLOOKUP($B320,'Rates (%) SA2'!$B:$AA,G$645,FALSE)-(VLOOKUP($B320,'Changes (pct point)'!$B:$AA,G$645,FALSE)))</f>
        <v>0.22295652173913033</v>
      </c>
      <c r="H320" s="2">
        <f>VLOOKUP($B320,'Changes (pct point)'!$B:$AA,H$645,FALSE)/(VLOOKUP($B320,'Rates (%) SA2'!$B:$AA,H$645,FALSE)-(VLOOKUP($B320,'Changes (pct point)'!$B:$AA,H$645,FALSE)))</f>
        <v>-0.20393514739229035</v>
      </c>
      <c r="I320" s="2">
        <f>VLOOKUP($B320,'Changes (pct point)'!$B:$AA,I$645,FALSE)/(VLOOKUP($B320,'Rates (%) SA2'!$B:$AA,I$645,FALSE)-(VLOOKUP($B320,'Changes (pct point)'!$B:$AA,I$645,FALSE)))</f>
        <v>-0.10059162011173181</v>
      </c>
      <c r="J320" s="2">
        <f>VLOOKUP($B320,'Changes (pct point)'!$B:$AA,J$645,FALSE)/(VLOOKUP($B320,'Rates (%) SA2'!$B:$AA,J$645,FALSE)-(VLOOKUP($B320,'Changes (pct point)'!$B:$AA,J$645,FALSE)))</f>
        <v>8.8867500000000044E-2</v>
      </c>
      <c r="K320" s="2">
        <f>VLOOKUP($B320,'Changes (pct point)'!$B:$AA,K$645,FALSE)/(VLOOKUP($B320,'Rates (%) SA2'!$B:$AA,K$645,FALSE)-(VLOOKUP($B320,'Changes (pct point)'!$B:$AA,K$645,FALSE)))</f>
        <v>0.31841958041958029</v>
      </c>
      <c r="L320" s="2">
        <f>VLOOKUP($B320,'Changes (pct point)'!$B:$AA,L$645,FALSE)/(VLOOKUP($B320,'Rates (%) SA2'!$B:$AA,L$645,FALSE)-(VLOOKUP($B320,'Changes (pct point)'!$B:$AA,L$645,FALSE)))</f>
        <v>-0.62691701112877585</v>
      </c>
      <c r="M320" s="2">
        <f>VLOOKUP($B320,'Changes (pct point)'!$B:$AA,M$645,FALSE)/(VLOOKUP($B320,'Rates (%) SA2'!$B:$AA,M$645,FALSE)-(VLOOKUP($B320,'Changes (pct point)'!$B:$AA,M$645,FALSE)))</f>
        <v>-0.19762191780821917</v>
      </c>
      <c r="N320" s="2">
        <f>VLOOKUP($B320,'Changes (pct point)'!$B:$AA,N$645,FALSE)/(VLOOKUP($B320,'Rates (%) SA2'!$B:$AA,N$645,FALSE)-(VLOOKUP($B320,'Changes (pct point)'!$B:$AA,N$645,FALSE)))</f>
        <v>-0.65159490084985838</v>
      </c>
      <c r="O320" s="2">
        <f>VLOOKUP($B320,'Changes (pct point)'!$B:$AA,O$645,FALSE)/(VLOOKUP($B320,'Rates (%) SA2'!$B:$AA,O$645,FALSE)-(VLOOKUP($B320,'Changes (pct point)'!$B:$AA,O$645,FALSE)))</f>
        <v>0.5426747368421051</v>
      </c>
      <c r="P320" s="2">
        <f>VLOOKUP($B320,'Changes (pct point)'!$B:$AA,P$645,FALSE)/(VLOOKUP($B320,'Rates (%) SA2'!$B:$AA,P$645,FALSE)-(VLOOKUP($B320,'Changes (pct point)'!$B:$AA,P$645,FALSE)))</f>
        <v>8.0000000000001372E-3</v>
      </c>
      <c r="Q320" s="2">
        <f>VLOOKUP($B320,'Changes (pct point)'!$B:$AA,Q$645,FALSE)/(VLOOKUP($B320,'Rates (%) SA2'!$B:$AA,Q$645,FALSE)-(VLOOKUP($B320,'Changes (pct point)'!$B:$AA,Q$645,FALSE)))</f>
        <v>6.8998630136986303E-2</v>
      </c>
      <c r="R320" s="2">
        <f>VLOOKUP($B320,'Changes (pct point)'!$B:$AA,R$645,FALSE)/(VLOOKUP($B320,'Rates (%) SA2'!$B:$AA,R$645,FALSE)-(VLOOKUP($B320,'Changes (pct point)'!$B:$AA,R$645,FALSE)))</f>
        <v>0.12425828571428579</v>
      </c>
      <c r="S320" s="2">
        <f>VLOOKUP($B320,'Changes (pct point)'!$B:$AA,S$645,FALSE)/(VLOOKUP($B320,'Rates (%) SA2'!$B:$AA,S$645,FALSE)-(VLOOKUP($B320,'Changes (pct point)'!$B:$AA,S$645,FALSE)))</f>
        <v>7.477948717948725E-2</v>
      </c>
      <c r="T320" s="2">
        <f>VLOOKUP($B320,'Changes (pct point)'!$B:$AA,T$645,FALSE)/(VLOOKUP($B320,'Rates (%) SA2'!$B:$AA,T$645,FALSE)-(VLOOKUP($B320,'Changes (pct point)'!$B:$AA,T$645,FALSE)))</f>
        <v>-0.47343930434782611</v>
      </c>
      <c r="U320" s="2">
        <f>VLOOKUP($B320,'Changes (pct point)'!$B:$AA,U$645,FALSE)/(VLOOKUP($B320,'Rates (%) SA2'!$B:$AA,U$645,FALSE)-(VLOOKUP($B320,'Changes (pct point)'!$B:$AA,U$645,FALSE)))</f>
        <v>-6.3889514066496164E-2</v>
      </c>
      <c r="V320" s="2">
        <f>VLOOKUP($B320,'Changes (pct point)'!$B:$AA,V$645,FALSE)/(VLOOKUP($B320,'Rates (%) SA2'!$B:$AA,V$645,FALSE)-(VLOOKUP($B320,'Changes (pct point)'!$B:$AA,V$645,FALSE)))</f>
        <v>0.18288085106382967</v>
      </c>
      <c r="W320" s="2">
        <f>VLOOKUP($B320,'Changes (pct point)'!$B:$AA,W$645,FALSE)/(VLOOKUP($B320,'Rates (%) SA2'!$B:$AA,W$645,FALSE)-(VLOOKUP($B320,'Changes (pct point)'!$B:$AA,W$645,FALSE)))</f>
        <v>0.25748502994011979</v>
      </c>
      <c r="X320" s="2">
        <f>VLOOKUP($B320,'Changes (pct point)'!$B:$AA,X$645,FALSE)/(VLOOKUP($B320,'Rates (%) SA2'!$B:$AA,X$645,FALSE)-(VLOOKUP($B320,'Changes (pct point)'!$B:$AA,X$645,FALSE)))</f>
        <v>-0.43840000000000001</v>
      </c>
      <c r="Y320" s="2">
        <f>VLOOKUP($B320,'Changes (pct point)'!$B:$AA,Y$645,FALSE)/(VLOOKUP($B320,'Rates (%) SA2'!$B:$AA,Y$645,FALSE)-(VLOOKUP($B320,'Changes (pct point)'!$B:$AA,Y$645,FALSE)))</f>
        <v>0.70709258256632379</v>
      </c>
      <c r="Z320" s="2">
        <f>VLOOKUP($B320,'Changes (pct point)'!$B:$AA,Z$645,FALSE)/(VLOOKUP($B320,'Rates (%) SA2'!$B:$AA,Z$645,FALSE)-(VLOOKUP($B320,'Changes (pct point)'!$B:$AA,Z$645,FALSE)))</f>
        <v>1.1644444444444444</v>
      </c>
    </row>
    <row r="321" spans="1:26" x14ac:dyDescent="0.3">
      <c r="A321">
        <v>116021629</v>
      </c>
      <c r="B321" t="s">
        <v>402</v>
      </c>
      <c r="C321" s="2">
        <f>VLOOKUP($B321,'Changes (pct point)'!$B:$AA,C$645,FALSE)/(VLOOKUP($B321,'Rates (%) SA2'!$B:$AA,C$645,FALSE)-(VLOOKUP($B321,'Changes (pct point)'!$B:$AA,C$645,FALSE)))</f>
        <v>-7.5900159894325803E-2</v>
      </c>
      <c r="D321" s="2">
        <f>VLOOKUP($B321,'Changes (pct point)'!$B:$AA,D$645,FALSE)/(VLOOKUP($B321,'Rates (%) SA2'!$B:$AA,D$645,FALSE)-(VLOOKUP($B321,'Changes (pct point)'!$B:$AA,D$645,FALSE)))</f>
        <v>-0.26519998395702571</v>
      </c>
      <c r="E321" s="2">
        <f>VLOOKUP($B321,'Changes (pct point)'!$B:$AA,E$645,FALSE)/(VLOOKUP($B321,'Rates (%) SA2'!$B:$AA,E$645,FALSE)-(VLOOKUP($B321,'Changes (pct point)'!$B:$AA,E$645,FALSE)))</f>
        <v>0.10269300595798725</v>
      </c>
      <c r="F321" s="2">
        <f>VLOOKUP($B321,'Changes (pct point)'!$B:$AA,F$645,FALSE)/(VLOOKUP($B321,'Rates (%) SA2'!$B:$AA,F$645,FALSE)-(VLOOKUP($B321,'Changes (pct point)'!$B:$AA,F$645,FALSE)))</f>
        <v>-6.5362749040566284E-2</v>
      </c>
      <c r="G321" s="2">
        <f>VLOOKUP($B321,'Changes (pct point)'!$B:$AA,G$645,FALSE)/(VLOOKUP($B321,'Rates (%) SA2'!$B:$AA,G$645,FALSE)-(VLOOKUP($B321,'Changes (pct point)'!$B:$AA,G$645,FALSE)))</f>
        <v>0.57261253366539022</v>
      </c>
      <c r="H321" s="2">
        <f>VLOOKUP($B321,'Changes (pct point)'!$B:$AA,H$645,FALSE)/(VLOOKUP($B321,'Rates (%) SA2'!$B:$AA,H$645,FALSE)-(VLOOKUP($B321,'Changes (pct point)'!$B:$AA,H$645,FALSE)))</f>
        <v>2.8379332200272913E-2</v>
      </c>
      <c r="I321" s="2">
        <f>VLOOKUP($B321,'Changes (pct point)'!$B:$AA,I$645,FALSE)/(VLOOKUP($B321,'Rates (%) SA2'!$B:$AA,I$645,FALSE)-(VLOOKUP($B321,'Changes (pct point)'!$B:$AA,I$645,FALSE)))</f>
        <v>-2.0810232354958526E-2</v>
      </c>
      <c r="J321" s="2">
        <f>VLOOKUP($B321,'Changes (pct point)'!$B:$AA,J$645,FALSE)/(VLOOKUP($B321,'Rates (%) SA2'!$B:$AA,J$645,FALSE)-(VLOOKUP($B321,'Changes (pct point)'!$B:$AA,J$645,FALSE)))</f>
        <v>0.22443085154226192</v>
      </c>
      <c r="K321" s="2">
        <f>VLOOKUP($B321,'Changes (pct point)'!$B:$AA,K$645,FALSE)/(VLOOKUP($B321,'Rates (%) SA2'!$B:$AA,K$645,FALSE)-(VLOOKUP($B321,'Changes (pct point)'!$B:$AA,K$645,FALSE)))</f>
        <v>1.1091349422211578</v>
      </c>
      <c r="L321" s="2">
        <f>VLOOKUP($B321,'Changes (pct point)'!$B:$AA,L$645,FALSE)/(VLOOKUP($B321,'Rates (%) SA2'!$B:$AA,L$645,FALSE)-(VLOOKUP($B321,'Changes (pct point)'!$B:$AA,L$645,FALSE)))</f>
        <v>6.9120516601612156E-2</v>
      </c>
      <c r="M321" s="2">
        <f>VLOOKUP($B321,'Changes (pct point)'!$B:$AA,M$645,FALSE)/(VLOOKUP($B321,'Rates (%) SA2'!$B:$AA,M$645,FALSE)-(VLOOKUP($B321,'Changes (pct point)'!$B:$AA,M$645,FALSE)))</f>
        <v>-0.10725683718845973</v>
      </c>
      <c r="N321" s="2">
        <f>VLOOKUP($B321,'Changes (pct point)'!$B:$AA,N$645,FALSE)/(VLOOKUP($B321,'Rates (%) SA2'!$B:$AA,N$645,FALSE)-(VLOOKUP($B321,'Changes (pct point)'!$B:$AA,N$645,FALSE)))</f>
        <v>-8.0186596629946871E-2</v>
      </c>
      <c r="O321" s="2">
        <f>VLOOKUP($B321,'Changes (pct point)'!$B:$AA,O$645,FALSE)/(VLOOKUP($B321,'Rates (%) SA2'!$B:$AA,O$645,FALSE)-(VLOOKUP($B321,'Changes (pct point)'!$B:$AA,O$645,FALSE)))</f>
        <v>0.27733094784055351</v>
      </c>
      <c r="P321" s="2">
        <f>VLOOKUP($B321,'Changes (pct point)'!$B:$AA,P$645,FALSE)/(VLOOKUP($B321,'Rates (%) SA2'!$B:$AA,P$645,FALSE)-(VLOOKUP($B321,'Changes (pct point)'!$B:$AA,P$645,FALSE)))</f>
        <v>0</v>
      </c>
      <c r="Q321" s="2">
        <f>VLOOKUP($B321,'Changes (pct point)'!$B:$AA,Q$645,FALSE)/(VLOOKUP($B321,'Rates (%) SA2'!$B:$AA,Q$645,FALSE)-(VLOOKUP($B321,'Changes (pct point)'!$B:$AA,Q$645,FALSE)))</f>
        <v>0.22693018387243835</v>
      </c>
      <c r="R321" s="2">
        <f>VLOOKUP($B321,'Changes (pct point)'!$B:$AA,R$645,FALSE)/(VLOOKUP($B321,'Rates (%) SA2'!$B:$AA,R$645,FALSE)-(VLOOKUP($B321,'Changes (pct point)'!$B:$AA,R$645,FALSE)))</f>
        <v>0.31101049686161936</v>
      </c>
      <c r="S321" s="2">
        <f>VLOOKUP($B321,'Changes (pct point)'!$B:$AA,S$645,FALSE)/(VLOOKUP($B321,'Rates (%) SA2'!$B:$AA,S$645,FALSE)-(VLOOKUP($B321,'Changes (pct point)'!$B:$AA,S$645,FALSE)))</f>
        <v>0.52059005090422728</v>
      </c>
      <c r="T321" s="2">
        <f>VLOOKUP($B321,'Changes (pct point)'!$B:$AA,T$645,FALSE)/(VLOOKUP($B321,'Rates (%) SA2'!$B:$AA,T$645,FALSE)-(VLOOKUP($B321,'Changes (pct point)'!$B:$AA,T$645,FALSE)))</f>
        <v>5.748682100159689E-2</v>
      </c>
      <c r="U321" s="2">
        <f>VLOOKUP($B321,'Changes (pct point)'!$B:$AA,U$645,FALSE)/(VLOOKUP($B321,'Rates (%) SA2'!$B:$AA,U$645,FALSE)-(VLOOKUP($B321,'Changes (pct point)'!$B:$AA,U$645,FALSE)))</f>
        <v>-6.4292638882728001E-2</v>
      </c>
      <c r="V321" s="2" t="e">
        <f>VLOOKUP($B321,'Changes (pct point)'!$B:$AA,V$645,FALSE)/(VLOOKUP($B321,'Rates (%) SA2'!$B:$AA,V$645,FALSE)-(VLOOKUP($B321,'Changes (pct point)'!$B:$AA,V$645,FALSE)))</f>
        <v>#VALUE!</v>
      </c>
      <c r="W321" s="2">
        <f>VLOOKUP($B321,'Changes (pct point)'!$B:$AA,W$645,FALSE)/(VLOOKUP($B321,'Rates (%) SA2'!$B:$AA,W$645,FALSE)-(VLOOKUP($B321,'Changes (pct point)'!$B:$AA,W$645,FALSE)))</f>
        <v>-0.32540675844806005</v>
      </c>
      <c r="X321" s="2">
        <f>VLOOKUP($B321,'Changes (pct point)'!$B:$AA,X$645,FALSE)/(VLOOKUP($B321,'Rates (%) SA2'!$B:$AA,X$645,FALSE)-(VLOOKUP($B321,'Changes (pct point)'!$B:$AA,X$645,FALSE)))</f>
        <v>0</v>
      </c>
      <c r="Y321" s="2">
        <f>VLOOKUP($B321,'Changes (pct point)'!$B:$AA,Y$645,FALSE)/(VLOOKUP($B321,'Rates (%) SA2'!$B:$AA,Y$645,FALSE)-(VLOOKUP($B321,'Changes (pct point)'!$B:$AA,Y$645,FALSE)))</f>
        <v>0</v>
      </c>
      <c r="Z321" s="2">
        <f>VLOOKUP($B321,'Changes (pct point)'!$B:$AA,Z$645,FALSE)/(VLOOKUP($B321,'Rates (%) SA2'!$B:$AA,Z$645,FALSE)-(VLOOKUP($B321,'Changes (pct point)'!$B:$AA,Z$645,FALSE)))</f>
        <v>0</v>
      </c>
    </row>
    <row r="322" spans="1:26" x14ac:dyDescent="0.3">
      <c r="A322">
        <v>113021260</v>
      </c>
      <c r="B322" t="s">
        <v>341</v>
      </c>
      <c r="C322" s="2">
        <f>VLOOKUP($B322,'Changes (pct point)'!$B:$AA,C$645,FALSE)/(VLOOKUP($B322,'Rates (%) SA2'!$B:$AA,C$645,FALSE)-(VLOOKUP($B322,'Changes (pct point)'!$B:$AA,C$645,FALSE)))</f>
        <v>0.31358809523809511</v>
      </c>
      <c r="D322" s="2">
        <f>VLOOKUP($B322,'Changes (pct point)'!$B:$AA,D$645,FALSE)/(VLOOKUP($B322,'Rates (%) SA2'!$B:$AA,D$645,FALSE)-(VLOOKUP($B322,'Changes (pct point)'!$B:$AA,D$645,FALSE)))</f>
        <v>-0.31126000000000004</v>
      </c>
      <c r="E322" s="2">
        <f>VLOOKUP($B322,'Changes (pct point)'!$B:$AA,E$645,FALSE)/(VLOOKUP($B322,'Rates (%) SA2'!$B:$AA,E$645,FALSE)-(VLOOKUP($B322,'Changes (pct point)'!$B:$AA,E$645,FALSE)))</f>
        <v>4.5814000000000004</v>
      </c>
      <c r="F322" s="2">
        <f>VLOOKUP($B322,'Changes (pct point)'!$B:$AA,F$645,FALSE)/(VLOOKUP($B322,'Rates (%) SA2'!$B:$AA,F$645,FALSE)-(VLOOKUP($B322,'Changes (pct point)'!$B:$AA,F$645,FALSE)))</f>
        <v>0.93477551020408145</v>
      </c>
      <c r="G322" s="2">
        <f>VLOOKUP($B322,'Changes (pct point)'!$B:$AA,G$645,FALSE)/(VLOOKUP($B322,'Rates (%) SA2'!$B:$AA,G$645,FALSE)-(VLOOKUP($B322,'Changes (pct point)'!$B:$AA,G$645,FALSE)))</f>
        <v>-8.9277777777777859E-2</v>
      </c>
      <c r="H322" s="2">
        <f>VLOOKUP($B322,'Changes (pct point)'!$B:$AA,H$645,FALSE)/(VLOOKUP($B322,'Rates (%) SA2'!$B:$AA,H$645,FALSE)-(VLOOKUP($B322,'Changes (pct point)'!$B:$AA,H$645,FALSE)))</f>
        <v>0.81578488372093017</v>
      </c>
      <c r="I322" s="2">
        <f>VLOOKUP($B322,'Changes (pct point)'!$B:$AA,I$645,FALSE)/(VLOOKUP($B322,'Rates (%) SA2'!$B:$AA,I$645,FALSE)-(VLOOKUP($B322,'Changes (pct point)'!$B:$AA,I$645,FALSE)))</f>
        <v>0.29850471698113201</v>
      </c>
      <c r="J322" s="2">
        <f>VLOOKUP($B322,'Changes (pct point)'!$B:$AA,J$645,FALSE)/(VLOOKUP($B322,'Rates (%) SA2'!$B:$AA,J$645,FALSE)-(VLOOKUP($B322,'Changes (pct point)'!$B:$AA,J$645,FALSE)))</f>
        <v>0.3231724137931033</v>
      </c>
      <c r="K322" s="2">
        <f>VLOOKUP($B322,'Changes (pct point)'!$B:$AA,K$645,FALSE)/(VLOOKUP($B322,'Rates (%) SA2'!$B:$AA,K$645,FALSE)-(VLOOKUP($B322,'Changes (pct point)'!$B:$AA,K$645,FALSE)))</f>
        <v>0.17969999999999992</v>
      </c>
      <c r="L322" s="2">
        <f>VLOOKUP($B322,'Changes (pct point)'!$B:$AA,L$645,FALSE)/(VLOOKUP($B322,'Rates (%) SA2'!$B:$AA,L$645,FALSE)-(VLOOKUP($B322,'Changes (pct point)'!$B:$AA,L$645,FALSE)))</f>
        <v>2.7695999999999996</v>
      </c>
      <c r="M322" s="2">
        <f>VLOOKUP($B322,'Changes (pct point)'!$B:$AA,M$645,FALSE)/(VLOOKUP($B322,'Rates (%) SA2'!$B:$AA,M$645,FALSE)-(VLOOKUP($B322,'Changes (pct point)'!$B:$AA,M$645,FALSE)))</f>
        <v>-0.52294642857142859</v>
      </c>
      <c r="N322" s="2">
        <f>VLOOKUP($B322,'Changes (pct point)'!$B:$AA,N$645,FALSE)/(VLOOKUP($B322,'Rates (%) SA2'!$B:$AA,N$645,FALSE)-(VLOOKUP($B322,'Changes (pct point)'!$B:$AA,N$645,FALSE)))</f>
        <v>7.9497333333333362</v>
      </c>
      <c r="O322" s="2">
        <f>VLOOKUP($B322,'Changes (pct point)'!$B:$AA,O$645,FALSE)/(VLOOKUP($B322,'Rates (%) SA2'!$B:$AA,O$645,FALSE)-(VLOOKUP($B322,'Changes (pct point)'!$B:$AA,O$645,FALSE)))</f>
        <v>0.45216499999999982</v>
      </c>
      <c r="P322" s="2">
        <f>VLOOKUP($B322,'Changes (pct point)'!$B:$AA,P$645,FALSE)/(VLOOKUP($B322,'Rates (%) SA2'!$B:$AA,P$645,FALSE)-(VLOOKUP($B322,'Changes (pct point)'!$B:$AA,P$645,FALSE)))</f>
        <v>0.63333333333333341</v>
      </c>
      <c r="Q322" s="2">
        <f>VLOOKUP($B322,'Changes (pct point)'!$B:$AA,Q$645,FALSE)/(VLOOKUP($B322,'Rates (%) SA2'!$B:$AA,Q$645,FALSE)-(VLOOKUP($B322,'Changes (pct point)'!$B:$AA,Q$645,FALSE)))</f>
        <v>1.0867111111111112</v>
      </c>
      <c r="R322" s="2">
        <f>VLOOKUP($B322,'Changes (pct point)'!$B:$AA,R$645,FALSE)/(VLOOKUP($B322,'Rates (%) SA2'!$B:$AA,R$645,FALSE)-(VLOOKUP($B322,'Changes (pct point)'!$B:$AA,R$645,FALSE)))</f>
        <v>-0.18300000000000002</v>
      </c>
      <c r="S322" s="2">
        <f>VLOOKUP($B322,'Changes (pct point)'!$B:$AA,S$645,FALSE)/(VLOOKUP($B322,'Rates (%) SA2'!$B:$AA,S$645,FALSE)-(VLOOKUP($B322,'Changes (pct point)'!$B:$AA,S$645,FALSE)))</f>
        <v>-2.0951923076922965E-2</v>
      </c>
      <c r="T322" s="2">
        <f>VLOOKUP($B322,'Changes (pct point)'!$B:$AA,T$645,FALSE)/(VLOOKUP($B322,'Rates (%) SA2'!$B:$AA,T$645,FALSE)-(VLOOKUP($B322,'Changes (pct point)'!$B:$AA,T$645,FALSE)))</f>
        <v>3.8199999999999994</v>
      </c>
      <c r="U322" s="2">
        <f>VLOOKUP($B322,'Changes (pct point)'!$B:$AA,U$645,FALSE)/(VLOOKUP($B322,'Rates (%) SA2'!$B:$AA,U$645,FALSE)-(VLOOKUP($B322,'Changes (pct point)'!$B:$AA,U$645,FALSE)))</f>
        <v>-6.5912499999999929E-2</v>
      </c>
      <c r="V322" s="2">
        <f>VLOOKUP($B322,'Changes (pct point)'!$B:$AA,V$645,FALSE)/(VLOOKUP($B322,'Rates (%) SA2'!$B:$AA,V$645,FALSE)-(VLOOKUP($B322,'Changes (pct point)'!$B:$AA,V$645,FALSE)))</f>
        <v>0</v>
      </c>
      <c r="W322" s="2">
        <f>VLOOKUP($B322,'Changes (pct point)'!$B:$AA,W$645,FALSE)/(VLOOKUP($B322,'Rates (%) SA2'!$B:$AA,W$645,FALSE)-(VLOOKUP($B322,'Changes (pct point)'!$B:$AA,W$645,FALSE)))</f>
        <v>0.48870967741935473</v>
      </c>
      <c r="X322" s="2">
        <f>VLOOKUP($B322,'Changes (pct point)'!$B:$AA,X$645,FALSE)/(VLOOKUP($B322,'Rates (%) SA2'!$B:$AA,X$645,FALSE)-(VLOOKUP($B322,'Changes (pct point)'!$B:$AA,X$645,FALSE)))</f>
        <v>-0.41942604856512145</v>
      </c>
      <c r="Y322" s="2" t="e">
        <f>VLOOKUP($B322,'Changes (pct point)'!$B:$AA,Y$645,FALSE)/(VLOOKUP($B322,'Rates (%) SA2'!$B:$AA,Y$645,FALSE)-(VLOOKUP($B322,'Changes (pct point)'!$B:$AA,Y$645,FALSE)))</f>
        <v>#DIV/0!</v>
      </c>
      <c r="Z322" s="2">
        <f>VLOOKUP($B322,'Changes (pct point)'!$B:$AA,Z$645,FALSE)/(VLOOKUP($B322,'Rates (%) SA2'!$B:$AA,Z$645,FALSE)-(VLOOKUP($B322,'Changes (pct point)'!$B:$AA,Z$645,FALSE)))</f>
        <v>1.0044999999999997</v>
      </c>
    </row>
    <row r="323" spans="1:26" x14ac:dyDescent="0.3">
      <c r="A323">
        <v>122031424</v>
      </c>
      <c r="B323" t="s">
        <v>557</v>
      </c>
      <c r="C323" s="2">
        <f>VLOOKUP($B323,'Changes (pct point)'!$B:$AA,C$645,FALSE)/(VLOOKUP($B323,'Rates (%) SA2'!$B:$AA,C$645,FALSE)-(VLOOKUP($B323,'Changes (pct point)'!$B:$AA,C$645,FALSE)))</f>
        <v>9.5536614967712E-2</v>
      </c>
      <c r="D323" s="2">
        <f>VLOOKUP($B323,'Changes (pct point)'!$B:$AA,D$645,FALSE)/(VLOOKUP($B323,'Rates (%) SA2'!$B:$AA,D$645,FALSE)-(VLOOKUP($B323,'Changes (pct point)'!$B:$AA,D$645,FALSE)))</f>
        <v>-9.3721189591078141E-2</v>
      </c>
      <c r="E323" s="2">
        <f>VLOOKUP($B323,'Changes (pct point)'!$B:$AA,E$645,FALSE)/(VLOOKUP($B323,'Rates (%) SA2'!$B:$AA,E$645,FALSE)-(VLOOKUP($B323,'Changes (pct point)'!$B:$AA,E$645,FALSE)))</f>
        <v>4.4586486486486408E-2</v>
      </c>
      <c r="F323" s="2">
        <f>VLOOKUP($B323,'Changes (pct point)'!$B:$AA,F$645,FALSE)/(VLOOKUP($B323,'Rates (%) SA2'!$B:$AA,F$645,FALSE)-(VLOOKUP($B323,'Changes (pct point)'!$B:$AA,F$645,FALSE)))</f>
        <v>0.12883801169590636</v>
      </c>
      <c r="G323" s="2">
        <f>VLOOKUP($B323,'Changes (pct point)'!$B:$AA,G$645,FALSE)/(VLOOKUP($B323,'Rates (%) SA2'!$B:$AA,G$645,FALSE)-(VLOOKUP($B323,'Changes (pct point)'!$B:$AA,G$645,FALSE)))</f>
        <v>0.32195549738219892</v>
      </c>
      <c r="H323" s="2">
        <f>VLOOKUP($B323,'Changes (pct point)'!$B:$AA,H$645,FALSE)/(VLOOKUP($B323,'Rates (%) SA2'!$B:$AA,H$645,FALSE)-(VLOOKUP($B323,'Changes (pct point)'!$B:$AA,H$645,FALSE)))</f>
        <v>0.13657768595041325</v>
      </c>
      <c r="I323" s="2">
        <f>VLOOKUP($B323,'Changes (pct point)'!$B:$AA,I$645,FALSE)/(VLOOKUP($B323,'Rates (%) SA2'!$B:$AA,I$645,FALSE)-(VLOOKUP($B323,'Changes (pct point)'!$B:$AA,I$645,FALSE)))</f>
        <v>0.18323539823008861</v>
      </c>
      <c r="J323" s="2">
        <f>VLOOKUP($B323,'Changes (pct point)'!$B:$AA,J$645,FALSE)/(VLOOKUP($B323,'Rates (%) SA2'!$B:$AA,J$645,FALSE)-(VLOOKUP($B323,'Changes (pct point)'!$B:$AA,J$645,FALSE)))</f>
        <v>0.49085508982035936</v>
      </c>
      <c r="K323" s="2">
        <f>VLOOKUP($B323,'Changes (pct point)'!$B:$AA,K$645,FALSE)/(VLOOKUP($B323,'Rates (%) SA2'!$B:$AA,K$645,FALSE)-(VLOOKUP($B323,'Changes (pct point)'!$B:$AA,K$645,FALSE)))</f>
        <v>0.96066666666666678</v>
      </c>
      <c r="L323" s="2">
        <f>VLOOKUP($B323,'Changes (pct point)'!$B:$AA,L$645,FALSE)/(VLOOKUP($B323,'Rates (%) SA2'!$B:$AA,L$645,FALSE)-(VLOOKUP($B323,'Changes (pct point)'!$B:$AA,L$645,FALSE)))</f>
        <v>-4.581945454545451E-2</v>
      </c>
      <c r="M323" s="2">
        <f>VLOOKUP($B323,'Changes (pct point)'!$B:$AA,M$645,FALSE)/(VLOOKUP($B323,'Rates (%) SA2'!$B:$AA,M$645,FALSE)-(VLOOKUP($B323,'Changes (pct point)'!$B:$AA,M$645,FALSE)))</f>
        <v>-0.20913793103448267</v>
      </c>
      <c r="N323" s="2">
        <f>VLOOKUP($B323,'Changes (pct point)'!$B:$AA,N$645,FALSE)/(VLOOKUP($B323,'Rates (%) SA2'!$B:$AA,N$645,FALSE)-(VLOOKUP($B323,'Changes (pct point)'!$B:$AA,N$645,FALSE)))</f>
        <v>-0.45741818181818189</v>
      </c>
      <c r="O323" s="2">
        <f>VLOOKUP($B323,'Changes (pct point)'!$B:$AA,O$645,FALSE)/(VLOOKUP($B323,'Rates (%) SA2'!$B:$AA,O$645,FALSE)-(VLOOKUP($B323,'Changes (pct point)'!$B:$AA,O$645,FALSE)))</f>
        <v>0.62377142857142864</v>
      </c>
      <c r="P323" s="2">
        <f>VLOOKUP($B323,'Changes (pct point)'!$B:$AA,P$645,FALSE)/(VLOOKUP($B323,'Rates (%) SA2'!$B:$AA,P$645,FALSE)-(VLOOKUP($B323,'Changes (pct point)'!$B:$AA,P$645,FALSE)))</f>
        <v>0.28276415094339624</v>
      </c>
      <c r="Q323" s="2">
        <f>VLOOKUP($B323,'Changes (pct point)'!$B:$AA,Q$645,FALSE)/(VLOOKUP($B323,'Rates (%) SA2'!$B:$AA,Q$645,FALSE)-(VLOOKUP($B323,'Changes (pct point)'!$B:$AA,Q$645,FALSE)))</f>
        <v>0.36600902255639095</v>
      </c>
      <c r="R323" s="2">
        <f>VLOOKUP($B323,'Changes (pct point)'!$B:$AA,R$645,FALSE)/(VLOOKUP($B323,'Rates (%) SA2'!$B:$AA,R$645,FALSE)-(VLOOKUP($B323,'Changes (pct point)'!$B:$AA,R$645,FALSE)))</f>
        <v>0.34512574850299399</v>
      </c>
      <c r="S323" s="2">
        <f>VLOOKUP($B323,'Changes (pct point)'!$B:$AA,S$645,FALSE)/(VLOOKUP($B323,'Rates (%) SA2'!$B:$AA,S$645,FALSE)-(VLOOKUP($B323,'Changes (pct point)'!$B:$AA,S$645,FALSE)))</f>
        <v>0.47694710743801644</v>
      </c>
      <c r="T323" s="2">
        <f>VLOOKUP($B323,'Changes (pct point)'!$B:$AA,T$645,FALSE)/(VLOOKUP($B323,'Rates (%) SA2'!$B:$AA,T$645,FALSE)-(VLOOKUP($B323,'Changes (pct point)'!$B:$AA,T$645,FALSE)))</f>
        <v>-0.14596475770925105</v>
      </c>
      <c r="U323" s="2">
        <f>VLOOKUP($B323,'Changes (pct point)'!$B:$AA,U$645,FALSE)/(VLOOKUP($B323,'Rates (%) SA2'!$B:$AA,U$645,FALSE)-(VLOOKUP($B323,'Changes (pct point)'!$B:$AA,U$645,FALSE)))</f>
        <v>-6.8573636363636351E-2</v>
      </c>
      <c r="V323" s="2">
        <f>VLOOKUP($B323,'Changes (pct point)'!$B:$AA,V$645,FALSE)/(VLOOKUP($B323,'Rates (%) SA2'!$B:$AA,V$645,FALSE)-(VLOOKUP($B323,'Changes (pct point)'!$B:$AA,V$645,FALSE)))</f>
        <v>7.7387453874538784E-2</v>
      </c>
      <c r="W323" s="2">
        <f>VLOOKUP($B323,'Changes (pct point)'!$B:$AA,W$645,FALSE)/(VLOOKUP($B323,'Rates (%) SA2'!$B:$AA,W$645,FALSE)-(VLOOKUP($B323,'Changes (pct point)'!$B:$AA,W$645,FALSE)))</f>
        <v>0.29085457271364318</v>
      </c>
      <c r="X323" s="2">
        <f>VLOOKUP($B323,'Changes (pct point)'!$B:$AA,X$645,FALSE)/(VLOOKUP($B323,'Rates (%) SA2'!$B:$AA,X$645,FALSE)-(VLOOKUP($B323,'Changes (pct point)'!$B:$AA,X$645,FALSE)))</f>
        <v>0.71785383903792777</v>
      </c>
      <c r="Y323" s="2">
        <f>VLOOKUP($B323,'Changes (pct point)'!$B:$AA,Y$645,FALSE)/(VLOOKUP($B323,'Rates (%) SA2'!$B:$AA,Y$645,FALSE)-(VLOOKUP($B323,'Changes (pct point)'!$B:$AA,Y$645,FALSE)))</f>
        <v>0.51182108626198075</v>
      </c>
      <c r="Z323" s="2">
        <f>VLOOKUP($B323,'Changes (pct point)'!$B:$AA,Z$645,FALSE)/(VLOOKUP($B323,'Rates (%) SA2'!$B:$AA,Z$645,FALSE)-(VLOOKUP($B323,'Changes (pct point)'!$B:$AA,Z$645,FALSE)))</f>
        <v>0.29032258064516125</v>
      </c>
    </row>
    <row r="324" spans="1:26" x14ac:dyDescent="0.3">
      <c r="A324">
        <v>121021578</v>
      </c>
      <c r="B324" t="s">
        <v>536</v>
      </c>
      <c r="C324" s="2">
        <f>VLOOKUP($B324,'Changes (pct point)'!$B:$AA,C$645,FALSE)/(VLOOKUP($B324,'Rates (%) SA2'!$B:$AA,C$645,FALSE)-(VLOOKUP($B324,'Changes (pct point)'!$B:$AA,C$645,FALSE)))</f>
        <v>-3.4649323669625247E-2</v>
      </c>
      <c r="D324" s="2">
        <f>VLOOKUP($B324,'Changes (pct point)'!$B:$AA,D$645,FALSE)/(VLOOKUP($B324,'Rates (%) SA2'!$B:$AA,D$645,FALSE)-(VLOOKUP($B324,'Changes (pct point)'!$B:$AA,D$645,FALSE)))</f>
        <v>-0.15813684636149422</v>
      </c>
      <c r="E324" s="2">
        <f>VLOOKUP($B324,'Changes (pct point)'!$B:$AA,E$645,FALSE)/(VLOOKUP($B324,'Rates (%) SA2'!$B:$AA,E$645,FALSE)-(VLOOKUP($B324,'Changes (pct point)'!$B:$AA,E$645,FALSE)))</f>
        <v>-0.34998372357166518</v>
      </c>
      <c r="F324" s="2">
        <f>VLOOKUP($B324,'Changes (pct point)'!$B:$AA,F$645,FALSE)/(VLOOKUP($B324,'Rates (%) SA2'!$B:$AA,F$645,FALSE)-(VLOOKUP($B324,'Changes (pct point)'!$B:$AA,F$645,FALSE)))</f>
        <v>-1.6936357299564008E-2</v>
      </c>
      <c r="G324" s="2">
        <f>VLOOKUP($B324,'Changes (pct point)'!$B:$AA,G$645,FALSE)/(VLOOKUP($B324,'Rates (%) SA2'!$B:$AA,G$645,FALSE)-(VLOOKUP($B324,'Changes (pct point)'!$B:$AA,G$645,FALSE)))</f>
        <v>0.36487993494773358</v>
      </c>
      <c r="H324" s="2">
        <f>VLOOKUP($B324,'Changes (pct point)'!$B:$AA,H$645,FALSE)/(VLOOKUP($B324,'Rates (%) SA2'!$B:$AA,H$645,FALSE)-(VLOOKUP($B324,'Changes (pct point)'!$B:$AA,H$645,FALSE)))</f>
        <v>-1.009484567857616E-2</v>
      </c>
      <c r="I324" s="2">
        <f>VLOOKUP($B324,'Changes (pct point)'!$B:$AA,I$645,FALSE)/(VLOOKUP($B324,'Rates (%) SA2'!$B:$AA,I$645,FALSE)-(VLOOKUP($B324,'Changes (pct point)'!$B:$AA,I$645,FALSE)))</f>
        <v>1.990975258476526E-2</v>
      </c>
      <c r="J324" s="2">
        <f>VLOOKUP($B324,'Changes (pct point)'!$B:$AA,J$645,FALSE)/(VLOOKUP($B324,'Rates (%) SA2'!$B:$AA,J$645,FALSE)-(VLOOKUP($B324,'Changes (pct point)'!$B:$AA,J$645,FALSE)))</f>
        <v>0.53209717435258819</v>
      </c>
      <c r="K324" s="2">
        <f>VLOOKUP($B324,'Changes (pct point)'!$B:$AA,K$645,FALSE)/(VLOOKUP($B324,'Rates (%) SA2'!$B:$AA,K$645,FALSE)-(VLOOKUP($B324,'Changes (pct point)'!$B:$AA,K$645,FALSE)))</f>
        <v>0.76042302176051446</v>
      </c>
      <c r="L324" s="2">
        <f>VLOOKUP($B324,'Changes (pct point)'!$B:$AA,L$645,FALSE)/(VLOOKUP($B324,'Rates (%) SA2'!$B:$AA,L$645,FALSE)-(VLOOKUP($B324,'Changes (pct point)'!$B:$AA,L$645,FALSE)))</f>
        <v>-0.24705458371186129</v>
      </c>
      <c r="M324" s="2">
        <f>VLOOKUP($B324,'Changes (pct point)'!$B:$AA,M$645,FALSE)/(VLOOKUP($B324,'Rates (%) SA2'!$B:$AA,M$645,FALSE)-(VLOOKUP($B324,'Changes (pct point)'!$B:$AA,M$645,FALSE)))</f>
        <v>-0.25877899776405744</v>
      </c>
      <c r="N324" s="2">
        <f>VLOOKUP($B324,'Changes (pct point)'!$B:$AA,N$645,FALSE)/(VLOOKUP($B324,'Rates (%) SA2'!$B:$AA,N$645,FALSE)-(VLOOKUP($B324,'Changes (pct point)'!$B:$AA,N$645,FALSE)))</f>
        <v>-0.40059998900318489</v>
      </c>
      <c r="O324" s="2">
        <f>VLOOKUP($B324,'Changes (pct point)'!$B:$AA,O$645,FALSE)/(VLOOKUP($B324,'Rates (%) SA2'!$B:$AA,O$645,FALSE)-(VLOOKUP($B324,'Changes (pct point)'!$B:$AA,O$645,FALSE)))</f>
        <v>0.70449049947564157</v>
      </c>
      <c r="P324" s="2">
        <f>VLOOKUP($B324,'Changes (pct point)'!$B:$AA,P$645,FALSE)/(VLOOKUP($B324,'Rates (%) SA2'!$B:$AA,P$645,FALSE)-(VLOOKUP($B324,'Changes (pct point)'!$B:$AA,P$645,FALSE)))</f>
        <v>-0.13507503701163098</v>
      </c>
      <c r="Q324" s="2">
        <f>VLOOKUP($B324,'Changes (pct point)'!$B:$AA,Q$645,FALSE)/(VLOOKUP($B324,'Rates (%) SA2'!$B:$AA,Q$645,FALSE)-(VLOOKUP($B324,'Changes (pct point)'!$B:$AA,Q$645,FALSE)))</f>
        <v>-1.9428558382740223E-2</v>
      </c>
      <c r="R324" s="2">
        <f>VLOOKUP($B324,'Changes (pct point)'!$B:$AA,R$645,FALSE)/(VLOOKUP($B324,'Rates (%) SA2'!$B:$AA,R$645,FALSE)-(VLOOKUP($B324,'Changes (pct point)'!$B:$AA,R$645,FALSE)))</f>
        <v>0.31136793248366157</v>
      </c>
      <c r="S324" s="2">
        <f>VLOOKUP($B324,'Changes (pct point)'!$B:$AA,S$645,FALSE)/(VLOOKUP($B324,'Rates (%) SA2'!$B:$AA,S$645,FALSE)-(VLOOKUP($B324,'Changes (pct point)'!$B:$AA,S$645,FALSE)))</f>
        <v>0.2383279476962161</v>
      </c>
      <c r="T324" s="2">
        <f>VLOOKUP($B324,'Changes (pct point)'!$B:$AA,T$645,FALSE)/(VLOOKUP($B324,'Rates (%) SA2'!$B:$AA,T$645,FALSE)-(VLOOKUP($B324,'Changes (pct point)'!$B:$AA,T$645,FALSE)))</f>
        <v>-0.1525850471942648</v>
      </c>
      <c r="U324" s="2">
        <f>VLOOKUP($B324,'Changes (pct point)'!$B:$AA,U$645,FALSE)/(VLOOKUP($B324,'Rates (%) SA2'!$B:$AA,U$645,FALSE)-(VLOOKUP($B324,'Changes (pct point)'!$B:$AA,U$645,FALSE)))</f>
        <v>-6.8834928367160417E-2</v>
      </c>
      <c r="V324" s="2">
        <f>VLOOKUP($B324,'Changes (pct point)'!$B:$AA,V$645,FALSE)/(VLOOKUP($B324,'Rates (%) SA2'!$B:$AA,V$645,FALSE)-(VLOOKUP($B324,'Changes (pct point)'!$B:$AA,V$645,FALSE)))</f>
        <v>-0.12155752558692254</v>
      </c>
      <c r="W324" s="2">
        <f>VLOOKUP($B324,'Changes (pct point)'!$B:$AA,W$645,FALSE)/(VLOOKUP($B324,'Rates (%) SA2'!$B:$AA,W$645,FALSE)-(VLOOKUP($B324,'Changes (pct point)'!$B:$AA,W$645,FALSE)))</f>
        <v>7.588739290085679E-2</v>
      </c>
      <c r="X324" s="2">
        <f>VLOOKUP($B324,'Changes (pct point)'!$B:$AA,X$645,FALSE)/(VLOOKUP($B324,'Rates (%) SA2'!$B:$AA,X$645,FALSE)-(VLOOKUP($B324,'Changes (pct point)'!$B:$AA,X$645,FALSE)))</f>
        <v>-0.30405405405405406</v>
      </c>
      <c r="Y324" s="2">
        <f>VLOOKUP($B324,'Changes (pct point)'!$B:$AA,Y$645,FALSE)/(VLOOKUP($B324,'Rates (%) SA2'!$B:$AA,Y$645,FALSE)-(VLOOKUP($B324,'Changes (pct point)'!$B:$AA,Y$645,FALSE)))</f>
        <v>0.1690929451287794</v>
      </c>
      <c r="Z324" s="2">
        <f>VLOOKUP($B324,'Changes (pct point)'!$B:$AA,Z$645,FALSE)/(VLOOKUP($B324,'Rates (%) SA2'!$B:$AA,Z$645,FALSE)-(VLOOKUP($B324,'Changes (pct point)'!$B:$AA,Z$645,FALSE)))</f>
        <v>0.23361823361823364</v>
      </c>
    </row>
    <row r="325" spans="1:26" x14ac:dyDescent="0.3">
      <c r="A325">
        <v>125021712</v>
      </c>
      <c r="B325" t="s">
        <v>627</v>
      </c>
      <c r="C325" s="2">
        <f>VLOOKUP($B325,'Changes (pct point)'!$B:$AA,C$645,FALSE)/(VLOOKUP($B325,'Rates (%) SA2'!$B:$AA,C$645,FALSE)-(VLOOKUP($B325,'Changes (pct point)'!$B:$AA,C$645,FALSE)))</f>
        <v>6.3752571840474115E-2</v>
      </c>
      <c r="D325" s="2">
        <f>VLOOKUP($B325,'Changes (pct point)'!$B:$AA,D$645,FALSE)/(VLOOKUP($B325,'Rates (%) SA2'!$B:$AA,D$645,FALSE)-(VLOOKUP($B325,'Changes (pct point)'!$B:$AA,D$645,FALSE)))</f>
        <v>6.8749989247849502E-2</v>
      </c>
      <c r="E325" s="2">
        <f>VLOOKUP($B325,'Changes (pct point)'!$B:$AA,E$645,FALSE)/(VLOOKUP($B325,'Rates (%) SA2'!$B:$AA,E$645,FALSE)-(VLOOKUP($B325,'Changes (pct point)'!$B:$AA,E$645,FALSE)))</f>
        <v>-0.16935578899002543</v>
      </c>
      <c r="F325" s="2">
        <f>VLOOKUP($B325,'Changes (pct point)'!$B:$AA,F$645,FALSE)/(VLOOKUP($B325,'Rates (%) SA2'!$B:$AA,F$645,FALSE)-(VLOOKUP($B325,'Changes (pct point)'!$B:$AA,F$645,FALSE)))</f>
        <v>7.9800174422044276E-2</v>
      </c>
      <c r="G325" s="2">
        <f>VLOOKUP($B325,'Changes (pct point)'!$B:$AA,G$645,FALSE)/(VLOOKUP($B325,'Rates (%) SA2'!$B:$AA,G$645,FALSE)-(VLOOKUP($B325,'Changes (pct point)'!$B:$AA,G$645,FALSE)))</f>
        <v>0.11834171904181205</v>
      </c>
      <c r="H325" s="2">
        <f>VLOOKUP($B325,'Changes (pct point)'!$B:$AA,H$645,FALSE)/(VLOOKUP($B325,'Rates (%) SA2'!$B:$AA,H$645,FALSE)-(VLOOKUP($B325,'Changes (pct point)'!$B:$AA,H$645,FALSE)))</f>
        <v>8.1041147165761176E-2</v>
      </c>
      <c r="I325" s="2">
        <f>VLOOKUP($B325,'Changes (pct point)'!$B:$AA,I$645,FALSE)/(VLOOKUP($B325,'Rates (%) SA2'!$B:$AA,I$645,FALSE)-(VLOOKUP($B325,'Changes (pct point)'!$B:$AA,I$645,FALSE)))</f>
        <v>1.9189611915684985E-2</v>
      </c>
      <c r="J325" s="2">
        <f>VLOOKUP($B325,'Changes (pct point)'!$B:$AA,J$645,FALSE)/(VLOOKUP($B325,'Rates (%) SA2'!$B:$AA,J$645,FALSE)-(VLOOKUP($B325,'Changes (pct point)'!$B:$AA,J$645,FALSE)))</f>
        <v>0.21457148168768375</v>
      </c>
      <c r="K325" s="2">
        <f>VLOOKUP($B325,'Changes (pct point)'!$B:$AA,K$645,FALSE)/(VLOOKUP($B325,'Rates (%) SA2'!$B:$AA,K$645,FALSE)-(VLOOKUP($B325,'Changes (pct point)'!$B:$AA,K$645,FALSE)))</f>
        <v>0.75996013337540391</v>
      </c>
      <c r="L325" s="2">
        <f>VLOOKUP($B325,'Changes (pct point)'!$B:$AA,L$645,FALSE)/(VLOOKUP($B325,'Rates (%) SA2'!$B:$AA,L$645,FALSE)-(VLOOKUP($B325,'Changes (pct point)'!$B:$AA,L$645,FALSE)))</f>
        <v>0.14957605108004335</v>
      </c>
      <c r="M325" s="2">
        <f>VLOOKUP($B325,'Changes (pct point)'!$B:$AA,M$645,FALSE)/(VLOOKUP($B325,'Rates (%) SA2'!$B:$AA,M$645,FALSE)-(VLOOKUP($B325,'Changes (pct point)'!$B:$AA,M$645,FALSE)))</f>
        <v>-0.18212260681875928</v>
      </c>
      <c r="N325" s="2">
        <f>VLOOKUP($B325,'Changes (pct point)'!$B:$AA,N$645,FALSE)/(VLOOKUP($B325,'Rates (%) SA2'!$B:$AA,N$645,FALSE)-(VLOOKUP($B325,'Changes (pct point)'!$B:$AA,N$645,FALSE)))</f>
        <v>-0.26994162270881433</v>
      </c>
      <c r="O325" s="2">
        <f>VLOOKUP($B325,'Changes (pct point)'!$B:$AA,O$645,FALSE)/(VLOOKUP($B325,'Rates (%) SA2'!$B:$AA,O$645,FALSE)-(VLOOKUP($B325,'Changes (pct point)'!$B:$AA,O$645,FALSE)))</f>
        <v>0.52953610779015636</v>
      </c>
      <c r="P325" s="2">
        <f>VLOOKUP($B325,'Changes (pct point)'!$B:$AA,P$645,FALSE)/(VLOOKUP($B325,'Rates (%) SA2'!$B:$AA,P$645,FALSE)-(VLOOKUP($B325,'Changes (pct point)'!$B:$AA,P$645,FALSE)))</f>
        <v>-0.40490775956138925</v>
      </c>
      <c r="Q325" s="2">
        <f>VLOOKUP($B325,'Changes (pct point)'!$B:$AA,Q$645,FALSE)/(VLOOKUP($B325,'Rates (%) SA2'!$B:$AA,Q$645,FALSE)-(VLOOKUP($B325,'Changes (pct point)'!$B:$AA,Q$645,FALSE)))</f>
        <v>0.21195219081657588</v>
      </c>
      <c r="R325" s="2">
        <f>VLOOKUP($B325,'Changes (pct point)'!$B:$AA,R$645,FALSE)/(VLOOKUP($B325,'Rates (%) SA2'!$B:$AA,R$645,FALSE)-(VLOOKUP($B325,'Changes (pct point)'!$B:$AA,R$645,FALSE)))</f>
        <v>8.4191718460346301E-2</v>
      </c>
      <c r="S325" s="2">
        <f>VLOOKUP($B325,'Changes (pct point)'!$B:$AA,S$645,FALSE)/(VLOOKUP($B325,'Rates (%) SA2'!$B:$AA,S$645,FALSE)-(VLOOKUP($B325,'Changes (pct point)'!$B:$AA,S$645,FALSE)))</f>
        <v>-9.0987768009515815E-2</v>
      </c>
      <c r="T325" s="2">
        <f>VLOOKUP($B325,'Changes (pct point)'!$B:$AA,T$645,FALSE)/(VLOOKUP($B325,'Rates (%) SA2'!$B:$AA,T$645,FALSE)-(VLOOKUP($B325,'Changes (pct point)'!$B:$AA,T$645,FALSE)))</f>
        <v>6.0093397933843259E-2</v>
      </c>
      <c r="U325" s="2">
        <f>VLOOKUP($B325,'Changes (pct point)'!$B:$AA,U$645,FALSE)/(VLOOKUP($B325,'Rates (%) SA2'!$B:$AA,U$645,FALSE)-(VLOOKUP($B325,'Changes (pct point)'!$B:$AA,U$645,FALSE)))</f>
        <v>-6.9325547114535244E-2</v>
      </c>
      <c r="V325" s="2">
        <f>VLOOKUP($B325,'Changes (pct point)'!$B:$AA,V$645,FALSE)/(VLOOKUP($B325,'Rates (%) SA2'!$B:$AA,V$645,FALSE)-(VLOOKUP($B325,'Changes (pct point)'!$B:$AA,V$645,FALSE)))</f>
        <v>-0.51724029681165762</v>
      </c>
      <c r="W325" s="2">
        <f>VLOOKUP($B325,'Changes (pct point)'!$B:$AA,W$645,FALSE)/(VLOOKUP($B325,'Rates (%) SA2'!$B:$AA,W$645,FALSE)-(VLOOKUP($B325,'Changes (pct point)'!$B:$AA,W$645,FALSE)))</f>
        <v>0.12698412698412698</v>
      </c>
      <c r="X325" s="2">
        <f>VLOOKUP($B325,'Changes (pct point)'!$B:$AA,X$645,FALSE)/(VLOOKUP($B325,'Rates (%) SA2'!$B:$AA,X$645,FALSE)-(VLOOKUP($B325,'Changes (pct point)'!$B:$AA,X$645,FALSE)))</f>
        <v>0</v>
      </c>
      <c r="Y325" s="2">
        <f>VLOOKUP($B325,'Changes (pct point)'!$B:$AA,Y$645,FALSE)/(VLOOKUP($B325,'Rates (%) SA2'!$B:$AA,Y$645,FALSE)-(VLOOKUP($B325,'Changes (pct point)'!$B:$AA,Y$645,FALSE)))</f>
        <v>5.0095419847328244E-2</v>
      </c>
      <c r="Z325" s="2">
        <f>VLOOKUP($B325,'Changes (pct point)'!$B:$AA,Z$645,FALSE)/(VLOOKUP($B325,'Rates (%) SA2'!$B:$AA,Z$645,FALSE)-(VLOOKUP($B325,'Changes (pct point)'!$B:$AA,Z$645,FALSE)))</f>
        <v>1.0848214285714286</v>
      </c>
    </row>
    <row r="326" spans="1:26" x14ac:dyDescent="0.3">
      <c r="A326">
        <v>126021725</v>
      </c>
      <c r="B326" t="s">
        <v>661</v>
      </c>
      <c r="C326" s="2">
        <f>VLOOKUP($B326,'Changes (pct point)'!$B:$AA,C$645,FALSE)/(VLOOKUP($B326,'Rates (%) SA2'!$B:$AA,C$645,FALSE)-(VLOOKUP($B326,'Changes (pct point)'!$B:$AA,C$645,FALSE)))</f>
        <v>1.3252174846405488E-2</v>
      </c>
      <c r="D326" s="2">
        <f>VLOOKUP($B326,'Changes (pct point)'!$B:$AA,D$645,FALSE)/(VLOOKUP($B326,'Rates (%) SA2'!$B:$AA,D$645,FALSE)-(VLOOKUP($B326,'Changes (pct point)'!$B:$AA,D$645,FALSE)))</f>
        <v>-6.5091099402205546E-2</v>
      </c>
      <c r="E326" s="2">
        <f>VLOOKUP($B326,'Changes (pct point)'!$B:$AA,E$645,FALSE)/(VLOOKUP($B326,'Rates (%) SA2'!$B:$AA,E$645,FALSE)-(VLOOKUP($B326,'Changes (pct point)'!$B:$AA,E$645,FALSE)))</f>
        <v>-9.1056369772913176E-2</v>
      </c>
      <c r="F326" s="2">
        <f>VLOOKUP($B326,'Changes (pct point)'!$B:$AA,F$645,FALSE)/(VLOOKUP($B326,'Rates (%) SA2'!$B:$AA,F$645,FALSE)-(VLOOKUP($B326,'Changes (pct point)'!$B:$AA,F$645,FALSE)))</f>
        <v>3.8065902954747294E-2</v>
      </c>
      <c r="G326" s="2">
        <f>VLOOKUP($B326,'Changes (pct point)'!$B:$AA,G$645,FALSE)/(VLOOKUP($B326,'Rates (%) SA2'!$B:$AA,G$645,FALSE)-(VLOOKUP($B326,'Changes (pct point)'!$B:$AA,G$645,FALSE)))</f>
        <v>0.38456587496285388</v>
      </c>
      <c r="H326" s="2">
        <f>VLOOKUP($B326,'Changes (pct point)'!$B:$AA,H$645,FALSE)/(VLOOKUP($B326,'Rates (%) SA2'!$B:$AA,H$645,FALSE)-(VLOOKUP($B326,'Changes (pct point)'!$B:$AA,H$645,FALSE)))</f>
        <v>-1.6643657979972973E-2</v>
      </c>
      <c r="I326" s="2">
        <f>VLOOKUP($B326,'Changes (pct point)'!$B:$AA,I$645,FALSE)/(VLOOKUP($B326,'Rates (%) SA2'!$B:$AA,I$645,FALSE)-(VLOOKUP($B326,'Changes (pct point)'!$B:$AA,I$645,FALSE)))</f>
        <v>8.7806803748919859E-2</v>
      </c>
      <c r="J326" s="2">
        <f>VLOOKUP($B326,'Changes (pct point)'!$B:$AA,J$645,FALSE)/(VLOOKUP($B326,'Rates (%) SA2'!$B:$AA,J$645,FALSE)-(VLOOKUP($B326,'Changes (pct point)'!$B:$AA,J$645,FALSE)))</f>
        <v>-0.14309906455507726</v>
      </c>
      <c r="K326" s="2">
        <f>VLOOKUP($B326,'Changes (pct point)'!$B:$AA,K$645,FALSE)/(VLOOKUP($B326,'Rates (%) SA2'!$B:$AA,K$645,FALSE)-(VLOOKUP($B326,'Changes (pct point)'!$B:$AA,K$645,FALSE)))</f>
        <v>0.44335920817009228</v>
      </c>
      <c r="L326" s="2">
        <f>VLOOKUP($B326,'Changes (pct point)'!$B:$AA,L$645,FALSE)/(VLOOKUP($B326,'Rates (%) SA2'!$B:$AA,L$645,FALSE)-(VLOOKUP($B326,'Changes (pct point)'!$B:$AA,L$645,FALSE)))</f>
        <v>-8.7559071814317602E-2</v>
      </c>
      <c r="M326" s="2">
        <f>VLOOKUP($B326,'Changes (pct point)'!$B:$AA,M$645,FALSE)/(VLOOKUP($B326,'Rates (%) SA2'!$B:$AA,M$645,FALSE)-(VLOOKUP($B326,'Changes (pct point)'!$B:$AA,M$645,FALSE)))</f>
        <v>-0.13932076672839427</v>
      </c>
      <c r="N326" s="2">
        <f>VLOOKUP($B326,'Changes (pct point)'!$B:$AA,N$645,FALSE)/(VLOOKUP($B326,'Rates (%) SA2'!$B:$AA,N$645,FALSE)-(VLOOKUP($B326,'Changes (pct point)'!$B:$AA,N$645,FALSE)))</f>
        <v>-0.33815688823681578</v>
      </c>
      <c r="O326" s="2">
        <f>VLOOKUP($B326,'Changes (pct point)'!$B:$AA,O$645,FALSE)/(VLOOKUP($B326,'Rates (%) SA2'!$B:$AA,O$645,FALSE)-(VLOOKUP($B326,'Changes (pct point)'!$B:$AA,O$645,FALSE)))</f>
        <v>0.70534241082833316</v>
      </c>
      <c r="P326" s="2">
        <f>VLOOKUP($B326,'Changes (pct point)'!$B:$AA,P$645,FALSE)/(VLOOKUP($B326,'Rates (%) SA2'!$B:$AA,P$645,FALSE)-(VLOOKUP($B326,'Changes (pct point)'!$B:$AA,P$645,FALSE)))</f>
        <v>-0.13911109622490411</v>
      </c>
      <c r="Q326" s="2">
        <f>VLOOKUP($B326,'Changes (pct point)'!$B:$AA,Q$645,FALSE)/(VLOOKUP($B326,'Rates (%) SA2'!$B:$AA,Q$645,FALSE)-(VLOOKUP($B326,'Changes (pct point)'!$B:$AA,Q$645,FALSE)))</f>
        <v>0.38234552404222827</v>
      </c>
      <c r="R326" s="2">
        <f>VLOOKUP($B326,'Changes (pct point)'!$B:$AA,R$645,FALSE)/(VLOOKUP($B326,'Rates (%) SA2'!$B:$AA,R$645,FALSE)-(VLOOKUP($B326,'Changes (pct point)'!$B:$AA,R$645,FALSE)))</f>
        <v>0.36026205260782301</v>
      </c>
      <c r="S326" s="2">
        <f>VLOOKUP($B326,'Changes (pct point)'!$B:$AA,S$645,FALSE)/(VLOOKUP($B326,'Rates (%) SA2'!$B:$AA,S$645,FALSE)-(VLOOKUP($B326,'Changes (pct point)'!$B:$AA,S$645,FALSE)))</f>
        <v>-0.25400389455366512</v>
      </c>
      <c r="T326" s="2">
        <f>VLOOKUP($B326,'Changes (pct point)'!$B:$AA,T$645,FALSE)/(VLOOKUP($B326,'Rates (%) SA2'!$B:$AA,T$645,FALSE)-(VLOOKUP($B326,'Changes (pct point)'!$B:$AA,T$645,FALSE)))</f>
        <v>5.8869736330468742E-2</v>
      </c>
      <c r="U326" s="2">
        <f>VLOOKUP($B326,'Changes (pct point)'!$B:$AA,U$645,FALSE)/(VLOOKUP($B326,'Rates (%) SA2'!$B:$AA,U$645,FALSE)-(VLOOKUP($B326,'Changes (pct point)'!$B:$AA,U$645,FALSE)))</f>
        <v>-7.0173032048796921E-2</v>
      </c>
      <c r="V326" s="2" t="e">
        <f>VLOOKUP($B326,'Changes (pct point)'!$B:$AA,V$645,FALSE)/(VLOOKUP($B326,'Rates (%) SA2'!$B:$AA,V$645,FALSE)-(VLOOKUP($B326,'Changes (pct point)'!$B:$AA,V$645,FALSE)))</f>
        <v>#VALUE!</v>
      </c>
      <c r="W326" s="2">
        <f>VLOOKUP($B326,'Changes (pct point)'!$B:$AA,W$645,FALSE)/(VLOOKUP($B326,'Rates (%) SA2'!$B:$AA,W$645,FALSE)-(VLOOKUP($B326,'Changes (pct point)'!$B:$AA,W$645,FALSE)))</f>
        <v>-6.5068493150684928E-2</v>
      </c>
      <c r="X326" s="2" t="e">
        <f>VLOOKUP($B326,'Changes (pct point)'!$B:$AA,X$645,FALSE)/(VLOOKUP($B326,'Rates (%) SA2'!$B:$AA,X$645,FALSE)-(VLOOKUP($B326,'Changes (pct point)'!$B:$AA,X$645,FALSE)))</f>
        <v>#DIV/0!</v>
      </c>
      <c r="Y326" s="2">
        <f>VLOOKUP($B326,'Changes (pct point)'!$B:$AA,Y$645,FALSE)/(VLOOKUP($B326,'Rates (%) SA2'!$B:$AA,Y$645,FALSE)-(VLOOKUP($B326,'Changes (pct point)'!$B:$AA,Y$645,FALSE)))</f>
        <v>5.1668952903520797E-2</v>
      </c>
      <c r="Z326" s="2">
        <f>VLOOKUP($B326,'Changes (pct point)'!$B:$AA,Z$645,FALSE)/(VLOOKUP($B326,'Rates (%) SA2'!$B:$AA,Z$645,FALSE)-(VLOOKUP($B326,'Changes (pct point)'!$B:$AA,Z$645,FALSE)))</f>
        <v>8.8499999999999995E-2</v>
      </c>
    </row>
    <row r="327" spans="1:26" x14ac:dyDescent="0.3">
      <c r="A327">
        <v>122021422</v>
      </c>
      <c r="B327" t="s">
        <v>554</v>
      </c>
      <c r="C327" s="2">
        <f>VLOOKUP($B327,'Changes (pct point)'!$B:$AA,C$645,FALSE)/(VLOOKUP($B327,'Rates (%) SA2'!$B:$AA,C$645,FALSE)-(VLOOKUP($B327,'Changes (pct point)'!$B:$AA,C$645,FALSE)))</f>
        <v>-0.15371499999999991</v>
      </c>
      <c r="D327" s="2">
        <f>VLOOKUP($B327,'Changes (pct point)'!$B:$AA,D$645,FALSE)/(VLOOKUP($B327,'Rates (%) SA2'!$B:$AA,D$645,FALSE)-(VLOOKUP($B327,'Changes (pct point)'!$B:$AA,D$645,FALSE)))</f>
        <v>-0.25782352941176467</v>
      </c>
      <c r="E327" s="2">
        <f>VLOOKUP($B327,'Changes (pct point)'!$B:$AA,E$645,FALSE)/(VLOOKUP($B327,'Rates (%) SA2'!$B:$AA,E$645,FALSE)-(VLOOKUP($B327,'Changes (pct point)'!$B:$AA,E$645,FALSE)))</f>
        <v>-0.27955045871559631</v>
      </c>
      <c r="F327" s="2">
        <f>VLOOKUP($B327,'Changes (pct point)'!$B:$AA,F$645,FALSE)/(VLOOKUP($B327,'Rates (%) SA2'!$B:$AA,F$645,FALSE)-(VLOOKUP($B327,'Changes (pct point)'!$B:$AA,F$645,FALSE)))</f>
        <v>-0.17435610766045551</v>
      </c>
      <c r="G327" s="2">
        <f>VLOOKUP($B327,'Changes (pct point)'!$B:$AA,G$645,FALSE)/(VLOOKUP($B327,'Rates (%) SA2'!$B:$AA,G$645,FALSE)-(VLOOKUP($B327,'Changes (pct point)'!$B:$AA,G$645,FALSE)))</f>
        <v>0.22467218045112797</v>
      </c>
      <c r="H327" s="2">
        <f>VLOOKUP($B327,'Changes (pct point)'!$B:$AA,H$645,FALSE)/(VLOOKUP($B327,'Rates (%) SA2'!$B:$AA,H$645,FALSE)-(VLOOKUP($B327,'Changes (pct point)'!$B:$AA,H$645,FALSE)))</f>
        <v>-0.17984403669724763</v>
      </c>
      <c r="I327" s="2">
        <f>VLOOKUP($B327,'Changes (pct point)'!$B:$AA,I$645,FALSE)/(VLOOKUP($B327,'Rates (%) SA2'!$B:$AA,I$645,FALSE)-(VLOOKUP($B327,'Changes (pct point)'!$B:$AA,I$645,FALSE)))</f>
        <v>-5.4306783919597923E-2</v>
      </c>
      <c r="J327" s="2">
        <f>VLOOKUP($B327,'Changes (pct point)'!$B:$AA,J$645,FALSE)/(VLOOKUP($B327,'Rates (%) SA2'!$B:$AA,J$645,FALSE)-(VLOOKUP($B327,'Changes (pct point)'!$B:$AA,J$645,FALSE)))</f>
        <v>0.27807924528301886</v>
      </c>
      <c r="K327" s="2">
        <f>VLOOKUP($B327,'Changes (pct point)'!$B:$AA,K$645,FALSE)/(VLOOKUP($B327,'Rates (%) SA2'!$B:$AA,K$645,FALSE)-(VLOOKUP($B327,'Changes (pct point)'!$B:$AA,K$645,FALSE)))</f>
        <v>0.60503370786516841</v>
      </c>
      <c r="L327" s="2">
        <f>VLOOKUP($B327,'Changes (pct point)'!$B:$AA,L$645,FALSE)/(VLOOKUP($B327,'Rates (%) SA2'!$B:$AA,L$645,FALSE)-(VLOOKUP($B327,'Changes (pct point)'!$B:$AA,L$645,FALSE)))</f>
        <v>-0.43454787234042552</v>
      </c>
      <c r="M327" s="2">
        <f>VLOOKUP($B327,'Changes (pct point)'!$B:$AA,M$645,FALSE)/(VLOOKUP($B327,'Rates (%) SA2'!$B:$AA,M$645,FALSE)-(VLOOKUP($B327,'Changes (pct point)'!$B:$AA,M$645,FALSE)))</f>
        <v>-6.2285714285714583E-3</v>
      </c>
      <c r="N327" s="2">
        <f>VLOOKUP($B327,'Changes (pct point)'!$B:$AA,N$645,FALSE)/(VLOOKUP($B327,'Rates (%) SA2'!$B:$AA,N$645,FALSE)-(VLOOKUP($B327,'Changes (pct point)'!$B:$AA,N$645,FALSE)))</f>
        <v>-0.46874506437768237</v>
      </c>
      <c r="O327" s="2">
        <f>VLOOKUP($B327,'Changes (pct point)'!$B:$AA,O$645,FALSE)/(VLOOKUP($B327,'Rates (%) SA2'!$B:$AA,O$645,FALSE)-(VLOOKUP($B327,'Changes (pct point)'!$B:$AA,O$645,FALSE)))</f>
        <v>3.2158695652174003E-2</v>
      </c>
      <c r="P327" s="2">
        <f>VLOOKUP($B327,'Changes (pct point)'!$B:$AA,P$645,FALSE)/(VLOOKUP($B327,'Rates (%) SA2'!$B:$AA,P$645,FALSE)-(VLOOKUP($B327,'Changes (pct point)'!$B:$AA,P$645,FALSE)))</f>
        <v>-0.25156491228070166</v>
      </c>
      <c r="Q327" s="2">
        <f>VLOOKUP($B327,'Changes (pct point)'!$B:$AA,Q$645,FALSE)/(VLOOKUP($B327,'Rates (%) SA2'!$B:$AA,Q$645,FALSE)-(VLOOKUP($B327,'Changes (pct point)'!$B:$AA,Q$645,FALSE)))</f>
        <v>0.33912849462365591</v>
      </c>
      <c r="R327" s="2">
        <f>VLOOKUP($B327,'Changes (pct point)'!$B:$AA,R$645,FALSE)/(VLOOKUP($B327,'Rates (%) SA2'!$B:$AA,R$645,FALSE)-(VLOOKUP($B327,'Changes (pct point)'!$B:$AA,R$645,FALSE)))</f>
        <v>2.4324324324324343E-2</v>
      </c>
      <c r="S327" s="2">
        <f>VLOOKUP($B327,'Changes (pct point)'!$B:$AA,S$645,FALSE)/(VLOOKUP($B327,'Rates (%) SA2'!$B:$AA,S$645,FALSE)-(VLOOKUP($B327,'Changes (pct point)'!$B:$AA,S$645,FALSE)))</f>
        <v>-4.3192715231788158E-2</v>
      </c>
      <c r="T327" s="2">
        <f>VLOOKUP($B327,'Changes (pct point)'!$B:$AA,T$645,FALSE)/(VLOOKUP($B327,'Rates (%) SA2'!$B:$AA,T$645,FALSE)-(VLOOKUP($B327,'Changes (pct point)'!$B:$AA,T$645,FALSE)))</f>
        <v>-0.25266043307086616</v>
      </c>
      <c r="U327" s="2">
        <f>VLOOKUP($B327,'Changes (pct point)'!$B:$AA,U$645,FALSE)/(VLOOKUP($B327,'Rates (%) SA2'!$B:$AA,U$645,FALSE)-(VLOOKUP($B327,'Changes (pct point)'!$B:$AA,U$645,FALSE)))</f>
        <v>-7.1015094339622664E-2</v>
      </c>
      <c r="V327" s="2" t="e">
        <f>VLOOKUP($B327,'Changes (pct point)'!$B:$AA,V$645,FALSE)/(VLOOKUP($B327,'Rates (%) SA2'!$B:$AA,V$645,FALSE)-(VLOOKUP($B327,'Changes (pct point)'!$B:$AA,V$645,FALSE)))</f>
        <v>#VALUE!</v>
      </c>
      <c r="W327" s="2">
        <f>VLOOKUP($B327,'Changes (pct point)'!$B:$AA,W$645,FALSE)/(VLOOKUP($B327,'Rates (%) SA2'!$B:$AA,W$645,FALSE)-(VLOOKUP($B327,'Changes (pct point)'!$B:$AA,W$645,FALSE)))</f>
        <v>0.10860655737704919</v>
      </c>
      <c r="X327" s="2">
        <f>VLOOKUP($B327,'Changes (pct point)'!$B:$AA,X$645,FALSE)/(VLOOKUP($B327,'Rates (%) SA2'!$B:$AA,X$645,FALSE)-(VLOOKUP($B327,'Changes (pct point)'!$B:$AA,X$645,FALSE)))</f>
        <v>-0.37893789378937898</v>
      </c>
      <c r="Y327" s="2">
        <f>VLOOKUP($B327,'Changes (pct point)'!$B:$AA,Y$645,FALSE)/(VLOOKUP($B327,'Rates (%) SA2'!$B:$AA,Y$645,FALSE)-(VLOOKUP($B327,'Changes (pct point)'!$B:$AA,Y$645,FALSE)))</f>
        <v>6.2068965517241385E-2</v>
      </c>
      <c r="Z327" s="2">
        <f>VLOOKUP($B327,'Changes (pct point)'!$B:$AA,Z$645,FALSE)/(VLOOKUP($B327,'Rates (%) SA2'!$B:$AA,Z$645,FALSE)-(VLOOKUP($B327,'Changes (pct point)'!$B:$AA,Z$645,FALSE)))</f>
        <v>0.61547479484173506</v>
      </c>
    </row>
    <row r="328" spans="1:26" x14ac:dyDescent="0.3">
      <c r="A328">
        <v>117011321</v>
      </c>
      <c r="B328" t="s">
        <v>415</v>
      </c>
      <c r="C328" s="2">
        <f>VLOOKUP($B328,'Changes (pct point)'!$B:$AA,C$645,FALSE)/(VLOOKUP($B328,'Rates (%) SA2'!$B:$AA,C$645,FALSE)-(VLOOKUP($B328,'Changes (pct point)'!$B:$AA,C$645,FALSE)))</f>
        <v>7.3387323943662087E-3</v>
      </c>
      <c r="D328" s="2">
        <f>VLOOKUP($B328,'Changes (pct point)'!$B:$AA,D$645,FALSE)/(VLOOKUP($B328,'Rates (%) SA2'!$B:$AA,D$645,FALSE)-(VLOOKUP($B328,'Changes (pct point)'!$B:$AA,D$645,FALSE)))</f>
        <v>-0.17595634328358206</v>
      </c>
      <c r="E328" s="2">
        <f>VLOOKUP($B328,'Changes (pct point)'!$B:$AA,E$645,FALSE)/(VLOOKUP($B328,'Rates (%) SA2'!$B:$AA,E$645,FALSE)-(VLOOKUP($B328,'Changes (pct point)'!$B:$AA,E$645,FALSE)))</f>
        <v>0.19333921568627449</v>
      </c>
      <c r="F328" s="2">
        <f>VLOOKUP($B328,'Changes (pct point)'!$B:$AA,F$645,FALSE)/(VLOOKUP($B328,'Rates (%) SA2'!$B:$AA,F$645,FALSE)-(VLOOKUP($B328,'Changes (pct point)'!$B:$AA,F$645,FALSE)))</f>
        <v>2.8250684931506835E-2</v>
      </c>
      <c r="G328" s="2">
        <f>VLOOKUP($B328,'Changes (pct point)'!$B:$AA,G$645,FALSE)/(VLOOKUP($B328,'Rates (%) SA2'!$B:$AA,G$645,FALSE)-(VLOOKUP($B328,'Changes (pct point)'!$B:$AA,G$645,FALSE)))</f>
        <v>0.18744736842105264</v>
      </c>
      <c r="H328" s="2">
        <f>VLOOKUP($B328,'Changes (pct point)'!$B:$AA,H$645,FALSE)/(VLOOKUP($B328,'Rates (%) SA2'!$B:$AA,H$645,FALSE)-(VLOOKUP($B328,'Changes (pct point)'!$B:$AA,H$645,FALSE)))</f>
        <v>0.15851442622950829</v>
      </c>
      <c r="I328" s="2">
        <f>VLOOKUP($B328,'Changes (pct point)'!$B:$AA,I$645,FALSE)/(VLOOKUP($B328,'Rates (%) SA2'!$B:$AA,I$645,FALSE)-(VLOOKUP($B328,'Changes (pct point)'!$B:$AA,I$645,FALSE)))</f>
        <v>1.3588862559241691E-2</v>
      </c>
      <c r="J328" s="2">
        <f>VLOOKUP($B328,'Changes (pct point)'!$B:$AA,J$645,FALSE)/(VLOOKUP($B328,'Rates (%) SA2'!$B:$AA,J$645,FALSE)-(VLOOKUP($B328,'Changes (pct point)'!$B:$AA,J$645,FALSE)))</f>
        <v>-8.4242073170731804E-2</v>
      </c>
      <c r="K328" s="2">
        <f>VLOOKUP($B328,'Changes (pct point)'!$B:$AA,K$645,FALSE)/(VLOOKUP($B328,'Rates (%) SA2'!$B:$AA,K$645,FALSE)-(VLOOKUP($B328,'Changes (pct point)'!$B:$AA,K$645,FALSE)))</f>
        <v>1.2226399999999997</v>
      </c>
      <c r="L328" s="2">
        <f>VLOOKUP($B328,'Changes (pct point)'!$B:$AA,L$645,FALSE)/(VLOOKUP($B328,'Rates (%) SA2'!$B:$AA,L$645,FALSE)-(VLOOKUP($B328,'Changes (pct point)'!$B:$AA,L$645,FALSE)))</f>
        <v>7.2628997867803954E-2</v>
      </c>
      <c r="M328" s="2">
        <f>VLOOKUP($B328,'Changes (pct point)'!$B:$AA,M$645,FALSE)/(VLOOKUP($B328,'Rates (%) SA2'!$B:$AA,M$645,FALSE)-(VLOOKUP($B328,'Changes (pct point)'!$B:$AA,M$645,FALSE)))</f>
        <v>-0.46767999999999998</v>
      </c>
      <c r="N328" s="2">
        <f>VLOOKUP($B328,'Changes (pct point)'!$B:$AA,N$645,FALSE)/(VLOOKUP($B328,'Rates (%) SA2'!$B:$AA,N$645,FALSE)-(VLOOKUP($B328,'Changes (pct point)'!$B:$AA,N$645,FALSE)))</f>
        <v>-0.25893333333333335</v>
      </c>
      <c r="O328" s="2">
        <f>VLOOKUP($B328,'Changes (pct point)'!$B:$AA,O$645,FALSE)/(VLOOKUP($B328,'Rates (%) SA2'!$B:$AA,O$645,FALSE)-(VLOOKUP($B328,'Changes (pct point)'!$B:$AA,O$645,FALSE)))</f>
        <v>0.6854831325301205</v>
      </c>
      <c r="P328" s="2">
        <f>VLOOKUP($B328,'Changes (pct point)'!$B:$AA,P$645,FALSE)/(VLOOKUP($B328,'Rates (%) SA2'!$B:$AA,P$645,FALSE)-(VLOOKUP($B328,'Changes (pct point)'!$B:$AA,P$645,FALSE)))</f>
        <v>-0.41110000000000008</v>
      </c>
      <c r="Q328" s="2">
        <f>VLOOKUP($B328,'Changes (pct point)'!$B:$AA,Q$645,FALSE)/(VLOOKUP($B328,'Rates (%) SA2'!$B:$AA,Q$645,FALSE)-(VLOOKUP($B328,'Changes (pct point)'!$B:$AA,Q$645,FALSE)))</f>
        <v>0.16362217898832684</v>
      </c>
      <c r="R328" s="2">
        <f>VLOOKUP($B328,'Changes (pct point)'!$B:$AA,R$645,FALSE)/(VLOOKUP($B328,'Rates (%) SA2'!$B:$AA,R$645,FALSE)-(VLOOKUP($B328,'Changes (pct point)'!$B:$AA,R$645,FALSE)))</f>
        <v>0.18059090909090902</v>
      </c>
      <c r="S328" s="2">
        <f>VLOOKUP($B328,'Changes (pct point)'!$B:$AA,S$645,FALSE)/(VLOOKUP($B328,'Rates (%) SA2'!$B:$AA,S$645,FALSE)-(VLOOKUP($B328,'Changes (pct point)'!$B:$AA,S$645,FALSE)))</f>
        <v>3.8834951456308476E-4</v>
      </c>
      <c r="T328" s="2">
        <f>VLOOKUP($B328,'Changes (pct point)'!$B:$AA,T$645,FALSE)/(VLOOKUP($B328,'Rates (%) SA2'!$B:$AA,T$645,FALSE)-(VLOOKUP($B328,'Changes (pct point)'!$B:$AA,T$645,FALSE)))</f>
        <v>0.16175956284153006</v>
      </c>
      <c r="U328" s="2">
        <f>VLOOKUP($B328,'Changes (pct point)'!$B:$AA,U$645,FALSE)/(VLOOKUP($B328,'Rates (%) SA2'!$B:$AA,U$645,FALSE)-(VLOOKUP($B328,'Changes (pct point)'!$B:$AA,U$645,FALSE)))</f>
        <v>-7.1063247863247941E-2</v>
      </c>
      <c r="V328" s="2">
        <f>VLOOKUP($B328,'Changes (pct point)'!$B:$AA,V$645,FALSE)/(VLOOKUP($B328,'Rates (%) SA2'!$B:$AA,V$645,FALSE)-(VLOOKUP($B328,'Changes (pct point)'!$B:$AA,V$645,FALSE)))</f>
        <v>0.26304102564102566</v>
      </c>
      <c r="W328" s="2">
        <f>VLOOKUP($B328,'Changes (pct point)'!$B:$AA,W$645,FALSE)/(VLOOKUP($B328,'Rates (%) SA2'!$B:$AA,W$645,FALSE)-(VLOOKUP($B328,'Changes (pct point)'!$B:$AA,W$645,FALSE)))</f>
        <v>0.26701570680628273</v>
      </c>
      <c r="X328" s="2">
        <f>VLOOKUP($B328,'Changes (pct point)'!$B:$AA,X$645,FALSE)/(VLOOKUP($B328,'Rates (%) SA2'!$B:$AA,X$645,FALSE)-(VLOOKUP($B328,'Changes (pct point)'!$B:$AA,X$645,FALSE)))</f>
        <v>0.13818565400843885</v>
      </c>
      <c r="Y328" s="2">
        <f>VLOOKUP($B328,'Changes (pct point)'!$B:$AA,Y$645,FALSE)/(VLOOKUP($B328,'Rates (%) SA2'!$B:$AA,Y$645,FALSE)-(VLOOKUP($B328,'Changes (pct point)'!$B:$AA,Y$645,FALSE)))</f>
        <v>4.9783549783549777E-2</v>
      </c>
      <c r="Z328" s="2">
        <f>VLOOKUP($B328,'Changes (pct point)'!$B:$AA,Z$645,FALSE)/(VLOOKUP($B328,'Rates (%) SA2'!$B:$AA,Z$645,FALSE)-(VLOOKUP($B328,'Changes (pct point)'!$B:$AA,Z$645,FALSE)))</f>
        <v>0.17004297114794353</v>
      </c>
    </row>
    <row r="329" spans="1:26" x14ac:dyDescent="0.3">
      <c r="A329">
        <v>127021509</v>
      </c>
      <c r="B329" t="s">
        <v>674</v>
      </c>
      <c r="C329" s="2">
        <f>VLOOKUP($B329,'Changes (pct point)'!$B:$AA,C$645,FALSE)/(VLOOKUP($B329,'Rates (%) SA2'!$B:$AA,C$645,FALSE)-(VLOOKUP($B329,'Changes (pct point)'!$B:$AA,C$645,FALSE)))</f>
        <v>0.35331200820328862</v>
      </c>
      <c r="D329" s="2">
        <f>VLOOKUP($B329,'Changes (pct point)'!$B:$AA,D$645,FALSE)/(VLOOKUP($B329,'Rates (%) SA2'!$B:$AA,D$645,FALSE)-(VLOOKUP($B329,'Changes (pct point)'!$B:$AA,D$645,FALSE)))</f>
        <v>0.35724984939759036</v>
      </c>
      <c r="E329" s="2">
        <f>VLOOKUP($B329,'Changes (pct point)'!$B:$AA,E$645,FALSE)/(VLOOKUP($B329,'Rates (%) SA2'!$B:$AA,E$645,FALSE)-(VLOOKUP($B329,'Changes (pct point)'!$B:$AA,E$645,FALSE)))</f>
        <v>0.40947605633802808</v>
      </c>
      <c r="F329" s="2">
        <f>VLOOKUP($B329,'Changes (pct point)'!$B:$AA,F$645,FALSE)/(VLOOKUP($B329,'Rates (%) SA2'!$B:$AA,F$645,FALSE)-(VLOOKUP($B329,'Changes (pct point)'!$B:$AA,F$645,FALSE)))</f>
        <v>0.30338844797178127</v>
      </c>
      <c r="G329" s="2">
        <f>VLOOKUP($B329,'Changes (pct point)'!$B:$AA,G$645,FALSE)/(VLOOKUP($B329,'Rates (%) SA2'!$B:$AA,G$645,FALSE)-(VLOOKUP($B329,'Changes (pct point)'!$B:$AA,G$645,FALSE)))</f>
        <v>0.23033191489361715</v>
      </c>
      <c r="H329" s="2">
        <f>VLOOKUP($B329,'Changes (pct point)'!$B:$AA,H$645,FALSE)/(VLOOKUP($B329,'Rates (%) SA2'!$B:$AA,H$645,FALSE)-(VLOOKUP($B329,'Changes (pct point)'!$B:$AA,H$645,FALSE)))</f>
        <v>0.2557600823045269</v>
      </c>
      <c r="I329" s="2">
        <f>VLOOKUP($B329,'Changes (pct point)'!$B:$AA,I$645,FALSE)/(VLOOKUP($B329,'Rates (%) SA2'!$B:$AA,I$645,FALSE)-(VLOOKUP($B329,'Changes (pct point)'!$B:$AA,I$645,FALSE)))</f>
        <v>0.36364592964824127</v>
      </c>
      <c r="J329" s="2">
        <f>VLOOKUP($B329,'Changes (pct point)'!$B:$AA,J$645,FALSE)/(VLOOKUP($B329,'Rates (%) SA2'!$B:$AA,J$645,FALSE)-(VLOOKUP($B329,'Changes (pct point)'!$B:$AA,J$645,FALSE)))</f>
        <v>-9.1395454545454571E-2</v>
      </c>
      <c r="K329" s="2">
        <f>VLOOKUP($B329,'Changes (pct point)'!$B:$AA,K$645,FALSE)/(VLOOKUP($B329,'Rates (%) SA2'!$B:$AA,K$645,FALSE)-(VLOOKUP($B329,'Changes (pct point)'!$B:$AA,K$645,FALSE)))</f>
        <v>0.94479999999999975</v>
      </c>
      <c r="L329" s="2">
        <f>VLOOKUP($B329,'Changes (pct point)'!$B:$AA,L$645,FALSE)/(VLOOKUP($B329,'Rates (%) SA2'!$B:$AA,L$645,FALSE)-(VLOOKUP($B329,'Changes (pct point)'!$B:$AA,L$645,FALSE)))</f>
        <v>0.90482338308457688</v>
      </c>
      <c r="M329" s="2">
        <f>VLOOKUP($B329,'Changes (pct point)'!$B:$AA,M$645,FALSE)/(VLOOKUP($B329,'Rates (%) SA2'!$B:$AA,M$645,FALSE)-(VLOOKUP($B329,'Changes (pct point)'!$B:$AA,M$645,FALSE)))</f>
        <v>0.43236788793103448</v>
      </c>
      <c r="N329" s="2">
        <f>VLOOKUP($B329,'Changes (pct point)'!$B:$AA,N$645,FALSE)/(VLOOKUP($B329,'Rates (%) SA2'!$B:$AA,N$645,FALSE)-(VLOOKUP($B329,'Changes (pct point)'!$B:$AA,N$645,FALSE)))</f>
        <v>6.6034745762711969E-2</v>
      </c>
      <c r="O329" s="2">
        <f>VLOOKUP($B329,'Changes (pct point)'!$B:$AA,O$645,FALSE)/(VLOOKUP($B329,'Rates (%) SA2'!$B:$AA,O$645,FALSE)-(VLOOKUP($B329,'Changes (pct point)'!$B:$AA,O$645,FALSE)))</f>
        <v>0.33706086956521747</v>
      </c>
      <c r="P329" s="2">
        <f>VLOOKUP($B329,'Changes (pct point)'!$B:$AA,P$645,FALSE)/(VLOOKUP($B329,'Rates (%) SA2'!$B:$AA,P$645,FALSE)-(VLOOKUP($B329,'Changes (pct point)'!$B:$AA,P$645,FALSE)))</f>
        <v>-6.1557142857142977E-2</v>
      </c>
      <c r="Q329" s="2">
        <f>VLOOKUP($B329,'Changes (pct point)'!$B:$AA,Q$645,FALSE)/(VLOOKUP($B329,'Rates (%) SA2'!$B:$AA,Q$645,FALSE)-(VLOOKUP($B329,'Changes (pct point)'!$B:$AA,Q$645,FALSE)))</f>
        <v>0.29404188376753509</v>
      </c>
      <c r="R329" s="2">
        <f>VLOOKUP($B329,'Changes (pct point)'!$B:$AA,R$645,FALSE)/(VLOOKUP($B329,'Rates (%) SA2'!$B:$AA,R$645,FALSE)-(VLOOKUP($B329,'Changes (pct point)'!$B:$AA,R$645,FALSE)))</f>
        <v>0.81481055900621102</v>
      </c>
      <c r="S329" s="2">
        <f>VLOOKUP($B329,'Changes (pct point)'!$B:$AA,S$645,FALSE)/(VLOOKUP($B329,'Rates (%) SA2'!$B:$AA,S$645,FALSE)-(VLOOKUP($B329,'Changes (pct point)'!$B:$AA,S$645,FALSE)))</f>
        <v>0.49765687732342007</v>
      </c>
      <c r="T329" s="2">
        <f>VLOOKUP($B329,'Changes (pct point)'!$B:$AA,T$645,FALSE)/(VLOOKUP($B329,'Rates (%) SA2'!$B:$AA,T$645,FALSE)-(VLOOKUP($B329,'Changes (pct point)'!$B:$AA,T$645,FALSE)))</f>
        <v>0.23355911330049262</v>
      </c>
      <c r="U329" s="2">
        <f>VLOOKUP($B329,'Changes (pct point)'!$B:$AA,U$645,FALSE)/(VLOOKUP($B329,'Rates (%) SA2'!$B:$AA,U$645,FALSE)-(VLOOKUP($B329,'Changes (pct point)'!$B:$AA,U$645,FALSE)))</f>
        <v>-7.345345622119806E-2</v>
      </c>
      <c r="V329" s="2">
        <f>VLOOKUP($B329,'Changes (pct point)'!$B:$AA,V$645,FALSE)/(VLOOKUP($B329,'Rates (%) SA2'!$B:$AA,V$645,FALSE)-(VLOOKUP($B329,'Changes (pct point)'!$B:$AA,V$645,FALSE)))</f>
        <v>1.4704120418848168</v>
      </c>
      <c r="W329" s="2">
        <f>VLOOKUP($B329,'Changes (pct point)'!$B:$AA,W$645,FALSE)/(VLOOKUP($B329,'Rates (%) SA2'!$B:$AA,W$645,FALSE)-(VLOOKUP($B329,'Changes (pct point)'!$B:$AA,W$645,FALSE)))</f>
        <v>0.10417690417690419</v>
      </c>
      <c r="X329" s="2">
        <f>VLOOKUP($B329,'Changes (pct point)'!$B:$AA,X$645,FALSE)/(VLOOKUP($B329,'Rates (%) SA2'!$B:$AA,X$645,FALSE)-(VLOOKUP($B329,'Changes (pct point)'!$B:$AA,X$645,FALSE)))</f>
        <v>0.23723404255319147</v>
      </c>
      <c r="Y329" s="2">
        <f>VLOOKUP($B329,'Changes (pct point)'!$B:$AA,Y$645,FALSE)/(VLOOKUP($B329,'Rates (%) SA2'!$B:$AA,Y$645,FALSE)-(VLOOKUP($B329,'Changes (pct point)'!$B:$AA,Y$645,FALSE)))</f>
        <v>6.5337763012181624E-2</v>
      </c>
      <c r="Z329" s="2">
        <f>VLOOKUP($B329,'Changes (pct point)'!$B:$AA,Z$645,FALSE)/(VLOOKUP($B329,'Rates (%) SA2'!$B:$AA,Z$645,FALSE)-(VLOOKUP($B329,'Changes (pct point)'!$B:$AA,Z$645,FALSE)))</f>
        <v>0.16792452830188681</v>
      </c>
    </row>
    <row r="330" spans="1:26" x14ac:dyDescent="0.3">
      <c r="A330">
        <v>103011060</v>
      </c>
      <c r="B330" t="s">
        <v>132</v>
      </c>
      <c r="C330" s="2">
        <f>VLOOKUP($B330,'Changes (pct point)'!$B:$AA,C$645,FALSE)/(VLOOKUP($B330,'Rates (%) SA2'!$B:$AA,C$645,FALSE)-(VLOOKUP($B330,'Changes (pct point)'!$B:$AA,C$645,FALSE)))</f>
        <v>8.7461241970021461E-2</v>
      </c>
      <c r="D330" s="2">
        <f>VLOOKUP($B330,'Changes (pct point)'!$B:$AA,D$645,FALSE)/(VLOOKUP($B330,'Rates (%) SA2'!$B:$AA,D$645,FALSE)-(VLOOKUP($B330,'Changes (pct point)'!$B:$AA,D$645,FALSE)))</f>
        <v>0.48865217391304366</v>
      </c>
      <c r="E330" s="2">
        <f>VLOOKUP($B330,'Changes (pct point)'!$B:$AA,E$645,FALSE)/(VLOOKUP($B330,'Rates (%) SA2'!$B:$AA,E$645,FALSE)-(VLOOKUP($B330,'Changes (pct point)'!$B:$AA,E$645,FALSE)))</f>
        <v>2.301891304347826</v>
      </c>
      <c r="F330" s="2">
        <f>VLOOKUP($B330,'Changes (pct point)'!$B:$AA,F$645,FALSE)/(VLOOKUP($B330,'Rates (%) SA2'!$B:$AA,F$645,FALSE)-(VLOOKUP($B330,'Changes (pct point)'!$B:$AA,F$645,FALSE)))</f>
        <v>1.7100000000000108E-2</v>
      </c>
      <c r="G330" s="2">
        <f>VLOOKUP($B330,'Changes (pct point)'!$B:$AA,G$645,FALSE)/(VLOOKUP($B330,'Rates (%) SA2'!$B:$AA,G$645,FALSE)-(VLOOKUP($B330,'Changes (pct point)'!$B:$AA,G$645,FALSE)))</f>
        <v>-0.27302835820895516</v>
      </c>
      <c r="H330" s="2">
        <f>VLOOKUP($B330,'Changes (pct point)'!$B:$AA,H$645,FALSE)/(VLOOKUP($B330,'Rates (%) SA2'!$B:$AA,H$645,FALSE)-(VLOOKUP($B330,'Changes (pct point)'!$B:$AA,H$645,FALSE)))</f>
        <v>0.30990476190476196</v>
      </c>
      <c r="I330" s="2">
        <f>VLOOKUP($B330,'Changes (pct point)'!$B:$AA,I$645,FALSE)/(VLOOKUP($B330,'Rates (%) SA2'!$B:$AA,I$645,FALSE)-(VLOOKUP($B330,'Changes (pct point)'!$B:$AA,I$645,FALSE)))</f>
        <v>-0.15500775862068969</v>
      </c>
      <c r="J330" s="2">
        <f>VLOOKUP($B330,'Changes (pct point)'!$B:$AA,J$645,FALSE)/(VLOOKUP($B330,'Rates (%) SA2'!$B:$AA,J$645,FALSE)-(VLOOKUP($B330,'Changes (pct point)'!$B:$AA,J$645,FALSE)))</f>
        <v>-0.2472333333333333</v>
      </c>
      <c r="K330" s="2">
        <f>VLOOKUP($B330,'Changes (pct point)'!$B:$AA,K$645,FALSE)/(VLOOKUP($B330,'Rates (%) SA2'!$B:$AA,K$645,FALSE)-(VLOOKUP($B330,'Changes (pct point)'!$B:$AA,K$645,FALSE)))</f>
        <v>-4.350877192982458E-2</v>
      </c>
      <c r="L330" s="2">
        <f>VLOOKUP($B330,'Changes (pct point)'!$B:$AA,L$645,FALSE)/(VLOOKUP($B330,'Rates (%) SA2'!$B:$AA,L$645,FALSE)-(VLOOKUP($B330,'Changes (pct point)'!$B:$AA,L$645,FALSE)))</f>
        <v>1.0471186440677966</v>
      </c>
      <c r="M330" s="2">
        <f>VLOOKUP($B330,'Changes (pct point)'!$B:$AA,M$645,FALSE)/(VLOOKUP($B330,'Rates (%) SA2'!$B:$AA,M$645,FALSE)-(VLOOKUP($B330,'Changes (pct point)'!$B:$AA,M$645,FALSE)))</f>
        <v>-0.13067142857142849</v>
      </c>
      <c r="N330" s="2">
        <f>VLOOKUP($B330,'Changes (pct point)'!$B:$AA,N$645,FALSE)/(VLOOKUP($B330,'Rates (%) SA2'!$B:$AA,N$645,FALSE)-(VLOOKUP($B330,'Changes (pct point)'!$B:$AA,N$645,FALSE)))</f>
        <v>-0.23021714285714287</v>
      </c>
      <c r="O330" s="2">
        <f>VLOOKUP($B330,'Changes (pct point)'!$B:$AA,O$645,FALSE)/(VLOOKUP($B330,'Rates (%) SA2'!$B:$AA,O$645,FALSE)-(VLOOKUP($B330,'Changes (pct point)'!$B:$AA,O$645,FALSE)))</f>
        <v>0.19865957446808499</v>
      </c>
      <c r="P330" s="2">
        <f>VLOOKUP($B330,'Changes (pct point)'!$B:$AA,P$645,FALSE)/(VLOOKUP($B330,'Rates (%) SA2'!$B:$AA,P$645,FALSE)-(VLOOKUP($B330,'Changes (pct point)'!$B:$AA,P$645,FALSE)))</f>
        <v>-0.18526666666666672</v>
      </c>
      <c r="Q330" s="2">
        <f>VLOOKUP($B330,'Changes (pct point)'!$B:$AA,Q$645,FALSE)/(VLOOKUP($B330,'Rates (%) SA2'!$B:$AA,Q$645,FALSE)-(VLOOKUP($B330,'Changes (pct point)'!$B:$AA,Q$645,FALSE)))</f>
        <v>0.4648145251396647</v>
      </c>
      <c r="R330" s="2">
        <f>VLOOKUP($B330,'Changes (pct point)'!$B:$AA,R$645,FALSE)/(VLOOKUP($B330,'Rates (%) SA2'!$B:$AA,R$645,FALSE)-(VLOOKUP($B330,'Changes (pct point)'!$B:$AA,R$645,FALSE)))</f>
        <v>-0.34215769230769238</v>
      </c>
      <c r="S330" s="2">
        <f>VLOOKUP($B330,'Changes (pct point)'!$B:$AA,S$645,FALSE)/(VLOOKUP($B330,'Rates (%) SA2'!$B:$AA,S$645,FALSE)-(VLOOKUP($B330,'Changes (pct point)'!$B:$AA,S$645,FALSE)))</f>
        <v>-0.24760717703349286</v>
      </c>
      <c r="T330" s="2">
        <f>VLOOKUP($B330,'Changes (pct point)'!$B:$AA,T$645,FALSE)/(VLOOKUP($B330,'Rates (%) SA2'!$B:$AA,T$645,FALSE)-(VLOOKUP($B330,'Changes (pct point)'!$B:$AA,T$645,FALSE)))</f>
        <v>0.78738646616541386</v>
      </c>
      <c r="U330" s="2">
        <f>VLOOKUP($B330,'Changes (pct point)'!$B:$AA,U$645,FALSE)/(VLOOKUP($B330,'Rates (%) SA2'!$B:$AA,U$645,FALSE)-(VLOOKUP($B330,'Changes (pct point)'!$B:$AA,U$645,FALSE)))</f>
        <v>-7.583333333333335E-2</v>
      </c>
      <c r="V330" s="2" t="e">
        <f>VLOOKUP($B330,'Changes (pct point)'!$B:$AA,V$645,FALSE)/(VLOOKUP($B330,'Rates (%) SA2'!$B:$AA,V$645,FALSE)-(VLOOKUP($B330,'Changes (pct point)'!$B:$AA,V$645,FALSE)))</f>
        <v>#VALUE!</v>
      </c>
      <c r="W330" s="2">
        <f>VLOOKUP($B330,'Changes (pct point)'!$B:$AA,W$645,FALSE)/(VLOOKUP($B330,'Rates (%) SA2'!$B:$AA,W$645,FALSE)-(VLOOKUP($B330,'Changes (pct point)'!$B:$AA,W$645,FALSE)))</f>
        <v>0.219</v>
      </c>
      <c r="X330" s="2">
        <f>VLOOKUP($B330,'Changes (pct point)'!$B:$AA,X$645,FALSE)/(VLOOKUP($B330,'Rates (%) SA2'!$B:$AA,X$645,FALSE)-(VLOOKUP($B330,'Changes (pct point)'!$B:$AA,X$645,FALSE)))</f>
        <v>-0.60134003350083753</v>
      </c>
      <c r="Y330" s="2" t="e">
        <f>VLOOKUP($B330,'Changes (pct point)'!$B:$AA,Y$645,FALSE)/(VLOOKUP($B330,'Rates (%) SA2'!$B:$AA,Y$645,FALSE)-(VLOOKUP($B330,'Changes (pct point)'!$B:$AA,Y$645,FALSE)))</f>
        <v>#DIV/0!</v>
      </c>
      <c r="Z330" s="2">
        <f>VLOOKUP($B330,'Changes (pct point)'!$B:$AA,Z$645,FALSE)/(VLOOKUP($B330,'Rates (%) SA2'!$B:$AA,Z$645,FALSE)-(VLOOKUP($B330,'Changes (pct point)'!$B:$AA,Z$645,FALSE)))</f>
        <v>0.70304568527918798</v>
      </c>
    </row>
    <row r="331" spans="1:26" x14ac:dyDescent="0.3">
      <c r="A331">
        <v>121021406</v>
      </c>
      <c r="B331" t="s">
        <v>534</v>
      </c>
      <c r="C331" s="2">
        <f>VLOOKUP($B331,'Changes (pct point)'!$B:$AA,C$645,FALSE)/(VLOOKUP($B331,'Rates (%) SA2'!$B:$AA,C$645,FALSE)-(VLOOKUP($B331,'Changes (pct point)'!$B:$AA,C$645,FALSE)))</f>
        <v>-0.13577145038167934</v>
      </c>
      <c r="D331" s="2">
        <f>VLOOKUP($B331,'Changes (pct point)'!$B:$AA,D$645,FALSE)/(VLOOKUP($B331,'Rates (%) SA2'!$B:$AA,D$645,FALSE)-(VLOOKUP($B331,'Changes (pct point)'!$B:$AA,D$645,FALSE)))</f>
        <v>-0.11993645161290316</v>
      </c>
      <c r="E331" s="2">
        <f>VLOOKUP($B331,'Changes (pct point)'!$B:$AA,E$645,FALSE)/(VLOOKUP($B331,'Rates (%) SA2'!$B:$AA,E$645,FALSE)-(VLOOKUP($B331,'Changes (pct point)'!$B:$AA,E$645,FALSE)))</f>
        <v>-0.29893043478260872</v>
      </c>
      <c r="F331" s="2">
        <f>VLOOKUP($B331,'Changes (pct point)'!$B:$AA,F$645,FALSE)/(VLOOKUP($B331,'Rates (%) SA2'!$B:$AA,F$645,FALSE)-(VLOOKUP($B331,'Changes (pct point)'!$B:$AA,F$645,FALSE)))</f>
        <v>-0.21179049773755657</v>
      </c>
      <c r="G331" s="2">
        <f>VLOOKUP($B331,'Changes (pct point)'!$B:$AA,G$645,FALSE)/(VLOOKUP($B331,'Rates (%) SA2'!$B:$AA,G$645,FALSE)-(VLOOKUP($B331,'Changes (pct point)'!$B:$AA,G$645,FALSE)))</f>
        <v>0.3119636363636365</v>
      </c>
      <c r="H331" s="2">
        <f>VLOOKUP($B331,'Changes (pct point)'!$B:$AA,H$645,FALSE)/(VLOOKUP($B331,'Rates (%) SA2'!$B:$AA,H$645,FALSE)-(VLOOKUP($B331,'Changes (pct point)'!$B:$AA,H$645,FALSE)))</f>
        <v>-0.15702128146453087</v>
      </c>
      <c r="I331" s="2">
        <f>VLOOKUP($B331,'Changes (pct point)'!$B:$AA,I$645,FALSE)/(VLOOKUP($B331,'Rates (%) SA2'!$B:$AA,I$645,FALSE)-(VLOOKUP($B331,'Changes (pct point)'!$B:$AA,I$645,FALSE)))</f>
        <v>-0.12111705150976902</v>
      </c>
      <c r="J331" s="2">
        <f>VLOOKUP($B331,'Changes (pct point)'!$B:$AA,J$645,FALSE)/(VLOOKUP($B331,'Rates (%) SA2'!$B:$AA,J$645,FALSE)-(VLOOKUP($B331,'Changes (pct point)'!$B:$AA,J$645,FALSE)))</f>
        <v>0.62628372093023255</v>
      </c>
      <c r="K331" s="2">
        <f>VLOOKUP($B331,'Changes (pct point)'!$B:$AA,K$645,FALSE)/(VLOOKUP($B331,'Rates (%) SA2'!$B:$AA,K$645,FALSE)-(VLOOKUP($B331,'Changes (pct point)'!$B:$AA,K$645,FALSE)))</f>
        <v>0.52169615384615398</v>
      </c>
      <c r="L331" s="2">
        <f>VLOOKUP($B331,'Changes (pct point)'!$B:$AA,L$645,FALSE)/(VLOOKUP($B331,'Rates (%) SA2'!$B:$AA,L$645,FALSE)-(VLOOKUP($B331,'Changes (pct point)'!$B:$AA,L$645,FALSE)))</f>
        <v>-0.28452324929971995</v>
      </c>
      <c r="M331" s="2">
        <f>VLOOKUP($B331,'Changes (pct point)'!$B:$AA,M$645,FALSE)/(VLOOKUP($B331,'Rates (%) SA2'!$B:$AA,M$645,FALSE)-(VLOOKUP($B331,'Changes (pct point)'!$B:$AA,M$645,FALSE)))</f>
        <v>-0.2422</v>
      </c>
      <c r="N331" s="2">
        <f>VLOOKUP($B331,'Changes (pct point)'!$B:$AA,N$645,FALSE)/(VLOOKUP($B331,'Rates (%) SA2'!$B:$AA,N$645,FALSE)-(VLOOKUP($B331,'Changes (pct point)'!$B:$AA,N$645,FALSE)))</f>
        <v>-0.54854872611464967</v>
      </c>
      <c r="O331" s="2">
        <f>VLOOKUP($B331,'Changes (pct point)'!$B:$AA,O$645,FALSE)/(VLOOKUP($B331,'Rates (%) SA2'!$B:$AA,O$645,FALSE)-(VLOOKUP($B331,'Changes (pct point)'!$B:$AA,O$645,FALSE)))</f>
        <v>5.2317241379310445E-2</v>
      </c>
      <c r="P331" s="2">
        <f>VLOOKUP($B331,'Changes (pct point)'!$B:$AA,P$645,FALSE)/(VLOOKUP($B331,'Rates (%) SA2'!$B:$AA,P$645,FALSE)-(VLOOKUP($B331,'Changes (pct point)'!$B:$AA,P$645,FALSE)))</f>
        <v>-4.3476271186440672E-2</v>
      </c>
      <c r="Q331" s="2">
        <f>VLOOKUP($B331,'Changes (pct point)'!$B:$AA,Q$645,FALSE)/(VLOOKUP($B331,'Rates (%) SA2'!$B:$AA,Q$645,FALSE)-(VLOOKUP($B331,'Changes (pct point)'!$B:$AA,Q$645,FALSE)))</f>
        <v>4.0267751479289994E-2</v>
      </c>
      <c r="R331" s="2">
        <f>VLOOKUP($B331,'Changes (pct point)'!$B:$AA,R$645,FALSE)/(VLOOKUP($B331,'Rates (%) SA2'!$B:$AA,R$645,FALSE)-(VLOOKUP($B331,'Changes (pct point)'!$B:$AA,R$645,FALSE)))</f>
        <v>0.23086013986013984</v>
      </c>
      <c r="S331" s="2">
        <f>VLOOKUP($B331,'Changes (pct point)'!$B:$AA,S$645,FALSE)/(VLOOKUP($B331,'Rates (%) SA2'!$B:$AA,S$645,FALSE)-(VLOOKUP($B331,'Changes (pct point)'!$B:$AA,S$645,FALSE)))</f>
        <v>0.13436119402985075</v>
      </c>
      <c r="T331" s="2">
        <f>VLOOKUP($B331,'Changes (pct point)'!$B:$AA,T$645,FALSE)/(VLOOKUP($B331,'Rates (%) SA2'!$B:$AA,T$645,FALSE)-(VLOOKUP($B331,'Changes (pct point)'!$B:$AA,T$645,FALSE)))</f>
        <v>-0.25408126064735953</v>
      </c>
      <c r="U331" s="2">
        <f>VLOOKUP($B331,'Changes (pct point)'!$B:$AA,U$645,FALSE)/(VLOOKUP($B331,'Rates (%) SA2'!$B:$AA,U$645,FALSE)-(VLOOKUP($B331,'Changes (pct point)'!$B:$AA,U$645,FALSE)))</f>
        <v>-7.6064417177914054E-2</v>
      </c>
      <c r="V331" s="2">
        <f>VLOOKUP($B331,'Changes (pct point)'!$B:$AA,V$645,FALSE)/(VLOOKUP($B331,'Rates (%) SA2'!$B:$AA,V$645,FALSE)-(VLOOKUP($B331,'Changes (pct point)'!$B:$AA,V$645,FALSE)))</f>
        <v>-0.31574785276073625</v>
      </c>
      <c r="W331" s="2">
        <f>VLOOKUP($B331,'Changes (pct point)'!$B:$AA,W$645,FALSE)/(VLOOKUP($B331,'Rates (%) SA2'!$B:$AA,W$645,FALSE)-(VLOOKUP($B331,'Changes (pct point)'!$B:$AA,W$645,FALSE)))</f>
        <v>0.28007889546351084</v>
      </c>
      <c r="X331" s="2">
        <f>VLOOKUP($B331,'Changes (pct point)'!$B:$AA,X$645,FALSE)/(VLOOKUP($B331,'Rates (%) SA2'!$B:$AA,X$645,FALSE)-(VLOOKUP($B331,'Changes (pct point)'!$B:$AA,X$645,FALSE)))</f>
        <v>-0.70354609929078016</v>
      </c>
      <c r="Y331" s="2">
        <f>VLOOKUP($B331,'Changes (pct point)'!$B:$AA,Y$645,FALSE)/(VLOOKUP($B331,'Rates (%) SA2'!$B:$AA,Y$645,FALSE)-(VLOOKUP($B331,'Changes (pct point)'!$B:$AA,Y$645,FALSE)))</f>
        <v>0.46568627450980388</v>
      </c>
      <c r="Z331" s="2">
        <f>VLOOKUP($B331,'Changes (pct point)'!$B:$AA,Z$645,FALSE)/(VLOOKUP($B331,'Rates (%) SA2'!$B:$AA,Z$645,FALSE)-(VLOOKUP($B331,'Changes (pct point)'!$B:$AA,Z$645,FALSE)))</f>
        <v>-1.0043942247332079E-2</v>
      </c>
    </row>
    <row r="332" spans="1:26" x14ac:dyDescent="0.3">
      <c r="A332">
        <v>101021009</v>
      </c>
      <c r="B332" t="s">
        <v>75</v>
      </c>
      <c r="C332" s="2">
        <f>VLOOKUP($B332,'Changes (pct point)'!$B:$AA,C$645,FALSE)/(VLOOKUP($B332,'Rates (%) SA2'!$B:$AA,C$645,FALSE)-(VLOOKUP($B332,'Changes (pct point)'!$B:$AA,C$645,FALSE)))</f>
        <v>5.2217775665399285E-2</v>
      </c>
      <c r="D332" s="2">
        <f>VLOOKUP($B332,'Changes (pct point)'!$B:$AA,D$645,FALSE)/(VLOOKUP($B332,'Rates (%) SA2'!$B:$AA,D$645,FALSE)-(VLOOKUP($B332,'Changes (pct point)'!$B:$AA,D$645,FALSE)))</f>
        <v>-0.38064867256637169</v>
      </c>
      <c r="E332" s="2">
        <f>VLOOKUP($B332,'Changes (pct point)'!$B:$AA,E$645,FALSE)/(VLOOKUP($B332,'Rates (%) SA2'!$B:$AA,E$645,FALSE)-(VLOOKUP($B332,'Changes (pct point)'!$B:$AA,E$645,FALSE)))</f>
        <v>0.59719381443298969</v>
      </c>
      <c r="F332" s="2">
        <f>VLOOKUP($B332,'Changes (pct point)'!$B:$AA,F$645,FALSE)/(VLOOKUP($B332,'Rates (%) SA2'!$B:$AA,F$645,FALSE)-(VLOOKUP($B332,'Changes (pct point)'!$B:$AA,F$645,FALSE)))</f>
        <v>5.1432876712328858E-2</v>
      </c>
      <c r="G332" s="2">
        <f>VLOOKUP($B332,'Changes (pct point)'!$B:$AA,G$645,FALSE)/(VLOOKUP($B332,'Rates (%) SA2'!$B:$AA,G$645,FALSE)-(VLOOKUP($B332,'Changes (pct point)'!$B:$AA,G$645,FALSE)))</f>
        <v>0.31783793103448277</v>
      </c>
      <c r="H332" s="2">
        <f>VLOOKUP($B332,'Changes (pct point)'!$B:$AA,H$645,FALSE)/(VLOOKUP($B332,'Rates (%) SA2'!$B:$AA,H$645,FALSE)-(VLOOKUP($B332,'Changes (pct point)'!$B:$AA,H$645,FALSE)))</f>
        <v>0.14151578947368415</v>
      </c>
      <c r="I332" s="2">
        <f>VLOOKUP($B332,'Changes (pct point)'!$B:$AA,I$645,FALSE)/(VLOOKUP($B332,'Rates (%) SA2'!$B:$AA,I$645,FALSE)-(VLOOKUP($B332,'Changes (pct point)'!$B:$AA,I$645,FALSE)))</f>
        <v>0.20091928020565555</v>
      </c>
      <c r="J332" s="2">
        <f>VLOOKUP($B332,'Changes (pct point)'!$B:$AA,J$645,FALSE)/(VLOOKUP($B332,'Rates (%) SA2'!$B:$AA,J$645,FALSE)-(VLOOKUP($B332,'Changes (pct point)'!$B:$AA,J$645,FALSE)))</f>
        <v>4.0995041322314192E-2</v>
      </c>
      <c r="K332" s="2">
        <f>VLOOKUP($B332,'Changes (pct point)'!$B:$AA,K$645,FALSE)/(VLOOKUP($B332,'Rates (%) SA2'!$B:$AA,K$645,FALSE)-(VLOOKUP($B332,'Changes (pct point)'!$B:$AA,K$645,FALSE)))</f>
        <v>9.9407407407411485E-4</v>
      </c>
      <c r="L332" s="2">
        <f>VLOOKUP($B332,'Changes (pct point)'!$B:$AA,L$645,FALSE)/(VLOOKUP($B332,'Rates (%) SA2'!$B:$AA,L$645,FALSE)-(VLOOKUP($B332,'Changes (pct point)'!$B:$AA,L$645,FALSE)))</f>
        <v>0.68603261802575111</v>
      </c>
      <c r="M332" s="2">
        <f>VLOOKUP($B332,'Changes (pct point)'!$B:$AA,M$645,FALSE)/(VLOOKUP($B332,'Rates (%) SA2'!$B:$AA,M$645,FALSE)-(VLOOKUP($B332,'Changes (pct point)'!$B:$AA,M$645,FALSE)))</f>
        <v>-0.25315833333333332</v>
      </c>
      <c r="N332" s="2">
        <f>VLOOKUP($B332,'Changes (pct point)'!$B:$AA,N$645,FALSE)/(VLOOKUP($B332,'Rates (%) SA2'!$B:$AA,N$645,FALSE)-(VLOOKUP($B332,'Changes (pct point)'!$B:$AA,N$645,FALSE)))</f>
        <v>-0.5506486486486486</v>
      </c>
      <c r="O332" s="2">
        <f>VLOOKUP($B332,'Changes (pct point)'!$B:$AA,O$645,FALSE)/(VLOOKUP($B332,'Rates (%) SA2'!$B:$AA,O$645,FALSE)-(VLOOKUP($B332,'Changes (pct point)'!$B:$AA,O$645,FALSE)))</f>
        <v>0.41333723404255318</v>
      </c>
      <c r="P332" s="2">
        <f>VLOOKUP($B332,'Changes (pct point)'!$B:$AA,P$645,FALSE)/(VLOOKUP($B332,'Rates (%) SA2'!$B:$AA,P$645,FALSE)-(VLOOKUP($B332,'Changes (pct point)'!$B:$AA,P$645,FALSE)))</f>
        <v>0.2771055045871561</v>
      </c>
      <c r="Q332" s="2">
        <f>VLOOKUP($B332,'Changes (pct point)'!$B:$AA,Q$645,FALSE)/(VLOOKUP($B332,'Rates (%) SA2'!$B:$AA,Q$645,FALSE)-(VLOOKUP($B332,'Changes (pct point)'!$B:$AA,Q$645,FALSE)))</f>
        <v>0.20096854599406522</v>
      </c>
      <c r="R332" s="2">
        <f>VLOOKUP($B332,'Changes (pct point)'!$B:$AA,R$645,FALSE)/(VLOOKUP($B332,'Rates (%) SA2'!$B:$AA,R$645,FALSE)-(VLOOKUP($B332,'Changes (pct point)'!$B:$AA,R$645,FALSE)))</f>
        <v>0.56605217391304352</v>
      </c>
      <c r="S332" s="2">
        <f>VLOOKUP($B332,'Changes (pct point)'!$B:$AA,S$645,FALSE)/(VLOOKUP($B332,'Rates (%) SA2'!$B:$AA,S$645,FALSE)-(VLOOKUP($B332,'Changes (pct point)'!$B:$AA,S$645,FALSE)))</f>
        <v>-0.25225731707317073</v>
      </c>
      <c r="T332" s="2">
        <f>VLOOKUP($B332,'Changes (pct point)'!$B:$AA,T$645,FALSE)/(VLOOKUP($B332,'Rates (%) SA2'!$B:$AA,T$645,FALSE)-(VLOOKUP($B332,'Changes (pct point)'!$B:$AA,T$645,FALSE)))</f>
        <v>1.8394282051282045</v>
      </c>
      <c r="U332" s="2">
        <f>VLOOKUP($B332,'Changes (pct point)'!$B:$AA,U$645,FALSE)/(VLOOKUP($B332,'Rates (%) SA2'!$B:$AA,U$645,FALSE)-(VLOOKUP($B332,'Changes (pct point)'!$B:$AA,U$645,FALSE)))</f>
        <v>-7.9775894245723206E-2</v>
      </c>
      <c r="V332" s="2">
        <f>VLOOKUP($B332,'Changes (pct point)'!$B:$AA,V$645,FALSE)/(VLOOKUP($B332,'Rates (%) SA2'!$B:$AA,V$645,FALSE)-(VLOOKUP($B332,'Changes (pct point)'!$B:$AA,V$645,FALSE)))</f>
        <v>0.66582857142857133</v>
      </c>
      <c r="W332" s="2">
        <f>VLOOKUP($B332,'Changes (pct point)'!$B:$AA,W$645,FALSE)/(VLOOKUP($B332,'Rates (%) SA2'!$B:$AA,W$645,FALSE)-(VLOOKUP($B332,'Changes (pct point)'!$B:$AA,W$645,FALSE)))</f>
        <v>0.23873325213154686</v>
      </c>
      <c r="X332" s="2">
        <f>VLOOKUP($B332,'Changes (pct point)'!$B:$AA,X$645,FALSE)/(VLOOKUP($B332,'Rates (%) SA2'!$B:$AA,X$645,FALSE)-(VLOOKUP($B332,'Changes (pct point)'!$B:$AA,X$645,FALSE)))</f>
        <v>-0.62549999999999994</v>
      </c>
      <c r="Y332" s="2">
        <f>VLOOKUP($B332,'Changes (pct point)'!$B:$AA,Y$645,FALSE)/(VLOOKUP($B332,'Rates (%) SA2'!$B:$AA,Y$645,FALSE)-(VLOOKUP($B332,'Changes (pct point)'!$B:$AA,Y$645,FALSE)))</f>
        <v>0.4011499336576736</v>
      </c>
      <c r="Z332" s="2">
        <f>VLOOKUP($B332,'Changes (pct point)'!$B:$AA,Z$645,FALSE)/(VLOOKUP($B332,'Rates (%) SA2'!$B:$AA,Z$645,FALSE)-(VLOOKUP($B332,'Changes (pct point)'!$B:$AA,Z$645,FALSE)))</f>
        <v>5.949547834364588E-2</v>
      </c>
    </row>
    <row r="333" spans="1:26" x14ac:dyDescent="0.3">
      <c r="A333">
        <v>121011399</v>
      </c>
      <c r="B333" t="s">
        <v>524</v>
      </c>
      <c r="C333" s="2">
        <f>VLOOKUP($B333,'Changes (pct point)'!$B:$AA,C$645,FALSE)/(VLOOKUP($B333,'Rates (%) SA2'!$B:$AA,C$645,FALSE)-(VLOOKUP($B333,'Changes (pct point)'!$B:$AA,C$645,FALSE)))</f>
        <v>-0.19095539787126201</v>
      </c>
      <c r="D333" s="2">
        <f>VLOOKUP($B333,'Changes (pct point)'!$B:$AA,D$645,FALSE)/(VLOOKUP($B333,'Rates (%) SA2'!$B:$AA,D$645,FALSE)-(VLOOKUP($B333,'Changes (pct point)'!$B:$AA,D$645,FALSE)))</f>
        <v>-0.33783691275167788</v>
      </c>
      <c r="E333" s="2">
        <f>VLOOKUP($B333,'Changes (pct point)'!$B:$AA,E$645,FALSE)/(VLOOKUP($B333,'Rates (%) SA2'!$B:$AA,E$645,FALSE)-(VLOOKUP($B333,'Changes (pct point)'!$B:$AA,E$645,FALSE)))</f>
        <v>-0.15437985611510793</v>
      </c>
      <c r="F333" s="2">
        <f>VLOOKUP($B333,'Changes (pct point)'!$B:$AA,F$645,FALSE)/(VLOOKUP($B333,'Rates (%) SA2'!$B:$AA,F$645,FALSE)-(VLOOKUP($B333,'Changes (pct point)'!$B:$AA,F$645,FALSE)))</f>
        <v>-0.24313346228239843</v>
      </c>
      <c r="G333" s="2">
        <f>VLOOKUP($B333,'Changes (pct point)'!$B:$AA,G$645,FALSE)/(VLOOKUP($B333,'Rates (%) SA2'!$B:$AA,G$645,FALSE)-(VLOOKUP($B333,'Changes (pct point)'!$B:$AA,G$645,FALSE)))</f>
        <v>0.33134953271028039</v>
      </c>
      <c r="H333" s="2">
        <f>VLOOKUP($B333,'Changes (pct point)'!$B:$AA,H$645,FALSE)/(VLOOKUP($B333,'Rates (%) SA2'!$B:$AA,H$645,FALSE)-(VLOOKUP($B333,'Changes (pct point)'!$B:$AA,H$645,FALSE)))</f>
        <v>-0.15584117647058821</v>
      </c>
      <c r="I333" s="2">
        <f>VLOOKUP($B333,'Changes (pct point)'!$B:$AA,I$645,FALSE)/(VLOOKUP($B333,'Rates (%) SA2'!$B:$AA,I$645,FALSE)-(VLOOKUP($B333,'Changes (pct point)'!$B:$AA,I$645,FALSE)))</f>
        <v>-0.13971447527141134</v>
      </c>
      <c r="J333" s="2">
        <f>VLOOKUP($B333,'Changes (pct point)'!$B:$AA,J$645,FALSE)/(VLOOKUP($B333,'Rates (%) SA2'!$B:$AA,J$645,FALSE)-(VLOOKUP($B333,'Changes (pct point)'!$B:$AA,J$645,FALSE)))</f>
        <v>0.11151541850220267</v>
      </c>
      <c r="K333" s="2">
        <f>VLOOKUP($B333,'Changes (pct point)'!$B:$AA,K$645,FALSE)/(VLOOKUP($B333,'Rates (%) SA2'!$B:$AA,K$645,FALSE)-(VLOOKUP($B333,'Changes (pct point)'!$B:$AA,K$645,FALSE)))</f>
        <v>0.16264050632911387</v>
      </c>
      <c r="L333" s="2">
        <f>VLOOKUP($B333,'Changes (pct point)'!$B:$AA,L$645,FALSE)/(VLOOKUP($B333,'Rates (%) SA2'!$B:$AA,L$645,FALSE)-(VLOOKUP($B333,'Changes (pct point)'!$B:$AA,L$645,FALSE)))</f>
        <v>-0.50263054136874363</v>
      </c>
      <c r="M333" s="2">
        <f>VLOOKUP($B333,'Changes (pct point)'!$B:$AA,M$645,FALSE)/(VLOOKUP($B333,'Rates (%) SA2'!$B:$AA,M$645,FALSE)-(VLOOKUP($B333,'Changes (pct point)'!$B:$AA,M$645,FALSE)))</f>
        <v>-0.21975018587360587</v>
      </c>
      <c r="N333" s="2">
        <f>VLOOKUP($B333,'Changes (pct point)'!$B:$AA,N$645,FALSE)/(VLOOKUP($B333,'Rates (%) SA2'!$B:$AA,N$645,FALSE)-(VLOOKUP($B333,'Changes (pct point)'!$B:$AA,N$645,FALSE)))</f>
        <v>-0.54969106753812635</v>
      </c>
      <c r="O333" s="2">
        <f>VLOOKUP($B333,'Changes (pct point)'!$B:$AA,O$645,FALSE)/(VLOOKUP($B333,'Rates (%) SA2'!$B:$AA,O$645,FALSE)-(VLOOKUP($B333,'Changes (pct point)'!$B:$AA,O$645,FALSE)))</f>
        <v>0.7724545454545455</v>
      </c>
      <c r="P333" s="2">
        <f>VLOOKUP($B333,'Changes (pct point)'!$B:$AA,P$645,FALSE)/(VLOOKUP($B333,'Rates (%) SA2'!$B:$AA,P$645,FALSE)-(VLOOKUP($B333,'Changes (pct point)'!$B:$AA,P$645,FALSE)))</f>
        <v>-0.24759591836734696</v>
      </c>
      <c r="Q333" s="2">
        <f>VLOOKUP($B333,'Changes (pct point)'!$B:$AA,Q$645,FALSE)/(VLOOKUP($B333,'Rates (%) SA2'!$B:$AA,Q$645,FALSE)-(VLOOKUP($B333,'Changes (pct point)'!$B:$AA,Q$645,FALSE)))</f>
        <v>-5.9034219858155983E-2</v>
      </c>
      <c r="R333" s="2">
        <f>VLOOKUP($B333,'Changes (pct point)'!$B:$AA,R$645,FALSE)/(VLOOKUP($B333,'Rates (%) SA2'!$B:$AA,R$645,FALSE)-(VLOOKUP($B333,'Changes (pct point)'!$B:$AA,R$645,FALSE)))</f>
        <v>0.23406500000000002</v>
      </c>
      <c r="S333" s="2">
        <f>VLOOKUP($B333,'Changes (pct point)'!$B:$AA,S$645,FALSE)/(VLOOKUP($B333,'Rates (%) SA2'!$B:$AA,S$645,FALSE)-(VLOOKUP($B333,'Changes (pct point)'!$B:$AA,S$645,FALSE)))</f>
        <v>-0.12188458498023715</v>
      </c>
      <c r="T333" s="2">
        <f>VLOOKUP($B333,'Changes (pct point)'!$B:$AA,T$645,FALSE)/(VLOOKUP($B333,'Rates (%) SA2'!$B:$AA,T$645,FALSE)-(VLOOKUP($B333,'Changes (pct point)'!$B:$AA,T$645,FALSE)))</f>
        <v>-0.2927473913043479</v>
      </c>
      <c r="U333" s="2">
        <f>VLOOKUP($B333,'Changes (pct point)'!$B:$AA,U$645,FALSE)/(VLOOKUP($B333,'Rates (%) SA2'!$B:$AA,U$645,FALSE)-(VLOOKUP($B333,'Changes (pct point)'!$B:$AA,U$645,FALSE)))</f>
        <v>-8.044018161180469E-2</v>
      </c>
      <c r="V333" s="2">
        <f>VLOOKUP($B333,'Changes (pct point)'!$B:$AA,V$645,FALSE)/(VLOOKUP($B333,'Rates (%) SA2'!$B:$AA,V$645,FALSE)-(VLOOKUP($B333,'Changes (pct point)'!$B:$AA,V$645,FALSE)))</f>
        <v>-5.5566666666666729E-2</v>
      </c>
      <c r="W333" s="2">
        <f>VLOOKUP($B333,'Changes (pct point)'!$B:$AA,W$645,FALSE)/(VLOOKUP($B333,'Rates (%) SA2'!$B:$AA,W$645,FALSE)-(VLOOKUP($B333,'Changes (pct point)'!$B:$AA,W$645,FALSE)))</f>
        <v>0.14545454545454545</v>
      </c>
      <c r="X333" s="2">
        <f>VLOOKUP($B333,'Changes (pct point)'!$B:$AA,X$645,FALSE)/(VLOOKUP($B333,'Rates (%) SA2'!$B:$AA,X$645,FALSE)-(VLOOKUP($B333,'Changes (pct point)'!$B:$AA,X$645,FALSE)))</f>
        <v>-0.66336056009334887</v>
      </c>
      <c r="Y333" s="2">
        <f>VLOOKUP($B333,'Changes (pct point)'!$B:$AA,Y$645,FALSE)/(VLOOKUP($B333,'Rates (%) SA2'!$B:$AA,Y$645,FALSE)-(VLOOKUP($B333,'Changes (pct point)'!$B:$AA,Y$645,FALSE)))</f>
        <v>9.3274423171330403E-3</v>
      </c>
      <c r="Z333" s="2">
        <f>VLOOKUP($B333,'Changes (pct point)'!$B:$AA,Z$645,FALSE)/(VLOOKUP($B333,'Rates (%) SA2'!$B:$AA,Z$645,FALSE)-(VLOOKUP($B333,'Changes (pct point)'!$B:$AA,Z$645,FALSE)))</f>
        <v>5.5752660922453118E-3</v>
      </c>
    </row>
    <row r="334" spans="1:26" x14ac:dyDescent="0.3">
      <c r="A334">
        <v>115011556</v>
      </c>
      <c r="B334" t="s">
        <v>378</v>
      </c>
      <c r="C334" s="2">
        <f>VLOOKUP($B334,'Changes (pct point)'!$B:$AA,C$645,FALSE)/(VLOOKUP($B334,'Rates (%) SA2'!$B:$AA,C$645,FALSE)-(VLOOKUP($B334,'Changes (pct point)'!$B:$AA,C$645,FALSE)))</f>
        <v>3.0583157894736954E-2</v>
      </c>
      <c r="D334" s="2">
        <f>VLOOKUP($B334,'Changes (pct point)'!$B:$AA,D$645,FALSE)/(VLOOKUP($B334,'Rates (%) SA2'!$B:$AA,D$645,FALSE)-(VLOOKUP($B334,'Changes (pct point)'!$B:$AA,D$645,FALSE)))</f>
        <v>-0.1077684210526316</v>
      </c>
      <c r="E334" s="2">
        <f>VLOOKUP($B334,'Changes (pct point)'!$B:$AA,E$645,FALSE)/(VLOOKUP($B334,'Rates (%) SA2'!$B:$AA,E$645,FALSE)-(VLOOKUP($B334,'Changes (pct point)'!$B:$AA,E$645,FALSE)))</f>
        <v>4.8852727272727409E-2</v>
      </c>
      <c r="F334" s="2">
        <f>VLOOKUP($B334,'Changes (pct point)'!$B:$AA,F$645,FALSE)/(VLOOKUP($B334,'Rates (%) SA2'!$B:$AA,F$645,FALSE)-(VLOOKUP($B334,'Changes (pct point)'!$B:$AA,F$645,FALSE)))</f>
        <v>-4.0223300970873843E-2</v>
      </c>
      <c r="G334" s="2">
        <f>VLOOKUP($B334,'Changes (pct point)'!$B:$AA,G$645,FALSE)/(VLOOKUP($B334,'Rates (%) SA2'!$B:$AA,G$645,FALSE)-(VLOOKUP($B334,'Changes (pct point)'!$B:$AA,G$645,FALSE)))</f>
        <v>0.80813488372093012</v>
      </c>
      <c r="H334" s="2">
        <f>VLOOKUP($B334,'Changes (pct point)'!$B:$AA,H$645,FALSE)/(VLOOKUP($B334,'Rates (%) SA2'!$B:$AA,H$645,FALSE)-(VLOOKUP($B334,'Changes (pct point)'!$B:$AA,H$645,FALSE)))</f>
        <v>0.13758529411764703</v>
      </c>
      <c r="I334" s="2">
        <f>VLOOKUP($B334,'Changes (pct point)'!$B:$AA,I$645,FALSE)/(VLOOKUP($B334,'Rates (%) SA2'!$B:$AA,I$645,FALSE)-(VLOOKUP($B334,'Changes (pct point)'!$B:$AA,I$645,FALSE)))</f>
        <v>5.7086904761904624E-2</v>
      </c>
      <c r="J334" s="2">
        <f>VLOOKUP($B334,'Changes (pct point)'!$B:$AA,J$645,FALSE)/(VLOOKUP($B334,'Rates (%) SA2'!$B:$AA,J$645,FALSE)-(VLOOKUP($B334,'Changes (pct point)'!$B:$AA,J$645,FALSE)))</f>
        <v>0.62346046511627906</v>
      </c>
      <c r="K334" s="2">
        <f>VLOOKUP($B334,'Changes (pct point)'!$B:$AA,K$645,FALSE)/(VLOOKUP($B334,'Rates (%) SA2'!$B:$AA,K$645,FALSE)-(VLOOKUP($B334,'Changes (pct point)'!$B:$AA,K$645,FALSE)))</f>
        <v>1.0023310344827587</v>
      </c>
      <c r="L334" s="2">
        <f>VLOOKUP($B334,'Changes (pct point)'!$B:$AA,L$645,FALSE)/(VLOOKUP($B334,'Rates (%) SA2'!$B:$AA,L$645,FALSE)-(VLOOKUP($B334,'Changes (pct point)'!$B:$AA,L$645,FALSE)))</f>
        <v>-7.0012403100775097E-2</v>
      </c>
      <c r="M334" s="2">
        <f>VLOOKUP($B334,'Changes (pct point)'!$B:$AA,M$645,FALSE)/(VLOOKUP($B334,'Rates (%) SA2'!$B:$AA,M$645,FALSE)-(VLOOKUP($B334,'Changes (pct point)'!$B:$AA,M$645,FALSE)))</f>
        <v>-0.24520000000000006</v>
      </c>
      <c r="N334" s="2">
        <f>VLOOKUP($B334,'Changes (pct point)'!$B:$AA,N$645,FALSE)/(VLOOKUP($B334,'Rates (%) SA2'!$B:$AA,N$645,FALSE)-(VLOOKUP($B334,'Changes (pct point)'!$B:$AA,N$645,FALSE)))</f>
        <v>-0.48483333333333334</v>
      </c>
      <c r="O334" s="2">
        <f>VLOOKUP($B334,'Changes (pct point)'!$B:$AA,O$645,FALSE)/(VLOOKUP($B334,'Rates (%) SA2'!$B:$AA,O$645,FALSE)-(VLOOKUP($B334,'Changes (pct point)'!$B:$AA,O$645,FALSE)))</f>
        <v>0.49641237113402042</v>
      </c>
      <c r="P334" s="2">
        <f>VLOOKUP($B334,'Changes (pct point)'!$B:$AA,P$645,FALSE)/(VLOOKUP($B334,'Rates (%) SA2'!$B:$AA,P$645,FALSE)-(VLOOKUP($B334,'Changes (pct point)'!$B:$AA,P$645,FALSE)))</f>
        <v>-0.41139999999999999</v>
      </c>
      <c r="Q334" s="2">
        <f>VLOOKUP($B334,'Changes (pct point)'!$B:$AA,Q$645,FALSE)/(VLOOKUP($B334,'Rates (%) SA2'!$B:$AA,Q$645,FALSE)-(VLOOKUP($B334,'Changes (pct point)'!$B:$AA,Q$645,FALSE)))</f>
        <v>0.4872886597938143</v>
      </c>
      <c r="R334" s="2">
        <f>VLOOKUP($B334,'Changes (pct point)'!$B:$AA,R$645,FALSE)/(VLOOKUP($B334,'Rates (%) SA2'!$B:$AA,R$645,FALSE)-(VLOOKUP($B334,'Changes (pct point)'!$B:$AA,R$645,FALSE)))</f>
        <v>0.62735652173913037</v>
      </c>
      <c r="S334" s="2">
        <f>VLOOKUP($B334,'Changes (pct point)'!$B:$AA,S$645,FALSE)/(VLOOKUP($B334,'Rates (%) SA2'!$B:$AA,S$645,FALSE)-(VLOOKUP($B334,'Changes (pct point)'!$B:$AA,S$645,FALSE)))</f>
        <v>0.56165044247787599</v>
      </c>
      <c r="T334" s="2">
        <f>VLOOKUP($B334,'Changes (pct point)'!$B:$AA,T$645,FALSE)/(VLOOKUP($B334,'Rates (%) SA2'!$B:$AA,T$645,FALSE)-(VLOOKUP($B334,'Changes (pct point)'!$B:$AA,T$645,FALSE)))</f>
        <v>-0.13029581005586593</v>
      </c>
      <c r="U334" s="2">
        <f>VLOOKUP($B334,'Changes (pct point)'!$B:$AA,U$645,FALSE)/(VLOOKUP($B334,'Rates (%) SA2'!$B:$AA,U$645,FALSE)-(VLOOKUP($B334,'Changes (pct point)'!$B:$AA,U$645,FALSE)))</f>
        <v>-8.0655555555555702E-2</v>
      </c>
      <c r="V334" s="2" t="e">
        <f>VLOOKUP($B334,'Changes (pct point)'!$B:$AA,V$645,FALSE)/(VLOOKUP($B334,'Rates (%) SA2'!$B:$AA,V$645,FALSE)-(VLOOKUP($B334,'Changes (pct point)'!$B:$AA,V$645,FALSE)))</f>
        <v>#VALUE!</v>
      </c>
      <c r="W334" s="2">
        <f>VLOOKUP($B334,'Changes (pct point)'!$B:$AA,W$645,FALSE)/(VLOOKUP($B334,'Rates (%) SA2'!$B:$AA,W$645,FALSE)-(VLOOKUP($B334,'Changes (pct point)'!$B:$AA,W$645,FALSE)))</f>
        <v>0.40266222961730447</v>
      </c>
      <c r="X334" s="2">
        <f>VLOOKUP($B334,'Changes (pct point)'!$B:$AA,X$645,FALSE)/(VLOOKUP($B334,'Rates (%) SA2'!$B:$AA,X$645,FALSE)-(VLOOKUP($B334,'Changes (pct point)'!$B:$AA,X$645,FALSE)))</f>
        <v>-1</v>
      </c>
      <c r="Y334" s="2">
        <f>VLOOKUP($B334,'Changes (pct point)'!$B:$AA,Y$645,FALSE)/(VLOOKUP($B334,'Rates (%) SA2'!$B:$AA,Y$645,FALSE)-(VLOOKUP($B334,'Changes (pct point)'!$B:$AA,Y$645,FALSE)))</f>
        <v>0.45024021962937538</v>
      </c>
      <c r="Z334" s="2">
        <f>VLOOKUP($B334,'Changes (pct point)'!$B:$AA,Z$645,FALSE)/(VLOOKUP($B334,'Rates (%) SA2'!$B:$AA,Z$645,FALSE)-(VLOOKUP($B334,'Changes (pct point)'!$B:$AA,Z$645,FALSE)))</f>
        <v>1.4727838258164854</v>
      </c>
    </row>
    <row r="335" spans="1:26" x14ac:dyDescent="0.3">
      <c r="A335">
        <v>112031250</v>
      </c>
      <c r="B335" t="s">
        <v>329</v>
      </c>
      <c r="C335" s="2">
        <f>VLOOKUP($B335,'Changes (pct point)'!$B:$AA,C$645,FALSE)/(VLOOKUP($B335,'Rates (%) SA2'!$B:$AA,C$645,FALSE)-(VLOOKUP($B335,'Changes (pct point)'!$B:$AA,C$645,FALSE)))</f>
        <v>0.10872034912963614</v>
      </c>
      <c r="D335" s="2">
        <f>VLOOKUP($B335,'Changes (pct point)'!$B:$AA,D$645,FALSE)/(VLOOKUP($B335,'Rates (%) SA2'!$B:$AA,D$645,FALSE)-(VLOOKUP($B335,'Changes (pct point)'!$B:$AA,D$645,FALSE)))</f>
        <v>-0.37266105263157895</v>
      </c>
      <c r="E335" s="2">
        <f>VLOOKUP($B335,'Changes (pct point)'!$B:$AA,E$645,FALSE)/(VLOOKUP($B335,'Rates (%) SA2'!$B:$AA,E$645,FALSE)-(VLOOKUP($B335,'Changes (pct point)'!$B:$AA,E$645,FALSE)))</f>
        <v>0.28199626865671634</v>
      </c>
      <c r="F335" s="2">
        <f>VLOOKUP($B335,'Changes (pct point)'!$B:$AA,F$645,FALSE)/(VLOOKUP($B335,'Rates (%) SA2'!$B:$AA,F$645,FALSE)-(VLOOKUP($B335,'Changes (pct point)'!$B:$AA,F$645,FALSE)))</f>
        <v>0.32123249630723771</v>
      </c>
      <c r="G335" s="2">
        <f>VLOOKUP($B335,'Changes (pct point)'!$B:$AA,G$645,FALSE)/(VLOOKUP($B335,'Rates (%) SA2'!$B:$AA,G$645,FALSE)-(VLOOKUP($B335,'Changes (pct point)'!$B:$AA,G$645,FALSE)))</f>
        <v>0.20086413502109712</v>
      </c>
      <c r="H335" s="2">
        <f>VLOOKUP($B335,'Changes (pct point)'!$B:$AA,H$645,FALSE)/(VLOOKUP($B335,'Rates (%) SA2'!$B:$AA,H$645,FALSE)-(VLOOKUP($B335,'Changes (pct point)'!$B:$AA,H$645,FALSE)))</f>
        <v>0.53949957627118639</v>
      </c>
      <c r="I335" s="2">
        <f>VLOOKUP($B335,'Changes (pct point)'!$B:$AA,I$645,FALSE)/(VLOOKUP($B335,'Rates (%) SA2'!$B:$AA,I$645,FALSE)-(VLOOKUP($B335,'Changes (pct point)'!$B:$AA,I$645,FALSE)))</f>
        <v>9.3239583333333334E-2</v>
      </c>
      <c r="J335" s="2">
        <f>VLOOKUP($B335,'Changes (pct point)'!$B:$AA,J$645,FALSE)/(VLOOKUP($B335,'Rates (%) SA2'!$B:$AA,J$645,FALSE)-(VLOOKUP($B335,'Changes (pct point)'!$B:$AA,J$645,FALSE)))</f>
        <v>-0.10562787456445992</v>
      </c>
      <c r="K335" s="2">
        <f>VLOOKUP($B335,'Changes (pct point)'!$B:$AA,K$645,FALSE)/(VLOOKUP($B335,'Rates (%) SA2'!$B:$AA,K$645,FALSE)-(VLOOKUP($B335,'Changes (pct point)'!$B:$AA,K$645,FALSE)))</f>
        <v>0.61312</v>
      </c>
      <c r="L335" s="2">
        <f>VLOOKUP($B335,'Changes (pct point)'!$B:$AA,L$645,FALSE)/(VLOOKUP($B335,'Rates (%) SA2'!$B:$AA,L$645,FALSE)-(VLOOKUP($B335,'Changes (pct point)'!$B:$AA,L$645,FALSE)))</f>
        <v>3.4905147058823541E-2</v>
      </c>
      <c r="M335" s="2">
        <f>VLOOKUP($B335,'Changes (pct point)'!$B:$AA,M$645,FALSE)/(VLOOKUP($B335,'Rates (%) SA2'!$B:$AA,M$645,FALSE)-(VLOOKUP($B335,'Changes (pct point)'!$B:$AA,M$645,FALSE)))</f>
        <v>-0.2481532846715328</v>
      </c>
      <c r="N335" s="2">
        <f>VLOOKUP($B335,'Changes (pct point)'!$B:$AA,N$645,FALSE)/(VLOOKUP($B335,'Rates (%) SA2'!$B:$AA,N$645,FALSE)-(VLOOKUP($B335,'Changes (pct point)'!$B:$AA,N$645,FALSE)))</f>
        <v>0.15584955752212393</v>
      </c>
      <c r="O335" s="2">
        <f>VLOOKUP($B335,'Changes (pct point)'!$B:$AA,O$645,FALSE)/(VLOOKUP($B335,'Rates (%) SA2'!$B:$AA,O$645,FALSE)-(VLOOKUP($B335,'Changes (pct point)'!$B:$AA,O$645,FALSE)))</f>
        <v>2.3501318681318684</v>
      </c>
      <c r="P335" s="2">
        <f>VLOOKUP($B335,'Changes (pct point)'!$B:$AA,P$645,FALSE)/(VLOOKUP($B335,'Rates (%) SA2'!$B:$AA,P$645,FALSE)-(VLOOKUP($B335,'Changes (pct point)'!$B:$AA,P$645,FALSE)))</f>
        <v>0.57066666666666654</v>
      </c>
      <c r="Q335" s="2">
        <f>VLOOKUP($B335,'Changes (pct point)'!$B:$AA,Q$645,FALSE)/(VLOOKUP($B335,'Rates (%) SA2'!$B:$AA,Q$645,FALSE)-(VLOOKUP($B335,'Changes (pct point)'!$B:$AA,Q$645,FALSE)))</f>
        <v>8.1104633204633153E-2</v>
      </c>
      <c r="R335" s="2">
        <f>VLOOKUP($B335,'Changes (pct point)'!$B:$AA,R$645,FALSE)/(VLOOKUP($B335,'Rates (%) SA2'!$B:$AA,R$645,FALSE)-(VLOOKUP($B335,'Changes (pct point)'!$B:$AA,R$645,FALSE)))</f>
        <v>0.29680250000000002</v>
      </c>
      <c r="S335" s="2">
        <f>VLOOKUP($B335,'Changes (pct point)'!$B:$AA,S$645,FALSE)/(VLOOKUP($B335,'Rates (%) SA2'!$B:$AA,S$645,FALSE)-(VLOOKUP($B335,'Changes (pct point)'!$B:$AA,S$645,FALSE)))</f>
        <v>0.41281059322033886</v>
      </c>
      <c r="T335" s="2">
        <f>VLOOKUP($B335,'Changes (pct point)'!$B:$AA,T$645,FALSE)/(VLOOKUP($B335,'Rates (%) SA2'!$B:$AA,T$645,FALSE)-(VLOOKUP($B335,'Changes (pct point)'!$B:$AA,T$645,FALSE)))</f>
        <v>2.2258062499999989</v>
      </c>
      <c r="U335" s="2">
        <f>VLOOKUP($B335,'Changes (pct point)'!$B:$AA,U$645,FALSE)/(VLOOKUP($B335,'Rates (%) SA2'!$B:$AA,U$645,FALSE)-(VLOOKUP($B335,'Changes (pct point)'!$B:$AA,U$645,FALSE)))</f>
        <v>-8.3374259681093466E-2</v>
      </c>
      <c r="V335" s="2">
        <f>VLOOKUP($B335,'Changes (pct point)'!$B:$AA,V$645,FALSE)/(VLOOKUP($B335,'Rates (%) SA2'!$B:$AA,V$645,FALSE)-(VLOOKUP($B335,'Changes (pct point)'!$B:$AA,V$645,FALSE)))</f>
        <v>0.331560975609756</v>
      </c>
      <c r="W335" s="2">
        <f>VLOOKUP($B335,'Changes (pct point)'!$B:$AA,W$645,FALSE)/(VLOOKUP($B335,'Rates (%) SA2'!$B:$AA,W$645,FALSE)-(VLOOKUP($B335,'Changes (pct point)'!$B:$AA,W$645,FALSE)))</f>
        <v>0.40707964601769908</v>
      </c>
      <c r="X335" s="2">
        <f>VLOOKUP($B335,'Changes (pct point)'!$B:$AA,X$645,FALSE)/(VLOOKUP($B335,'Rates (%) SA2'!$B:$AA,X$645,FALSE)-(VLOOKUP($B335,'Changes (pct point)'!$B:$AA,X$645,FALSE)))</f>
        <v>-7.5297941495124587E-2</v>
      </c>
      <c r="Y335" s="2">
        <f>VLOOKUP($B335,'Changes (pct point)'!$B:$AA,Y$645,FALSE)/(VLOOKUP($B335,'Rates (%) SA2'!$B:$AA,Y$645,FALSE)-(VLOOKUP($B335,'Changes (pct point)'!$B:$AA,Y$645,FALSE)))</f>
        <v>0</v>
      </c>
      <c r="Z335" s="2">
        <f>VLOOKUP($B335,'Changes (pct point)'!$B:$AA,Z$645,FALSE)/(VLOOKUP($B335,'Rates (%) SA2'!$B:$AA,Z$645,FALSE)-(VLOOKUP($B335,'Changes (pct point)'!$B:$AA,Z$645,FALSE)))</f>
        <v>0.36363636363636359</v>
      </c>
    </row>
    <row r="336" spans="1:26" x14ac:dyDescent="0.3">
      <c r="A336">
        <v>126021498</v>
      </c>
      <c r="B336" t="s">
        <v>652</v>
      </c>
      <c r="C336" s="2">
        <f>VLOOKUP($B336,'Changes (pct point)'!$B:$AA,C$645,FALSE)/(VLOOKUP($B336,'Rates (%) SA2'!$B:$AA,C$645,FALSE)-(VLOOKUP($B336,'Changes (pct point)'!$B:$AA,C$645,FALSE)))</f>
        <v>-0.1237535125758889</v>
      </c>
      <c r="D336" s="2">
        <f>VLOOKUP($B336,'Changes (pct point)'!$B:$AA,D$645,FALSE)/(VLOOKUP($B336,'Rates (%) SA2'!$B:$AA,D$645,FALSE)-(VLOOKUP($B336,'Changes (pct point)'!$B:$AA,D$645,FALSE)))</f>
        <v>-0.3336929460580913</v>
      </c>
      <c r="E336" s="2">
        <f>VLOOKUP($B336,'Changes (pct point)'!$B:$AA,E$645,FALSE)/(VLOOKUP($B336,'Rates (%) SA2'!$B:$AA,E$645,FALSE)-(VLOOKUP($B336,'Changes (pct point)'!$B:$AA,E$645,FALSE)))</f>
        <v>-0.26551886792452828</v>
      </c>
      <c r="F336" s="2">
        <f>VLOOKUP($B336,'Changes (pct point)'!$B:$AA,F$645,FALSE)/(VLOOKUP($B336,'Rates (%) SA2'!$B:$AA,F$645,FALSE)-(VLOOKUP($B336,'Changes (pct point)'!$B:$AA,F$645,FALSE)))</f>
        <v>-6.779492385786802E-2</v>
      </c>
      <c r="G336" s="2">
        <f>VLOOKUP($B336,'Changes (pct point)'!$B:$AA,G$645,FALSE)/(VLOOKUP($B336,'Rates (%) SA2'!$B:$AA,G$645,FALSE)-(VLOOKUP($B336,'Changes (pct point)'!$B:$AA,G$645,FALSE)))</f>
        <v>5.4414883720930236E-2</v>
      </c>
      <c r="H336" s="2">
        <f>VLOOKUP($B336,'Changes (pct point)'!$B:$AA,H$645,FALSE)/(VLOOKUP($B336,'Rates (%) SA2'!$B:$AA,H$645,FALSE)-(VLOOKUP($B336,'Changes (pct point)'!$B:$AA,H$645,FALSE)))</f>
        <v>-0.12486464646464646</v>
      </c>
      <c r="I336" s="2">
        <f>VLOOKUP($B336,'Changes (pct point)'!$B:$AA,I$645,FALSE)/(VLOOKUP($B336,'Rates (%) SA2'!$B:$AA,I$645,FALSE)-(VLOOKUP($B336,'Changes (pct point)'!$B:$AA,I$645,FALSE)))</f>
        <v>-2.0837209302325573E-2</v>
      </c>
      <c r="J336" s="2">
        <f>VLOOKUP($B336,'Changes (pct point)'!$B:$AA,J$645,FALSE)/(VLOOKUP($B336,'Rates (%) SA2'!$B:$AA,J$645,FALSE)-(VLOOKUP($B336,'Changes (pct point)'!$B:$AA,J$645,FALSE)))</f>
        <v>9.5632209737827739E-2</v>
      </c>
      <c r="K336" s="2">
        <f>VLOOKUP($B336,'Changes (pct point)'!$B:$AA,K$645,FALSE)/(VLOOKUP($B336,'Rates (%) SA2'!$B:$AA,K$645,FALSE)-(VLOOKUP($B336,'Changes (pct point)'!$B:$AA,K$645,FALSE)))</f>
        <v>0.29855111111111127</v>
      </c>
      <c r="L336" s="2">
        <f>VLOOKUP($B336,'Changes (pct point)'!$B:$AA,L$645,FALSE)/(VLOOKUP($B336,'Rates (%) SA2'!$B:$AA,L$645,FALSE)-(VLOOKUP($B336,'Changes (pct point)'!$B:$AA,L$645,FALSE)))</f>
        <v>-0.43898639175257731</v>
      </c>
      <c r="M336" s="2">
        <f>VLOOKUP($B336,'Changes (pct point)'!$B:$AA,M$645,FALSE)/(VLOOKUP($B336,'Rates (%) SA2'!$B:$AA,M$645,FALSE)-(VLOOKUP($B336,'Changes (pct point)'!$B:$AA,M$645,FALSE)))</f>
        <v>-0.27542222222222223</v>
      </c>
      <c r="N336" s="2">
        <f>VLOOKUP($B336,'Changes (pct point)'!$B:$AA,N$645,FALSE)/(VLOOKUP($B336,'Rates (%) SA2'!$B:$AA,N$645,FALSE)-(VLOOKUP($B336,'Changes (pct point)'!$B:$AA,N$645,FALSE)))</f>
        <v>-0.55341313559322036</v>
      </c>
      <c r="O336" s="2">
        <f>VLOOKUP($B336,'Changes (pct point)'!$B:$AA,O$645,FALSE)/(VLOOKUP($B336,'Rates (%) SA2'!$B:$AA,O$645,FALSE)-(VLOOKUP($B336,'Changes (pct point)'!$B:$AA,O$645,FALSE)))</f>
        <v>0.83440697674418585</v>
      </c>
      <c r="P336" s="2">
        <f>VLOOKUP($B336,'Changes (pct point)'!$B:$AA,P$645,FALSE)/(VLOOKUP($B336,'Rates (%) SA2'!$B:$AA,P$645,FALSE)-(VLOOKUP($B336,'Changes (pct point)'!$B:$AA,P$645,FALSE)))</f>
        <v>-3.5181609195402294E-2</v>
      </c>
      <c r="Q336" s="2">
        <f>VLOOKUP($B336,'Changes (pct point)'!$B:$AA,Q$645,FALSE)/(VLOOKUP($B336,'Rates (%) SA2'!$B:$AA,Q$645,FALSE)-(VLOOKUP($B336,'Changes (pct point)'!$B:$AA,Q$645,FALSE)))</f>
        <v>7.8338461538461523E-2</v>
      </c>
      <c r="R336" s="2">
        <f>VLOOKUP($B336,'Changes (pct point)'!$B:$AA,R$645,FALSE)/(VLOOKUP($B336,'Rates (%) SA2'!$B:$AA,R$645,FALSE)-(VLOOKUP($B336,'Changes (pct point)'!$B:$AA,R$645,FALSE)))</f>
        <v>-5.665706806282711E-2</v>
      </c>
      <c r="S336" s="2">
        <f>VLOOKUP($B336,'Changes (pct point)'!$B:$AA,S$645,FALSE)/(VLOOKUP($B336,'Rates (%) SA2'!$B:$AA,S$645,FALSE)-(VLOOKUP($B336,'Changes (pct point)'!$B:$AA,S$645,FALSE)))</f>
        <v>-7.6500000000000012E-2</v>
      </c>
      <c r="T336" s="2">
        <f>VLOOKUP($B336,'Changes (pct point)'!$B:$AA,T$645,FALSE)/(VLOOKUP($B336,'Rates (%) SA2'!$B:$AA,T$645,FALSE)-(VLOOKUP($B336,'Changes (pct point)'!$B:$AA,T$645,FALSE)))</f>
        <v>-0.18369732937685465</v>
      </c>
      <c r="U336" s="2">
        <f>VLOOKUP($B336,'Changes (pct point)'!$B:$AA,U$645,FALSE)/(VLOOKUP($B336,'Rates (%) SA2'!$B:$AA,U$645,FALSE)-(VLOOKUP($B336,'Changes (pct point)'!$B:$AA,U$645,FALSE)))</f>
        <v>-8.7477578475336257E-2</v>
      </c>
      <c r="V336" s="2">
        <f>VLOOKUP($B336,'Changes (pct point)'!$B:$AA,V$645,FALSE)/(VLOOKUP($B336,'Rates (%) SA2'!$B:$AA,V$645,FALSE)-(VLOOKUP($B336,'Changes (pct point)'!$B:$AA,V$645,FALSE)))</f>
        <v>0.11103461538461547</v>
      </c>
      <c r="W336" s="2">
        <f>VLOOKUP($B336,'Changes (pct point)'!$B:$AA,W$645,FALSE)/(VLOOKUP($B336,'Rates (%) SA2'!$B:$AA,W$645,FALSE)-(VLOOKUP($B336,'Changes (pct point)'!$B:$AA,W$645,FALSE)))</f>
        <v>0.15548281505728315</v>
      </c>
      <c r="X336" s="2">
        <f>VLOOKUP($B336,'Changes (pct point)'!$B:$AA,X$645,FALSE)/(VLOOKUP($B336,'Rates (%) SA2'!$B:$AA,X$645,FALSE)-(VLOOKUP($B336,'Changes (pct point)'!$B:$AA,X$645,FALSE)))</f>
        <v>-0.26983050847457629</v>
      </c>
      <c r="Y336" s="2">
        <f>VLOOKUP($B336,'Changes (pct point)'!$B:$AA,Y$645,FALSE)/(VLOOKUP($B336,'Rates (%) SA2'!$B:$AA,Y$645,FALSE)-(VLOOKUP($B336,'Changes (pct point)'!$B:$AA,Y$645,FALSE)))</f>
        <v>0.22295978133541586</v>
      </c>
      <c r="Z336" s="2">
        <f>VLOOKUP($B336,'Changes (pct point)'!$B:$AA,Z$645,FALSE)/(VLOOKUP($B336,'Rates (%) SA2'!$B:$AA,Z$645,FALSE)-(VLOOKUP($B336,'Changes (pct point)'!$B:$AA,Z$645,FALSE)))</f>
        <v>-0.15364679748241394</v>
      </c>
    </row>
    <row r="337" spans="1:26" x14ac:dyDescent="0.3">
      <c r="A337">
        <v>106031121</v>
      </c>
      <c r="B337" t="s">
        <v>197</v>
      </c>
      <c r="C337" s="2">
        <f>VLOOKUP($B337,'Changes (pct point)'!$B:$AA,C$645,FALSE)/(VLOOKUP($B337,'Rates (%) SA2'!$B:$AA,C$645,FALSE)-(VLOOKUP($B337,'Changes (pct point)'!$B:$AA,C$645,FALSE)))</f>
        <v>7.3603346303501918E-2</v>
      </c>
      <c r="D337" s="2">
        <f>VLOOKUP($B337,'Changes (pct point)'!$B:$AA,D$645,FALSE)/(VLOOKUP($B337,'Rates (%) SA2'!$B:$AA,D$645,FALSE)-(VLOOKUP($B337,'Changes (pct point)'!$B:$AA,D$645,FALSE)))</f>
        <v>-0.23558667736757627</v>
      </c>
      <c r="E337" s="2">
        <f>VLOOKUP($B337,'Changes (pct point)'!$B:$AA,E$645,FALSE)/(VLOOKUP($B337,'Rates (%) SA2'!$B:$AA,E$645,FALSE)-(VLOOKUP($B337,'Changes (pct point)'!$B:$AA,E$645,FALSE)))</f>
        <v>0.24464500000000011</v>
      </c>
      <c r="F337" s="2">
        <f>VLOOKUP($B337,'Changes (pct point)'!$B:$AA,F$645,FALSE)/(VLOOKUP($B337,'Rates (%) SA2'!$B:$AA,F$645,FALSE)-(VLOOKUP($B337,'Changes (pct point)'!$B:$AA,F$645,FALSE)))</f>
        <v>0.10810017137960588</v>
      </c>
      <c r="G337" s="2">
        <f>VLOOKUP($B337,'Changes (pct point)'!$B:$AA,G$645,FALSE)/(VLOOKUP($B337,'Rates (%) SA2'!$B:$AA,G$645,FALSE)-(VLOOKUP($B337,'Changes (pct point)'!$B:$AA,G$645,FALSE)))</f>
        <v>0.27832907407407409</v>
      </c>
      <c r="H337" s="2">
        <f>VLOOKUP($B337,'Changes (pct point)'!$B:$AA,H$645,FALSE)/(VLOOKUP($B337,'Rates (%) SA2'!$B:$AA,H$645,FALSE)-(VLOOKUP($B337,'Changes (pct point)'!$B:$AA,H$645,FALSE)))</f>
        <v>0.33809722222222227</v>
      </c>
      <c r="I337" s="2">
        <f>VLOOKUP($B337,'Changes (pct point)'!$B:$AA,I$645,FALSE)/(VLOOKUP($B337,'Rates (%) SA2'!$B:$AA,I$645,FALSE)-(VLOOKUP($B337,'Changes (pct point)'!$B:$AA,I$645,FALSE)))</f>
        <v>3.9515663801337073E-2</v>
      </c>
      <c r="J337" s="2">
        <f>VLOOKUP($B337,'Changes (pct point)'!$B:$AA,J$645,FALSE)/(VLOOKUP($B337,'Rates (%) SA2'!$B:$AA,J$645,FALSE)-(VLOOKUP($B337,'Changes (pct point)'!$B:$AA,J$645,FALSE)))</f>
        <v>4.1195777351246531E-3</v>
      </c>
      <c r="K337" s="2">
        <f>VLOOKUP($B337,'Changes (pct point)'!$B:$AA,K$645,FALSE)/(VLOOKUP($B337,'Rates (%) SA2'!$B:$AA,K$645,FALSE)-(VLOOKUP($B337,'Changes (pct point)'!$B:$AA,K$645,FALSE)))</f>
        <v>0.49794610526315775</v>
      </c>
      <c r="L337" s="2">
        <f>VLOOKUP($B337,'Changes (pct point)'!$B:$AA,L$645,FALSE)/(VLOOKUP($B337,'Rates (%) SA2'!$B:$AA,L$645,FALSE)-(VLOOKUP($B337,'Changes (pct point)'!$B:$AA,L$645,FALSE)))</f>
        <v>-3.6106855791962121E-2</v>
      </c>
      <c r="M337" s="2">
        <f>VLOOKUP($B337,'Changes (pct point)'!$B:$AA,M$645,FALSE)/(VLOOKUP($B337,'Rates (%) SA2'!$B:$AA,M$645,FALSE)-(VLOOKUP($B337,'Changes (pct point)'!$B:$AA,M$645,FALSE)))</f>
        <v>-0.12417375565610853</v>
      </c>
      <c r="N337" s="2">
        <f>VLOOKUP($B337,'Changes (pct point)'!$B:$AA,N$645,FALSE)/(VLOOKUP($B337,'Rates (%) SA2'!$B:$AA,N$645,FALSE)-(VLOOKUP($B337,'Changes (pct point)'!$B:$AA,N$645,FALSE)))</f>
        <v>-0.12219329896907215</v>
      </c>
      <c r="O337" s="2">
        <f>VLOOKUP($B337,'Changes (pct point)'!$B:$AA,O$645,FALSE)/(VLOOKUP($B337,'Rates (%) SA2'!$B:$AA,O$645,FALSE)-(VLOOKUP($B337,'Changes (pct point)'!$B:$AA,O$645,FALSE)))</f>
        <v>0.43553369565217376</v>
      </c>
      <c r="P337" s="2">
        <f>VLOOKUP($B337,'Changes (pct point)'!$B:$AA,P$645,FALSE)/(VLOOKUP($B337,'Rates (%) SA2'!$B:$AA,P$645,FALSE)-(VLOOKUP($B337,'Changes (pct point)'!$B:$AA,P$645,FALSE)))</f>
        <v>0.33806108374384242</v>
      </c>
      <c r="Q337" s="2">
        <f>VLOOKUP($B337,'Changes (pct point)'!$B:$AA,Q$645,FALSE)/(VLOOKUP($B337,'Rates (%) SA2'!$B:$AA,Q$645,FALSE)-(VLOOKUP($B337,'Changes (pct point)'!$B:$AA,Q$645,FALSE)))</f>
        <v>0.12767619047619047</v>
      </c>
      <c r="R337" s="2">
        <f>VLOOKUP($B337,'Changes (pct point)'!$B:$AA,R$645,FALSE)/(VLOOKUP($B337,'Rates (%) SA2'!$B:$AA,R$645,FALSE)-(VLOOKUP($B337,'Changes (pct point)'!$B:$AA,R$645,FALSE)))</f>
        <v>0.48119498069498062</v>
      </c>
      <c r="S337" s="2">
        <f>VLOOKUP($B337,'Changes (pct point)'!$B:$AA,S$645,FALSE)/(VLOOKUP($B337,'Rates (%) SA2'!$B:$AA,S$645,FALSE)-(VLOOKUP($B337,'Changes (pct point)'!$B:$AA,S$645,FALSE)))</f>
        <v>0.16766452830188669</v>
      </c>
      <c r="T337" s="2">
        <f>VLOOKUP($B337,'Changes (pct point)'!$B:$AA,T$645,FALSE)/(VLOOKUP($B337,'Rates (%) SA2'!$B:$AA,T$645,FALSE)-(VLOOKUP($B337,'Changes (pct point)'!$B:$AA,T$645,FALSE)))</f>
        <v>0.73933623978201635</v>
      </c>
      <c r="U337" s="2">
        <f>VLOOKUP($B337,'Changes (pct point)'!$B:$AA,U$645,FALSE)/(VLOOKUP($B337,'Rates (%) SA2'!$B:$AA,U$645,FALSE)-(VLOOKUP($B337,'Changes (pct point)'!$B:$AA,U$645,FALSE)))</f>
        <v>-9.0987590711175709E-2</v>
      </c>
      <c r="V337" s="2">
        <f>VLOOKUP($B337,'Changes (pct point)'!$B:$AA,V$645,FALSE)/(VLOOKUP($B337,'Rates (%) SA2'!$B:$AA,V$645,FALSE)-(VLOOKUP($B337,'Changes (pct point)'!$B:$AA,V$645,FALSE)))</f>
        <v>0.25284510869565202</v>
      </c>
      <c r="W337" s="2">
        <f>VLOOKUP($B337,'Changes (pct point)'!$B:$AA,W$645,FALSE)/(VLOOKUP($B337,'Rates (%) SA2'!$B:$AA,W$645,FALSE)-(VLOOKUP($B337,'Changes (pct point)'!$B:$AA,W$645,FALSE)))</f>
        <v>0.37757625721352017</v>
      </c>
      <c r="X337" s="2">
        <f>VLOOKUP($B337,'Changes (pct point)'!$B:$AA,X$645,FALSE)/(VLOOKUP($B337,'Rates (%) SA2'!$B:$AA,X$645,FALSE)-(VLOOKUP($B337,'Changes (pct point)'!$B:$AA,X$645,FALSE)))</f>
        <v>0.254127358490566</v>
      </c>
      <c r="Y337" s="2">
        <f>VLOOKUP($B337,'Changes (pct point)'!$B:$AA,Y$645,FALSE)/(VLOOKUP($B337,'Rates (%) SA2'!$B:$AA,Y$645,FALSE)-(VLOOKUP($B337,'Changes (pct point)'!$B:$AA,Y$645,FALSE)))</f>
        <v>-8.2633957391865714E-2</v>
      </c>
      <c r="Z337" s="2">
        <f>VLOOKUP($B337,'Changes (pct point)'!$B:$AA,Z$645,FALSE)/(VLOOKUP($B337,'Rates (%) SA2'!$B:$AA,Z$645,FALSE)-(VLOOKUP($B337,'Changes (pct point)'!$B:$AA,Z$645,FALSE)))</f>
        <v>0.47616407982261644</v>
      </c>
    </row>
    <row r="338" spans="1:26" x14ac:dyDescent="0.3">
      <c r="A338">
        <v>104021086</v>
      </c>
      <c r="B338" t="s">
        <v>160</v>
      </c>
      <c r="C338" s="2">
        <f>VLOOKUP($B338,'Changes (pct point)'!$B:$AA,C$645,FALSE)/(VLOOKUP($B338,'Rates (%) SA2'!$B:$AA,C$645,FALSE)-(VLOOKUP($B338,'Changes (pct point)'!$B:$AA,C$645,FALSE)))</f>
        <v>0.12689543147208118</v>
      </c>
      <c r="D338" s="2">
        <f>VLOOKUP($B338,'Changes (pct point)'!$B:$AA,D$645,FALSE)/(VLOOKUP($B338,'Rates (%) SA2'!$B:$AA,D$645,FALSE)-(VLOOKUP($B338,'Changes (pct point)'!$B:$AA,D$645,FALSE)))</f>
        <v>9.1992222222222128E-2</v>
      </c>
      <c r="E338" s="2">
        <f>VLOOKUP($B338,'Changes (pct point)'!$B:$AA,E$645,FALSE)/(VLOOKUP($B338,'Rates (%) SA2'!$B:$AA,E$645,FALSE)-(VLOOKUP($B338,'Changes (pct point)'!$B:$AA,E$645,FALSE)))</f>
        <v>7.4764285714285755E-2</v>
      </c>
      <c r="F338" s="2">
        <f>VLOOKUP($B338,'Changes (pct point)'!$B:$AA,F$645,FALSE)/(VLOOKUP($B338,'Rates (%) SA2'!$B:$AA,F$645,FALSE)-(VLOOKUP($B338,'Changes (pct point)'!$B:$AA,F$645,FALSE)))</f>
        <v>0.24085133689839566</v>
      </c>
      <c r="G338" s="2">
        <f>VLOOKUP($B338,'Changes (pct point)'!$B:$AA,G$645,FALSE)/(VLOOKUP($B338,'Rates (%) SA2'!$B:$AA,G$645,FALSE)-(VLOOKUP($B338,'Changes (pct point)'!$B:$AA,G$645,FALSE)))</f>
        <v>-0.10545505617977532</v>
      </c>
      <c r="H338" s="2">
        <f>VLOOKUP($B338,'Changes (pct point)'!$B:$AA,H$645,FALSE)/(VLOOKUP($B338,'Rates (%) SA2'!$B:$AA,H$645,FALSE)-(VLOOKUP($B338,'Changes (pct point)'!$B:$AA,H$645,FALSE)))</f>
        <v>0.44434745762711869</v>
      </c>
      <c r="I338" s="2">
        <f>VLOOKUP($B338,'Changes (pct point)'!$B:$AA,I$645,FALSE)/(VLOOKUP($B338,'Rates (%) SA2'!$B:$AA,I$645,FALSE)-(VLOOKUP($B338,'Changes (pct point)'!$B:$AA,I$645,FALSE)))</f>
        <v>-6.4019354838709686E-2</v>
      </c>
      <c r="J338" s="2">
        <f>VLOOKUP($B338,'Changes (pct point)'!$B:$AA,J$645,FALSE)/(VLOOKUP($B338,'Rates (%) SA2'!$B:$AA,J$645,FALSE)-(VLOOKUP($B338,'Changes (pct point)'!$B:$AA,J$645,FALSE)))</f>
        <v>-0.19901470588235293</v>
      </c>
      <c r="K338" s="2">
        <f>VLOOKUP($B338,'Changes (pct point)'!$B:$AA,K$645,FALSE)/(VLOOKUP($B338,'Rates (%) SA2'!$B:$AA,K$645,FALSE)-(VLOOKUP($B338,'Changes (pct point)'!$B:$AA,K$645,FALSE)))</f>
        <v>2.0956097560975575E-2</v>
      </c>
      <c r="L338" s="2">
        <f>VLOOKUP($B338,'Changes (pct point)'!$B:$AA,L$645,FALSE)/(VLOOKUP($B338,'Rates (%) SA2'!$B:$AA,L$645,FALSE)-(VLOOKUP($B338,'Changes (pct point)'!$B:$AA,L$645,FALSE)))</f>
        <v>0.39622058823529405</v>
      </c>
      <c r="M338" s="2">
        <f>VLOOKUP($B338,'Changes (pct point)'!$B:$AA,M$645,FALSE)/(VLOOKUP($B338,'Rates (%) SA2'!$B:$AA,M$645,FALSE)-(VLOOKUP($B338,'Changes (pct point)'!$B:$AA,M$645,FALSE)))</f>
        <v>2.5061764705882245E-2</v>
      </c>
      <c r="N338" s="2">
        <f>VLOOKUP($B338,'Changes (pct point)'!$B:$AA,N$645,FALSE)/(VLOOKUP($B338,'Rates (%) SA2'!$B:$AA,N$645,FALSE)-(VLOOKUP($B338,'Changes (pct point)'!$B:$AA,N$645,FALSE)))</f>
        <v>0.71553846153846157</v>
      </c>
      <c r="O338" s="2">
        <f>VLOOKUP($B338,'Changes (pct point)'!$B:$AA,O$645,FALSE)/(VLOOKUP($B338,'Rates (%) SA2'!$B:$AA,O$645,FALSE)-(VLOOKUP($B338,'Changes (pct point)'!$B:$AA,O$645,FALSE)))</f>
        <v>0.46679069767441855</v>
      </c>
      <c r="P338" s="2">
        <f>VLOOKUP($B338,'Changes (pct point)'!$B:$AA,P$645,FALSE)/(VLOOKUP($B338,'Rates (%) SA2'!$B:$AA,P$645,FALSE)-(VLOOKUP($B338,'Changes (pct point)'!$B:$AA,P$645,FALSE)))</f>
        <v>1.1556944444444444</v>
      </c>
      <c r="Q338" s="2">
        <f>VLOOKUP($B338,'Changes (pct point)'!$B:$AA,Q$645,FALSE)/(VLOOKUP($B338,'Rates (%) SA2'!$B:$AA,Q$645,FALSE)-(VLOOKUP($B338,'Changes (pct point)'!$B:$AA,Q$645,FALSE)))</f>
        <v>6.4921428571428505E-2</v>
      </c>
      <c r="R338" s="2">
        <f>VLOOKUP($B338,'Changes (pct point)'!$B:$AA,R$645,FALSE)/(VLOOKUP($B338,'Rates (%) SA2'!$B:$AA,R$645,FALSE)-(VLOOKUP($B338,'Changes (pct point)'!$B:$AA,R$645,FALSE)))</f>
        <v>-9.1399999999999981E-2</v>
      </c>
      <c r="S338" s="2">
        <f>VLOOKUP($B338,'Changes (pct point)'!$B:$AA,S$645,FALSE)/(VLOOKUP($B338,'Rates (%) SA2'!$B:$AA,S$645,FALSE)-(VLOOKUP($B338,'Changes (pct point)'!$B:$AA,S$645,FALSE)))</f>
        <v>-0.23351627906976755</v>
      </c>
      <c r="T338" s="2">
        <f>VLOOKUP($B338,'Changes (pct point)'!$B:$AA,T$645,FALSE)/(VLOOKUP($B338,'Rates (%) SA2'!$B:$AA,T$645,FALSE)-(VLOOKUP($B338,'Changes (pct point)'!$B:$AA,T$645,FALSE)))</f>
        <v>0.43109473684210514</v>
      </c>
      <c r="U338" s="2">
        <f>VLOOKUP($B338,'Changes (pct point)'!$B:$AA,U$645,FALSE)/(VLOOKUP($B338,'Rates (%) SA2'!$B:$AA,U$645,FALSE)-(VLOOKUP($B338,'Changes (pct point)'!$B:$AA,U$645,FALSE)))</f>
        <v>-9.1714285714285568E-2</v>
      </c>
      <c r="V338" s="2">
        <f>VLOOKUP($B338,'Changes (pct point)'!$B:$AA,V$645,FALSE)/(VLOOKUP($B338,'Rates (%) SA2'!$B:$AA,V$645,FALSE)-(VLOOKUP($B338,'Changes (pct point)'!$B:$AA,V$645,FALSE)))</f>
        <v>0</v>
      </c>
      <c r="W338" s="2">
        <f>VLOOKUP($B338,'Changes (pct point)'!$B:$AA,W$645,FALSE)/(VLOOKUP($B338,'Rates (%) SA2'!$B:$AA,W$645,FALSE)-(VLOOKUP($B338,'Changes (pct point)'!$B:$AA,W$645,FALSE)))</f>
        <v>0.05</v>
      </c>
      <c r="X338" s="2">
        <f>VLOOKUP($B338,'Changes (pct point)'!$B:$AA,X$645,FALSE)/(VLOOKUP($B338,'Rates (%) SA2'!$B:$AA,X$645,FALSE)-(VLOOKUP($B338,'Changes (pct point)'!$B:$AA,X$645,FALSE)))</f>
        <v>3.7561576354679799E-2</v>
      </c>
      <c r="Y338" s="2" t="e">
        <f>VLOOKUP($B338,'Changes (pct point)'!$B:$AA,Y$645,FALSE)/(VLOOKUP($B338,'Rates (%) SA2'!$B:$AA,Y$645,FALSE)-(VLOOKUP($B338,'Changes (pct point)'!$B:$AA,Y$645,FALSE)))</f>
        <v>#DIV/0!</v>
      </c>
      <c r="Z338" s="2">
        <f>VLOOKUP($B338,'Changes (pct point)'!$B:$AA,Z$645,FALSE)/(VLOOKUP($B338,'Rates (%) SA2'!$B:$AA,Z$645,FALSE)-(VLOOKUP($B338,'Changes (pct point)'!$B:$AA,Z$645,FALSE)))</f>
        <v>-6.6222222222222224E-2</v>
      </c>
    </row>
    <row r="339" spans="1:26" x14ac:dyDescent="0.3">
      <c r="A339">
        <v>118021652</v>
      </c>
      <c r="B339" t="s">
        <v>459</v>
      </c>
      <c r="C339" s="2">
        <f>VLOOKUP($B339,'Changes (pct point)'!$B:$AA,C$645,FALSE)/(VLOOKUP($B339,'Rates (%) SA2'!$B:$AA,C$645,FALSE)-(VLOOKUP($B339,'Changes (pct point)'!$B:$AA,C$645,FALSE)))</f>
        <v>4.6899077870405058E-2</v>
      </c>
      <c r="D339" s="2">
        <f>VLOOKUP($B339,'Changes (pct point)'!$B:$AA,D$645,FALSE)/(VLOOKUP($B339,'Rates (%) SA2'!$B:$AA,D$645,FALSE)-(VLOOKUP($B339,'Changes (pct point)'!$B:$AA,D$645,FALSE)))</f>
        <v>-0.22600437034780468</v>
      </c>
      <c r="E339" s="2">
        <f>VLOOKUP($B339,'Changes (pct point)'!$B:$AA,E$645,FALSE)/(VLOOKUP($B339,'Rates (%) SA2'!$B:$AA,E$645,FALSE)-(VLOOKUP($B339,'Changes (pct point)'!$B:$AA,E$645,FALSE)))</f>
        <v>-0.38456264488414255</v>
      </c>
      <c r="F339" s="2">
        <f>VLOOKUP($B339,'Changes (pct point)'!$B:$AA,F$645,FALSE)/(VLOOKUP($B339,'Rates (%) SA2'!$B:$AA,F$645,FALSE)-(VLOOKUP($B339,'Changes (pct point)'!$B:$AA,F$645,FALSE)))</f>
        <v>0.17184488839337803</v>
      </c>
      <c r="G339" s="2">
        <f>VLOOKUP($B339,'Changes (pct point)'!$B:$AA,G$645,FALSE)/(VLOOKUP($B339,'Rates (%) SA2'!$B:$AA,G$645,FALSE)-(VLOOKUP($B339,'Changes (pct point)'!$B:$AA,G$645,FALSE)))</f>
        <v>0.29417285496980916</v>
      </c>
      <c r="H339" s="2">
        <f>VLOOKUP($B339,'Changes (pct point)'!$B:$AA,H$645,FALSE)/(VLOOKUP($B339,'Rates (%) SA2'!$B:$AA,H$645,FALSE)-(VLOOKUP($B339,'Changes (pct point)'!$B:$AA,H$645,FALSE)))</f>
        <v>0.25771168442258779</v>
      </c>
      <c r="I339" s="2">
        <f>VLOOKUP($B339,'Changes (pct point)'!$B:$AA,I$645,FALSE)/(VLOOKUP($B339,'Rates (%) SA2'!$B:$AA,I$645,FALSE)-(VLOOKUP($B339,'Changes (pct point)'!$B:$AA,I$645,FALSE)))</f>
        <v>2.6866222765835876E-2</v>
      </c>
      <c r="J339" s="2">
        <f>VLOOKUP($B339,'Changes (pct point)'!$B:$AA,J$645,FALSE)/(VLOOKUP($B339,'Rates (%) SA2'!$B:$AA,J$645,FALSE)-(VLOOKUP($B339,'Changes (pct point)'!$B:$AA,J$645,FALSE)))</f>
        <v>0.23286135181003262</v>
      </c>
      <c r="K339" s="2">
        <f>VLOOKUP($B339,'Changes (pct point)'!$B:$AA,K$645,FALSE)/(VLOOKUP($B339,'Rates (%) SA2'!$B:$AA,K$645,FALSE)-(VLOOKUP($B339,'Changes (pct point)'!$B:$AA,K$645,FALSE)))</f>
        <v>1.4016538761778965</v>
      </c>
      <c r="L339" s="2">
        <f>VLOOKUP($B339,'Changes (pct point)'!$B:$AA,L$645,FALSE)/(VLOOKUP($B339,'Rates (%) SA2'!$B:$AA,L$645,FALSE)-(VLOOKUP($B339,'Changes (pct point)'!$B:$AA,L$645,FALSE)))</f>
        <v>-0.17163717611692772</v>
      </c>
      <c r="M339" s="2">
        <f>VLOOKUP($B339,'Changes (pct point)'!$B:$AA,M$645,FALSE)/(VLOOKUP($B339,'Rates (%) SA2'!$B:$AA,M$645,FALSE)-(VLOOKUP($B339,'Changes (pct point)'!$B:$AA,M$645,FALSE)))</f>
        <v>-0.4592507674579614</v>
      </c>
      <c r="N339" s="2">
        <f>VLOOKUP($B339,'Changes (pct point)'!$B:$AA,N$645,FALSE)/(VLOOKUP($B339,'Rates (%) SA2'!$B:$AA,N$645,FALSE)-(VLOOKUP($B339,'Changes (pct point)'!$B:$AA,N$645,FALSE)))</f>
        <v>-0.34053581516957954</v>
      </c>
      <c r="O339" s="2">
        <f>VLOOKUP($B339,'Changes (pct point)'!$B:$AA,O$645,FALSE)/(VLOOKUP($B339,'Rates (%) SA2'!$B:$AA,O$645,FALSE)-(VLOOKUP($B339,'Changes (pct point)'!$B:$AA,O$645,FALSE)))</f>
        <v>0.34375950967975222</v>
      </c>
      <c r="P339" s="2">
        <f>VLOOKUP($B339,'Changes (pct point)'!$B:$AA,P$645,FALSE)/(VLOOKUP($B339,'Rates (%) SA2'!$B:$AA,P$645,FALSE)-(VLOOKUP($B339,'Changes (pct point)'!$B:$AA,P$645,FALSE)))</f>
        <v>-0.10805927835674885</v>
      </c>
      <c r="Q339" s="2">
        <f>VLOOKUP($B339,'Changes (pct point)'!$B:$AA,Q$645,FALSE)/(VLOOKUP($B339,'Rates (%) SA2'!$B:$AA,Q$645,FALSE)-(VLOOKUP($B339,'Changes (pct point)'!$B:$AA,Q$645,FALSE)))</f>
        <v>0.3045185044976727</v>
      </c>
      <c r="R339" s="2">
        <f>VLOOKUP($B339,'Changes (pct point)'!$B:$AA,R$645,FALSE)/(VLOOKUP($B339,'Rates (%) SA2'!$B:$AA,R$645,FALSE)-(VLOOKUP($B339,'Changes (pct point)'!$B:$AA,R$645,FALSE)))</f>
        <v>0.28592096878701323</v>
      </c>
      <c r="S339" s="2">
        <f>VLOOKUP($B339,'Changes (pct point)'!$B:$AA,S$645,FALSE)/(VLOOKUP($B339,'Rates (%) SA2'!$B:$AA,S$645,FALSE)-(VLOOKUP($B339,'Changes (pct point)'!$B:$AA,S$645,FALSE)))</f>
        <v>0.3650214189842238</v>
      </c>
      <c r="T339" s="2">
        <f>VLOOKUP($B339,'Changes (pct point)'!$B:$AA,T$645,FALSE)/(VLOOKUP($B339,'Rates (%) SA2'!$B:$AA,T$645,FALSE)-(VLOOKUP($B339,'Changes (pct point)'!$B:$AA,T$645,FALSE)))</f>
        <v>-9.2342917271549141E-2</v>
      </c>
      <c r="U339" s="2">
        <f>VLOOKUP($B339,'Changes (pct point)'!$B:$AA,U$645,FALSE)/(VLOOKUP($B339,'Rates (%) SA2'!$B:$AA,U$645,FALSE)-(VLOOKUP($B339,'Changes (pct point)'!$B:$AA,U$645,FALSE)))</f>
        <v>-9.4632563033814093E-2</v>
      </c>
      <c r="V339" s="2">
        <f>VLOOKUP($B339,'Changes (pct point)'!$B:$AA,V$645,FALSE)/(VLOOKUP($B339,'Rates (%) SA2'!$B:$AA,V$645,FALSE)-(VLOOKUP($B339,'Changes (pct point)'!$B:$AA,V$645,FALSE)))</f>
        <v>0.32852695070227966</v>
      </c>
      <c r="W339" s="2">
        <f>VLOOKUP($B339,'Changes (pct point)'!$B:$AA,W$645,FALSE)/(VLOOKUP($B339,'Rates (%) SA2'!$B:$AA,W$645,FALSE)-(VLOOKUP($B339,'Changes (pct point)'!$B:$AA,W$645,FALSE)))</f>
        <v>0.19491525423728814</v>
      </c>
      <c r="X339" s="2">
        <f>VLOOKUP($B339,'Changes (pct point)'!$B:$AA,X$645,FALSE)/(VLOOKUP($B339,'Rates (%) SA2'!$B:$AA,X$645,FALSE)-(VLOOKUP($B339,'Changes (pct point)'!$B:$AA,X$645,FALSE)))</f>
        <v>-6.3675213675213685E-2</v>
      </c>
      <c r="Y339" s="2">
        <f>VLOOKUP($B339,'Changes (pct point)'!$B:$AA,Y$645,FALSE)/(VLOOKUP($B339,'Rates (%) SA2'!$B:$AA,Y$645,FALSE)-(VLOOKUP($B339,'Changes (pct point)'!$B:$AA,Y$645,FALSE)))</f>
        <v>0.18676748582230626</v>
      </c>
      <c r="Z339" s="2">
        <f>VLOOKUP($B339,'Changes (pct point)'!$B:$AA,Z$645,FALSE)/(VLOOKUP($B339,'Rates (%) SA2'!$B:$AA,Z$645,FALSE)-(VLOOKUP($B339,'Changes (pct point)'!$B:$AA,Z$645,FALSE)))</f>
        <v>0.52528420227361827</v>
      </c>
    </row>
    <row r="340" spans="1:26" x14ac:dyDescent="0.3">
      <c r="A340">
        <v>117031648</v>
      </c>
      <c r="B340" t="s">
        <v>440</v>
      </c>
      <c r="C340" s="2">
        <f>VLOOKUP($B340,'Changes (pct point)'!$B:$AA,C$645,FALSE)/(VLOOKUP($B340,'Rates (%) SA2'!$B:$AA,C$645,FALSE)-(VLOOKUP($B340,'Changes (pct point)'!$B:$AA,C$645,FALSE)))</f>
        <v>-0.36371607066499212</v>
      </c>
      <c r="D340" s="2">
        <f>VLOOKUP($B340,'Changes (pct point)'!$B:$AA,D$645,FALSE)/(VLOOKUP($B340,'Rates (%) SA2'!$B:$AA,D$645,FALSE)-(VLOOKUP($B340,'Changes (pct point)'!$B:$AA,D$645,FALSE)))</f>
        <v>-0.40932018884658961</v>
      </c>
      <c r="E340" s="2">
        <f>VLOOKUP($B340,'Changes (pct point)'!$B:$AA,E$645,FALSE)/(VLOOKUP($B340,'Rates (%) SA2'!$B:$AA,E$645,FALSE)-(VLOOKUP($B340,'Changes (pct point)'!$B:$AA,E$645,FALSE)))</f>
        <v>-5.7173829104194371E-2</v>
      </c>
      <c r="F340" s="2">
        <f>VLOOKUP($B340,'Changes (pct point)'!$B:$AA,F$645,FALSE)/(VLOOKUP($B340,'Rates (%) SA2'!$B:$AA,F$645,FALSE)-(VLOOKUP($B340,'Changes (pct point)'!$B:$AA,F$645,FALSE)))</f>
        <v>-0.43230968666148595</v>
      </c>
      <c r="G340" s="2">
        <f>VLOOKUP($B340,'Changes (pct point)'!$B:$AA,G$645,FALSE)/(VLOOKUP($B340,'Rates (%) SA2'!$B:$AA,G$645,FALSE)-(VLOOKUP($B340,'Changes (pct point)'!$B:$AA,G$645,FALSE)))</f>
        <v>-2.131635846802421E-2</v>
      </c>
      <c r="H340" s="2">
        <f>VLOOKUP($B340,'Changes (pct point)'!$B:$AA,H$645,FALSE)/(VLOOKUP($B340,'Rates (%) SA2'!$B:$AA,H$645,FALSE)-(VLOOKUP($B340,'Changes (pct point)'!$B:$AA,H$645,FALSE)))</f>
        <v>-0.33338640612038806</v>
      </c>
      <c r="I340" s="2">
        <f>VLOOKUP($B340,'Changes (pct point)'!$B:$AA,I$645,FALSE)/(VLOOKUP($B340,'Rates (%) SA2'!$B:$AA,I$645,FALSE)-(VLOOKUP($B340,'Changes (pct point)'!$B:$AA,I$645,FALSE)))</f>
        <v>-0.38709559660464282</v>
      </c>
      <c r="J340" s="2">
        <f>VLOOKUP($B340,'Changes (pct point)'!$B:$AA,J$645,FALSE)/(VLOOKUP($B340,'Rates (%) SA2'!$B:$AA,J$645,FALSE)-(VLOOKUP($B340,'Changes (pct point)'!$B:$AA,J$645,FALSE)))</f>
        <v>-0.49490148397962935</v>
      </c>
      <c r="K340" s="2">
        <f>VLOOKUP($B340,'Changes (pct point)'!$B:$AA,K$645,FALSE)/(VLOOKUP($B340,'Rates (%) SA2'!$B:$AA,K$645,FALSE)-(VLOOKUP($B340,'Changes (pct point)'!$B:$AA,K$645,FALSE)))</f>
        <v>-0.22079795186443626</v>
      </c>
      <c r="L340" s="2">
        <f>VLOOKUP($B340,'Changes (pct point)'!$B:$AA,L$645,FALSE)/(VLOOKUP($B340,'Rates (%) SA2'!$B:$AA,L$645,FALSE)-(VLOOKUP($B340,'Changes (pct point)'!$B:$AA,L$645,FALSE)))</f>
        <v>-0.29397057426444639</v>
      </c>
      <c r="M340" s="2">
        <f>VLOOKUP($B340,'Changes (pct point)'!$B:$AA,M$645,FALSE)/(VLOOKUP($B340,'Rates (%) SA2'!$B:$AA,M$645,FALSE)-(VLOOKUP($B340,'Changes (pct point)'!$B:$AA,M$645,FALSE)))</f>
        <v>-0.53363714114360772</v>
      </c>
      <c r="N340" s="2">
        <f>VLOOKUP($B340,'Changes (pct point)'!$B:$AA,N$645,FALSE)/(VLOOKUP($B340,'Rates (%) SA2'!$B:$AA,N$645,FALSE)-(VLOOKUP($B340,'Changes (pct point)'!$B:$AA,N$645,FALSE)))</f>
        <v>-0.36430626797863819</v>
      </c>
      <c r="O340" s="2">
        <f>VLOOKUP($B340,'Changes (pct point)'!$B:$AA,O$645,FALSE)/(VLOOKUP($B340,'Rates (%) SA2'!$B:$AA,O$645,FALSE)-(VLOOKUP($B340,'Changes (pct point)'!$B:$AA,O$645,FALSE)))</f>
        <v>-0.46333330516575089</v>
      </c>
      <c r="P340" s="2">
        <f>VLOOKUP($B340,'Changes (pct point)'!$B:$AA,P$645,FALSE)/(VLOOKUP($B340,'Rates (%) SA2'!$B:$AA,P$645,FALSE)-(VLOOKUP($B340,'Changes (pct point)'!$B:$AA,P$645,FALSE)))</f>
        <v>-0.80121818323300964</v>
      </c>
      <c r="Q340" s="2">
        <f>VLOOKUP($B340,'Changes (pct point)'!$B:$AA,Q$645,FALSE)/(VLOOKUP($B340,'Rates (%) SA2'!$B:$AA,Q$645,FALSE)-(VLOOKUP($B340,'Changes (pct point)'!$B:$AA,Q$645,FALSE)))</f>
        <v>-3.5441573297215229E-2</v>
      </c>
      <c r="R340" s="2">
        <f>VLOOKUP($B340,'Changes (pct point)'!$B:$AA,R$645,FALSE)/(VLOOKUP($B340,'Rates (%) SA2'!$B:$AA,R$645,FALSE)-(VLOOKUP($B340,'Changes (pct point)'!$B:$AA,R$645,FALSE)))</f>
        <v>0.17686416408126676</v>
      </c>
      <c r="S340" s="2">
        <f>VLOOKUP($B340,'Changes (pct point)'!$B:$AA,S$645,FALSE)/(VLOOKUP($B340,'Rates (%) SA2'!$B:$AA,S$645,FALSE)-(VLOOKUP($B340,'Changes (pct point)'!$B:$AA,S$645,FALSE)))</f>
        <v>-0.78607448830079885</v>
      </c>
      <c r="T340" s="2">
        <f>VLOOKUP($B340,'Changes (pct point)'!$B:$AA,T$645,FALSE)/(VLOOKUP($B340,'Rates (%) SA2'!$B:$AA,T$645,FALSE)-(VLOOKUP($B340,'Changes (pct point)'!$B:$AA,T$645,FALSE)))</f>
        <v>-0.322444687960524</v>
      </c>
      <c r="U340" s="2">
        <f>VLOOKUP($B340,'Changes (pct point)'!$B:$AA,U$645,FALSE)/(VLOOKUP($B340,'Rates (%) SA2'!$B:$AA,U$645,FALSE)-(VLOOKUP($B340,'Changes (pct point)'!$B:$AA,U$645,FALSE)))</f>
        <v>-9.629613720207654E-2</v>
      </c>
      <c r="V340" s="2">
        <f>VLOOKUP($B340,'Changes (pct point)'!$B:$AA,V$645,FALSE)/(VLOOKUP($B340,'Rates (%) SA2'!$B:$AA,V$645,FALSE)-(VLOOKUP($B340,'Changes (pct point)'!$B:$AA,V$645,FALSE)))</f>
        <v>0.95890410483682131</v>
      </c>
      <c r="W340" s="2">
        <f>VLOOKUP($B340,'Changes (pct point)'!$B:$AA,W$645,FALSE)/(VLOOKUP($B340,'Rates (%) SA2'!$B:$AA,W$645,FALSE)-(VLOOKUP($B340,'Changes (pct point)'!$B:$AA,W$645,FALSE)))</f>
        <v>-0.4393592677345538</v>
      </c>
      <c r="X340" s="2">
        <f>VLOOKUP($B340,'Changes (pct point)'!$B:$AA,X$645,FALSE)/(VLOOKUP($B340,'Rates (%) SA2'!$B:$AA,X$645,FALSE)-(VLOOKUP($B340,'Changes (pct point)'!$B:$AA,X$645,FALSE)))</f>
        <v>-0.72839195979899496</v>
      </c>
      <c r="Y340" s="2">
        <f>VLOOKUP($B340,'Changes (pct point)'!$B:$AA,Y$645,FALSE)/(VLOOKUP($B340,'Rates (%) SA2'!$B:$AA,Y$645,FALSE)-(VLOOKUP($B340,'Changes (pct point)'!$B:$AA,Y$645,FALSE)))</f>
        <v>-0.3194210703466846</v>
      </c>
      <c r="Z340" s="2">
        <f>VLOOKUP($B340,'Changes (pct point)'!$B:$AA,Z$645,FALSE)/(VLOOKUP($B340,'Rates (%) SA2'!$B:$AA,Z$645,FALSE)-(VLOOKUP($B340,'Changes (pct point)'!$B:$AA,Z$645,FALSE)))</f>
        <v>-0.45852144469525963</v>
      </c>
    </row>
    <row r="341" spans="1:26" x14ac:dyDescent="0.3">
      <c r="A341">
        <v>117031331</v>
      </c>
      <c r="B341" t="s">
        <v>427</v>
      </c>
      <c r="C341" s="2">
        <f>VLOOKUP($B341,'Changes (pct point)'!$B:$AA,C$645,FALSE)/(VLOOKUP($B341,'Rates (%) SA2'!$B:$AA,C$645,FALSE)-(VLOOKUP($B341,'Changes (pct point)'!$B:$AA,C$645,FALSE)))</f>
        <v>-0.15843811538878713</v>
      </c>
      <c r="D341" s="2">
        <f>VLOOKUP($B341,'Changes (pct point)'!$B:$AA,D$645,FALSE)/(VLOOKUP($B341,'Rates (%) SA2'!$B:$AA,D$645,FALSE)-(VLOOKUP($B341,'Changes (pct point)'!$B:$AA,D$645,FALSE)))</f>
        <v>-0.39006956521739133</v>
      </c>
      <c r="E341" s="2">
        <f>VLOOKUP($B341,'Changes (pct point)'!$B:$AA,E$645,FALSE)/(VLOOKUP($B341,'Rates (%) SA2'!$B:$AA,E$645,FALSE)-(VLOOKUP($B341,'Changes (pct point)'!$B:$AA,E$645,FALSE)))</f>
        <v>1.7416062176165679E-2</v>
      </c>
      <c r="F341" s="2">
        <f>VLOOKUP($B341,'Changes (pct point)'!$B:$AA,F$645,FALSE)/(VLOOKUP($B341,'Rates (%) SA2'!$B:$AA,F$645,FALSE)-(VLOOKUP($B341,'Changes (pct point)'!$B:$AA,F$645,FALSE)))</f>
        <v>-0.18463140939597317</v>
      </c>
      <c r="G341" s="2">
        <f>VLOOKUP($B341,'Changes (pct point)'!$B:$AA,G$645,FALSE)/(VLOOKUP($B341,'Rates (%) SA2'!$B:$AA,G$645,FALSE)-(VLOOKUP($B341,'Changes (pct point)'!$B:$AA,G$645,FALSE)))</f>
        <v>7.1403067484662616E-2</v>
      </c>
      <c r="H341" s="2">
        <f>VLOOKUP($B341,'Changes (pct point)'!$B:$AA,H$645,FALSE)/(VLOOKUP($B341,'Rates (%) SA2'!$B:$AA,H$645,FALSE)-(VLOOKUP($B341,'Changes (pct point)'!$B:$AA,H$645,FALSE)))</f>
        <v>-0.10486725663716813</v>
      </c>
      <c r="I341" s="2">
        <f>VLOOKUP($B341,'Changes (pct point)'!$B:$AA,I$645,FALSE)/(VLOOKUP($B341,'Rates (%) SA2'!$B:$AA,I$645,FALSE)-(VLOOKUP($B341,'Changes (pct point)'!$B:$AA,I$645,FALSE)))</f>
        <v>-0.13261520522388059</v>
      </c>
      <c r="J341" s="2">
        <f>VLOOKUP($B341,'Changes (pct point)'!$B:$AA,J$645,FALSE)/(VLOOKUP($B341,'Rates (%) SA2'!$B:$AA,J$645,FALSE)-(VLOOKUP($B341,'Changes (pct point)'!$B:$AA,J$645,FALSE)))</f>
        <v>3.5966310160427818E-2</v>
      </c>
      <c r="K341" s="2">
        <f>VLOOKUP($B341,'Changes (pct point)'!$B:$AA,K$645,FALSE)/(VLOOKUP($B341,'Rates (%) SA2'!$B:$AA,K$645,FALSE)-(VLOOKUP($B341,'Changes (pct point)'!$B:$AA,K$645,FALSE)))</f>
        <v>-0.33590610859728515</v>
      </c>
      <c r="L341" s="2">
        <f>VLOOKUP($B341,'Changes (pct point)'!$B:$AA,L$645,FALSE)/(VLOOKUP($B341,'Rates (%) SA2'!$B:$AA,L$645,FALSE)-(VLOOKUP($B341,'Changes (pct point)'!$B:$AA,L$645,FALSE)))</f>
        <v>-0.51018238993710685</v>
      </c>
      <c r="M341" s="2">
        <f>VLOOKUP($B341,'Changes (pct point)'!$B:$AA,M$645,FALSE)/(VLOOKUP($B341,'Rates (%) SA2'!$B:$AA,M$645,FALSE)-(VLOOKUP($B341,'Changes (pct point)'!$B:$AA,M$645,FALSE)))</f>
        <v>-0.48203608247422686</v>
      </c>
      <c r="N341" s="2">
        <f>VLOOKUP($B341,'Changes (pct point)'!$B:$AA,N$645,FALSE)/(VLOOKUP($B341,'Rates (%) SA2'!$B:$AA,N$645,FALSE)-(VLOOKUP($B341,'Changes (pct point)'!$B:$AA,N$645,FALSE)))</f>
        <v>-0.64693749999999994</v>
      </c>
      <c r="O341" s="2">
        <f>VLOOKUP($B341,'Changes (pct point)'!$B:$AA,O$645,FALSE)/(VLOOKUP($B341,'Rates (%) SA2'!$B:$AA,O$645,FALSE)-(VLOOKUP($B341,'Changes (pct point)'!$B:$AA,O$645,FALSE)))</f>
        <v>0.15455259515570921</v>
      </c>
      <c r="P341" s="2">
        <f>VLOOKUP($B341,'Changes (pct point)'!$B:$AA,P$645,FALSE)/(VLOOKUP($B341,'Rates (%) SA2'!$B:$AA,P$645,FALSE)-(VLOOKUP($B341,'Changes (pct point)'!$B:$AA,P$645,FALSE)))</f>
        <v>-0.4190531914893616</v>
      </c>
      <c r="Q341" s="2">
        <f>VLOOKUP($B341,'Changes (pct point)'!$B:$AA,Q$645,FALSE)/(VLOOKUP($B341,'Rates (%) SA2'!$B:$AA,Q$645,FALSE)-(VLOOKUP($B341,'Changes (pct point)'!$B:$AA,Q$645,FALSE)))</f>
        <v>0.10868674157303362</v>
      </c>
      <c r="R341" s="2">
        <f>VLOOKUP($B341,'Changes (pct point)'!$B:$AA,R$645,FALSE)/(VLOOKUP($B341,'Rates (%) SA2'!$B:$AA,R$645,FALSE)-(VLOOKUP($B341,'Changes (pct point)'!$B:$AA,R$645,FALSE)))</f>
        <v>-4.5606493506493387E-2</v>
      </c>
      <c r="S341" s="2">
        <f>VLOOKUP($B341,'Changes (pct point)'!$B:$AA,S$645,FALSE)/(VLOOKUP($B341,'Rates (%) SA2'!$B:$AA,S$645,FALSE)-(VLOOKUP($B341,'Changes (pct point)'!$B:$AA,S$645,FALSE)))</f>
        <v>-0.62740000000000007</v>
      </c>
      <c r="T341" s="2">
        <f>VLOOKUP($B341,'Changes (pct point)'!$B:$AA,T$645,FALSE)/(VLOOKUP($B341,'Rates (%) SA2'!$B:$AA,T$645,FALSE)-(VLOOKUP($B341,'Changes (pct point)'!$B:$AA,T$645,FALSE)))</f>
        <v>-0.55887408993576015</v>
      </c>
      <c r="U341" s="2">
        <f>VLOOKUP($B341,'Changes (pct point)'!$B:$AA,U$645,FALSE)/(VLOOKUP($B341,'Rates (%) SA2'!$B:$AA,U$645,FALSE)-(VLOOKUP($B341,'Changes (pct point)'!$B:$AA,U$645,FALSE)))</f>
        <v>-9.9429056203605468E-2</v>
      </c>
      <c r="V341" s="2">
        <f>VLOOKUP($B341,'Changes (pct point)'!$B:$AA,V$645,FALSE)/(VLOOKUP($B341,'Rates (%) SA2'!$B:$AA,V$645,FALSE)-(VLOOKUP($B341,'Changes (pct point)'!$B:$AA,V$645,FALSE)))</f>
        <v>0.18661587485515654</v>
      </c>
      <c r="W341" s="2">
        <f>VLOOKUP($B341,'Changes (pct point)'!$B:$AA,W$645,FALSE)/(VLOOKUP($B341,'Rates (%) SA2'!$B:$AA,W$645,FALSE)-(VLOOKUP($B341,'Changes (pct point)'!$B:$AA,W$645,FALSE)))</f>
        <v>0.11638733705772812</v>
      </c>
      <c r="X341" s="2">
        <f>VLOOKUP($B341,'Changes (pct point)'!$B:$AA,X$645,FALSE)/(VLOOKUP($B341,'Rates (%) SA2'!$B:$AA,X$645,FALSE)-(VLOOKUP($B341,'Changes (pct point)'!$B:$AA,X$645,FALSE)))</f>
        <v>9.8338327431217648E-2</v>
      </c>
      <c r="Y341" s="2">
        <f>VLOOKUP($B341,'Changes (pct point)'!$B:$AA,Y$645,FALSE)/(VLOOKUP($B341,'Rates (%) SA2'!$B:$AA,Y$645,FALSE)-(VLOOKUP($B341,'Changes (pct point)'!$B:$AA,Y$645,FALSE)))</f>
        <v>0.49600580973129987</v>
      </c>
      <c r="Z341" s="2">
        <f>VLOOKUP($B341,'Changes (pct point)'!$B:$AA,Z$645,FALSE)/(VLOOKUP($B341,'Rates (%) SA2'!$B:$AA,Z$645,FALSE)-(VLOOKUP($B341,'Changes (pct point)'!$B:$AA,Z$645,FALSE)))</f>
        <v>0.11034658511722732</v>
      </c>
    </row>
    <row r="342" spans="1:26" x14ac:dyDescent="0.3">
      <c r="A342">
        <v>120021675</v>
      </c>
      <c r="B342" t="s">
        <v>511</v>
      </c>
      <c r="C342" s="2">
        <f>VLOOKUP($B342,'Changes (pct point)'!$B:$AA,C$645,FALSE)/(VLOOKUP($B342,'Rates (%) SA2'!$B:$AA,C$645,FALSE)-(VLOOKUP($B342,'Changes (pct point)'!$B:$AA,C$645,FALSE)))</f>
        <v>-0.22408304195936052</v>
      </c>
      <c r="D342" s="2">
        <f>VLOOKUP($B342,'Changes (pct point)'!$B:$AA,D$645,FALSE)/(VLOOKUP($B342,'Rates (%) SA2'!$B:$AA,D$645,FALSE)-(VLOOKUP($B342,'Changes (pct point)'!$B:$AA,D$645,FALSE)))</f>
        <v>-0.49397676090111386</v>
      </c>
      <c r="E342" s="2">
        <f>VLOOKUP($B342,'Changes (pct point)'!$B:$AA,E$645,FALSE)/(VLOOKUP($B342,'Rates (%) SA2'!$B:$AA,E$645,FALSE)-(VLOOKUP($B342,'Changes (pct point)'!$B:$AA,E$645,FALSE)))</f>
        <v>7.4447354479025646E-2</v>
      </c>
      <c r="F342" s="2">
        <f>VLOOKUP($B342,'Changes (pct point)'!$B:$AA,F$645,FALSE)/(VLOOKUP($B342,'Rates (%) SA2'!$B:$AA,F$645,FALSE)-(VLOOKUP($B342,'Changes (pct point)'!$B:$AA,F$645,FALSE)))</f>
        <v>-0.24008169069582236</v>
      </c>
      <c r="G342" s="2">
        <f>VLOOKUP($B342,'Changes (pct point)'!$B:$AA,G$645,FALSE)/(VLOOKUP($B342,'Rates (%) SA2'!$B:$AA,G$645,FALSE)-(VLOOKUP($B342,'Changes (pct point)'!$B:$AA,G$645,FALSE)))</f>
        <v>6.6230456573365154E-2</v>
      </c>
      <c r="H342" s="2">
        <f>VLOOKUP($B342,'Changes (pct point)'!$B:$AA,H$645,FALSE)/(VLOOKUP($B342,'Rates (%) SA2'!$B:$AA,H$645,FALSE)-(VLOOKUP($B342,'Changes (pct point)'!$B:$AA,H$645,FALSE)))</f>
        <v>-0.14028561223446642</v>
      </c>
      <c r="I342" s="2">
        <f>VLOOKUP($B342,'Changes (pct point)'!$B:$AA,I$645,FALSE)/(VLOOKUP($B342,'Rates (%) SA2'!$B:$AA,I$645,FALSE)-(VLOOKUP($B342,'Changes (pct point)'!$B:$AA,I$645,FALSE)))</f>
        <v>-0.13799152449755786</v>
      </c>
      <c r="J342" s="2">
        <f>VLOOKUP($B342,'Changes (pct point)'!$B:$AA,J$645,FALSE)/(VLOOKUP($B342,'Rates (%) SA2'!$B:$AA,J$645,FALSE)-(VLOOKUP($B342,'Changes (pct point)'!$B:$AA,J$645,FALSE)))</f>
        <v>-1.877497891105687E-2</v>
      </c>
      <c r="K342" s="2">
        <f>VLOOKUP($B342,'Changes (pct point)'!$B:$AA,K$645,FALSE)/(VLOOKUP($B342,'Rates (%) SA2'!$B:$AA,K$645,FALSE)-(VLOOKUP($B342,'Changes (pct point)'!$B:$AA,K$645,FALSE)))</f>
        <v>-0.10255612558388995</v>
      </c>
      <c r="L342" s="2">
        <f>VLOOKUP($B342,'Changes (pct point)'!$B:$AA,L$645,FALSE)/(VLOOKUP($B342,'Rates (%) SA2'!$B:$AA,L$645,FALSE)-(VLOOKUP($B342,'Changes (pct point)'!$B:$AA,L$645,FALSE)))</f>
        <v>-0.61566742681358444</v>
      </c>
      <c r="M342" s="2">
        <f>VLOOKUP($B342,'Changes (pct point)'!$B:$AA,M$645,FALSE)/(VLOOKUP($B342,'Rates (%) SA2'!$B:$AA,M$645,FALSE)-(VLOOKUP($B342,'Changes (pct point)'!$B:$AA,M$645,FALSE)))</f>
        <v>-0.35193444661575701</v>
      </c>
      <c r="N342" s="2">
        <f>VLOOKUP($B342,'Changes (pct point)'!$B:$AA,N$645,FALSE)/(VLOOKUP($B342,'Rates (%) SA2'!$B:$AA,N$645,FALSE)-(VLOOKUP($B342,'Changes (pct point)'!$B:$AA,N$645,FALSE)))</f>
        <v>-0.65631874870882245</v>
      </c>
      <c r="O342" s="2">
        <f>VLOOKUP($B342,'Changes (pct point)'!$B:$AA,O$645,FALSE)/(VLOOKUP($B342,'Rates (%) SA2'!$B:$AA,O$645,FALSE)-(VLOOKUP($B342,'Changes (pct point)'!$B:$AA,O$645,FALSE)))</f>
        <v>0.46296731807426317</v>
      </c>
      <c r="P342" s="2">
        <f>VLOOKUP($B342,'Changes (pct point)'!$B:$AA,P$645,FALSE)/(VLOOKUP($B342,'Rates (%) SA2'!$B:$AA,P$645,FALSE)-(VLOOKUP($B342,'Changes (pct point)'!$B:$AA,P$645,FALSE)))</f>
        <v>-0.37497427587129434</v>
      </c>
      <c r="Q342" s="2">
        <f>VLOOKUP($B342,'Changes (pct point)'!$B:$AA,Q$645,FALSE)/(VLOOKUP($B342,'Rates (%) SA2'!$B:$AA,Q$645,FALSE)-(VLOOKUP($B342,'Changes (pct point)'!$B:$AA,Q$645,FALSE)))</f>
        <v>8.8527827308746254E-2</v>
      </c>
      <c r="R342" s="2">
        <f>VLOOKUP($B342,'Changes (pct point)'!$B:$AA,R$645,FALSE)/(VLOOKUP($B342,'Rates (%) SA2'!$B:$AA,R$645,FALSE)-(VLOOKUP($B342,'Changes (pct point)'!$B:$AA,R$645,FALSE)))</f>
        <v>-4.0064100851282598E-2</v>
      </c>
      <c r="S342" s="2">
        <f>VLOOKUP($B342,'Changes (pct point)'!$B:$AA,S$645,FALSE)/(VLOOKUP($B342,'Rates (%) SA2'!$B:$AA,S$645,FALSE)-(VLOOKUP($B342,'Changes (pct point)'!$B:$AA,S$645,FALSE)))</f>
        <v>-2.3821947601527647E-2</v>
      </c>
      <c r="T342" s="2">
        <f>VLOOKUP($B342,'Changes (pct point)'!$B:$AA,T$645,FALSE)/(VLOOKUP($B342,'Rates (%) SA2'!$B:$AA,T$645,FALSE)-(VLOOKUP($B342,'Changes (pct point)'!$B:$AA,T$645,FALSE)))</f>
        <v>-0.53298827281212957</v>
      </c>
      <c r="U342" s="2">
        <f>VLOOKUP($B342,'Changes (pct point)'!$B:$AA,U$645,FALSE)/(VLOOKUP($B342,'Rates (%) SA2'!$B:$AA,U$645,FALSE)-(VLOOKUP($B342,'Changes (pct point)'!$B:$AA,U$645,FALSE)))</f>
        <v>-0.10028815005281659</v>
      </c>
      <c r="V342" s="2">
        <f>VLOOKUP($B342,'Changes (pct point)'!$B:$AA,V$645,FALSE)/(VLOOKUP($B342,'Rates (%) SA2'!$B:$AA,V$645,FALSE)-(VLOOKUP($B342,'Changes (pct point)'!$B:$AA,V$645,FALSE)))</f>
        <v>0.14113541681555805</v>
      </c>
      <c r="W342" s="2">
        <f>VLOOKUP($B342,'Changes (pct point)'!$B:$AA,W$645,FALSE)/(VLOOKUP($B342,'Rates (%) SA2'!$B:$AA,W$645,FALSE)-(VLOOKUP($B342,'Changes (pct point)'!$B:$AA,W$645,FALSE)))</f>
        <v>0.25996204933586342</v>
      </c>
      <c r="X342" s="2">
        <f>VLOOKUP($B342,'Changes (pct point)'!$B:$AA,X$645,FALSE)/(VLOOKUP($B342,'Rates (%) SA2'!$B:$AA,X$645,FALSE)-(VLOOKUP($B342,'Changes (pct point)'!$B:$AA,X$645,FALSE)))</f>
        <v>-0.18784749801429709</v>
      </c>
      <c r="Y342" s="2">
        <f>VLOOKUP($B342,'Changes (pct point)'!$B:$AA,Y$645,FALSE)/(VLOOKUP($B342,'Rates (%) SA2'!$B:$AA,Y$645,FALSE)-(VLOOKUP($B342,'Changes (pct point)'!$B:$AA,Y$645,FALSE)))</f>
        <v>0.6428571428571429</v>
      </c>
      <c r="Z342" s="2">
        <f>VLOOKUP($B342,'Changes (pct point)'!$B:$AA,Z$645,FALSE)/(VLOOKUP($B342,'Rates (%) SA2'!$B:$AA,Z$645,FALSE)-(VLOOKUP($B342,'Changes (pct point)'!$B:$AA,Z$645,FALSE)))</f>
        <v>0.45186522262334544</v>
      </c>
    </row>
    <row r="343" spans="1:26" x14ac:dyDescent="0.3">
      <c r="A343">
        <v>121011686</v>
      </c>
      <c r="B343" t="s">
        <v>530</v>
      </c>
      <c r="C343" s="2">
        <f>VLOOKUP($B343,'Changes (pct point)'!$B:$AA,C$645,FALSE)/(VLOOKUP($B343,'Rates (%) SA2'!$B:$AA,C$645,FALSE)-(VLOOKUP($B343,'Changes (pct point)'!$B:$AA,C$645,FALSE)))</f>
        <v>1.8724954500205675E-3</v>
      </c>
      <c r="D343" s="2">
        <f>VLOOKUP($B343,'Changes (pct point)'!$B:$AA,D$645,FALSE)/(VLOOKUP($B343,'Rates (%) SA2'!$B:$AA,D$645,FALSE)-(VLOOKUP($B343,'Changes (pct point)'!$B:$AA,D$645,FALSE)))</f>
        <v>-0.18422130987225205</v>
      </c>
      <c r="E343" s="2">
        <f>VLOOKUP($B343,'Changes (pct point)'!$B:$AA,E$645,FALSE)/(VLOOKUP($B343,'Rates (%) SA2'!$B:$AA,E$645,FALSE)-(VLOOKUP($B343,'Changes (pct point)'!$B:$AA,E$645,FALSE)))</f>
        <v>-0.25595539788087401</v>
      </c>
      <c r="F343" s="2">
        <f>VLOOKUP($B343,'Changes (pct point)'!$B:$AA,F$645,FALSE)/(VLOOKUP($B343,'Rates (%) SA2'!$B:$AA,F$645,FALSE)-(VLOOKUP($B343,'Changes (pct point)'!$B:$AA,F$645,FALSE)))</f>
        <v>-6.094928158812344E-2</v>
      </c>
      <c r="G343" s="2">
        <f>VLOOKUP($B343,'Changes (pct point)'!$B:$AA,G$645,FALSE)/(VLOOKUP($B343,'Rates (%) SA2'!$B:$AA,G$645,FALSE)-(VLOOKUP($B343,'Changes (pct point)'!$B:$AA,G$645,FALSE)))</f>
        <v>1.0563698259871011</v>
      </c>
      <c r="H343" s="2">
        <f>VLOOKUP($B343,'Changes (pct point)'!$B:$AA,H$645,FALSE)/(VLOOKUP($B343,'Rates (%) SA2'!$B:$AA,H$645,FALSE)-(VLOOKUP($B343,'Changes (pct point)'!$B:$AA,H$645,FALSE)))</f>
        <v>3.9086251211205104E-2</v>
      </c>
      <c r="I343" s="2">
        <f>VLOOKUP($B343,'Changes (pct point)'!$B:$AA,I$645,FALSE)/(VLOOKUP($B343,'Rates (%) SA2'!$B:$AA,I$645,FALSE)-(VLOOKUP($B343,'Changes (pct point)'!$B:$AA,I$645,FALSE)))</f>
        <v>7.7302956375435619E-2</v>
      </c>
      <c r="J343" s="2">
        <f>VLOOKUP($B343,'Changes (pct point)'!$B:$AA,J$645,FALSE)/(VLOOKUP($B343,'Rates (%) SA2'!$B:$AA,J$645,FALSE)-(VLOOKUP($B343,'Changes (pct point)'!$B:$AA,J$645,FALSE)))</f>
        <v>0.56587742150303777</v>
      </c>
      <c r="K343" s="2">
        <f>VLOOKUP($B343,'Changes (pct point)'!$B:$AA,K$645,FALSE)/(VLOOKUP($B343,'Rates (%) SA2'!$B:$AA,K$645,FALSE)-(VLOOKUP($B343,'Changes (pct point)'!$B:$AA,K$645,FALSE)))</f>
        <v>0.38931584851149109</v>
      </c>
      <c r="L343" s="2">
        <f>VLOOKUP($B343,'Changes (pct point)'!$B:$AA,L$645,FALSE)/(VLOOKUP($B343,'Rates (%) SA2'!$B:$AA,L$645,FALSE)-(VLOOKUP($B343,'Changes (pct point)'!$B:$AA,L$645,FALSE)))</f>
        <v>-0.24336159484284869</v>
      </c>
      <c r="M343" s="2">
        <f>VLOOKUP($B343,'Changes (pct point)'!$B:$AA,M$645,FALSE)/(VLOOKUP($B343,'Rates (%) SA2'!$B:$AA,M$645,FALSE)-(VLOOKUP($B343,'Changes (pct point)'!$B:$AA,M$645,FALSE)))</f>
        <v>-0.37051756475725739</v>
      </c>
      <c r="N343" s="2">
        <f>VLOOKUP($B343,'Changes (pct point)'!$B:$AA,N$645,FALSE)/(VLOOKUP($B343,'Rates (%) SA2'!$B:$AA,N$645,FALSE)-(VLOOKUP($B343,'Changes (pct point)'!$B:$AA,N$645,FALSE)))</f>
        <v>-0.54395883191708516</v>
      </c>
      <c r="O343" s="2">
        <f>VLOOKUP($B343,'Changes (pct point)'!$B:$AA,O$645,FALSE)/(VLOOKUP($B343,'Rates (%) SA2'!$B:$AA,O$645,FALSE)-(VLOOKUP($B343,'Changes (pct point)'!$B:$AA,O$645,FALSE)))</f>
        <v>1.0522262215959832</v>
      </c>
      <c r="P343" s="2">
        <f>VLOOKUP($B343,'Changes (pct point)'!$B:$AA,P$645,FALSE)/(VLOOKUP($B343,'Rates (%) SA2'!$B:$AA,P$645,FALSE)-(VLOOKUP($B343,'Changes (pct point)'!$B:$AA,P$645,FALSE)))</f>
        <v>-5.5320326117684157E-2</v>
      </c>
      <c r="Q343" s="2">
        <f>VLOOKUP($B343,'Changes (pct point)'!$B:$AA,Q$645,FALSE)/(VLOOKUP($B343,'Rates (%) SA2'!$B:$AA,Q$645,FALSE)-(VLOOKUP($B343,'Changes (pct point)'!$B:$AA,Q$645,FALSE)))</f>
        <v>0.47183218176725916</v>
      </c>
      <c r="R343" s="2">
        <f>VLOOKUP($B343,'Changes (pct point)'!$B:$AA,R$645,FALSE)/(VLOOKUP($B343,'Rates (%) SA2'!$B:$AA,R$645,FALSE)-(VLOOKUP($B343,'Changes (pct point)'!$B:$AA,R$645,FALSE)))</f>
        <v>0.84226135306753735</v>
      </c>
      <c r="S343" s="2">
        <f>VLOOKUP($B343,'Changes (pct point)'!$B:$AA,S$645,FALSE)/(VLOOKUP($B343,'Rates (%) SA2'!$B:$AA,S$645,FALSE)-(VLOOKUP($B343,'Changes (pct point)'!$B:$AA,S$645,FALSE)))</f>
        <v>0.23343166918438682</v>
      </c>
      <c r="T343" s="2">
        <f>VLOOKUP($B343,'Changes (pct point)'!$B:$AA,T$645,FALSE)/(VLOOKUP($B343,'Rates (%) SA2'!$B:$AA,T$645,FALSE)-(VLOOKUP($B343,'Changes (pct point)'!$B:$AA,T$645,FALSE)))</f>
        <v>-0.30379829745065479</v>
      </c>
      <c r="U343" s="2">
        <f>VLOOKUP($B343,'Changes (pct point)'!$B:$AA,U$645,FALSE)/(VLOOKUP($B343,'Rates (%) SA2'!$B:$AA,U$645,FALSE)-(VLOOKUP($B343,'Changes (pct point)'!$B:$AA,U$645,FALSE)))</f>
        <v>-0.10226252974582629</v>
      </c>
      <c r="V343" s="2">
        <f>VLOOKUP($B343,'Changes (pct point)'!$B:$AA,V$645,FALSE)/(VLOOKUP($B343,'Rates (%) SA2'!$B:$AA,V$645,FALSE)-(VLOOKUP($B343,'Changes (pct point)'!$B:$AA,V$645,FALSE)))</f>
        <v>0.93740283180195305</v>
      </c>
      <c r="W343" s="2">
        <f>VLOOKUP($B343,'Changes (pct point)'!$B:$AA,W$645,FALSE)/(VLOOKUP($B343,'Rates (%) SA2'!$B:$AA,W$645,FALSE)-(VLOOKUP($B343,'Changes (pct point)'!$B:$AA,W$645,FALSE)))</f>
        <v>0.54929577464788737</v>
      </c>
      <c r="X343" s="2" t="e">
        <f>VLOOKUP($B343,'Changes (pct point)'!$B:$AA,X$645,FALSE)/(VLOOKUP($B343,'Rates (%) SA2'!$B:$AA,X$645,FALSE)-(VLOOKUP($B343,'Changes (pct point)'!$B:$AA,X$645,FALSE)))</f>
        <v>#DIV/0!</v>
      </c>
      <c r="Y343" s="2">
        <f>VLOOKUP($B343,'Changes (pct point)'!$B:$AA,Y$645,FALSE)/(VLOOKUP($B343,'Rates (%) SA2'!$B:$AA,Y$645,FALSE)-(VLOOKUP($B343,'Changes (pct point)'!$B:$AA,Y$645,FALSE)))</f>
        <v>1.1704545454545452</v>
      </c>
      <c r="Z343" s="2">
        <f>VLOOKUP($B343,'Changes (pct point)'!$B:$AA,Z$645,FALSE)/(VLOOKUP($B343,'Rates (%) SA2'!$B:$AA,Z$645,FALSE)-(VLOOKUP($B343,'Changes (pct point)'!$B:$AA,Z$645,FALSE)))</f>
        <v>0.43245469522240526</v>
      </c>
    </row>
    <row r="344" spans="1:26" x14ac:dyDescent="0.3">
      <c r="A344">
        <v>125011583</v>
      </c>
      <c r="B344" t="s">
        <v>617</v>
      </c>
      <c r="C344" s="2">
        <f>VLOOKUP($B344,'Changes (pct point)'!$B:$AA,C$645,FALSE)/(VLOOKUP($B344,'Rates (%) SA2'!$B:$AA,C$645,FALSE)-(VLOOKUP($B344,'Changes (pct point)'!$B:$AA,C$645,FALSE)))</f>
        <v>-0.13011009318946182</v>
      </c>
      <c r="D344" s="2">
        <f>VLOOKUP($B344,'Changes (pct point)'!$B:$AA,D$645,FALSE)/(VLOOKUP($B344,'Rates (%) SA2'!$B:$AA,D$645,FALSE)-(VLOOKUP($B344,'Changes (pct point)'!$B:$AA,D$645,FALSE)))</f>
        <v>-0.2247665289256198</v>
      </c>
      <c r="E344" s="2">
        <f>VLOOKUP($B344,'Changes (pct point)'!$B:$AA,E$645,FALSE)/(VLOOKUP($B344,'Rates (%) SA2'!$B:$AA,E$645,FALSE)-(VLOOKUP($B344,'Changes (pct point)'!$B:$AA,E$645,FALSE)))</f>
        <v>-0.42630375426621159</v>
      </c>
      <c r="F344" s="2">
        <f>VLOOKUP($B344,'Changes (pct point)'!$B:$AA,F$645,FALSE)/(VLOOKUP($B344,'Rates (%) SA2'!$B:$AA,F$645,FALSE)-(VLOOKUP($B344,'Changes (pct point)'!$B:$AA,F$645,FALSE)))</f>
        <v>-1.9422428174235312E-2</v>
      </c>
      <c r="G344" s="2">
        <f>VLOOKUP($B344,'Changes (pct point)'!$B:$AA,G$645,FALSE)/(VLOOKUP($B344,'Rates (%) SA2'!$B:$AA,G$645,FALSE)-(VLOOKUP($B344,'Changes (pct point)'!$B:$AA,G$645,FALSE)))</f>
        <v>7.8863157894736746E-2</v>
      </c>
      <c r="H344" s="2">
        <f>VLOOKUP($B344,'Changes (pct point)'!$B:$AA,H$645,FALSE)/(VLOOKUP($B344,'Rates (%) SA2'!$B:$AA,H$645,FALSE)-(VLOOKUP($B344,'Changes (pct point)'!$B:$AA,H$645,FALSE)))</f>
        <v>3.4525513196480936E-2</v>
      </c>
      <c r="I344" s="2">
        <f>VLOOKUP($B344,'Changes (pct point)'!$B:$AA,I$645,FALSE)/(VLOOKUP($B344,'Rates (%) SA2'!$B:$AA,I$645,FALSE)-(VLOOKUP($B344,'Changes (pct point)'!$B:$AA,I$645,FALSE)))</f>
        <v>-0.19546524908869994</v>
      </c>
      <c r="J344" s="2">
        <f>VLOOKUP($B344,'Changes (pct point)'!$B:$AA,J$645,FALSE)/(VLOOKUP($B344,'Rates (%) SA2'!$B:$AA,J$645,FALSE)-(VLOOKUP($B344,'Changes (pct point)'!$B:$AA,J$645,FALSE)))</f>
        <v>0.37953432835820883</v>
      </c>
      <c r="K344" s="2">
        <f>VLOOKUP($B344,'Changes (pct point)'!$B:$AA,K$645,FALSE)/(VLOOKUP($B344,'Rates (%) SA2'!$B:$AA,K$645,FALSE)-(VLOOKUP($B344,'Changes (pct point)'!$B:$AA,K$645,FALSE)))</f>
        <v>0.57572899408284028</v>
      </c>
      <c r="L344" s="2">
        <f>VLOOKUP($B344,'Changes (pct point)'!$B:$AA,L$645,FALSE)/(VLOOKUP($B344,'Rates (%) SA2'!$B:$AA,L$645,FALSE)-(VLOOKUP($B344,'Changes (pct point)'!$B:$AA,L$645,FALSE)))</f>
        <v>-0.20049236209335217</v>
      </c>
      <c r="M344" s="2">
        <f>VLOOKUP($B344,'Changes (pct point)'!$B:$AA,M$645,FALSE)/(VLOOKUP($B344,'Rates (%) SA2'!$B:$AA,M$645,FALSE)-(VLOOKUP($B344,'Changes (pct point)'!$B:$AA,M$645,FALSE)))</f>
        <v>-4.2206906077348193E-2</v>
      </c>
      <c r="N344" s="2">
        <f>VLOOKUP($B344,'Changes (pct point)'!$B:$AA,N$645,FALSE)/(VLOOKUP($B344,'Rates (%) SA2'!$B:$AA,N$645,FALSE)-(VLOOKUP($B344,'Changes (pct point)'!$B:$AA,N$645,FALSE)))</f>
        <v>-3.1925233644859802E-2</v>
      </c>
      <c r="O344" s="2">
        <f>VLOOKUP($B344,'Changes (pct point)'!$B:$AA,O$645,FALSE)/(VLOOKUP($B344,'Rates (%) SA2'!$B:$AA,O$645,FALSE)-(VLOOKUP($B344,'Changes (pct point)'!$B:$AA,O$645,FALSE)))</f>
        <v>-8.9111111111110884E-3</v>
      </c>
      <c r="P344" s="2">
        <f>VLOOKUP($B344,'Changes (pct point)'!$B:$AA,P$645,FALSE)/(VLOOKUP($B344,'Rates (%) SA2'!$B:$AA,P$645,FALSE)-(VLOOKUP($B344,'Changes (pct point)'!$B:$AA,P$645,FALSE)))</f>
        <v>-0.69489189189189193</v>
      </c>
      <c r="Q344" s="2">
        <f>VLOOKUP($B344,'Changes (pct point)'!$B:$AA,Q$645,FALSE)/(VLOOKUP($B344,'Rates (%) SA2'!$B:$AA,Q$645,FALSE)-(VLOOKUP($B344,'Changes (pct point)'!$B:$AA,Q$645,FALSE)))</f>
        <v>-1.4314893617021327E-2</v>
      </c>
      <c r="R344" s="2">
        <f>VLOOKUP($B344,'Changes (pct point)'!$B:$AA,R$645,FALSE)/(VLOOKUP($B344,'Rates (%) SA2'!$B:$AA,R$645,FALSE)-(VLOOKUP($B344,'Changes (pct point)'!$B:$AA,R$645,FALSE)))</f>
        <v>0.15099576271186452</v>
      </c>
      <c r="S344" s="2">
        <f>VLOOKUP($B344,'Changes (pct point)'!$B:$AA,S$645,FALSE)/(VLOOKUP($B344,'Rates (%) SA2'!$B:$AA,S$645,FALSE)-(VLOOKUP($B344,'Changes (pct point)'!$B:$AA,S$645,FALSE)))</f>
        <v>0.47160000000000007</v>
      </c>
      <c r="T344" s="2">
        <f>VLOOKUP($B344,'Changes (pct point)'!$B:$AA,T$645,FALSE)/(VLOOKUP($B344,'Rates (%) SA2'!$B:$AA,T$645,FALSE)-(VLOOKUP($B344,'Changes (pct point)'!$B:$AA,T$645,FALSE)))</f>
        <v>-0.35507172774869111</v>
      </c>
      <c r="U344" s="2">
        <f>VLOOKUP($B344,'Changes (pct point)'!$B:$AA,U$645,FALSE)/(VLOOKUP($B344,'Rates (%) SA2'!$B:$AA,U$645,FALSE)-(VLOOKUP($B344,'Changes (pct point)'!$B:$AA,U$645,FALSE)))</f>
        <v>-0.10398505942275034</v>
      </c>
      <c r="V344" s="2">
        <f>VLOOKUP($B344,'Changes (pct point)'!$B:$AA,V$645,FALSE)/(VLOOKUP($B344,'Rates (%) SA2'!$B:$AA,V$645,FALSE)-(VLOOKUP($B344,'Changes (pct point)'!$B:$AA,V$645,FALSE)))</f>
        <v>6.4734328358209026E-2</v>
      </c>
      <c r="W344" s="2">
        <f>VLOOKUP($B344,'Changes (pct point)'!$B:$AA,W$645,FALSE)/(VLOOKUP($B344,'Rates (%) SA2'!$B:$AA,W$645,FALSE)-(VLOOKUP($B344,'Changes (pct point)'!$B:$AA,W$645,FALSE)))</f>
        <v>-7.2263089571614023E-2</v>
      </c>
      <c r="X344" s="2" t="e">
        <f>VLOOKUP($B344,'Changes (pct point)'!$B:$AA,X$645,FALSE)/(VLOOKUP($B344,'Rates (%) SA2'!$B:$AA,X$645,FALSE)-(VLOOKUP($B344,'Changes (pct point)'!$B:$AA,X$645,FALSE)))</f>
        <v>#DIV/0!</v>
      </c>
      <c r="Y344" s="2">
        <f>VLOOKUP($B344,'Changes (pct point)'!$B:$AA,Y$645,FALSE)/(VLOOKUP($B344,'Rates (%) SA2'!$B:$AA,Y$645,FALSE)-(VLOOKUP($B344,'Changes (pct point)'!$B:$AA,Y$645,FALSE)))</f>
        <v>6.558966074313409E-2</v>
      </c>
      <c r="Z344" s="2">
        <f>VLOOKUP($B344,'Changes (pct point)'!$B:$AA,Z$645,FALSE)/(VLOOKUP($B344,'Rates (%) SA2'!$B:$AA,Z$645,FALSE)-(VLOOKUP($B344,'Changes (pct point)'!$B:$AA,Z$645,FALSE)))</f>
        <v>0.18110236220472442</v>
      </c>
    </row>
    <row r="345" spans="1:26" x14ac:dyDescent="0.3">
      <c r="A345">
        <v>125041717</v>
      </c>
      <c r="B345" t="s">
        <v>646</v>
      </c>
      <c r="C345" s="2">
        <f>VLOOKUP($B345,'Changes (pct point)'!$B:$AA,C$645,FALSE)/(VLOOKUP($B345,'Rates (%) SA2'!$B:$AA,C$645,FALSE)-(VLOOKUP($B345,'Changes (pct point)'!$B:$AA,C$645,FALSE)))</f>
        <v>-0.21746648435818247</v>
      </c>
      <c r="D345" s="2">
        <f>VLOOKUP($B345,'Changes (pct point)'!$B:$AA,D$645,FALSE)/(VLOOKUP($B345,'Rates (%) SA2'!$B:$AA,D$645,FALSE)-(VLOOKUP($B345,'Changes (pct point)'!$B:$AA,D$645,FALSE)))</f>
        <v>-0.26947071887237151</v>
      </c>
      <c r="E345" s="2">
        <f>VLOOKUP($B345,'Changes (pct point)'!$B:$AA,E$645,FALSE)/(VLOOKUP($B345,'Rates (%) SA2'!$B:$AA,E$645,FALSE)-(VLOOKUP($B345,'Changes (pct point)'!$B:$AA,E$645,FALSE)))</f>
        <v>-0.20953421013087106</v>
      </c>
      <c r="F345" s="2">
        <f>VLOOKUP($B345,'Changes (pct point)'!$B:$AA,F$645,FALSE)/(VLOOKUP($B345,'Rates (%) SA2'!$B:$AA,F$645,FALSE)-(VLOOKUP($B345,'Changes (pct point)'!$B:$AA,F$645,FALSE)))</f>
        <v>-0.2181093851966141</v>
      </c>
      <c r="G345" s="2">
        <f>VLOOKUP($B345,'Changes (pct point)'!$B:$AA,G$645,FALSE)/(VLOOKUP($B345,'Rates (%) SA2'!$B:$AA,G$645,FALSE)-(VLOOKUP($B345,'Changes (pct point)'!$B:$AA,G$645,FALSE)))</f>
        <v>2.1561287583026906E-2</v>
      </c>
      <c r="H345" s="2">
        <f>VLOOKUP($B345,'Changes (pct point)'!$B:$AA,H$645,FALSE)/(VLOOKUP($B345,'Rates (%) SA2'!$B:$AA,H$645,FALSE)-(VLOOKUP($B345,'Changes (pct point)'!$B:$AA,H$645,FALSE)))</f>
        <v>-0.20148511444673547</v>
      </c>
      <c r="I345" s="2">
        <f>VLOOKUP($B345,'Changes (pct point)'!$B:$AA,I$645,FALSE)/(VLOOKUP($B345,'Rates (%) SA2'!$B:$AA,I$645,FALSE)-(VLOOKUP($B345,'Changes (pct point)'!$B:$AA,I$645,FALSE)))</f>
        <v>-0.20193084561220159</v>
      </c>
      <c r="J345" s="2">
        <f>VLOOKUP($B345,'Changes (pct point)'!$B:$AA,J$645,FALSE)/(VLOOKUP($B345,'Rates (%) SA2'!$B:$AA,J$645,FALSE)-(VLOOKUP($B345,'Changes (pct point)'!$B:$AA,J$645,FALSE)))</f>
        <v>-9.6993700350013132E-2</v>
      </c>
      <c r="K345" s="2">
        <f>VLOOKUP($B345,'Changes (pct point)'!$B:$AA,K$645,FALSE)/(VLOOKUP($B345,'Rates (%) SA2'!$B:$AA,K$645,FALSE)-(VLOOKUP($B345,'Changes (pct point)'!$B:$AA,K$645,FALSE)))</f>
        <v>-0.32299275274143263</v>
      </c>
      <c r="L345" s="2">
        <f>VLOOKUP($B345,'Changes (pct point)'!$B:$AA,L$645,FALSE)/(VLOOKUP($B345,'Rates (%) SA2'!$B:$AA,L$645,FALSE)-(VLOOKUP($B345,'Changes (pct point)'!$B:$AA,L$645,FALSE)))</f>
        <v>-0.26874689586513834</v>
      </c>
      <c r="M345" s="2">
        <f>VLOOKUP($B345,'Changes (pct point)'!$B:$AA,M$645,FALSE)/(VLOOKUP($B345,'Rates (%) SA2'!$B:$AA,M$645,FALSE)-(VLOOKUP($B345,'Changes (pct point)'!$B:$AA,M$645,FALSE)))</f>
        <v>-0.53828204467478125</v>
      </c>
      <c r="N345" s="2">
        <f>VLOOKUP($B345,'Changes (pct point)'!$B:$AA,N$645,FALSE)/(VLOOKUP($B345,'Rates (%) SA2'!$B:$AA,N$645,FALSE)-(VLOOKUP($B345,'Changes (pct point)'!$B:$AA,N$645,FALSE)))</f>
        <v>-0.25166151396318959</v>
      </c>
      <c r="O345" s="2">
        <f>VLOOKUP($B345,'Changes (pct point)'!$B:$AA,O$645,FALSE)/(VLOOKUP($B345,'Rates (%) SA2'!$B:$AA,O$645,FALSE)-(VLOOKUP($B345,'Changes (pct point)'!$B:$AA,O$645,FALSE)))</f>
        <v>0.20206663104364969</v>
      </c>
      <c r="P345" s="2">
        <f>VLOOKUP($B345,'Changes (pct point)'!$B:$AA,P$645,FALSE)/(VLOOKUP($B345,'Rates (%) SA2'!$B:$AA,P$645,FALSE)-(VLOOKUP($B345,'Changes (pct point)'!$B:$AA,P$645,FALSE)))</f>
        <v>-0.65712079755101471</v>
      </c>
      <c r="Q345" s="2">
        <f>VLOOKUP($B345,'Changes (pct point)'!$B:$AA,Q$645,FALSE)/(VLOOKUP($B345,'Rates (%) SA2'!$B:$AA,Q$645,FALSE)-(VLOOKUP($B345,'Changes (pct point)'!$B:$AA,Q$645,FALSE)))</f>
        <v>4.7834797094762793E-2</v>
      </c>
      <c r="R345" s="2">
        <f>VLOOKUP($B345,'Changes (pct point)'!$B:$AA,R$645,FALSE)/(VLOOKUP($B345,'Rates (%) SA2'!$B:$AA,R$645,FALSE)-(VLOOKUP($B345,'Changes (pct point)'!$B:$AA,R$645,FALSE)))</f>
        <v>9.9588615689059592E-2</v>
      </c>
      <c r="S345" s="2">
        <f>VLOOKUP($B345,'Changes (pct point)'!$B:$AA,S$645,FALSE)/(VLOOKUP($B345,'Rates (%) SA2'!$B:$AA,S$645,FALSE)-(VLOOKUP($B345,'Changes (pct point)'!$B:$AA,S$645,FALSE)))</f>
        <v>-0.58896569589911107</v>
      </c>
      <c r="T345" s="2">
        <f>VLOOKUP($B345,'Changes (pct point)'!$B:$AA,T$645,FALSE)/(VLOOKUP($B345,'Rates (%) SA2'!$B:$AA,T$645,FALSE)-(VLOOKUP($B345,'Changes (pct point)'!$B:$AA,T$645,FALSE)))</f>
        <v>-0.17460208475516131</v>
      </c>
      <c r="U345" s="2">
        <f>VLOOKUP($B345,'Changes (pct point)'!$B:$AA,U$645,FALSE)/(VLOOKUP($B345,'Rates (%) SA2'!$B:$AA,U$645,FALSE)-(VLOOKUP($B345,'Changes (pct point)'!$B:$AA,U$645,FALSE)))</f>
        <v>-0.10487797384478406</v>
      </c>
      <c r="V345" s="2">
        <f>VLOOKUP($B345,'Changes (pct point)'!$B:$AA,V$645,FALSE)/(VLOOKUP($B345,'Rates (%) SA2'!$B:$AA,V$645,FALSE)-(VLOOKUP($B345,'Changes (pct point)'!$B:$AA,V$645,FALSE)))</f>
        <v>-0.35133776798014171</v>
      </c>
      <c r="W345" s="2">
        <f>VLOOKUP($B345,'Changes (pct point)'!$B:$AA,W$645,FALSE)/(VLOOKUP($B345,'Rates (%) SA2'!$B:$AA,W$645,FALSE)-(VLOOKUP($B345,'Changes (pct point)'!$B:$AA,W$645,FALSE)))</f>
        <v>-0.3834101382488479</v>
      </c>
      <c r="X345" s="2" t="e">
        <f>VLOOKUP($B345,'Changes (pct point)'!$B:$AA,X$645,FALSE)/(VLOOKUP($B345,'Rates (%) SA2'!$B:$AA,X$645,FALSE)-(VLOOKUP($B345,'Changes (pct point)'!$B:$AA,X$645,FALSE)))</f>
        <v>#DIV/0!</v>
      </c>
      <c r="Y345" s="2">
        <f>VLOOKUP($B345,'Changes (pct point)'!$B:$AA,Y$645,FALSE)/(VLOOKUP($B345,'Rates (%) SA2'!$B:$AA,Y$645,FALSE)-(VLOOKUP($B345,'Changes (pct point)'!$B:$AA,Y$645,FALSE)))</f>
        <v>-1.7849553761155969E-2</v>
      </c>
      <c r="Z345" s="2">
        <f>VLOOKUP($B345,'Changes (pct point)'!$B:$AA,Z$645,FALSE)/(VLOOKUP($B345,'Rates (%) SA2'!$B:$AA,Z$645,FALSE)-(VLOOKUP($B345,'Changes (pct point)'!$B:$AA,Z$645,FALSE)))</f>
        <v>-0.12744735869966753</v>
      </c>
    </row>
    <row r="346" spans="1:26" x14ac:dyDescent="0.3">
      <c r="A346">
        <v>101031015</v>
      </c>
      <c r="B346" t="s">
        <v>82</v>
      </c>
      <c r="C346" s="2">
        <f>VLOOKUP($B346,'Changes (pct point)'!$B:$AA,C$645,FALSE)/(VLOOKUP($B346,'Rates (%) SA2'!$B:$AA,C$645,FALSE)-(VLOOKUP($B346,'Changes (pct point)'!$B:$AA,C$645,FALSE)))</f>
        <v>0.1906340342600108</v>
      </c>
      <c r="D346" s="2">
        <f>VLOOKUP($B346,'Changes (pct point)'!$B:$AA,D$645,FALSE)/(VLOOKUP($B346,'Rates (%) SA2'!$B:$AA,D$645,FALSE)-(VLOOKUP($B346,'Changes (pct point)'!$B:$AA,D$645,FALSE)))</f>
        <v>-0.296875</v>
      </c>
      <c r="E346" s="2">
        <f>VLOOKUP($B346,'Changes (pct point)'!$B:$AA,E$645,FALSE)/(VLOOKUP($B346,'Rates (%) SA2'!$B:$AA,E$645,FALSE)-(VLOOKUP($B346,'Changes (pct point)'!$B:$AA,E$645,FALSE)))</f>
        <v>7.7756999999999961</v>
      </c>
      <c r="F346" s="2">
        <f>VLOOKUP($B346,'Changes (pct point)'!$B:$AA,F$645,FALSE)/(VLOOKUP($B346,'Rates (%) SA2'!$B:$AA,F$645,FALSE)-(VLOOKUP($B346,'Changes (pct point)'!$B:$AA,F$645,FALSE)))</f>
        <v>0.4105869158878504</v>
      </c>
      <c r="G346" s="2">
        <f>VLOOKUP($B346,'Changes (pct point)'!$B:$AA,G$645,FALSE)/(VLOOKUP($B346,'Rates (%) SA2'!$B:$AA,G$645,FALSE)-(VLOOKUP($B346,'Changes (pct point)'!$B:$AA,G$645,FALSE)))</f>
        <v>-0.18635662650602416</v>
      </c>
      <c r="H346" s="2">
        <f>VLOOKUP($B346,'Changes (pct point)'!$B:$AA,H$645,FALSE)/(VLOOKUP($B346,'Rates (%) SA2'!$B:$AA,H$645,FALSE)-(VLOOKUP($B346,'Changes (pct point)'!$B:$AA,H$645,FALSE)))</f>
        <v>0.76712739726027401</v>
      </c>
      <c r="I346" s="2">
        <f>VLOOKUP($B346,'Changes (pct point)'!$B:$AA,I$645,FALSE)/(VLOOKUP($B346,'Rates (%) SA2'!$B:$AA,I$645,FALSE)-(VLOOKUP($B346,'Changes (pct point)'!$B:$AA,I$645,FALSE)))</f>
        <v>2.9818181818181844E-2</v>
      </c>
      <c r="J346" s="2">
        <f>VLOOKUP($B346,'Changes (pct point)'!$B:$AA,J$645,FALSE)/(VLOOKUP($B346,'Rates (%) SA2'!$B:$AA,J$645,FALSE)-(VLOOKUP($B346,'Changes (pct point)'!$B:$AA,J$645,FALSE)))</f>
        <v>0.15023673469387752</v>
      </c>
      <c r="K346" s="2">
        <f>VLOOKUP($B346,'Changes (pct point)'!$B:$AA,K$645,FALSE)/(VLOOKUP($B346,'Rates (%) SA2'!$B:$AA,K$645,FALSE)-(VLOOKUP($B346,'Changes (pct point)'!$B:$AA,K$645,FALSE)))</f>
        <v>9.4873239436619586E-2</v>
      </c>
      <c r="L346" s="2">
        <f>VLOOKUP($B346,'Changes (pct point)'!$B:$AA,L$645,FALSE)/(VLOOKUP($B346,'Rates (%) SA2'!$B:$AA,L$645,FALSE)-(VLOOKUP($B346,'Changes (pct point)'!$B:$AA,L$645,FALSE)))</f>
        <v>1.2779545454545458</v>
      </c>
      <c r="M346" s="2">
        <f>VLOOKUP($B346,'Changes (pct point)'!$B:$AA,M$645,FALSE)/(VLOOKUP($B346,'Rates (%) SA2'!$B:$AA,M$645,FALSE)-(VLOOKUP($B346,'Changes (pct point)'!$B:$AA,M$645,FALSE)))</f>
        <v>-0.45730322580645161</v>
      </c>
      <c r="N346" s="2">
        <f>VLOOKUP($B346,'Changes (pct point)'!$B:$AA,N$645,FALSE)/(VLOOKUP($B346,'Rates (%) SA2'!$B:$AA,N$645,FALSE)-(VLOOKUP($B346,'Changes (pct point)'!$B:$AA,N$645,FALSE)))</f>
        <v>0.51977142857142877</v>
      </c>
      <c r="O346" s="2">
        <f>VLOOKUP($B346,'Changes (pct point)'!$B:$AA,O$645,FALSE)/(VLOOKUP($B346,'Rates (%) SA2'!$B:$AA,O$645,FALSE)-(VLOOKUP($B346,'Changes (pct point)'!$B:$AA,O$645,FALSE)))</f>
        <v>0.55433571428571426</v>
      </c>
      <c r="P346" s="2" t="e">
        <f>VLOOKUP($B346,'Changes (pct point)'!$B:$AA,P$645,FALSE)/(VLOOKUP($B346,'Rates (%) SA2'!$B:$AA,P$645,FALSE)-(VLOOKUP($B346,'Changes (pct point)'!$B:$AA,P$645,FALSE)))</f>
        <v>#VALUE!</v>
      </c>
      <c r="Q346" s="2">
        <f>VLOOKUP($B346,'Changes (pct point)'!$B:$AA,Q$645,FALSE)/(VLOOKUP($B346,'Rates (%) SA2'!$B:$AA,Q$645,FALSE)-(VLOOKUP($B346,'Changes (pct point)'!$B:$AA,Q$645,FALSE)))</f>
        <v>0.89078620689655175</v>
      </c>
      <c r="R346" s="2">
        <f>VLOOKUP($B346,'Changes (pct point)'!$B:$AA,R$645,FALSE)/(VLOOKUP($B346,'Rates (%) SA2'!$B:$AA,R$645,FALSE)-(VLOOKUP($B346,'Changes (pct point)'!$B:$AA,R$645,FALSE)))</f>
        <v>-0.22172500000000003</v>
      </c>
      <c r="S346" s="2">
        <f>VLOOKUP($B346,'Changes (pct point)'!$B:$AA,S$645,FALSE)/(VLOOKUP($B346,'Rates (%) SA2'!$B:$AA,S$645,FALSE)-(VLOOKUP($B346,'Changes (pct point)'!$B:$AA,S$645,FALSE)))</f>
        <v>-0.26106666666666672</v>
      </c>
      <c r="T346" s="2">
        <f>VLOOKUP($B346,'Changes (pct point)'!$B:$AA,T$645,FALSE)/(VLOOKUP($B346,'Rates (%) SA2'!$B:$AA,T$645,FALSE)-(VLOOKUP($B346,'Changes (pct point)'!$B:$AA,T$645,FALSE)))</f>
        <v>0.60060000000000002</v>
      </c>
      <c r="U346" s="2">
        <f>VLOOKUP($B346,'Changes (pct point)'!$B:$AA,U$645,FALSE)/(VLOOKUP($B346,'Rates (%) SA2'!$B:$AA,U$645,FALSE)-(VLOOKUP($B346,'Changes (pct point)'!$B:$AA,U$645,FALSE)))</f>
        <v>-0.10625172413793101</v>
      </c>
      <c r="V346" s="2" t="e">
        <f>VLOOKUP($B346,'Changes (pct point)'!$B:$AA,V$645,FALSE)/(VLOOKUP($B346,'Rates (%) SA2'!$B:$AA,V$645,FALSE)-(VLOOKUP($B346,'Changes (pct point)'!$B:$AA,V$645,FALSE)))</f>
        <v>#VALUE!</v>
      </c>
      <c r="W346" s="2">
        <f>VLOOKUP($B346,'Changes (pct point)'!$B:$AA,W$645,FALSE)/(VLOOKUP($B346,'Rates (%) SA2'!$B:$AA,W$645,FALSE)-(VLOOKUP($B346,'Changes (pct point)'!$B:$AA,W$645,FALSE)))</f>
        <v>7.829977628635347E-2</v>
      </c>
      <c r="X346" s="2">
        <f>VLOOKUP($B346,'Changes (pct point)'!$B:$AA,X$645,FALSE)/(VLOOKUP($B346,'Rates (%) SA2'!$B:$AA,X$645,FALSE)-(VLOOKUP($B346,'Changes (pct point)'!$B:$AA,X$645,FALSE)))</f>
        <v>-0.76305555555555549</v>
      </c>
      <c r="Y346" s="2" t="e">
        <f>VLOOKUP($B346,'Changes (pct point)'!$B:$AA,Y$645,FALSE)/(VLOOKUP($B346,'Rates (%) SA2'!$B:$AA,Y$645,FALSE)-(VLOOKUP($B346,'Changes (pct point)'!$B:$AA,Y$645,FALSE)))</f>
        <v>#DIV/0!</v>
      </c>
      <c r="Z346" s="2">
        <f>VLOOKUP($B346,'Changes (pct point)'!$B:$AA,Z$645,FALSE)/(VLOOKUP($B346,'Rates (%) SA2'!$B:$AA,Z$645,FALSE)-(VLOOKUP($B346,'Changes (pct point)'!$B:$AA,Z$645,FALSE)))</f>
        <v>-0.12926292629262928</v>
      </c>
    </row>
    <row r="347" spans="1:26" x14ac:dyDescent="0.3">
      <c r="A347">
        <v>118011339</v>
      </c>
      <c r="B347" t="s">
        <v>441</v>
      </c>
      <c r="C347" s="2">
        <f>VLOOKUP($B347,'Changes (pct point)'!$B:$AA,C$645,FALSE)/(VLOOKUP($B347,'Rates (%) SA2'!$B:$AA,C$645,FALSE)-(VLOOKUP($B347,'Changes (pct point)'!$B:$AA,C$645,FALSE)))</f>
        <v>-0.20039221341023797</v>
      </c>
      <c r="D347" s="2">
        <f>VLOOKUP($B347,'Changes (pct point)'!$B:$AA,D$645,FALSE)/(VLOOKUP($B347,'Rates (%) SA2'!$B:$AA,D$645,FALSE)-(VLOOKUP($B347,'Changes (pct point)'!$B:$AA,D$645,FALSE)))</f>
        <v>-0.48174227941176473</v>
      </c>
      <c r="E347" s="2">
        <f>VLOOKUP($B347,'Changes (pct point)'!$B:$AA,E$645,FALSE)/(VLOOKUP($B347,'Rates (%) SA2'!$B:$AA,E$645,FALSE)-(VLOOKUP($B347,'Changes (pct point)'!$B:$AA,E$645,FALSE)))</f>
        <v>-6.4433333333333273E-2</v>
      </c>
      <c r="F347" s="2">
        <f>VLOOKUP($B347,'Changes (pct point)'!$B:$AA,F$645,FALSE)/(VLOOKUP($B347,'Rates (%) SA2'!$B:$AA,F$645,FALSE)-(VLOOKUP($B347,'Changes (pct point)'!$B:$AA,F$645,FALSE)))</f>
        <v>-0.15753302509907532</v>
      </c>
      <c r="G347" s="2">
        <f>VLOOKUP($B347,'Changes (pct point)'!$B:$AA,G$645,FALSE)/(VLOOKUP($B347,'Rates (%) SA2'!$B:$AA,G$645,FALSE)-(VLOOKUP($B347,'Changes (pct point)'!$B:$AA,G$645,FALSE)))</f>
        <v>-8.0834955752212459E-2</v>
      </c>
      <c r="H347" s="2">
        <f>VLOOKUP($B347,'Changes (pct point)'!$B:$AA,H$645,FALSE)/(VLOOKUP($B347,'Rates (%) SA2'!$B:$AA,H$645,FALSE)-(VLOOKUP($B347,'Changes (pct point)'!$B:$AA,H$645,FALSE)))</f>
        <v>-0.14107069943289224</v>
      </c>
      <c r="I347" s="2">
        <f>VLOOKUP($B347,'Changes (pct point)'!$B:$AA,I$645,FALSE)/(VLOOKUP($B347,'Rates (%) SA2'!$B:$AA,I$645,FALSE)-(VLOOKUP($B347,'Changes (pct point)'!$B:$AA,I$645,FALSE)))</f>
        <v>-0.13086518771331052</v>
      </c>
      <c r="J347" s="2">
        <f>VLOOKUP($B347,'Changes (pct point)'!$B:$AA,J$645,FALSE)/(VLOOKUP($B347,'Rates (%) SA2'!$B:$AA,J$645,FALSE)-(VLOOKUP($B347,'Changes (pct point)'!$B:$AA,J$645,FALSE)))</f>
        <v>0.13223913043478258</v>
      </c>
      <c r="K347" s="2">
        <f>VLOOKUP($B347,'Changes (pct point)'!$B:$AA,K$645,FALSE)/(VLOOKUP($B347,'Rates (%) SA2'!$B:$AA,K$645,FALSE)-(VLOOKUP($B347,'Changes (pct point)'!$B:$AA,K$645,FALSE)))</f>
        <v>-0.4036511041009464</v>
      </c>
      <c r="L347" s="2">
        <f>VLOOKUP($B347,'Changes (pct point)'!$B:$AA,L$645,FALSE)/(VLOOKUP($B347,'Rates (%) SA2'!$B:$AA,L$645,FALSE)-(VLOOKUP($B347,'Changes (pct point)'!$B:$AA,L$645,FALSE)))</f>
        <v>-0.58127353463587927</v>
      </c>
      <c r="M347" s="2">
        <f>VLOOKUP($B347,'Changes (pct point)'!$B:$AA,M$645,FALSE)/(VLOOKUP($B347,'Rates (%) SA2'!$B:$AA,M$645,FALSE)-(VLOOKUP($B347,'Changes (pct point)'!$B:$AA,M$645,FALSE)))</f>
        <v>-0.30941224489795921</v>
      </c>
      <c r="N347" s="2">
        <f>VLOOKUP($B347,'Changes (pct point)'!$B:$AA,N$645,FALSE)/(VLOOKUP($B347,'Rates (%) SA2'!$B:$AA,N$645,FALSE)-(VLOOKUP($B347,'Changes (pct point)'!$B:$AA,N$645,FALSE)))</f>
        <v>-0.63297393767705379</v>
      </c>
      <c r="O347" s="2">
        <f>VLOOKUP($B347,'Changes (pct point)'!$B:$AA,O$645,FALSE)/(VLOOKUP($B347,'Rates (%) SA2'!$B:$AA,O$645,FALSE)-(VLOOKUP($B347,'Changes (pct point)'!$B:$AA,O$645,FALSE)))</f>
        <v>0.6225578947368422</v>
      </c>
      <c r="P347" s="2">
        <f>VLOOKUP($B347,'Changes (pct point)'!$B:$AA,P$645,FALSE)/(VLOOKUP($B347,'Rates (%) SA2'!$B:$AA,P$645,FALSE)-(VLOOKUP($B347,'Changes (pct point)'!$B:$AA,P$645,FALSE)))</f>
        <v>-0.29618691588785045</v>
      </c>
      <c r="Q347" s="2">
        <f>VLOOKUP($B347,'Changes (pct point)'!$B:$AA,Q$645,FALSE)/(VLOOKUP($B347,'Rates (%) SA2'!$B:$AA,Q$645,FALSE)-(VLOOKUP($B347,'Changes (pct point)'!$B:$AA,Q$645,FALSE)))</f>
        <v>0.17232197452229306</v>
      </c>
      <c r="R347" s="2">
        <f>VLOOKUP($B347,'Changes (pct point)'!$B:$AA,R$645,FALSE)/(VLOOKUP($B347,'Rates (%) SA2'!$B:$AA,R$645,FALSE)-(VLOOKUP($B347,'Changes (pct point)'!$B:$AA,R$645,FALSE)))</f>
        <v>-0.20490740740740745</v>
      </c>
      <c r="S347" s="2">
        <f>VLOOKUP($B347,'Changes (pct point)'!$B:$AA,S$645,FALSE)/(VLOOKUP($B347,'Rates (%) SA2'!$B:$AA,S$645,FALSE)-(VLOOKUP($B347,'Changes (pct point)'!$B:$AA,S$645,FALSE)))</f>
        <v>-0.23779428571428574</v>
      </c>
      <c r="T347" s="2">
        <f>VLOOKUP($B347,'Changes (pct point)'!$B:$AA,T$645,FALSE)/(VLOOKUP($B347,'Rates (%) SA2'!$B:$AA,T$645,FALSE)-(VLOOKUP($B347,'Changes (pct point)'!$B:$AA,T$645,FALSE)))</f>
        <v>-0.41533860045146725</v>
      </c>
      <c r="U347" s="2">
        <f>VLOOKUP($B347,'Changes (pct point)'!$B:$AA,U$645,FALSE)/(VLOOKUP($B347,'Rates (%) SA2'!$B:$AA,U$645,FALSE)-(VLOOKUP($B347,'Changes (pct point)'!$B:$AA,U$645,FALSE)))</f>
        <v>-0.10642162162162161</v>
      </c>
      <c r="V347" s="2">
        <f>VLOOKUP($B347,'Changes (pct point)'!$B:$AA,V$645,FALSE)/(VLOOKUP($B347,'Rates (%) SA2'!$B:$AA,V$645,FALSE)-(VLOOKUP($B347,'Changes (pct point)'!$B:$AA,V$645,FALSE)))</f>
        <v>0.43929545454545454</v>
      </c>
      <c r="W347" s="2">
        <f>VLOOKUP($B347,'Changes (pct point)'!$B:$AA,W$645,FALSE)/(VLOOKUP($B347,'Rates (%) SA2'!$B:$AA,W$645,FALSE)-(VLOOKUP($B347,'Changes (pct point)'!$B:$AA,W$645,FALSE)))</f>
        <v>9.4339622641509441E-2</v>
      </c>
      <c r="X347" s="2">
        <f>VLOOKUP($B347,'Changes (pct point)'!$B:$AA,X$645,FALSE)/(VLOOKUP($B347,'Rates (%) SA2'!$B:$AA,X$645,FALSE)-(VLOOKUP($B347,'Changes (pct point)'!$B:$AA,X$645,FALSE)))</f>
        <v>-1</v>
      </c>
      <c r="Y347" s="2">
        <f>VLOOKUP($B347,'Changes (pct point)'!$B:$AA,Y$645,FALSE)/(VLOOKUP($B347,'Rates (%) SA2'!$B:$AA,Y$645,FALSE)-(VLOOKUP($B347,'Changes (pct point)'!$B:$AA,Y$645,FALSE)))</f>
        <v>0.27121858700806067</v>
      </c>
      <c r="Z347" s="2">
        <f>VLOOKUP($B347,'Changes (pct point)'!$B:$AA,Z$645,FALSE)/(VLOOKUP($B347,'Rates (%) SA2'!$B:$AA,Z$645,FALSE)-(VLOOKUP($B347,'Changes (pct point)'!$B:$AA,Z$645,FALSE)))</f>
        <v>0.37746305418719206</v>
      </c>
    </row>
    <row r="348" spans="1:26" x14ac:dyDescent="0.3">
      <c r="A348">
        <v>127021518</v>
      </c>
      <c r="B348" t="s">
        <v>683</v>
      </c>
      <c r="C348" s="2">
        <f>VLOOKUP($B348,'Changes (pct point)'!$B:$AA,C$645,FALSE)/(VLOOKUP($B348,'Rates (%) SA2'!$B:$AA,C$645,FALSE)-(VLOOKUP($B348,'Changes (pct point)'!$B:$AA,C$645,FALSE)))</f>
        <v>0.26515976937171243</v>
      </c>
      <c r="D348" s="2">
        <f>VLOOKUP($B348,'Changes (pct point)'!$B:$AA,D$645,FALSE)/(VLOOKUP($B348,'Rates (%) SA2'!$B:$AA,D$645,FALSE)-(VLOOKUP($B348,'Changes (pct point)'!$B:$AA,D$645,FALSE)))</f>
        <v>-0.13485915492957742</v>
      </c>
      <c r="E348" s="2">
        <f>VLOOKUP($B348,'Changes (pct point)'!$B:$AA,E$645,FALSE)/(VLOOKUP($B348,'Rates (%) SA2'!$B:$AA,E$645,FALSE)-(VLOOKUP($B348,'Changes (pct point)'!$B:$AA,E$645,FALSE)))</f>
        <v>-0.14113409090909093</v>
      </c>
      <c r="F348" s="2">
        <f>VLOOKUP($B348,'Changes (pct point)'!$B:$AA,F$645,FALSE)/(VLOOKUP($B348,'Rates (%) SA2'!$B:$AA,F$645,FALSE)-(VLOOKUP($B348,'Changes (pct point)'!$B:$AA,F$645,FALSE)))</f>
        <v>0.25841604278074876</v>
      </c>
      <c r="G348" s="2">
        <f>VLOOKUP($B348,'Changes (pct point)'!$B:$AA,G$645,FALSE)/(VLOOKUP($B348,'Rates (%) SA2'!$B:$AA,G$645,FALSE)-(VLOOKUP($B348,'Changes (pct point)'!$B:$AA,G$645,FALSE)))</f>
        <v>2.4644354838709677</v>
      </c>
      <c r="H348" s="2">
        <f>VLOOKUP($B348,'Changes (pct point)'!$B:$AA,H$645,FALSE)/(VLOOKUP($B348,'Rates (%) SA2'!$B:$AA,H$645,FALSE)-(VLOOKUP($B348,'Changes (pct point)'!$B:$AA,H$645,FALSE)))</f>
        <v>0.44482586206896563</v>
      </c>
      <c r="I348" s="2">
        <f>VLOOKUP($B348,'Changes (pct point)'!$B:$AA,I$645,FALSE)/(VLOOKUP($B348,'Rates (%) SA2'!$B:$AA,I$645,FALSE)-(VLOOKUP($B348,'Changes (pct point)'!$B:$AA,I$645,FALSE)))</f>
        <v>0.50378424657534226</v>
      </c>
      <c r="J348" s="2">
        <f>VLOOKUP($B348,'Changes (pct point)'!$B:$AA,J$645,FALSE)/(VLOOKUP($B348,'Rates (%) SA2'!$B:$AA,J$645,FALSE)-(VLOOKUP($B348,'Changes (pct point)'!$B:$AA,J$645,FALSE)))</f>
        <v>0.1893333333333333</v>
      </c>
      <c r="K348" s="2">
        <f>VLOOKUP($B348,'Changes (pct point)'!$B:$AA,K$645,FALSE)/(VLOOKUP($B348,'Rates (%) SA2'!$B:$AA,K$645,FALSE)-(VLOOKUP($B348,'Changes (pct point)'!$B:$AA,K$645,FALSE)))</f>
        <v>4.9780000000000006</v>
      </c>
      <c r="L348" s="2">
        <f>VLOOKUP($B348,'Changes (pct point)'!$B:$AA,L$645,FALSE)/(VLOOKUP($B348,'Rates (%) SA2'!$B:$AA,L$645,FALSE)-(VLOOKUP($B348,'Changes (pct point)'!$B:$AA,L$645,FALSE)))</f>
        <v>0.15354725274725281</v>
      </c>
      <c r="M348" s="2">
        <f>VLOOKUP($B348,'Changes (pct point)'!$B:$AA,M$645,FALSE)/(VLOOKUP($B348,'Rates (%) SA2'!$B:$AA,M$645,FALSE)-(VLOOKUP($B348,'Changes (pct point)'!$B:$AA,M$645,FALSE)))</f>
        <v>0.60035652173913057</v>
      </c>
      <c r="N348" s="2">
        <f>VLOOKUP($B348,'Changes (pct point)'!$B:$AA,N$645,FALSE)/(VLOOKUP($B348,'Rates (%) SA2'!$B:$AA,N$645,FALSE)-(VLOOKUP($B348,'Changes (pct point)'!$B:$AA,N$645,FALSE)))</f>
        <v>-0.15737634408602158</v>
      </c>
      <c r="O348" s="2">
        <f>VLOOKUP($B348,'Changes (pct point)'!$B:$AA,O$645,FALSE)/(VLOOKUP($B348,'Rates (%) SA2'!$B:$AA,O$645,FALSE)-(VLOOKUP($B348,'Changes (pct point)'!$B:$AA,O$645,FALSE)))</f>
        <v>0.2070028571428571</v>
      </c>
      <c r="P348" s="2" t="e">
        <f>VLOOKUP($B348,'Changes (pct point)'!$B:$AA,P$645,FALSE)/(VLOOKUP($B348,'Rates (%) SA2'!$B:$AA,P$645,FALSE)-(VLOOKUP($B348,'Changes (pct point)'!$B:$AA,P$645,FALSE)))</f>
        <v>#VALUE!</v>
      </c>
      <c r="Q348" s="2">
        <f>VLOOKUP($B348,'Changes (pct point)'!$B:$AA,Q$645,FALSE)/(VLOOKUP($B348,'Rates (%) SA2'!$B:$AA,Q$645,FALSE)-(VLOOKUP($B348,'Changes (pct point)'!$B:$AA,Q$645,FALSE)))</f>
        <v>0.3935240000000001</v>
      </c>
      <c r="R348" s="2">
        <f>VLOOKUP($B348,'Changes (pct point)'!$B:$AA,R$645,FALSE)/(VLOOKUP($B348,'Rates (%) SA2'!$B:$AA,R$645,FALSE)-(VLOOKUP($B348,'Changes (pct point)'!$B:$AA,R$645,FALSE)))</f>
        <v>3.096862499999999</v>
      </c>
      <c r="S348" s="2">
        <f>VLOOKUP($B348,'Changes (pct point)'!$B:$AA,S$645,FALSE)/(VLOOKUP($B348,'Rates (%) SA2'!$B:$AA,S$645,FALSE)-(VLOOKUP($B348,'Changes (pct point)'!$B:$AA,S$645,FALSE)))</f>
        <v>0.92310857142857139</v>
      </c>
      <c r="T348" s="2">
        <f>VLOOKUP($B348,'Changes (pct point)'!$B:$AA,T$645,FALSE)/(VLOOKUP($B348,'Rates (%) SA2'!$B:$AA,T$645,FALSE)-(VLOOKUP($B348,'Changes (pct point)'!$B:$AA,T$645,FALSE)))</f>
        <v>0.40954342857142861</v>
      </c>
      <c r="U348" s="2">
        <f>VLOOKUP($B348,'Changes (pct point)'!$B:$AA,U$645,FALSE)/(VLOOKUP($B348,'Rates (%) SA2'!$B:$AA,U$645,FALSE)-(VLOOKUP($B348,'Changes (pct point)'!$B:$AA,U$645,FALSE)))</f>
        <v>-0.107037341772152</v>
      </c>
      <c r="V348" s="2" t="e">
        <f>VLOOKUP($B348,'Changes (pct point)'!$B:$AA,V$645,FALSE)/(VLOOKUP($B348,'Rates (%) SA2'!$B:$AA,V$645,FALSE)-(VLOOKUP($B348,'Changes (pct point)'!$B:$AA,V$645,FALSE)))</f>
        <v>#VALUE!</v>
      </c>
      <c r="W348" s="2">
        <f>VLOOKUP($B348,'Changes (pct point)'!$B:$AA,W$645,FALSE)/(VLOOKUP($B348,'Rates (%) SA2'!$B:$AA,W$645,FALSE)-(VLOOKUP($B348,'Changes (pct point)'!$B:$AA,W$645,FALSE)))</f>
        <v>0.41725768321512996</v>
      </c>
      <c r="X348" s="2">
        <f>VLOOKUP($B348,'Changes (pct point)'!$B:$AA,X$645,FALSE)/(VLOOKUP($B348,'Rates (%) SA2'!$B:$AA,X$645,FALSE)-(VLOOKUP($B348,'Changes (pct point)'!$B:$AA,X$645,FALSE)))</f>
        <v>-0.46285714285714286</v>
      </c>
      <c r="Y348" s="2">
        <f>VLOOKUP($B348,'Changes (pct point)'!$B:$AA,Y$645,FALSE)/(VLOOKUP($B348,'Rates (%) SA2'!$B:$AA,Y$645,FALSE)-(VLOOKUP($B348,'Changes (pct point)'!$B:$AA,Y$645,FALSE)))</f>
        <v>3.0499999999999999E-2</v>
      </c>
      <c r="Z348" s="2">
        <f>VLOOKUP($B348,'Changes (pct point)'!$B:$AA,Z$645,FALSE)/(VLOOKUP($B348,'Rates (%) SA2'!$B:$AA,Z$645,FALSE)-(VLOOKUP($B348,'Changes (pct point)'!$B:$AA,Z$645,FALSE)))</f>
        <v>-8.2719546742209618E-2</v>
      </c>
    </row>
    <row r="349" spans="1:26" x14ac:dyDescent="0.3">
      <c r="A349">
        <v>117021636</v>
      </c>
      <c r="B349" t="s">
        <v>423</v>
      </c>
      <c r="C349" s="2">
        <f>VLOOKUP($B349,'Changes (pct point)'!$B:$AA,C$645,FALSE)/(VLOOKUP($B349,'Rates (%) SA2'!$B:$AA,C$645,FALSE)-(VLOOKUP($B349,'Changes (pct point)'!$B:$AA,C$645,FALSE)))</f>
        <v>-0.29920353681610251</v>
      </c>
      <c r="D349" s="2">
        <f>VLOOKUP($B349,'Changes (pct point)'!$B:$AA,D$645,FALSE)/(VLOOKUP($B349,'Rates (%) SA2'!$B:$AA,D$645,FALSE)-(VLOOKUP($B349,'Changes (pct point)'!$B:$AA,D$645,FALSE)))</f>
        <v>-0.57093023424549938</v>
      </c>
      <c r="E349" s="2">
        <f>VLOOKUP($B349,'Changes (pct point)'!$B:$AA,E$645,FALSE)/(VLOOKUP($B349,'Rates (%) SA2'!$B:$AA,E$645,FALSE)-(VLOOKUP($B349,'Changes (pct point)'!$B:$AA,E$645,FALSE)))</f>
        <v>-0.32417284120984668</v>
      </c>
      <c r="F349" s="2">
        <f>VLOOKUP($B349,'Changes (pct point)'!$B:$AA,F$645,FALSE)/(VLOOKUP($B349,'Rates (%) SA2'!$B:$AA,F$645,FALSE)-(VLOOKUP($B349,'Changes (pct point)'!$B:$AA,F$645,FALSE)))</f>
        <v>-0.27527957130401792</v>
      </c>
      <c r="G349" s="2">
        <f>VLOOKUP($B349,'Changes (pct point)'!$B:$AA,G$645,FALSE)/(VLOOKUP($B349,'Rates (%) SA2'!$B:$AA,G$645,FALSE)-(VLOOKUP($B349,'Changes (pct point)'!$B:$AA,G$645,FALSE)))</f>
        <v>0.10318880844731895</v>
      </c>
      <c r="H349" s="2">
        <f>VLOOKUP($B349,'Changes (pct point)'!$B:$AA,H$645,FALSE)/(VLOOKUP($B349,'Rates (%) SA2'!$B:$AA,H$645,FALSE)-(VLOOKUP($B349,'Changes (pct point)'!$B:$AA,H$645,FALSE)))</f>
        <v>-0.193028188551987</v>
      </c>
      <c r="I349" s="2">
        <f>VLOOKUP($B349,'Changes (pct point)'!$B:$AA,I$645,FALSE)/(VLOOKUP($B349,'Rates (%) SA2'!$B:$AA,I$645,FALSE)-(VLOOKUP($B349,'Changes (pct point)'!$B:$AA,I$645,FALSE)))</f>
        <v>-0.25753415623363374</v>
      </c>
      <c r="J349" s="2">
        <f>VLOOKUP($B349,'Changes (pct point)'!$B:$AA,J$645,FALSE)/(VLOOKUP($B349,'Rates (%) SA2'!$B:$AA,J$645,FALSE)-(VLOOKUP($B349,'Changes (pct point)'!$B:$AA,J$645,FALSE)))</f>
        <v>-0.11867595698314158</v>
      </c>
      <c r="K349" s="2">
        <f>VLOOKUP($B349,'Changes (pct point)'!$B:$AA,K$645,FALSE)/(VLOOKUP($B349,'Rates (%) SA2'!$B:$AA,K$645,FALSE)-(VLOOKUP($B349,'Changes (pct point)'!$B:$AA,K$645,FALSE)))</f>
        <v>-1.3547847836159008E-3</v>
      </c>
      <c r="L349" s="2">
        <f>VLOOKUP($B349,'Changes (pct point)'!$B:$AA,L$645,FALSE)/(VLOOKUP($B349,'Rates (%) SA2'!$B:$AA,L$645,FALSE)-(VLOOKUP($B349,'Changes (pct point)'!$B:$AA,L$645,FALSE)))</f>
        <v>-0.52850588651718566</v>
      </c>
      <c r="M349" s="2">
        <f>VLOOKUP($B349,'Changes (pct point)'!$B:$AA,M$645,FALSE)/(VLOOKUP($B349,'Rates (%) SA2'!$B:$AA,M$645,FALSE)-(VLOOKUP($B349,'Changes (pct point)'!$B:$AA,M$645,FALSE)))</f>
        <v>-0.60991590410969632</v>
      </c>
      <c r="N349" s="2">
        <f>VLOOKUP($B349,'Changes (pct point)'!$B:$AA,N$645,FALSE)/(VLOOKUP($B349,'Rates (%) SA2'!$B:$AA,N$645,FALSE)-(VLOOKUP($B349,'Changes (pct point)'!$B:$AA,N$645,FALSE)))</f>
        <v>-0.61408505758102905</v>
      </c>
      <c r="O349" s="2">
        <f>VLOOKUP($B349,'Changes (pct point)'!$B:$AA,O$645,FALSE)/(VLOOKUP($B349,'Rates (%) SA2'!$B:$AA,O$645,FALSE)-(VLOOKUP($B349,'Changes (pct point)'!$B:$AA,O$645,FALSE)))</f>
        <v>0.37308480375381953</v>
      </c>
      <c r="P349" s="2">
        <f>VLOOKUP($B349,'Changes (pct point)'!$B:$AA,P$645,FALSE)/(VLOOKUP($B349,'Rates (%) SA2'!$B:$AA,P$645,FALSE)-(VLOOKUP($B349,'Changes (pct point)'!$B:$AA,P$645,FALSE)))</f>
        <v>-0.41069956542642827</v>
      </c>
      <c r="Q349" s="2">
        <f>VLOOKUP($B349,'Changes (pct point)'!$B:$AA,Q$645,FALSE)/(VLOOKUP($B349,'Rates (%) SA2'!$B:$AA,Q$645,FALSE)-(VLOOKUP($B349,'Changes (pct point)'!$B:$AA,Q$645,FALSE)))</f>
        <v>-0.16037225619707346</v>
      </c>
      <c r="R349" s="2">
        <f>VLOOKUP($B349,'Changes (pct point)'!$B:$AA,R$645,FALSE)/(VLOOKUP($B349,'Rates (%) SA2'!$B:$AA,R$645,FALSE)-(VLOOKUP($B349,'Changes (pct point)'!$B:$AA,R$645,FALSE)))</f>
        <v>9.1800014208663641E-2</v>
      </c>
      <c r="S349" s="2">
        <f>VLOOKUP($B349,'Changes (pct point)'!$B:$AA,S$645,FALSE)/(VLOOKUP($B349,'Rates (%) SA2'!$B:$AA,S$645,FALSE)-(VLOOKUP($B349,'Changes (pct point)'!$B:$AA,S$645,FALSE)))</f>
        <v>3.2522847554213009E-2</v>
      </c>
      <c r="T349" s="2">
        <f>VLOOKUP($B349,'Changes (pct point)'!$B:$AA,T$645,FALSE)/(VLOOKUP($B349,'Rates (%) SA2'!$B:$AA,T$645,FALSE)-(VLOOKUP($B349,'Changes (pct point)'!$B:$AA,T$645,FALSE)))</f>
        <v>-0.5960869189745297</v>
      </c>
      <c r="U349" s="2">
        <f>VLOOKUP($B349,'Changes (pct point)'!$B:$AA,U$645,FALSE)/(VLOOKUP($B349,'Rates (%) SA2'!$B:$AA,U$645,FALSE)-(VLOOKUP($B349,'Changes (pct point)'!$B:$AA,U$645,FALSE)))</f>
        <v>-0.10901942155772362</v>
      </c>
      <c r="V349" s="2">
        <f>VLOOKUP($B349,'Changes (pct point)'!$B:$AA,V$645,FALSE)/(VLOOKUP($B349,'Rates (%) SA2'!$B:$AA,V$645,FALSE)-(VLOOKUP($B349,'Changes (pct point)'!$B:$AA,V$645,FALSE)))</f>
        <v>-2.1694697534289535E-2</v>
      </c>
      <c r="W349" s="2">
        <f>VLOOKUP($B349,'Changes (pct point)'!$B:$AA,W$645,FALSE)/(VLOOKUP($B349,'Rates (%) SA2'!$B:$AA,W$645,FALSE)-(VLOOKUP($B349,'Changes (pct point)'!$B:$AA,W$645,FALSE)))</f>
        <v>-0.16751787538304388</v>
      </c>
      <c r="X349" s="2">
        <f>VLOOKUP($B349,'Changes (pct point)'!$B:$AA,X$645,FALSE)/(VLOOKUP($B349,'Rates (%) SA2'!$B:$AA,X$645,FALSE)-(VLOOKUP($B349,'Changes (pct point)'!$B:$AA,X$645,FALSE)))</f>
        <v>-0.27751358695652178</v>
      </c>
      <c r="Y349" s="2">
        <f>VLOOKUP($B349,'Changes (pct point)'!$B:$AA,Y$645,FALSE)/(VLOOKUP($B349,'Rates (%) SA2'!$B:$AA,Y$645,FALSE)-(VLOOKUP($B349,'Changes (pct point)'!$B:$AA,Y$645,FALSE)))</f>
        <v>0.28236316246741966</v>
      </c>
      <c r="Z349" s="2">
        <f>VLOOKUP($B349,'Changes (pct point)'!$B:$AA,Z$645,FALSE)/(VLOOKUP($B349,'Rates (%) SA2'!$B:$AA,Z$645,FALSE)-(VLOOKUP($B349,'Changes (pct point)'!$B:$AA,Z$645,FALSE)))</f>
        <v>-0.15344147303814118</v>
      </c>
    </row>
    <row r="350" spans="1:26" x14ac:dyDescent="0.3">
      <c r="A350">
        <v>119031374</v>
      </c>
      <c r="B350" t="s">
        <v>488</v>
      </c>
      <c r="C350" s="2">
        <f>VLOOKUP($B350,'Changes (pct point)'!$B:$AA,C$645,FALSE)/(VLOOKUP($B350,'Rates (%) SA2'!$B:$AA,C$645,FALSE)-(VLOOKUP($B350,'Changes (pct point)'!$B:$AA,C$645,FALSE)))</f>
        <v>-9.2188105297367637E-2</v>
      </c>
      <c r="D350" s="2">
        <f>VLOOKUP($B350,'Changes (pct point)'!$B:$AA,D$645,FALSE)/(VLOOKUP($B350,'Rates (%) SA2'!$B:$AA,D$645,FALSE)-(VLOOKUP($B350,'Changes (pct point)'!$B:$AA,D$645,FALSE)))</f>
        <v>-5.9753661784287627E-2</v>
      </c>
      <c r="E350" s="2">
        <f>VLOOKUP($B350,'Changes (pct point)'!$B:$AA,E$645,FALSE)/(VLOOKUP($B350,'Rates (%) SA2'!$B:$AA,E$645,FALSE)-(VLOOKUP($B350,'Changes (pct point)'!$B:$AA,E$645,FALSE)))</f>
        <v>-0.23944095427435383</v>
      </c>
      <c r="F350" s="2">
        <f>VLOOKUP($B350,'Changes (pct point)'!$B:$AA,F$645,FALSE)/(VLOOKUP($B350,'Rates (%) SA2'!$B:$AA,F$645,FALSE)-(VLOOKUP($B350,'Changes (pct point)'!$B:$AA,F$645,FALSE)))</f>
        <v>-6.774925975773885E-2</v>
      </c>
      <c r="G350" s="2">
        <f>VLOOKUP($B350,'Changes (pct point)'!$B:$AA,G$645,FALSE)/(VLOOKUP($B350,'Rates (%) SA2'!$B:$AA,G$645,FALSE)-(VLOOKUP($B350,'Changes (pct point)'!$B:$AA,G$645,FALSE)))</f>
        <v>-3.2705934718100918E-2</v>
      </c>
      <c r="H350" s="2">
        <f>VLOOKUP($B350,'Changes (pct point)'!$B:$AA,H$645,FALSE)/(VLOOKUP($B350,'Rates (%) SA2'!$B:$AA,H$645,FALSE)-(VLOOKUP($B350,'Changes (pct point)'!$B:$AA,H$645,FALSE)))</f>
        <v>-0.10744443396226409</v>
      </c>
      <c r="I350" s="2">
        <f>VLOOKUP($B350,'Changes (pct point)'!$B:$AA,I$645,FALSE)/(VLOOKUP($B350,'Rates (%) SA2'!$B:$AA,I$645,FALSE)-(VLOOKUP($B350,'Changes (pct point)'!$B:$AA,I$645,FALSE)))</f>
        <v>-8.8085071090047456E-2</v>
      </c>
      <c r="J350" s="2">
        <f>VLOOKUP($B350,'Changes (pct point)'!$B:$AA,J$645,FALSE)/(VLOOKUP($B350,'Rates (%) SA2'!$B:$AA,J$645,FALSE)-(VLOOKUP($B350,'Changes (pct point)'!$B:$AA,J$645,FALSE)))</f>
        <v>0.23930279069767452</v>
      </c>
      <c r="K350" s="2">
        <f>VLOOKUP($B350,'Changes (pct point)'!$B:$AA,K$645,FALSE)/(VLOOKUP($B350,'Rates (%) SA2'!$B:$AA,K$645,FALSE)-(VLOOKUP($B350,'Changes (pct point)'!$B:$AA,K$645,FALSE)))</f>
        <v>0.19858203124999987</v>
      </c>
      <c r="L350" s="2">
        <f>VLOOKUP($B350,'Changes (pct point)'!$B:$AA,L$645,FALSE)/(VLOOKUP($B350,'Rates (%) SA2'!$B:$AA,L$645,FALSE)-(VLOOKUP($B350,'Changes (pct point)'!$B:$AA,L$645,FALSE)))</f>
        <v>-2.9637248743718564E-2</v>
      </c>
      <c r="M350" s="2">
        <f>VLOOKUP($B350,'Changes (pct point)'!$B:$AA,M$645,FALSE)/(VLOOKUP($B350,'Rates (%) SA2'!$B:$AA,M$645,FALSE)-(VLOOKUP($B350,'Changes (pct point)'!$B:$AA,M$645,FALSE)))</f>
        <v>-0.33391345565749236</v>
      </c>
      <c r="N350" s="2">
        <f>VLOOKUP($B350,'Changes (pct point)'!$B:$AA,N$645,FALSE)/(VLOOKUP($B350,'Rates (%) SA2'!$B:$AA,N$645,FALSE)-(VLOOKUP($B350,'Changes (pct point)'!$B:$AA,N$645,FALSE)))</f>
        <v>-0.36857529644268772</v>
      </c>
      <c r="O350" s="2">
        <f>VLOOKUP($B350,'Changes (pct point)'!$B:$AA,O$645,FALSE)/(VLOOKUP($B350,'Rates (%) SA2'!$B:$AA,O$645,FALSE)-(VLOOKUP($B350,'Changes (pct point)'!$B:$AA,O$645,FALSE)))</f>
        <v>0.13048901734104049</v>
      </c>
      <c r="P350" s="2">
        <f>VLOOKUP($B350,'Changes (pct point)'!$B:$AA,P$645,FALSE)/(VLOOKUP($B350,'Rates (%) SA2'!$B:$AA,P$645,FALSE)-(VLOOKUP($B350,'Changes (pct point)'!$B:$AA,P$645,FALSE)))</f>
        <v>-0.46596728971962614</v>
      </c>
      <c r="Q350" s="2">
        <f>VLOOKUP($B350,'Changes (pct point)'!$B:$AA,Q$645,FALSE)/(VLOOKUP($B350,'Rates (%) SA2'!$B:$AA,Q$645,FALSE)-(VLOOKUP($B350,'Changes (pct point)'!$B:$AA,Q$645,FALSE)))</f>
        <v>5.3632756866734486E-2</v>
      </c>
      <c r="R350" s="2">
        <f>VLOOKUP($B350,'Changes (pct point)'!$B:$AA,R$645,FALSE)/(VLOOKUP($B350,'Rates (%) SA2'!$B:$AA,R$645,FALSE)-(VLOOKUP($B350,'Changes (pct point)'!$B:$AA,R$645,FALSE)))</f>
        <v>-4.6623826714801468E-2</v>
      </c>
      <c r="S350" s="2">
        <f>VLOOKUP($B350,'Changes (pct point)'!$B:$AA,S$645,FALSE)/(VLOOKUP($B350,'Rates (%) SA2'!$B:$AA,S$645,FALSE)-(VLOOKUP($B350,'Changes (pct point)'!$B:$AA,S$645,FALSE)))</f>
        <v>-0.30929999999999996</v>
      </c>
      <c r="T350" s="2">
        <f>VLOOKUP($B350,'Changes (pct point)'!$B:$AA,T$645,FALSE)/(VLOOKUP($B350,'Rates (%) SA2'!$B:$AA,T$645,FALSE)-(VLOOKUP($B350,'Changes (pct point)'!$B:$AA,T$645,FALSE)))</f>
        <v>4.9669902912621439E-2</v>
      </c>
      <c r="U350" s="2">
        <f>VLOOKUP($B350,'Changes (pct point)'!$B:$AA,U$645,FALSE)/(VLOOKUP($B350,'Rates (%) SA2'!$B:$AA,U$645,FALSE)-(VLOOKUP($B350,'Changes (pct point)'!$B:$AA,U$645,FALSE)))</f>
        <v>-0.10981649484536089</v>
      </c>
      <c r="V350" s="2">
        <f>VLOOKUP($B350,'Changes (pct point)'!$B:$AA,V$645,FALSE)/(VLOOKUP($B350,'Rates (%) SA2'!$B:$AA,V$645,FALSE)-(VLOOKUP($B350,'Changes (pct point)'!$B:$AA,V$645,FALSE)))</f>
        <v>-0.48938009478672989</v>
      </c>
      <c r="W350" s="2">
        <f>VLOOKUP($B350,'Changes (pct point)'!$B:$AA,W$645,FALSE)/(VLOOKUP($B350,'Rates (%) SA2'!$B:$AA,W$645,FALSE)-(VLOOKUP($B350,'Changes (pct point)'!$B:$AA,W$645,FALSE)))</f>
        <v>3.8495971351835273E-2</v>
      </c>
      <c r="X350" s="2">
        <f>VLOOKUP($B350,'Changes (pct point)'!$B:$AA,X$645,FALSE)/(VLOOKUP($B350,'Rates (%) SA2'!$B:$AA,X$645,FALSE)-(VLOOKUP($B350,'Changes (pct point)'!$B:$AA,X$645,FALSE)))</f>
        <v>-0.15072830905636478</v>
      </c>
      <c r="Y350" s="2">
        <f>VLOOKUP($B350,'Changes (pct point)'!$B:$AA,Y$645,FALSE)/(VLOOKUP($B350,'Rates (%) SA2'!$B:$AA,Y$645,FALSE)-(VLOOKUP($B350,'Changes (pct point)'!$B:$AA,Y$645,FALSE)))</f>
        <v>0.13983237759153064</v>
      </c>
      <c r="Z350" s="2">
        <f>VLOOKUP($B350,'Changes (pct point)'!$B:$AA,Z$645,FALSE)/(VLOOKUP($B350,'Rates (%) SA2'!$B:$AA,Z$645,FALSE)-(VLOOKUP($B350,'Changes (pct point)'!$B:$AA,Z$645,FALSE)))</f>
        <v>9.8484848484848481E-2</v>
      </c>
    </row>
    <row r="351" spans="1:26" x14ac:dyDescent="0.3">
      <c r="A351">
        <v>109011175</v>
      </c>
      <c r="B351" t="s">
        <v>254</v>
      </c>
      <c r="C351" s="2">
        <f>VLOOKUP($B351,'Changes (pct point)'!$B:$AA,C$645,FALSE)/(VLOOKUP($B351,'Rates (%) SA2'!$B:$AA,C$645,FALSE)-(VLOOKUP($B351,'Changes (pct point)'!$B:$AA,C$645,FALSE)))</f>
        <v>0.11524848484848482</v>
      </c>
      <c r="D351" s="2">
        <f>VLOOKUP($B351,'Changes (pct point)'!$B:$AA,D$645,FALSE)/(VLOOKUP($B351,'Rates (%) SA2'!$B:$AA,D$645,FALSE)-(VLOOKUP($B351,'Changes (pct point)'!$B:$AA,D$645,FALSE)))</f>
        <v>-0.23527499999999998</v>
      </c>
      <c r="E351" s="2">
        <f>VLOOKUP($B351,'Changes (pct point)'!$B:$AA,E$645,FALSE)/(VLOOKUP($B351,'Rates (%) SA2'!$B:$AA,E$645,FALSE)-(VLOOKUP($B351,'Changes (pct point)'!$B:$AA,E$645,FALSE)))</f>
        <v>1.5511062500000001</v>
      </c>
      <c r="F351" s="2">
        <f>VLOOKUP($B351,'Changes (pct point)'!$B:$AA,F$645,FALSE)/(VLOOKUP($B351,'Rates (%) SA2'!$B:$AA,F$645,FALSE)-(VLOOKUP($B351,'Changes (pct point)'!$B:$AA,F$645,FALSE)))</f>
        <v>0.1858720357941836</v>
      </c>
      <c r="G351" s="2">
        <f>VLOOKUP($B351,'Changes (pct point)'!$B:$AA,G$645,FALSE)/(VLOOKUP($B351,'Rates (%) SA2'!$B:$AA,G$645,FALSE)-(VLOOKUP($B351,'Changes (pct point)'!$B:$AA,G$645,FALSE)))</f>
        <v>-4.3534975369458211E-2</v>
      </c>
      <c r="H351" s="2">
        <f>VLOOKUP($B351,'Changes (pct point)'!$B:$AA,H$645,FALSE)/(VLOOKUP($B351,'Rates (%) SA2'!$B:$AA,H$645,FALSE)-(VLOOKUP($B351,'Changes (pct point)'!$B:$AA,H$645,FALSE)))</f>
        <v>0.62744109589041097</v>
      </c>
      <c r="I351" s="2">
        <f>VLOOKUP($B351,'Changes (pct point)'!$B:$AA,I$645,FALSE)/(VLOOKUP($B351,'Rates (%) SA2'!$B:$AA,I$645,FALSE)-(VLOOKUP($B351,'Changes (pct point)'!$B:$AA,I$645,FALSE)))</f>
        <v>-6.4063981042652473E-3</v>
      </c>
      <c r="J351" s="2">
        <f>VLOOKUP($B351,'Changes (pct point)'!$B:$AA,J$645,FALSE)/(VLOOKUP($B351,'Rates (%) SA2'!$B:$AA,J$645,FALSE)-(VLOOKUP($B351,'Changes (pct point)'!$B:$AA,J$645,FALSE)))</f>
        <v>-4.3698630136986209E-2</v>
      </c>
      <c r="K351" s="2">
        <f>VLOOKUP($B351,'Changes (pct point)'!$B:$AA,K$645,FALSE)/(VLOOKUP($B351,'Rates (%) SA2'!$B:$AA,K$645,FALSE)-(VLOOKUP($B351,'Changes (pct point)'!$B:$AA,K$645,FALSE)))</f>
        <v>2.9966507177033492E-2</v>
      </c>
      <c r="L351" s="2">
        <f>VLOOKUP($B351,'Changes (pct point)'!$B:$AA,L$645,FALSE)/(VLOOKUP($B351,'Rates (%) SA2'!$B:$AA,L$645,FALSE)-(VLOOKUP($B351,'Changes (pct point)'!$B:$AA,L$645,FALSE)))</f>
        <v>1.0369641025641025</v>
      </c>
      <c r="M351" s="2">
        <f>VLOOKUP($B351,'Changes (pct point)'!$B:$AA,M$645,FALSE)/(VLOOKUP($B351,'Rates (%) SA2'!$B:$AA,M$645,FALSE)-(VLOOKUP($B351,'Changes (pct point)'!$B:$AA,M$645,FALSE)))</f>
        <v>-0.40242531645569629</v>
      </c>
      <c r="N351" s="2">
        <f>VLOOKUP($B351,'Changes (pct point)'!$B:$AA,N$645,FALSE)/(VLOOKUP($B351,'Rates (%) SA2'!$B:$AA,N$645,FALSE)-(VLOOKUP($B351,'Changes (pct point)'!$B:$AA,N$645,FALSE)))</f>
        <v>0.64443823529411781</v>
      </c>
      <c r="O351" s="2">
        <f>VLOOKUP($B351,'Changes (pct point)'!$B:$AA,O$645,FALSE)/(VLOOKUP($B351,'Rates (%) SA2'!$B:$AA,O$645,FALSE)-(VLOOKUP($B351,'Changes (pct point)'!$B:$AA,O$645,FALSE)))</f>
        <v>0.41472470588235294</v>
      </c>
      <c r="P351" s="2">
        <f>VLOOKUP($B351,'Changes (pct point)'!$B:$AA,P$645,FALSE)/(VLOOKUP($B351,'Rates (%) SA2'!$B:$AA,P$645,FALSE)-(VLOOKUP($B351,'Changes (pct point)'!$B:$AA,P$645,FALSE)))</f>
        <v>0.79594074074074073</v>
      </c>
      <c r="Q351" s="2">
        <f>VLOOKUP($B351,'Changes (pct point)'!$B:$AA,Q$645,FALSE)/(VLOOKUP($B351,'Rates (%) SA2'!$B:$AA,Q$645,FALSE)-(VLOOKUP($B351,'Changes (pct point)'!$B:$AA,Q$645,FALSE)))</f>
        <v>0.20974608695652158</v>
      </c>
      <c r="R351" s="2">
        <f>VLOOKUP($B351,'Changes (pct point)'!$B:$AA,R$645,FALSE)/(VLOOKUP($B351,'Rates (%) SA2'!$B:$AA,R$645,FALSE)-(VLOOKUP($B351,'Changes (pct point)'!$B:$AA,R$645,FALSE)))</f>
        <v>-8.1242639593908691E-2</v>
      </c>
      <c r="S351" s="2">
        <f>VLOOKUP($B351,'Changes (pct point)'!$B:$AA,S$645,FALSE)/(VLOOKUP($B351,'Rates (%) SA2'!$B:$AA,S$645,FALSE)-(VLOOKUP($B351,'Changes (pct point)'!$B:$AA,S$645,FALSE)))</f>
        <v>-0.18225627009646311</v>
      </c>
      <c r="T351" s="2">
        <f>VLOOKUP($B351,'Changes (pct point)'!$B:$AA,T$645,FALSE)/(VLOOKUP($B351,'Rates (%) SA2'!$B:$AA,T$645,FALSE)-(VLOOKUP($B351,'Changes (pct point)'!$B:$AA,T$645,FALSE)))</f>
        <v>1.2010635135135137</v>
      </c>
      <c r="U351" s="2">
        <f>VLOOKUP($B351,'Changes (pct point)'!$B:$AA,U$645,FALSE)/(VLOOKUP($B351,'Rates (%) SA2'!$B:$AA,U$645,FALSE)-(VLOOKUP($B351,'Changes (pct point)'!$B:$AA,U$645,FALSE)))</f>
        <v>-0.11054087193460496</v>
      </c>
      <c r="V351" s="2">
        <f>VLOOKUP($B351,'Changes (pct point)'!$B:$AA,V$645,FALSE)/(VLOOKUP($B351,'Rates (%) SA2'!$B:$AA,V$645,FALSE)-(VLOOKUP($B351,'Changes (pct point)'!$B:$AA,V$645,FALSE)))</f>
        <v>-0.18579423076923074</v>
      </c>
      <c r="W351" s="2">
        <f>VLOOKUP($B351,'Changes (pct point)'!$B:$AA,W$645,FALSE)/(VLOOKUP($B351,'Rates (%) SA2'!$B:$AA,W$645,FALSE)-(VLOOKUP($B351,'Changes (pct point)'!$B:$AA,W$645,FALSE)))</f>
        <v>0.19739862280030604</v>
      </c>
      <c r="X351" s="2">
        <f>VLOOKUP($B351,'Changes (pct point)'!$B:$AA,X$645,FALSE)/(VLOOKUP($B351,'Rates (%) SA2'!$B:$AA,X$645,FALSE)-(VLOOKUP($B351,'Changes (pct point)'!$B:$AA,X$645,FALSE)))</f>
        <v>-5.9701492537313432E-2</v>
      </c>
      <c r="Y351" s="2" t="e">
        <f>VLOOKUP($B351,'Changes (pct point)'!$B:$AA,Y$645,FALSE)/(VLOOKUP($B351,'Rates (%) SA2'!$B:$AA,Y$645,FALSE)-(VLOOKUP($B351,'Changes (pct point)'!$B:$AA,Y$645,FALSE)))</f>
        <v>#DIV/0!</v>
      </c>
      <c r="Z351" s="2">
        <f>VLOOKUP($B351,'Changes (pct point)'!$B:$AA,Z$645,FALSE)/(VLOOKUP($B351,'Rates (%) SA2'!$B:$AA,Z$645,FALSE)-(VLOOKUP($B351,'Changes (pct point)'!$B:$AA,Z$645,FALSE)))</f>
        <v>0.31158759124087587</v>
      </c>
    </row>
    <row r="352" spans="1:26" x14ac:dyDescent="0.3">
      <c r="A352">
        <v>127011596</v>
      </c>
      <c r="B352" t="s">
        <v>668</v>
      </c>
      <c r="C352" s="2">
        <f>VLOOKUP($B352,'Changes (pct point)'!$B:$AA,C$645,FALSE)/(VLOOKUP($B352,'Rates (%) SA2'!$B:$AA,C$645,FALSE)-(VLOOKUP($B352,'Changes (pct point)'!$B:$AA,C$645,FALSE)))</f>
        <v>-3.1442039788787665E-2</v>
      </c>
      <c r="D352" s="2">
        <f>VLOOKUP($B352,'Changes (pct point)'!$B:$AA,D$645,FALSE)/(VLOOKUP($B352,'Rates (%) SA2'!$B:$AA,D$645,FALSE)-(VLOOKUP($B352,'Changes (pct point)'!$B:$AA,D$645,FALSE)))</f>
        <v>4.940552763819088E-2</v>
      </c>
      <c r="E352" s="2">
        <f>VLOOKUP($B352,'Changes (pct point)'!$B:$AA,E$645,FALSE)/(VLOOKUP($B352,'Rates (%) SA2'!$B:$AA,E$645,FALSE)-(VLOOKUP($B352,'Changes (pct point)'!$B:$AA,E$645,FALSE)))</f>
        <v>-8.4558490566037717E-2</v>
      </c>
      <c r="F352" s="2">
        <f>VLOOKUP($B352,'Changes (pct point)'!$B:$AA,F$645,FALSE)/(VLOOKUP($B352,'Rates (%) SA2'!$B:$AA,F$645,FALSE)-(VLOOKUP($B352,'Changes (pct point)'!$B:$AA,F$645,FALSE)))</f>
        <v>5.12632801161104E-2</v>
      </c>
      <c r="G352" s="2">
        <f>VLOOKUP($B352,'Changes (pct point)'!$B:$AA,G$645,FALSE)/(VLOOKUP($B352,'Rates (%) SA2'!$B:$AA,G$645,FALSE)-(VLOOKUP($B352,'Changes (pct point)'!$B:$AA,G$645,FALSE)))</f>
        <v>-0.72104468085106388</v>
      </c>
      <c r="H352" s="2">
        <f>VLOOKUP($B352,'Changes (pct point)'!$B:$AA,H$645,FALSE)/(VLOOKUP($B352,'Rates (%) SA2'!$B:$AA,H$645,FALSE)-(VLOOKUP($B352,'Changes (pct point)'!$B:$AA,H$645,FALSE)))</f>
        <v>-0.12708532731376981</v>
      </c>
      <c r="I352" s="2">
        <f>VLOOKUP($B352,'Changes (pct point)'!$B:$AA,I$645,FALSE)/(VLOOKUP($B352,'Rates (%) SA2'!$B:$AA,I$645,FALSE)-(VLOOKUP($B352,'Changes (pct point)'!$B:$AA,I$645,FALSE)))</f>
        <v>-2.0102173913043451E-2</v>
      </c>
      <c r="J352" s="2">
        <f>VLOOKUP($B352,'Changes (pct point)'!$B:$AA,J$645,FALSE)/(VLOOKUP($B352,'Rates (%) SA2'!$B:$AA,J$645,FALSE)-(VLOOKUP($B352,'Changes (pct point)'!$B:$AA,J$645,FALSE)))</f>
        <v>0.24526734693877542</v>
      </c>
      <c r="K352" s="2">
        <f>VLOOKUP($B352,'Changes (pct point)'!$B:$AA,K$645,FALSE)/(VLOOKUP($B352,'Rates (%) SA2'!$B:$AA,K$645,FALSE)-(VLOOKUP($B352,'Changes (pct point)'!$B:$AA,K$645,FALSE)))</f>
        <v>-0.18759399999999998</v>
      </c>
      <c r="L352" s="2">
        <f>VLOOKUP($B352,'Changes (pct point)'!$B:$AA,L$645,FALSE)/(VLOOKUP($B352,'Rates (%) SA2'!$B:$AA,L$645,FALSE)-(VLOOKUP($B352,'Changes (pct point)'!$B:$AA,L$645,FALSE)))</f>
        <v>0.17637274959083474</v>
      </c>
      <c r="M352" s="2">
        <f>VLOOKUP($B352,'Changes (pct point)'!$B:$AA,M$645,FALSE)/(VLOOKUP($B352,'Rates (%) SA2'!$B:$AA,M$645,FALSE)-(VLOOKUP($B352,'Changes (pct point)'!$B:$AA,M$645,FALSE)))</f>
        <v>0.6160884422110553</v>
      </c>
      <c r="N352" s="2">
        <f>VLOOKUP($B352,'Changes (pct point)'!$B:$AA,N$645,FALSE)/(VLOOKUP($B352,'Rates (%) SA2'!$B:$AA,N$645,FALSE)-(VLOOKUP($B352,'Changes (pct point)'!$B:$AA,N$645,FALSE)))</f>
        <v>-1.0338461538461496E-2</v>
      </c>
      <c r="O352" s="2">
        <f>VLOOKUP($B352,'Changes (pct point)'!$B:$AA,O$645,FALSE)/(VLOOKUP($B352,'Rates (%) SA2'!$B:$AA,O$645,FALSE)-(VLOOKUP($B352,'Changes (pct point)'!$B:$AA,O$645,FALSE)))</f>
        <v>-3.6033333333333355E-2</v>
      </c>
      <c r="P352" s="2">
        <f>VLOOKUP($B352,'Changes (pct point)'!$B:$AA,P$645,FALSE)/(VLOOKUP($B352,'Rates (%) SA2'!$B:$AA,P$645,FALSE)-(VLOOKUP($B352,'Changes (pct point)'!$B:$AA,P$645,FALSE)))</f>
        <v>-0.6884499999999999</v>
      </c>
      <c r="Q352" s="2">
        <f>VLOOKUP($B352,'Changes (pct point)'!$B:$AA,Q$645,FALSE)/(VLOOKUP($B352,'Rates (%) SA2'!$B:$AA,Q$645,FALSE)-(VLOOKUP($B352,'Changes (pct point)'!$B:$AA,Q$645,FALSE)))</f>
        <v>-1.0934182590233599E-2</v>
      </c>
      <c r="R352" s="2">
        <f>VLOOKUP($B352,'Changes (pct point)'!$B:$AA,R$645,FALSE)/(VLOOKUP($B352,'Rates (%) SA2'!$B:$AA,R$645,FALSE)-(VLOOKUP($B352,'Changes (pct point)'!$B:$AA,R$645,FALSE)))</f>
        <v>-0.66709499999999999</v>
      </c>
      <c r="S352" s="2">
        <f>VLOOKUP($B352,'Changes (pct point)'!$B:$AA,S$645,FALSE)/(VLOOKUP($B352,'Rates (%) SA2'!$B:$AA,S$645,FALSE)-(VLOOKUP($B352,'Changes (pct point)'!$B:$AA,S$645,FALSE)))</f>
        <v>-0.68578651685393255</v>
      </c>
      <c r="T352" s="2">
        <f>VLOOKUP($B352,'Changes (pct point)'!$B:$AA,T$645,FALSE)/(VLOOKUP($B352,'Rates (%) SA2'!$B:$AA,T$645,FALSE)-(VLOOKUP($B352,'Changes (pct point)'!$B:$AA,T$645,FALSE)))</f>
        <v>0.26613206307490134</v>
      </c>
      <c r="U352" s="2">
        <f>VLOOKUP($B352,'Changes (pct point)'!$B:$AA,U$645,FALSE)/(VLOOKUP($B352,'Rates (%) SA2'!$B:$AA,U$645,FALSE)-(VLOOKUP($B352,'Changes (pct point)'!$B:$AA,U$645,FALSE)))</f>
        <v>-0.11345105008077544</v>
      </c>
      <c r="V352" s="2">
        <f>VLOOKUP($B352,'Changes (pct point)'!$B:$AA,V$645,FALSE)/(VLOOKUP($B352,'Rates (%) SA2'!$B:$AA,V$645,FALSE)-(VLOOKUP($B352,'Changes (pct point)'!$B:$AA,V$645,FALSE)))</f>
        <v>-0.78870361445783144</v>
      </c>
      <c r="W352" s="2">
        <f>VLOOKUP($B352,'Changes (pct point)'!$B:$AA,W$645,FALSE)/(VLOOKUP($B352,'Rates (%) SA2'!$B:$AA,W$645,FALSE)-(VLOOKUP($B352,'Changes (pct point)'!$B:$AA,W$645,FALSE)))</f>
        <v>0.26579925650557618</v>
      </c>
      <c r="X352" s="2">
        <f>VLOOKUP($B352,'Changes (pct point)'!$B:$AA,X$645,FALSE)/(VLOOKUP($B352,'Rates (%) SA2'!$B:$AA,X$645,FALSE)-(VLOOKUP($B352,'Changes (pct point)'!$B:$AA,X$645,FALSE)))</f>
        <v>0.20342298288508559</v>
      </c>
      <c r="Y352" s="2">
        <f>VLOOKUP($B352,'Changes (pct point)'!$B:$AA,Y$645,FALSE)/(VLOOKUP($B352,'Rates (%) SA2'!$B:$AA,Y$645,FALSE)-(VLOOKUP($B352,'Changes (pct point)'!$B:$AA,Y$645,FALSE)))</f>
        <v>0.31160220994475141</v>
      </c>
      <c r="Z352" s="2">
        <f>VLOOKUP($B352,'Changes (pct point)'!$B:$AA,Z$645,FALSE)/(VLOOKUP($B352,'Rates (%) SA2'!$B:$AA,Z$645,FALSE)-(VLOOKUP($B352,'Changes (pct point)'!$B:$AA,Z$645,FALSE)))</f>
        <v>0.15755467196819087</v>
      </c>
    </row>
    <row r="353" spans="1:26" x14ac:dyDescent="0.3">
      <c r="A353">
        <v>110011186</v>
      </c>
      <c r="B353" t="s">
        <v>265</v>
      </c>
      <c r="C353" s="2">
        <f>VLOOKUP($B353,'Changes (pct point)'!$B:$AA,C$645,FALSE)/(VLOOKUP($B353,'Rates (%) SA2'!$B:$AA,C$645,FALSE)-(VLOOKUP($B353,'Changes (pct point)'!$B:$AA,C$645,FALSE)))</f>
        <v>-9.7718308157099559E-2</v>
      </c>
      <c r="D353" s="2">
        <f>VLOOKUP($B353,'Changes (pct point)'!$B:$AA,D$645,FALSE)/(VLOOKUP($B353,'Rates (%) SA2'!$B:$AA,D$645,FALSE)-(VLOOKUP($B353,'Changes (pct point)'!$B:$AA,D$645,FALSE)))</f>
        <v>-0.31835238095238094</v>
      </c>
      <c r="E353" s="2">
        <f>VLOOKUP($B353,'Changes (pct point)'!$B:$AA,E$645,FALSE)/(VLOOKUP($B353,'Rates (%) SA2'!$B:$AA,E$645,FALSE)-(VLOOKUP($B353,'Changes (pct point)'!$B:$AA,E$645,FALSE)))</f>
        <v>0.13693514644351468</v>
      </c>
      <c r="F353" s="2">
        <f>VLOOKUP($B353,'Changes (pct point)'!$B:$AA,F$645,FALSE)/(VLOOKUP($B353,'Rates (%) SA2'!$B:$AA,F$645,FALSE)-(VLOOKUP($B353,'Changes (pct point)'!$B:$AA,F$645,FALSE)))</f>
        <v>-4.0904612299465362E-2</v>
      </c>
      <c r="G353" s="2">
        <f>VLOOKUP($B353,'Changes (pct point)'!$B:$AA,G$645,FALSE)/(VLOOKUP($B353,'Rates (%) SA2'!$B:$AA,G$645,FALSE)-(VLOOKUP($B353,'Changes (pct point)'!$B:$AA,G$645,FALSE)))</f>
        <v>-4.771547344110854E-2</v>
      </c>
      <c r="H353" s="2">
        <f>VLOOKUP($B353,'Changes (pct point)'!$B:$AA,H$645,FALSE)/(VLOOKUP($B353,'Rates (%) SA2'!$B:$AA,H$645,FALSE)-(VLOOKUP($B353,'Changes (pct point)'!$B:$AA,H$645,FALSE)))</f>
        <v>8.1413881748072014E-2</v>
      </c>
      <c r="I353" s="2">
        <f>VLOOKUP($B353,'Changes (pct point)'!$B:$AA,I$645,FALSE)/(VLOOKUP($B353,'Rates (%) SA2'!$B:$AA,I$645,FALSE)-(VLOOKUP($B353,'Changes (pct point)'!$B:$AA,I$645,FALSE)))</f>
        <v>-0.10101370967741945</v>
      </c>
      <c r="J353" s="2">
        <f>VLOOKUP($B353,'Changes (pct point)'!$B:$AA,J$645,FALSE)/(VLOOKUP($B353,'Rates (%) SA2'!$B:$AA,J$645,FALSE)-(VLOOKUP($B353,'Changes (pct point)'!$B:$AA,J$645,FALSE)))</f>
        <v>2.1750387596898911E-3</v>
      </c>
      <c r="K353" s="2">
        <f>VLOOKUP($B353,'Changes (pct point)'!$B:$AA,K$645,FALSE)/(VLOOKUP($B353,'Rates (%) SA2'!$B:$AA,K$645,FALSE)-(VLOOKUP($B353,'Changes (pct point)'!$B:$AA,K$645,FALSE)))</f>
        <v>0.10087005649717508</v>
      </c>
      <c r="L353" s="2">
        <f>VLOOKUP($B353,'Changes (pct point)'!$B:$AA,L$645,FALSE)/(VLOOKUP($B353,'Rates (%) SA2'!$B:$AA,L$645,FALSE)-(VLOOKUP($B353,'Changes (pct point)'!$B:$AA,L$645,FALSE)))</f>
        <v>-5.1117279999999973E-2</v>
      </c>
      <c r="M353" s="2">
        <f>VLOOKUP($B353,'Changes (pct point)'!$B:$AA,M$645,FALSE)/(VLOOKUP($B353,'Rates (%) SA2'!$B:$AA,M$645,FALSE)-(VLOOKUP($B353,'Changes (pct point)'!$B:$AA,M$645,FALSE)))</f>
        <v>-0.16198774617067832</v>
      </c>
      <c r="N353" s="2">
        <f>VLOOKUP($B353,'Changes (pct point)'!$B:$AA,N$645,FALSE)/(VLOOKUP($B353,'Rates (%) SA2'!$B:$AA,N$645,FALSE)-(VLOOKUP($B353,'Changes (pct point)'!$B:$AA,N$645,FALSE)))</f>
        <v>-2.6223004694835735E-2</v>
      </c>
      <c r="O353" s="2">
        <f>VLOOKUP($B353,'Changes (pct point)'!$B:$AA,O$645,FALSE)/(VLOOKUP($B353,'Rates (%) SA2'!$B:$AA,O$645,FALSE)-(VLOOKUP($B353,'Changes (pct point)'!$B:$AA,O$645,FALSE)))</f>
        <v>-7.6209029345372367E-2</v>
      </c>
      <c r="P353" s="2">
        <f>VLOOKUP($B353,'Changes (pct point)'!$B:$AA,P$645,FALSE)/(VLOOKUP($B353,'Rates (%) SA2'!$B:$AA,P$645,FALSE)-(VLOOKUP($B353,'Changes (pct point)'!$B:$AA,P$645,FALSE)))</f>
        <v>-0.28890322580645156</v>
      </c>
      <c r="Q353" s="2">
        <f>VLOOKUP($B353,'Changes (pct point)'!$B:$AA,Q$645,FALSE)/(VLOOKUP($B353,'Rates (%) SA2'!$B:$AA,Q$645,FALSE)-(VLOOKUP($B353,'Changes (pct point)'!$B:$AA,Q$645,FALSE)))</f>
        <v>0.152781485148515</v>
      </c>
      <c r="R353" s="2">
        <f>VLOOKUP($B353,'Changes (pct point)'!$B:$AA,R$645,FALSE)/(VLOOKUP($B353,'Rates (%) SA2'!$B:$AA,R$645,FALSE)-(VLOOKUP($B353,'Changes (pct point)'!$B:$AA,R$645,FALSE)))</f>
        <v>9.2656249999999968E-2</v>
      </c>
      <c r="S353" s="2">
        <f>VLOOKUP($B353,'Changes (pct point)'!$B:$AA,S$645,FALSE)/(VLOOKUP($B353,'Rates (%) SA2'!$B:$AA,S$645,FALSE)-(VLOOKUP($B353,'Changes (pct point)'!$B:$AA,S$645,FALSE)))</f>
        <v>-0.39837575757575766</v>
      </c>
      <c r="T353" s="2">
        <f>VLOOKUP($B353,'Changes (pct point)'!$B:$AA,T$645,FALSE)/(VLOOKUP($B353,'Rates (%) SA2'!$B:$AA,T$645,FALSE)-(VLOOKUP($B353,'Changes (pct point)'!$B:$AA,T$645,FALSE)))</f>
        <v>0.32080288461538448</v>
      </c>
      <c r="U353" s="2">
        <f>VLOOKUP($B353,'Changes (pct point)'!$B:$AA,U$645,FALSE)/(VLOOKUP($B353,'Rates (%) SA2'!$B:$AA,U$645,FALSE)-(VLOOKUP($B353,'Changes (pct point)'!$B:$AA,U$645,FALSE)))</f>
        <v>-0.11374565086982602</v>
      </c>
      <c r="V353" s="2">
        <f>VLOOKUP($B353,'Changes (pct point)'!$B:$AA,V$645,FALSE)/(VLOOKUP($B353,'Rates (%) SA2'!$B:$AA,V$645,FALSE)-(VLOOKUP($B353,'Changes (pct point)'!$B:$AA,V$645,FALSE)))</f>
        <v>-0.104039393939394</v>
      </c>
      <c r="W353" s="2">
        <f>VLOOKUP($B353,'Changes (pct point)'!$B:$AA,W$645,FALSE)/(VLOOKUP($B353,'Rates (%) SA2'!$B:$AA,W$645,FALSE)-(VLOOKUP($B353,'Changes (pct point)'!$B:$AA,W$645,FALSE)))</f>
        <v>0.27773749093546046</v>
      </c>
      <c r="X353" s="2">
        <f>VLOOKUP($B353,'Changes (pct point)'!$B:$AA,X$645,FALSE)/(VLOOKUP($B353,'Rates (%) SA2'!$B:$AA,X$645,FALSE)-(VLOOKUP($B353,'Changes (pct point)'!$B:$AA,X$645,FALSE)))</f>
        <v>5.8120133481646283E-2</v>
      </c>
      <c r="Y353" s="2">
        <f>VLOOKUP($B353,'Changes (pct point)'!$B:$AA,Y$645,FALSE)/(VLOOKUP($B353,'Rates (%) SA2'!$B:$AA,Y$645,FALSE)-(VLOOKUP($B353,'Changes (pct point)'!$B:$AA,Y$645,FALSE)))</f>
        <v>0.69739015526924342</v>
      </c>
      <c r="Z353" s="2">
        <f>VLOOKUP($B353,'Changes (pct point)'!$B:$AA,Z$645,FALSE)/(VLOOKUP($B353,'Rates (%) SA2'!$B:$AA,Z$645,FALSE)-(VLOOKUP($B353,'Changes (pct point)'!$B:$AA,Z$645,FALSE)))</f>
        <v>0.11246943765281173</v>
      </c>
    </row>
    <row r="354" spans="1:26" x14ac:dyDescent="0.3">
      <c r="A354">
        <v>121021403</v>
      </c>
      <c r="B354" t="s">
        <v>532</v>
      </c>
      <c r="C354" s="2">
        <f>VLOOKUP($B354,'Changes (pct point)'!$B:$AA,C$645,FALSE)/(VLOOKUP($B354,'Rates (%) SA2'!$B:$AA,C$645,FALSE)-(VLOOKUP($B354,'Changes (pct point)'!$B:$AA,C$645,FALSE)))</f>
        <v>0.10255020743886328</v>
      </c>
      <c r="D354" s="2">
        <f>VLOOKUP($B354,'Changes (pct point)'!$B:$AA,D$645,FALSE)/(VLOOKUP($B354,'Rates (%) SA2'!$B:$AA,D$645,FALSE)-(VLOOKUP($B354,'Changes (pct point)'!$B:$AA,D$645,FALSE)))</f>
        <v>1.5488405098319028E-2</v>
      </c>
      <c r="E354" s="2">
        <f>VLOOKUP($B354,'Changes (pct point)'!$B:$AA,E$645,FALSE)/(VLOOKUP($B354,'Rates (%) SA2'!$B:$AA,E$645,FALSE)-(VLOOKUP($B354,'Changes (pct point)'!$B:$AA,E$645,FALSE)))</f>
        <v>0.30547790522219975</v>
      </c>
      <c r="F354" s="2">
        <f>VLOOKUP($B354,'Changes (pct point)'!$B:$AA,F$645,FALSE)/(VLOOKUP($B354,'Rates (%) SA2'!$B:$AA,F$645,FALSE)-(VLOOKUP($B354,'Changes (pct point)'!$B:$AA,F$645,FALSE)))</f>
        <v>7.0366331977806978E-2</v>
      </c>
      <c r="G354" s="2">
        <f>VLOOKUP($B354,'Changes (pct point)'!$B:$AA,G$645,FALSE)/(VLOOKUP($B354,'Rates (%) SA2'!$B:$AA,G$645,FALSE)-(VLOOKUP($B354,'Changes (pct point)'!$B:$AA,G$645,FALSE)))</f>
        <v>0.27601944745653706</v>
      </c>
      <c r="H354" s="2">
        <f>VLOOKUP($B354,'Changes (pct point)'!$B:$AA,H$645,FALSE)/(VLOOKUP($B354,'Rates (%) SA2'!$B:$AA,H$645,FALSE)-(VLOOKUP($B354,'Changes (pct point)'!$B:$AA,H$645,FALSE)))</f>
        <v>0.11987163264117619</v>
      </c>
      <c r="I354" s="2">
        <f>VLOOKUP($B354,'Changes (pct point)'!$B:$AA,I$645,FALSE)/(VLOOKUP($B354,'Rates (%) SA2'!$B:$AA,I$645,FALSE)-(VLOOKUP($B354,'Changes (pct point)'!$B:$AA,I$645,FALSE)))</f>
        <v>0.15654744490761871</v>
      </c>
      <c r="J354" s="2">
        <f>VLOOKUP($B354,'Changes (pct point)'!$B:$AA,J$645,FALSE)/(VLOOKUP($B354,'Rates (%) SA2'!$B:$AA,J$645,FALSE)-(VLOOKUP($B354,'Changes (pct point)'!$B:$AA,J$645,FALSE)))</f>
        <v>3.8712908289938265E-2</v>
      </c>
      <c r="K354" s="2">
        <f>VLOOKUP($B354,'Changes (pct point)'!$B:$AA,K$645,FALSE)/(VLOOKUP($B354,'Rates (%) SA2'!$B:$AA,K$645,FALSE)-(VLOOKUP($B354,'Changes (pct point)'!$B:$AA,K$645,FALSE)))</f>
        <v>0.87948345598939714</v>
      </c>
      <c r="L354" s="2">
        <f>VLOOKUP($B354,'Changes (pct point)'!$B:$AA,L$645,FALSE)/(VLOOKUP($B354,'Rates (%) SA2'!$B:$AA,L$645,FALSE)-(VLOOKUP($B354,'Changes (pct point)'!$B:$AA,L$645,FALSE)))</f>
        <v>-2.6507049831949094E-2</v>
      </c>
      <c r="M354" s="2">
        <f>VLOOKUP($B354,'Changes (pct point)'!$B:$AA,M$645,FALSE)/(VLOOKUP($B354,'Rates (%) SA2'!$B:$AA,M$645,FALSE)-(VLOOKUP($B354,'Changes (pct point)'!$B:$AA,M$645,FALSE)))</f>
        <v>0.20677388056103135</v>
      </c>
      <c r="N354" s="2">
        <f>VLOOKUP($B354,'Changes (pct point)'!$B:$AA,N$645,FALSE)/(VLOOKUP($B354,'Rates (%) SA2'!$B:$AA,N$645,FALSE)-(VLOOKUP($B354,'Changes (pct point)'!$B:$AA,N$645,FALSE)))</f>
        <v>-0.26414810939825151</v>
      </c>
      <c r="O354" s="2">
        <f>VLOOKUP($B354,'Changes (pct point)'!$B:$AA,O$645,FALSE)/(VLOOKUP($B354,'Rates (%) SA2'!$B:$AA,O$645,FALSE)-(VLOOKUP($B354,'Changes (pct point)'!$B:$AA,O$645,FALSE)))</f>
        <v>0.35476842553356569</v>
      </c>
      <c r="P354" s="2">
        <f>VLOOKUP($B354,'Changes (pct point)'!$B:$AA,P$645,FALSE)/(VLOOKUP($B354,'Rates (%) SA2'!$B:$AA,P$645,FALSE)-(VLOOKUP($B354,'Changes (pct point)'!$B:$AA,P$645,FALSE)))</f>
        <v>1.6920001568817716E-2</v>
      </c>
      <c r="Q354" s="2">
        <f>VLOOKUP($B354,'Changes (pct point)'!$B:$AA,Q$645,FALSE)/(VLOOKUP($B354,'Rates (%) SA2'!$B:$AA,Q$645,FALSE)-(VLOOKUP($B354,'Changes (pct point)'!$B:$AA,Q$645,FALSE)))</f>
        <v>0.37628202555769907</v>
      </c>
      <c r="R354" s="2">
        <f>VLOOKUP($B354,'Changes (pct point)'!$B:$AA,R$645,FALSE)/(VLOOKUP($B354,'Rates (%) SA2'!$B:$AA,R$645,FALSE)-(VLOOKUP($B354,'Changes (pct point)'!$B:$AA,R$645,FALSE)))</f>
        <v>0.28551885166047342</v>
      </c>
      <c r="S354" s="2">
        <f>VLOOKUP($B354,'Changes (pct point)'!$B:$AA,S$645,FALSE)/(VLOOKUP($B354,'Rates (%) SA2'!$B:$AA,S$645,FALSE)-(VLOOKUP($B354,'Changes (pct point)'!$B:$AA,S$645,FALSE)))</f>
        <v>0.39488511906618262</v>
      </c>
      <c r="T354" s="2">
        <f>VLOOKUP($B354,'Changes (pct point)'!$B:$AA,T$645,FALSE)/(VLOOKUP($B354,'Rates (%) SA2'!$B:$AA,T$645,FALSE)-(VLOOKUP($B354,'Changes (pct point)'!$B:$AA,T$645,FALSE)))</f>
        <v>7.9135655664952412E-2</v>
      </c>
      <c r="U354" s="2">
        <f>VLOOKUP($B354,'Changes (pct point)'!$B:$AA,U$645,FALSE)/(VLOOKUP($B354,'Rates (%) SA2'!$B:$AA,U$645,FALSE)-(VLOOKUP($B354,'Changes (pct point)'!$B:$AA,U$645,FALSE)))</f>
        <v>-0.11411691705332505</v>
      </c>
      <c r="V354" s="2">
        <f>VLOOKUP($B354,'Changes (pct point)'!$B:$AA,V$645,FALSE)/(VLOOKUP($B354,'Rates (%) SA2'!$B:$AA,V$645,FALSE)-(VLOOKUP($B354,'Changes (pct point)'!$B:$AA,V$645,FALSE)))</f>
        <v>-1</v>
      </c>
      <c r="W354" s="2">
        <f>VLOOKUP($B354,'Changes (pct point)'!$B:$AA,W$645,FALSE)/(VLOOKUP($B354,'Rates (%) SA2'!$B:$AA,W$645,FALSE)-(VLOOKUP($B354,'Changes (pct point)'!$B:$AA,W$645,FALSE)))</f>
        <v>0.29287090558766865</v>
      </c>
      <c r="X354" s="2">
        <f>VLOOKUP($B354,'Changes (pct point)'!$B:$AA,X$645,FALSE)/(VLOOKUP($B354,'Rates (%) SA2'!$B:$AA,X$645,FALSE)-(VLOOKUP($B354,'Changes (pct point)'!$B:$AA,X$645,FALSE)))</f>
        <v>0.11123986095017382</v>
      </c>
      <c r="Y354" s="2">
        <f>VLOOKUP($B354,'Changes (pct point)'!$B:$AA,Y$645,FALSE)/(VLOOKUP($B354,'Rates (%) SA2'!$B:$AA,Y$645,FALSE)-(VLOOKUP($B354,'Changes (pct point)'!$B:$AA,Y$645,FALSE)))</f>
        <v>0.12459651387992252</v>
      </c>
      <c r="Z354" s="2">
        <f>VLOOKUP($B354,'Changes (pct point)'!$B:$AA,Z$645,FALSE)/(VLOOKUP($B354,'Rates (%) SA2'!$B:$AA,Z$645,FALSE)-(VLOOKUP($B354,'Changes (pct point)'!$B:$AA,Z$645,FALSE)))</f>
        <v>5.4818744473916887E-2</v>
      </c>
    </row>
    <row r="355" spans="1:26" x14ac:dyDescent="0.3">
      <c r="A355">
        <v>103021068</v>
      </c>
      <c r="B355" t="s">
        <v>142</v>
      </c>
      <c r="C355" s="2">
        <f>VLOOKUP($B355,'Changes (pct point)'!$B:$AA,C$645,FALSE)/(VLOOKUP($B355,'Rates (%) SA2'!$B:$AA,C$645,FALSE)-(VLOOKUP($B355,'Changes (pct point)'!$B:$AA,C$645,FALSE)))</f>
        <v>-4.5624190064794644E-2</v>
      </c>
      <c r="D355" s="2">
        <f>VLOOKUP($B355,'Changes (pct point)'!$B:$AA,D$645,FALSE)/(VLOOKUP($B355,'Rates (%) SA2'!$B:$AA,D$645,FALSE)-(VLOOKUP($B355,'Changes (pct point)'!$B:$AA,D$645,FALSE)))</f>
        <v>0.11863999999999994</v>
      </c>
      <c r="E355" s="2">
        <f>VLOOKUP($B355,'Changes (pct point)'!$B:$AA,E$645,FALSE)/(VLOOKUP($B355,'Rates (%) SA2'!$B:$AA,E$645,FALSE)-(VLOOKUP($B355,'Changes (pct point)'!$B:$AA,E$645,FALSE)))</f>
        <v>0.35595675675675675</v>
      </c>
      <c r="F355" s="2">
        <f>VLOOKUP($B355,'Changes (pct point)'!$B:$AA,F$645,FALSE)/(VLOOKUP($B355,'Rates (%) SA2'!$B:$AA,F$645,FALSE)-(VLOOKUP($B355,'Changes (pct point)'!$B:$AA,F$645,FALSE)))</f>
        <v>0.14967889908256879</v>
      </c>
      <c r="G355" s="2">
        <f>VLOOKUP($B355,'Changes (pct point)'!$B:$AA,G$645,FALSE)/(VLOOKUP($B355,'Rates (%) SA2'!$B:$AA,G$645,FALSE)-(VLOOKUP($B355,'Changes (pct point)'!$B:$AA,G$645,FALSE)))</f>
        <v>-0.55987890624999992</v>
      </c>
      <c r="H355" s="2">
        <f>VLOOKUP($B355,'Changes (pct point)'!$B:$AA,H$645,FALSE)/(VLOOKUP($B355,'Rates (%) SA2'!$B:$AA,H$645,FALSE)-(VLOOKUP($B355,'Changes (pct point)'!$B:$AA,H$645,FALSE)))</f>
        <v>0.28588701298701286</v>
      </c>
      <c r="I355" s="2">
        <f>VLOOKUP($B355,'Changes (pct point)'!$B:$AA,I$645,FALSE)/(VLOOKUP($B355,'Rates (%) SA2'!$B:$AA,I$645,FALSE)-(VLOOKUP($B355,'Changes (pct point)'!$B:$AA,I$645,FALSE)))</f>
        <v>-0.33358820960698687</v>
      </c>
      <c r="J355" s="2">
        <f>VLOOKUP($B355,'Changes (pct point)'!$B:$AA,J$645,FALSE)/(VLOOKUP($B355,'Rates (%) SA2'!$B:$AA,J$645,FALSE)-(VLOOKUP($B355,'Changes (pct point)'!$B:$AA,J$645,FALSE)))</f>
        <v>0.13434675324675319</v>
      </c>
      <c r="K355" s="2">
        <f>VLOOKUP($B355,'Changes (pct point)'!$B:$AA,K$645,FALSE)/(VLOOKUP($B355,'Rates (%) SA2'!$B:$AA,K$645,FALSE)-(VLOOKUP($B355,'Changes (pct point)'!$B:$AA,K$645,FALSE)))</f>
        <v>-0.48533333333333334</v>
      </c>
      <c r="L355" s="2">
        <f>VLOOKUP($B355,'Changes (pct point)'!$B:$AA,L$645,FALSE)/(VLOOKUP($B355,'Rates (%) SA2'!$B:$AA,L$645,FALSE)-(VLOOKUP($B355,'Changes (pct point)'!$B:$AA,L$645,FALSE)))</f>
        <v>0.85735555555555543</v>
      </c>
      <c r="M355" s="2">
        <f>VLOOKUP($B355,'Changes (pct point)'!$B:$AA,M$645,FALSE)/(VLOOKUP($B355,'Rates (%) SA2'!$B:$AA,M$645,FALSE)-(VLOOKUP($B355,'Changes (pct point)'!$B:$AA,M$645,FALSE)))</f>
        <v>-0.51006097560975605</v>
      </c>
      <c r="N355" s="2">
        <f>VLOOKUP($B355,'Changes (pct point)'!$B:$AA,N$645,FALSE)/(VLOOKUP($B355,'Rates (%) SA2'!$B:$AA,N$645,FALSE)-(VLOOKUP($B355,'Changes (pct point)'!$B:$AA,N$645,FALSE)))</f>
        <v>2.4610399999999992</v>
      </c>
      <c r="O355" s="2">
        <f>VLOOKUP($B355,'Changes (pct point)'!$B:$AA,O$645,FALSE)/(VLOOKUP($B355,'Rates (%) SA2'!$B:$AA,O$645,FALSE)-(VLOOKUP($B355,'Changes (pct point)'!$B:$AA,O$645,FALSE)))</f>
        <v>0.91285217391304363</v>
      </c>
      <c r="P355" s="2">
        <f>VLOOKUP($B355,'Changes (pct point)'!$B:$AA,P$645,FALSE)/(VLOOKUP($B355,'Rates (%) SA2'!$B:$AA,P$645,FALSE)-(VLOOKUP($B355,'Changes (pct point)'!$B:$AA,P$645,FALSE)))</f>
        <v>0.28073846153846144</v>
      </c>
      <c r="Q355" s="2">
        <f>VLOOKUP($B355,'Changes (pct point)'!$B:$AA,Q$645,FALSE)/(VLOOKUP($B355,'Rates (%) SA2'!$B:$AA,Q$645,FALSE)-(VLOOKUP($B355,'Changes (pct point)'!$B:$AA,Q$645,FALSE)))</f>
        <v>6.7278378378378231E-2</v>
      </c>
      <c r="R355" s="2">
        <f>VLOOKUP($B355,'Changes (pct point)'!$B:$AA,R$645,FALSE)/(VLOOKUP($B355,'Rates (%) SA2'!$B:$AA,R$645,FALSE)-(VLOOKUP($B355,'Changes (pct point)'!$B:$AA,R$645,FALSE)))</f>
        <v>-0.61265000000000003</v>
      </c>
      <c r="S355" s="2">
        <f>VLOOKUP($B355,'Changes (pct point)'!$B:$AA,S$645,FALSE)/(VLOOKUP($B355,'Rates (%) SA2'!$B:$AA,S$645,FALSE)-(VLOOKUP($B355,'Changes (pct point)'!$B:$AA,S$645,FALSE)))</f>
        <v>-0.58448883248730965</v>
      </c>
      <c r="T355" s="2">
        <f>VLOOKUP($B355,'Changes (pct point)'!$B:$AA,T$645,FALSE)/(VLOOKUP($B355,'Rates (%) SA2'!$B:$AA,T$645,FALSE)-(VLOOKUP($B355,'Changes (pct point)'!$B:$AA,T$645,FALSE)))</f>
        <v>0.65219215686274523</v>
      </c>
      <c r="U355" s="2">
        <f>VLOOKUP($B355,'Changes (pct point)'!$B:$AA,U$645,FALSE)/(VLOOKUP($B355,'Rates (%) SA2'!$B:$AA,U$645,FALSE)-(VLOOKUP($B355,'Changes (pct point)'!$B:$AA,U$645,FALSE)))</f>
        <v>-0.1145119658119659</v>
      </c>
      <c r="V355" s="2">
        <f>VLOOKUP($B355,'Changes (pct point)'!$B:$AA,V$645,FALSE)/(VLOOKUP($B355,'Rates (%) SA2'!$B:$AA,V$645,FALSE)-(VLOOKUP($B355,'Changes (pct point)'!$B:$AA,V$645,FALSE)))</f>
        <v>2.38948076923077</v>
      </c>
      <c r="W355" s="2">
        <f>VLOOKUP($B355,'Changes (pct point)'!$B:$AA,W$645,FALSE)/(VLOOKUP($B355,'Rates (%) SA2'!$B:$AA,W$645,FALSE)-(VLOOKUP($B355,'Changes (pct point)'!$B:$AA,W$645,FALSE)))</f>
        <v>0.23605577689243032</v>
      </c>
      <c r="X355" s="2">
        <f>VLOOKUP($B355,'Changes (pct point)'!$B:$AA,X$645,FALSE)/(VLOOKUP($B355,'Rates (%) SA2'!$B:$AA,X$645,FALSE)-(VLOOKUP($B355,'Changes (pct point)'!$B:$AA,X$645,FALSE)))</f>
        <v>0</v>
      </c>
      <c r="Y355" s="2" t="e">
        <f>VLOOKUP($B355,'Changes (pct point)'!$B:$AA,Y$645,FALSE)/(VLOOKUP($B355,'Rates (%) SA2'!$B:$AA,Y$645,FALSE)-(VLOOKUP($B355,'Changes (pct point)'!$B:$AA,Y$645,FALSE)))</f>
        <v>#DIV/0!</v>
      </c>
      <c r="Z355" s="2">
        <f>VLOOKUP($B355,'Changes (pct point)'!$B:$AA,Z$645,FALSE)/(VLOOKUP($B355,'Rates (%) SA2'!$B:$AA,Z$645,FALSE)-(VLOOKUP($B355,'Changes (pct point)'!$B:$AA,Z$645,FALSE)))</f>
        <v>-0.10906666666666666</v>
      </c>
    </row>
    <row r="356" spans="1:26" x14ac:dyDescent="0.3">
      <c r="A356">
        <v>122031696</v>
      </c>
      <c r="B356" t="s">
        <v>567</v>
      </c>
      <c r="C356" s="2">
        <f>VLOOKUP($B356,'Changes (pct point)'!$B:$AA,C$645,FALSE)/(VLOOKUP($B356,'Rates (%) SA2'!$B:$AA,C$645,FALSE)-(VLOOKUP($B356,'Changes (pct point)'!$B:$AA,C$645,FALSE)))</f>
        <v>-7.9870891485504539E-2</v>
      </c>
      <c r="D356" s="2">
        <f>VLOOKUP($B356,'Changes (pct point)'!$B:$AA,D$645,FALSE)/(VLOOKUP($B356,'Rates (%) SA2'!$B:$AA,D$645,FALSE)-(VLOOKUP($B356,'Changes (pct point)'!$B:$AA,D$645,FALSE)))</f>
        <v>-0.19169534097635896</v>
      </c>
      <c r="E356" s="2">
        <f>VLOOKUP($B356,'Changes (pct point)'!$B:$AA,E$645,FALSE)/(VLOOKUP($B356,'Rates (%) SA2'!$B:$AA,E$645,FALSE)-(VLOOKUP($B356,'Changes (pct point)'!$B:$AA,E$645,FALSE)))</f>
        <v>5.9573782516088573E-2</v>
      </c>
      <c r="F356" s="2">
        <f>VLOOKUP($B356,'Changes (pct point)'!$B:$AA,F$645,FALSE)/(VLOOKUP($B356,'Rates (%) SA2'!$B:$AA,F$645,FALSE)-(VLOOKUP($B356,'Changes (pct point)'!$B:$AA,F$645,FALSE)))</f>
        <v>-0.15997688060802698</v>
      </c>
      <c r="G356" s="2">
        <f>VLOOKUP($B356,'Changes (pct point)'!$B:$AA,G$645,FALSE)/(VLOOKUP($B356,'Rates (%) SA2'!$B:$AA,G$645,FALSE)-(VLOOKUP($B356,'Changes (pct point)'!$B:$AA,G$645,FALSE)))</f>
        <v>0.3524309600865278</v>
      </c>
      <c r="H356" s="2">
        <f>VLOOKUP($B356,'Changes (pct point)'!$B:$AA,H$645,FALSE)/(VLOOKUP($B356,'Rates (%) SA2'!$B:$AA,H$645,FALSE)-(VLOOKUP($B356,'Changes (pct point)'!$B:$AA,H$645,FALSE)))</f>
        <v>2.7355405326463184E-3</v>
      </c>
      <c r="I356" s="2">
        <f>VLOOKUP($B356,'Changes (pct point)'!$B:$AA,I$645,FALSE)/(VLOOKUP($B356,'Rates (%) SA2'!$B:$AA,I$645,FALSE)-(VLOOKUP($B356,'Changes (pct point)'!$B:$AA,I$645,FALSE)))</f>
        <v>-6.0199998066814933E-2</v>
      </c>
      <c r="J356" s="2">
        <f>VLOOKUP($B356,'Changes (pct point)'!$B:$AA,J$645,FALSE)/(VLOOKUP($B356,'Rates (%) SA2'!$B:$AA,J$645,FALSE)-(VLOOKUP($B356,'Changes (pct point)'!$B:$AA,J$645,FALSE)))</f>
        <v>0.29211495740920901</v>
      </c>
      <c r="K356" s="2">
        <f>VLOOKUP($B356,'Changes (pct point)'!$B:$AA,K$645,FALSE)/(VLOOKUP($B356,'Rates (%) SA2'!$B:$AA,K$645,FALSE)-(VLOOKUP($B356,'Changes (pct point)'!$B:$AA,K$645,FALSE)))</f>
        <v>0.71101174072894313</v>
      </c>
      <c r="L356" s="2">
        <f>VLOOKUP($B356,'Changes (pct point)'!$B:$AA,L$645,FALSE)/(VLOOKUP($B356,'Rates (%) SA2'!$B:$AA,L$645,FALSE)-(VLOOKUP($B356,'Changes (pct point)'!$B:$AA,L$645,FALSE)))</f>
        <v>-0.24409643523003838</v>
      </c>
      <c r="M356" s="2">
        <f>VLOOKUP($B356,'Changes (pct point)'!$B:$AA,M$645,FALSE)/(VLOOKUP($B356,'Rates (%) SA2'!$B:$AA,M$645,FALSE)-(VLOOKUP($B356,'Changes (pct point)'!$B:$AA,M$645,FALSE)))</f>
        <v>-0.23152339786325193</v>
      </c>
      <c r="N356" s="2">
        <f>VLOOKUP($B356,'Changes (pct point)'!$B:$AA,N$645,FALSE)/(VLOOKUP($B356,'Rates (%) SA2'!$B:$AA,N$645,FALSE)-(VLOOKUP($B356,'Changes (pct point)'!$B:$AA,N$645,FALSE)))</f>
        <v>-0.4544985236467754</v>
      </c>
      <c r="O356" s="2">
        <f>VLOOKUP($B356,'Changes (pct point)'!$B:$AA,O$645,FALSE)/(VLOOKUP($B356,'Rates (%) SA2'!$B:$AA,O$645,FALSE)-(VLOOKUP($B356,'Changes (pct point)'!$B:$AA,O$645,FALSE)))</f>
        <v>1.076683283514142</v>
      </c>
      <c r="P356" s="2">
        <f>VLOOKUP($B356,'Changes (pct point)'!$B:$AA,P$645,FALSE)/(VLOOKUP($B356,'Rates (%) SA2'!$B:$AA,P$645,FALSE)-(VLOOKUP($B356,'Changes (pct point)'!$B:$AA,P$645,FALSE)))</f>
        <v>-0.65304084870419599</v>
      </c>
      <c r="Q356" s="2">
        <f>VLOOKUP($B356,'Changes (pct point)'!$B:$AA,Q$645,FALSE)/(VLOOKUP($B356,'Rates (%) SA2'!$B:$AA,Q$645,FALSE)-(VLOOKUP($B356,'Changes (pct point)'!$B:$AA,Q$645,FALSE)))</f>
        <v>0.18944661043766639</v>
      </c>
      <c r="R356" s="2">
        <f>VLOOKUP($B356,'Changes (pct point)'!$B:$AA,R$645,FALSE)/(VLOOKUP($B356,'Rates (%) SA2'!$B:$AA,R$645,FALSE)-(VLOOKUP($B356,'Changes (pct point)'!$B:$AA,R$645,FALSE)))</f>
        <v>0.17715826640669194</v>
      </c>
      <c r="S356" s="2">
        <f>VLOOKUP($B356,'Changes (pct point)'!$B:$AA,S$645,FALSE)/(VLOOKUP($B356,'Rates (%) SA2'!$B:$AA,S$645,FALSE)-(VLOOKUP($B356,'Changes (pct point)'!$B:$AA,S$645,FALSE)))</f>
        <v>0.60502589541642926</v>
      </c>
      <c r="T356" s="2">
        <f>VLOOKUP($B356,'Changes (pct point)'!$B:$AA,T$645,FALSE)/(VLOOKUP($B356,'Rates (%) SA2'!$B:$AA,T$645,FALSE)-(VLOOKUP($B356,'Changes (pct point)'!$B:$AA,T$645,FALSE)))</f>
        <v>-0.27784504423681894</v>
      </c>
      <c r="U356" s="2">
        <f>VLOOKUP($B356,'Changes (pct point)'!$B:$AA,U$645,FALSE)/(VLOOKUP($B356,'Rates (%) SA2'!$B:$AA,U$645,FALSE)-(VLOOKUP($B356,'Changes (pct point)'!$B:$AA,U$645,FALSE)))</f>
        <v>-0.11554996694155489</v>
      </c>
      <c r="V356" s="2" t="e">
        <f>VLOOKUP($B356,'Changes (pct point)'!$B:$AA,V$645,FALSE)/(VLOOKUP($B356,'Rates (%) SA2'!$B:$AA,V$645,FALSE)-(VLOOKUP($B356,'Changes (pct point)'!$B:$AA,V$645,FALSE)))</f>
        <v>#VALUE!</v>
      </c>
      <c r="W356" s="2">
        <f>VLOOKUP($B356,'Changes (pct point)'!$B:$AA,W$645,FALSE)/(VLOOKUP($B356,'Rates (%) SA2'!$B:$AA,W$645,FALSE)-(VLOOKUP($B356,'Changes (pct point)'!$B:$AA,W$645,FALSE)))</f>
        <v>0.13532110091743119</v>
      </c>
      <c r="X356" s="2" t="e">
        <f>VLOOKUP($B356,'Changes (pct point)'!$B:$AA,X$645,FALSE)/(VLOOKUP($B356,'Rates (%) SA2'!$B:$AA,X$645,FALSE)-(VLOOKUP($B356,'Changes (pct point)'!$B:$AA,X$645,FALSE)))</f>
        <v>#DIV/0!</v>
      </c>
      <c r="Y356" s="2">
        <f>VLOOKUP($B356,'Changes (pct point)'!$B:$AA,Y$645,FALSE)/(VLOOKUP($B356,'Rates (%) SA2'!$B:$AA,Y$645,FALSE)-(VLOOKUP($B356,'Changes (pct point)'!$B:$AA,Y$645,FALSE)))</f>
        <v>-0.18446026097271648</v>
      </c>
      <c r="Z356" s="2">
        <f>VLOOKUP($B356,'Changes (pct point)'!$B:$AA,Z$645,FALSE)/(VLOOKUP($B356,'Rates (%) SA2'!$B:$AA,Z$645,FALSE)-(VLOOKUP($B356,'Changes (pct point)'!$B:$AA,Z$645,FALSE)))</f>
        <v>0.17257909875359539</v>
      </c>
    </row>
    <row r="357" spans="1:26" x14ac:dyDescent="0.3">
      <c r="A357">
        <v>118021570</v>
      </c>
      <c r="B357" t="s">
        <v>457</v>
      </c>
      <c r="C357" s="2">
        <f>VLOOKUP($B357,'Changes (pct point)'!$B:$AA,C$645,FALSE)/(VLOOKUP($B357,'Rates (%) SA2'!$B:$AA,C$645,FALSE)-(VLOOKUP($B357,'Changes (pct point)'!$B:$AA,C$645,FALSE)))</f>
        <v>-0.30641327800829876</v>
      </c>
      <c r="D357" s="2">
        <f>VLOOKUP($B357,'Changes (pct point)'!$B:$AA,D$645,FALSE)/(VLOOKUP($B357,'Rates (%) SA2'!$B:$AA,D$645,FALSE)-(VLOOKUP($B357,'Changes (pct point)'!$B:$AA,D$645,FALSE)))</f>
        <v>-0.48570769230769228</v>
      </c>
      <c r="E357" s="2">
        <f>VLOOKUP($B357,'Changes (pct point)'!$B:$AA,E$645,FALSE)/(VLOOKUP($B357,'Rates (%) SA2'!$B:$AA,E$645,FALSE)-(VLOOKUP($B357,'Changes (pct point)'!$B:$AA,E$645,FALSE)))</f>
        <v>-0.22614705882352942</v>
      </c>
      <c r="F357" s="2">
        <f>VLOOKUP($B357,'Changes (pct point)'!$B:$AA,F$645,FALSE)/(VLOOKUP($B357,'Rates (%) SA2'!$B:$AA,F$645,FALSE)-(VLOOKUP($B357,'Changes (pct point)'!$B:$AA,F$645,FALSE)))</f>
        <v>-0.28728260869565214</v>
      </c>
      <c r="G357" s="2">
        <f>VLOOKUP($B357,'Changes (pct point)'!$B:$AA,G$645,FALSE)/(VLOOKUP($B357,'Rates (%) SA2'!$B:$AA,G$645,FALSE)-(VLOOKUP($B357,'Changes (pct point)'!$B:$AA,G$645,FALSE)))</f>
        <v>-0.28268888888888882</v>
      </c>
      <c r="H357" s="2">
        <f>VLOOKUP($B357,'Changes (pct point)'!$B:$AA,H$645,FALSE)/(VLOOKUP($B357,'Rates (%) SA2'!$B:$AA,H$645,FALSE)-(VLOOKUP($B357,'Changes (pct point)'!$B:$AA,H$645,FALSE)))</f>
        <v>-0.33780830188679239</v>
      </c>
      <c r="I357" s="2">
        <f>VLOOKUP($B357,'Changes (pct point)'!$B:$AA,I$645,FALSE)/(VLOOKUP($B357,'Rates (%) SA2'!$B:$AA,I$645,FALSE)-(VLOOKUP($B357,'Changes (pct point)'!$B:$AA,I$645,FALSE)))</f>
        <v>-0.22294666666666663</v>
      </c>
      <c r="J357" s="2">
        <f>VLOOKUP($B357,'Changes (pct point)'!$B:$AA,J$645,FALSE)/(VLOOKUP($B357,'Rates (%) SA2'!$B:$AA,J$645,FALSE)-(VLOOKUP($B357,'Changes (pct point)'!$B:$AA,J$645,FALSE)))</f>
        <v>-3.0918478260869617E-2</v>
      </c>
      <c r="K357" s="2">
        <f>VLOOKUP($B357,'Changes (pct point)'!$B:$AA,K$645,FALSE)/(VLOOKUP($B357,'Rates (%) SA2'!$B:$AA,K$645,FALSE)-(VLOOKUP($B357,'Changes (pct point)'!$B:$AA,K$645,FALSE)))</f>
        <v>-0.35808108108108111</v>
      </c>
      <c r="L357" s="2">
        <f>VLOOKUP($B357,'Changes (pct point)'!$B:$AA,L$645,FALSE)/(VLOOKUP($B357,'Rates (%) SA2'!$B:$AA,L$645,FALSE)-(VLOOKUP($B357,'Changes (pct point)'!$B:$AA,L$645,FALSE)))</f>
        <v>-0.62513009708737854</v>
      </c>
      <c r="M357" s="2">
        <f>VLOOKUP($B357,'Changes (pct point)'!$B:$AA,M$645,FALSE)/(VLOOKUP($B357,'Rates (%) SA2'!$B:$AA,M$645,FALSE)-(VLOOKUP($B357,'Changes (pct point)'!$B:$AA,M$645,FALSE)))</f>
        <v>-0.6378938053097345</v>
      </c>
      <c r="N357" s="2">
        <f>VLOOKUP($B357,'Changes (pct point)'!$B:$AA,N$645,FALSE)/(VLOOKUP($B357,'Rates (%) SA2'!$B:$AA,N$645,FALSE)-(VLOOKUP($B357,'Changes (pct point)'!$B:$AA,N$645,FALSE)))</f>
        <v>-0.67992374100719433</v>
      </c>
      <c r="O357" s="2">
        <f>VLOOKUP($B357,'Changes (pct point)'!$B:$AA,O$645,FALSE)/(VLOOKUP($B357,'Rates (%) SA2'!$B:$AA,O$645,FALSE)-(VLOOKUP($B357,'Changes (pct point)'!$B:$AA,O$645,FALSE)))</f>
        <v>-0.30973891891891897</v>
      </c>
      <c r="P357" s="2">
        <f>VLOOKUP($B357,'Changes (pct point)'!$B:$AA,P$645,FALSE)/(VLOOKUP($B357,'Rates (%) SA2'!$B:$AA,P$645,FALSE)-(VLOOKUP($B357,'Changes (pct point)'!$B:$AA,P$645,FALSE)))</f>
        <v>-0.51507547169811319</v>
      </c>
      <c r="Q357" s="2">
        <f>VLOOKUP($B357,'Changes (pct point)'!$B:$AA,Q$645,FALSE)/(VLOOKUP($B357,'Rates (%) SA2'!$B:$AA,Q$645,FALSE)-(VLOOKUP($B357,'Changes (pct point)'!$B:$AA,Q$645,FALSE)))</f>
        <v>0.22004417177914123</v>
      </c>
      <c r="R357" s="2">
        <f>VLOOKUP($B357,'Changes (pct point)'!$B:$AA,R$645,FALSE)/(VLOOKUP($B357,'Rates (%) SA2'!$B:$AA,R$645,FALSE)-(VLOOKUP($B357,'Changes (pct point)'!$B:$AA,R$645,FALSE)))</f>
        <v>-0.18934385964912279</v>
      </c>
      <c r="S357" s="2">
        <f>VLOOKUP($B357,'Changes (pct point)'!$B:$AA,S$645,FALSE)/(VLOOKUP($B357,'Rates (%) SA2'!$B:$AA,S$645,FALSE)-(VLOOKUP($B357,'Changes (pct point)'!$B:$AA,S$645,FALSE)))</f>
        <v>-0.54461258278145697</v>
      </c>
      <c r="T357" s="2">
        <f>VLOOKUP($B357,'Changes (pct point)'!$B:$AA,T$645,FALSE)/(VLOOKUP($B357,'Rates (%) SA2'!$B:$AA,T$645,FALSE)-(VLOOKUP($B357,'Changes (pct point)'!$B:$AA,T$645,FALSE)))</f>
        <v>-0.4468231092436975</v>
      </c>
      <c r="U357" s="2">
        <f>VLOOKUP($B357,'Changes (pct point)'!$B:$AA,U$645,FALSE)/(VLOOKUP($B357,'Rates (%) SA2'!$B:$AA,U$645,FALSE)-(VLOOKUP($B357,'Changes (pct point)'!$B:$AA,U$645,FALSE)))</f>
        <v>-0.11851625386996908</v>
      </c>
      <c r="V357" s="2">
        <f>VLOOKUP($B357,'Changes (pct point)'!$B:$AA,V$645,FALSE)/(VLOOKUP($B357,'Rates (%) SA2'!$B:$AA,V$645,FALSE)-(VLOOKUP($B357,'Changes (pct point)'!$B:$AA,V$645,FALSE)))</f>
        <v>-0.20518471337579614</v>
      </c>
      <c r="W357" s="2">
        <f>VLOOKUP($B357,'Changes (pct point)'!$B:$AA,W$645,FALSE)/(VLOOKUP($B357,'Rates (%) SA2'!$B:$AA,W$645,FALSE)-(VLOOKUP($B357,'Changes (pct point)'!$B:$AA,W$645,FALSE)))</f>
        <v>-8.503937007874017E-2</v>
      </c>
      <c r="X357" s="2">
        <f>VLOOKUP($B357,'Changes (pct point)'!$B:$AA,X$645,FALSE)/(VLOOKUP($B357,'Rates (%) SA2'!$B:$AA,X$645,FALSE)-(VLOOKUP($B357,'Changes (pct point)'!$B:$AA,X$645,FALSE)))</f>
        <v>0.26</v>
      </c>
      <c r="Y357" s="2">
        <f>VLOOKUP($B357,'Changes (pct point)'!$B:$AA,Y$645,FALSE)/(VLOOKUP($B357,'Rates (%) SA2'!$B:$AA,Y$645,FALSE)-(VLOOKUP($B357,'Changes (pct point)'!$B:$AA,Y$645,FALSE)))</f>
        <v>0.28599999999999998</v>
      </c>
      <c r="Z357" s="2">
        <f>VLOOKUP($B357,'Changes (pct point)'!$B:$AA,Z$645,FALSE)/(VLOOKUP($B357,'Rates (%) SA2'!$B:$AA,Z$645,FALSE)-(VLOOKUP($B357,'Changes (pct point)'!$B:$AA,Z$645,FALSE)))</f>
        <v>0.60982142857142851</v>
      </c>
    </row>
    <row r="358" spans="1:26" x14ac:dyDescent="0.3">
      <c r="A358">
        <v>122031430</v>
      </c>
      <c r="B358" t="s">
        <v>561</v>
      </c>
      <c r="C358" s="2">
        <f>VLOOKUP($B358,'Changes (pct point)'!$B:$AA,C$645,FALSE)/(VLOOKUP($B358,'Rates (%) SA2'!$B:$AA,C$645,FALSE)-(VLOOKUP($B358,'Changes (pct point)'!$B:$AA,C$645,FALSE)))</f>
        <v>-0.1216097087378641</v>
      </c>
      <c r="D358" s="2">
        <f>VLOOKUP($B358,'Changes (pct point)'!$B:$AA,D$645,FALSE)/(VLOOKUP($B358,'Rates (%) SA2'!$B:$AA,D$645,FALSE)-(VLOOKUP($B358,'Changes (pct point)'!$B:$AA,D$645,FALSE)))</f>
        <v>-0.39951549295774647</v>
      </c>
      <c r="E358" s="2">
        <f>VLOOKUP($B358,'Changes (pct point)'!$B:$AA,E$645,FALSE)/(VLOOKUP($B358,'Rates (%) SA2'!$B:$AA,E$645,FALSE)-(VLOOKUP($B358,'Changes (pct point)'!$B:$AA,E$645,FALSE)))</f>
        <v>-9.0255263157894727E-2</v>
      </c>
      <c r="F358" s="2">
        <f>VLOOKUP($B358,'Changes (pct point)'!$B:$AA,F$645,FALSE)/(VLOOKUP($B358,'Rates (%) SA2'!$B:$AA,F$645,FALSE)-(VLOOKUP($B358,'Changes (pct point)'!$B:$AA,F$645,FALSE)))</f>
        <v>-0.11496823529411769</v>
      </c>
      <c r="G358" s="2">
        <f>VLOOKUP($B358,'Changes (pct point)'!$B:$AA,G$645,FALSE)/(VLOOKUP($B358,'Rates (%) SA2'!$B:$AA,G$645,FALSE)-(VLOOKUP($B358,'Changes (pct point)'!$B:$AA,G$645,FALSE)))</f>
        <v>0.42740115606936413</v>
      </c>
      <c r="H358" s="2">
        <f>VLOOKUP($B358,'Changes (pct point)'!$B:$AA,H$645,FALSE)/(VLOOKUP($B358,'Rates (%) SA2'!$B:$AA,H$645,FALSE)-(VLOOKUP($B358,'Changes (pct point)'!$B:$AA,H$645,FALSE)))</f>
        <v>-3.203636363636353E-2</v>
      </c>
      <c r="I358" s="2">
        <f>VLOOKUP($B358,'Changes (pct point)'!$B:$AA,I$645,FALSE)/(VLOOKUP($B358,'Rates (%) SA2'!$B:$AA,I$645,FALSE)-(VLOOKUP($B358,'Changes (pct point)'!$B:$AA,I$645,FALSE)))</f>
        <v>8.4919517102616127E-3</v>
      </c>
      <c r="J358" s="2">
        <f>VLOOKUP($B358,'Changes (pct point)'!$B:$AA,J$645,FALSE)/(VLOOKUP($B358,'Rates (%) SA2'!$B:$AA,J$645,FALSE)-(VLOOKUP($B358,'Changes (pct point)'!$B:$AA,J$645,FALSE)))</f>
        <v>0.48037142857142856</v>
      </c>
      <c r="K358" s="2">
        <f>VLOOKUP($B358,'Changes (pct point)'!$B:$AA,K$645,FALSE)/(VLOOKUP($B358,'Rates (%) SA2'!$B:$AA,K$645,FALSE)-(VLOOKUP($B358,'Changes (pct point)'!$B:$AA,K$645,FALSE)))</f>
        <v>0.37594857142857141</v>
      </c>
      <c r="L358" s="2">
        <f>VLOOKUP($B358,'Changes (pct point)'!$B:$AA,L$645,FALSE)/(VLOOKUP($B358,'Rates (%) SA2'!$B:$AA,L$645,FALSE)-(VLOOKUP($B358,'Changes (pct point)'!$B:$AA,L$645,FALSE)))</f>
        <v>-0.43876477987421381</v>
      </c>
      <c r="M358" s="2">
        <f>VLOOKUP($B358,'Changes (pct point)'!$B:$AA,M$645,FALSE)/(VLOOKUP($B358,'Rates (%) SA2'!$B:$AA,M$645,FALSE)-(VLOOKUP($B358,'Changes (pct point)'!$B:$AA,M$645,FALSE)))</f>
        <v>-0.28413815789473673</v>
      </c>
      <c r="N358" s="2">
        <f>VLOOKUP($B358,'Changes (pct point)'!$B:$AA,N$645,FALSE)/(VLOOKUP($B358,'Rates (%) SA2'!$B:$AA,N$645,FALSE)-(VLOOKUP($B358,'Changes (pct point)'!$B:$AA,N$645,FALSE)))</f>
        <v>-0.53170571428571434</v>
      </c>
      <c r="O358" s="2">
        <f>VLOOKUP($B358,'Changes (pct point)'!$B:$AA,O$645,FALSE)/(VLOOKUP($B358,'Rates (%) SA2'!$B:$AA,O$645,FALSE)-(VLOOKUP($B358,'Changes (pct point)'!$B:$AA,O$645,FALSE)))</f>
        <v>0.30487878787878786</v>
      </c>
      <c r="P358" s="2">
        <f>VLOOKUP($B358,'Changes (pct point)'!$B:$AA,P$645,FALSE)/(VLOOKUP($B358,'Rates (%) SA2'!$B:$AA,P$645,FALSE)-(VLOOKUP($B358,'Changes (pct point)'!$B:$AA,P$645,FALSE)))</f>
        <v>-0.20445555555555561</v>
      </c>
      <c r="Q358" s="2">
        <f>VLOOKUP($B358,'Changes (pct point)'!$B:$AA,Q$645,FALSE)/(VLOOKUP($B358,'Rates (%) SA2'!$B:$AA,Q$645,FALSE)-(VLOOKUP($B358,'Changes (pct point)'!$B:$AA,Q$645,FALSE)))</f>
        <v>0.27908880000000003</v>
      </c>
      <c r="R358" s="2">
        <f>VLOOKUP($B358,'Changes (pct point)'!$B:$AA,R$645,FALSE)/(VLOOKUP($B358,'Rates (%) SA2'!$B:$AA,R$645,FALSE)-(VLOOKUP($B358,'Changes (pct point)'!$B:$AA,R$645,FALSE)))</f>
        <v>0.40479729729729746</v>
      </c>
      <c r="S358" s="2">
        <f>VLOOKUP($B358,'Changes (pct point)'!$B:$AA,S$645,FALSE)/(VLOOKUP($B358,'Rates (%) SA2'!$B:$AA,S$645,FALSE)-(VLOOKUP($B358,'Changes (pct point)'!$B:$AA,S$645,FALSE)))</f>
        <v>0.28638275862068974</v>
      </c>
      <c r="T358" s="2">
        <f>VLOOKUP($B358,'Changes (pct point)'!$B:$AA,T$645,FALSE)/(VLOOKUP($B358,'Rates (%) SA2'!$B:$AA,T$645,FALSE)-(VLOOKUP($B358,'Changes (pct point)'!$B:$AA,T$645,FALSE)))</f>
        <v>-0.27935809523809524</v>
      </c>
      <c r="U358" s="2">
        <f>VLOOKUP($B358,'Changes (pct point)'!$B:$AA,U$645,FALSE)/(VLOOKUP($B358,'Rates (%) SA2'!$B:$AA,U$645,FALSE)-(VLOOKUP($B358,'Changes (pct point)'!$B:$AA,U$645,FALSE)))</f>
        <v>-0.11973275862068967</v>
      </c>
      <c r="V358" s="2">
        <f>VLOOKUP($B358,'Changes (pct point)'!$B:$AA,V$645,FALSE)/(VLOOKUP($B358,'Rates (%) SA2'!$B:$AA,V$645,FALSE)-(VLOOKUP($B358,'Changes (pct point)'!$B:$AA,V$645,FALSE)))</f>
        <v>0.30478690476190473</v>
      </c>
      <c r="W358" s="2">
        <f>VLOOKUP($B358,'Changes (pct point)'!$B:$AA,W$645,FALSE)/(VLOOKUP($B358,'Rates (%) SA2'!$B:$AA,W$645,FALSE)-(VLOOKUP($B358,'Changes (pct point)'!$B:$AA,W$645,FALSE)))</f>
        <v>0.17573221757322174</v>
      </c>
      <c r="X358" s="2">
        <f>VLOOKUP($B358,'Changes (pct point)'!$B:$AA,X$645,FALSE)/(VLOOKUP($B358,'Rates (%) SA2'!$B:$AA,X$645,FALSE)-(VLOOKUP($B358,'Changes (pct point)'!$B:$AA,X$645,FALSE)))</f>
        <v>0.64560710760118445</v>
      </c>
      <c r="Y358" s="2">
        <f>VLOOKUP($B358,'Changes (pct point)'!$B:$AA,Y$645,FALSE)/(VLOOKUP($B358,'Rates (%) SA2'!$B:$AA,Y$645,FALSE)-(VLOOKUP($B358,'Changes (pct point)'!$B:$AA,Y$645,FALSE)))</f>
        <v>-8.3981337480559887E-2</v>
      </c>
      <c r="Z358" s="2">
        <f>VLOOKUP($B358,'Changes (pct point)'!$B:$AA,Z$645,FALSE)/(VLOOKUP($B358,'Rates (%) SA2'!$B:$AA,Z$645,FALSE)-(VLOOKUP($B358,'Changes (pct point)'!$B:$AA,Z$645,FALSE)))</f>
        <v>-8.0745341614906832E-2</v>
      </c>
    </row>
    <row r="359" spans="1:26" x14ac:dyDescent="0.3">
      <c r="A359">
        <v>121011687</v>
      </c>
      <c r="B359" t="s">
        <v>531</v>
      </c>
      <c r="C359" s="2">
        <f>VLOOKUP($B359,'Changes (pct point)'!$B:$AA,C$645,FALSE)/(VLOOKUP($B359,'Rates (%) SA2'!$B:$AA,C$645,FALSE)-(VLOOKUP($B359,'Changes (pct point)'!$B:$AA,C$645,FALSE)))</f>
        <v>-0.14628528320284206</v>
      </c>
      <c r="D359" s="2">
        <f>VLOOKUP($B359,'Changes (pct point)'!$B:$AA,D$645,FALSE)/(VLOOKUP($B359,'Rates (%) SA2'!$B:$AA,D$645,FALSE)-(VLOOKUP($B359,'Changes (pct point)'!$B:$AA,D$645,FALSE)))</f>
        <v>-0.37862969406327718</v>
      </c>
      <c r="E359" s="2">
        <f>VLOOKUP($B359,'Changes (pct point)'!$B:$AA,E$645,FALSE)/(VLOOKUP($B359,'Rates (%) SA2'!$B:$AA,E$645,FALSE)-(VLOOKUP($B359,'Changes (pct point)'!$B:$AA,E$645,FALSE)))</f>
        <v>-0.11469453829949978</v>
      </c>
      <c r="F359" s="2">
        <f>VLOOKUP($B359,'Changes (pct point)'!$B:$AA,F$645,FALSE)/(VLOOKUP($B359,'Rates (%) SA2'!$B:$AA,F$645,FALSE)-(VLOOKUP($B359,'Changes (pct point)'!$B:$AA,F$645,FALSE)))</f>
        <v>-0.22558535570298224</v>
      </c>
      <c r="G359" s="2">
        <f>VLOOKUP($B359,'Changes (pct point)'!$B:$AA,G$645,FALSE)/(VLOOKUP($B359,'Rates (%) SA2'!$B:$AA,G$645,FALSE)-(VLOOKUP($B359,'Changes (pct point)'!$B:$AA,G$645,FALSE)))</f>
        <v>0.70248227117103379</v>
      </c>
      <c r="H359" s="2">
        <f>VLOOKUP($B359,'Changes (pct point)'!$B:$AA,H$645,FALSE)/(VLOOKUP($B359,'Rates (%) SA2'!$B:$AA,H$645,FALSE)-(VLOOKUP($B359,'Changes (pct point)'!$B:$AA,H$645,FALSE)))</f>
        <v>-6.9370571663950026E-2</v>
      </c>
      <c r="I359" s="2">
        <f>VLOOKUP($B359,'Changes (pct point)'!$B:$AA,I$645,FALSE)/(VLOOKUP($B359,'Rates (%) SA2'!$B:$AA,I$645,FALSE)-(VLOOKUP($B359,'Changes (pct point)'!$B:$AA,I$645,FALSE)))</f>
        <v>-7.6806197366852652E-2</v>
      </c>
      <c r="J359" s="2">
        <f>VLOOKUP($B359,'Changes (pct point)'!$B:$AA,J$645,FALSE)/(VLOOKUP($B359,'Rates (%) SA2'!$B:$AA,J$645,FALSE)-(VLOOKUP($B359,'Changes (pct point)'!$B:$AA,J$645,FALSE)))</f>
        <v>0.10939768493041471</v>
      </c>
      <c r="K359" s="2">
        <f>VLOOKUP($B359,'Changes (pct point)'!$B:$AA,K$645,FALSE)/(VLOOKUP($B359,'Rates (%) SA2'!$B:$AA,K$645,FALSE)-(VLOOKUP($B359,'Changes (pct point)'!$B:$AA,K$645,FALSE)))</f>
        <v>0.98895675227224888</v>
      </c>
      <c r="L359" s="2">
        <f>VLOOKUP($B359,'Changes (pct point)'!$B:$AA,L$645,FALSE)/(VLOOKUP($B359,'Rates (%) SA2'!$B:$AA,L$645,FALSE)-(VLOOKUP($B359,'Changes (pct point)'!$B:$AA,L$645,FALSE)))</f>
        <v>-0.52144270593221786</v>
      </c>
      <c r="M359" s="2">
        <f>VLOOKUP($B359,'Changes (pct point)'!$B:$AA,M$645,FALSE)/(VLOOKUP($B359,'Rates (%) SA2'!$B:$AA,M$645,FALSE)-(VLOOKUP($B359,'Changes (pct point)'!$B:$AA,M$645,FALSE)))</f>
        <v>-0.11008821279152028</v>
      </c>
      <c r="N359" s="2">
        <f>VLOOKUP($B359,'Changes (pct point)'!$B:$AA,N$645,FALSE)/(VLOOKUP($B359,'Rates (%) SA2'!$B:$AA,N$645,FALSE)-(VLOOKUP($B359,'Changes (pct point)'!$B:$AA,N$645,FALSE)))</f>
        <v>-0.62305934779700078</v>
      </c>
      <c r="O359" s="2">
        <f>VLOOKUP($B359,'Changes (pct point)'!$B:$AA,O$645,FALSE)/(VLOOKUP($B359,'Rates (%) SA2'!$B:$AA,O$645,FALSE)-(VLOOKUP($B359,'Changes (pct point)'!$B:$AA,O$645,FALSE)))</f>
        <v>1.0032315089485084</v>
      </c>
      <c r="P359" s="2">
        <f>VLOOKUP($B359,'Changes (pct point)'!$B:$AA,P$645,FALSE)/(VLOOKUP($B359,'Rates (%) SA2'!$B:$AA,P$645,FALSE)-(VLOOKUP($B359,'Changes (pct point)'!$B:$AA,P$645,FALSE)))</f>
        <v>4.5344877609750901E-2</v>
      </c>
      <c r="Q359" s="2">
        <f>VLOOKUP($B359,'Changes (pct point)'!$B:$AA,Q$645,FALSE)/(VLOOKUP($B359,'Rates (%) SA2'!$B:$AA,Q$645,FALSE)-(VLOOKUP($B359,'Changes (pct point)'!$B:$AA,Q$645,FALSE)))</f>
        <v>5.5459249309130487E-2</v>
      </c>
      <c r="R359" s="2">
        <f>VLOOKUP($B359,'Changes (pct point)'!$B:$AA,R$645,FALSE)/(VLOOKUP($B359,'Rates (%) SA2'!$B:$AA,R$645,FALSE)-(VLOOKUP($B359,'Changes (pct point)'!$B:$AA,R$645,FALSE)))</f>
        <v>0.60884168499532354</v>
      </c>
      <c r="S359" s="2">
        <f>VLOOKUP($B359,'Changes (pct point)'!$B:$AA,S$645,FALSE)/(VLOOKUP($B359,'Rates (%) SA2'!$B:$AA,S$645,FALSE)-(VLOOKUP($B359,'Changes (pct point)'!$B:$AA,S$645,FALSE)))</f>
        <v>0.32649796806370246</v>
      </c>
      <c r="T359" s="2">
        <f>VLOOKUP($B359,'Changes (pct point)'!$B:$AA,T$645,FALSE)/(VLOOKUP($B359,'Rates (%) SA2'!$B:$AA,T$645,FALSE)-(VLOOKUP($B359,'Changes (pct point)'!$B:$AA,T$645,FALSE)))</f>
        <v>-0.40740834491495859</v>
      </c>
      <c r="U359" s="2">
        <f>VLOOKUP($B359,'Changes (pct point)'!$B:$AA,U$645,FALSE)/(VLOOKUP($B359,'Rates (%) SA2'!$B:$AA,U$645,FALSE)-(VLOOKUP($B359,'Changes (pct point)'!$B:$AA,U$645,FALSE)))</f>
        <v>-0.12066548225294567</v>
      </c>
      <c r="V359" s="2">
        <f>VLOOKUP($B359,'Changes (pct point)'!$B:$AA,V$645,FALSE)/(VLOOKUP($B359,'Rates (%) SA2'!$B:$AA,V$645,FALSE)-(VLOOKUP($B359,'Changes (pct point)'!$B:$AA,V$645,FALSE)))</f>
        <v>-0.57181036411399655</v>
      </c>
      <c r="W359" s="2">
        <f>VLOOKUP($B359,'Changes (pct point)'!$B:$AA,W$645,FALSE)/(VLOOKUP($B359,'Rates (%) SA2'!$B:$AA,W$645,FALSE)-(VLOOKUP($B359,'Changes (pct point)'!$B:$AA,W$645,FALSE)))</f>
        <v>0.39198218262806234</v>
      </c>
      <c r="X359" s="2" t="e">
        <f>VLOOKUP($B359,'Changes (pct point)'!$B:$AA,X$645,FALSE)/(VLOOKUP($B359,'Rates (%) SA2'!$B:$AA,X$645,FALSE)-(VLOOKUP($B359,'Changes (pct point)'!$B:$AA,X$645,FALSE)))</f>
        <v>#DIV/0!</v>
      </c>
      <c r="Y359" s="2">
        <f>VLOOKUP($B359,'Changes (pct point)'!$B:$AA,Y$645,FALSE)/(VLOOKUP($B359,'Rates (%) SA2'!$B:$AA,Y$645,FALSE)-(VLOOKUP($B359,'Changes (pct point)'!$B:$AA,Y$645,FALSE)))</f>
        <v>-6.9002123142250533E-3</v>
      </c>
      <c r="Z359" s="2">
        <f>VLOOKUP($B359,'Changes (pct point)'!$B:$AA,Z$645,FALSE)/(VLOOKUP($B359,'Rates (%) SA2'!$B:$AA,Z$645,FALSE)-(VLOOKUP($B359,'Changes (pct point)'!$B:$AA,Z$645,FALSE)))</f>
        <v>0.27214741318214031</v>
      </c>
    </row>
    <row r="360" spans="1:26" x14ac:dyDescent="0.3">
      <c r="A360">
        <v>110021194</v>
      </c>
      <c r="B360" t="s">
        <v>273</v>
      </c>
      <c r="C360" s="2">
        <f>VLOOKUP($B360,'Changes (pct point)'!$B:$AA,C$645,FALSE)/(VLOOKUP($B360,'Rates (%) SA2'!$B:$AA,C$645,FALSE)-(VLOOKUP($B360,'Changes (pct point)'!$B:$AA,C$645,FALSE)))</f>
        <v>8.4945179584121108E-2</v>
      </c>
      <c r="D360" s="2">
        <f>VLOOKUP($B360,'Changes (pct point)'!$B:$AA,D$645,FALSE)/(VLOOKUP($B360,'Rates (%) SA2'!$B:$AA,D$645,FALSE)-(VLOOKUP($B360,'Changes (pct point)'!$B:$AA,D$645,FALSE)))</f>
        <v>0.13541754385964916</v>
      </c>
      <c r="E360" s="2">
        <f>VLOOKUP($B360,'Changes (pct point)'!$B:$AA,E$645,FALSE)/(VLOOKUP($B360,'Rates (%) SA2'!$B:$AA,E$645,FALSE)-(VLOOKUP($B360,'Changes (pct point)'!$B:$AA,E$645,FALSE)))</f>
        <v>0.87033150684931493</v>
      </c>
      <c r="F360" s="2">
        <f>VLOOKUP($B360,'Changes (pct point)'!$B:$AA,F$645,FALSE)/(VLOOKUP($B360,'Rates (%) SA2'!$B:$AA,F$645,FALSE)-(VLOOKUP($B360,'Changes (pct point)'!$B:$AA,F$645,FALSE)))</f>
        <v>1.2853700516351107E-2</v>
      </c>
      <c r="G360" s="2">
        <f>VLOOKUP($B360,'Changes (pct point)'!$B:$AA,G$645,FALSE)/(VLOOKUP($B360,'Rates (%) SA2'!$B:$AA,G$645,FALSE)-(VLOOKUP($B360,'Changes (pct point)'!$B:$AA,G$645,FALSE)))</f>
        <v>4.8115879828326227E-2</v>
      </c>
      <c r="H360" s="2">
        <f>VLOOKUP($B360,'Changes (pct point)'!$B:$AA,H$645,FALSE)/(VLOOKUP($B360,'Rates (%) SA2'!$B:$AA,H$645,FALSE)-(VLOOKUP($B360,'Changes (pct point)'!$B:$AA,H$645,FALSE)))</f>
        <v>0.22142102689486554</v>
      </c>
      <c r="I360" s="2">
        <f>VLOOKUP($B360,'Changes (pct point)'!$B:$AA,I$645,FALSE)/(VLOOKUP($B360,'Rates (%) SA2'!$B:$AA,I$645,FALSE)-(VLOOKUP($B360,'Changes (pct point)'!$B:$AA,I$645,FALSE)))</f>
        <v>-5.1406276150627733E-2</v>
      </c>
      <c r="J360" s="2">
        <f>VLOOKUP($B360,'Changes (pct point)'!$B:$AA,J$645,FALSE)/(VLOOKUP($B360,'Rates (%) SA2'!$B:$AA,J$645,FALSE)-(VLOOKUP($B360,'Changes (pct point)'!$B:$AA,J$645,FALSE)))</f>
        <v>-5.7914590747330991E-2</v>
      </c>
      <c r="K360" s="2">
        <f>VLOOKUP($B360,'Changes (pct point)'!$B:$AA,K$645,FALSE)/(VLOOKUP($B360,'Rates (%) SA2'!$B:$AA,K$645,FALSE)-(VLOOKUP($B360,'Changes (pct point)'!$B:$AA,K$645,FALSE)))</f>
        <v>-1.4783846153846114E-2</v>
      </c>
      <c r="L360" s="2">
        <f>VLOOKUP($B360,'Changes (pct point)'!$B:$AA,L$645,FALSE)/(VLOOKUP($B360,'Rates (%) SA2'!$B:$AA,L$645,FALSE)-(VLOOKUP($B360,'Changes (pct point)'!$B:$AA,L$645,FALSE)))</f>
        <v>0.66353793103448278</v>
      </c>
      <c r="M360" s="2">
        <f>VLOOKUP($B360,'Changes (pct point)'!$B:$AA,M$645,FALSE)/(VLOOKUP($B360,'Rates (%) SA2'!$B:$AA,M$645,FALSE)-(VLOOKUP($B360,'Changes (pct point)'!$B:$AA,M$645,FALSE)))</f>
        <v>-3.9968301886792422E-2</v>
      </c>
      <c r="N360" s="2">
        <f>VLOOKUP($B360,'Changes (pct point)'!$B:$AA,N$645,FALSE)/(VLOOKUP($B360,'Rates (%) SA2'!$B:$AA,N$645,FALSE)-(VLOOKUP($B360,'Changes (pct point)'!$B:$AA,N$645,FALSE)))</f>
        <v>0.26111621621621622</v>
      </c>
      <c r="O360" s="2">
        <f>VLOOKUP($B360,'Changes (pct point)'!$B:$AA,O$645,FALSE)/(VLOOKUP($B360,'Rates (%) SA2'!$B:$AA,O$645,FALSE)-(VLOOKUP($B360,'Changes (pct point)'!$B:$AA,O$645,FALSE)))</f>
        <v>0.71587901234567897</v>
      </c>
      <c r="P360" s="2">
        <f>VLOOKUP($B360,'Changes (pct point)'!$B:$AA,P$645,FALSE)/(VLOOKUP($B360,'Rates (%) SA2'!$B:$AA,P$645,FALSE)-(VLOOKUP($B360,'Changes (pct point)'!$B:$AA,P$645,FALSE)))</f>
        <v>0.30691891891891898</v>
      </c>
      <c r="Q360" s="2">
        <f>VLOOKUP($B360,'Changes (pct point)'!$B:$AA,Q$645,FALSE)/(VLOOKUP($B360,'Rates (%) SA2'!$B:$AA,Q$645,FALSE)-(VLOOKUP($B360,'Changes (pct point)'!$B:$AA,Q$645,FALSE)))</f>
        <v>0.10246842105263144</v>
      </c>
      <c r="R360" s="2">
        <f>VLOOKUP($B360,'Changes (pct point)'!$B:$AA,R$645,FALSE)/(VLOOKUP($B360,'Rates (%) SA2'!$B:$AA,R$645,FALSE)-(VLOOKUP($B360,'Changes (pct point)'!$B:$AA,R$645,FALSE)))</f>
        <v>-2.222436974789924E-2</v>
      </c>
      <c r="S360" s="2">
        <f>VLOOKUP($B360,'Changes (pct point)'!$B:$AA,S$645,FALSE)/(VLOOKUP($B360,'Rates (%) SA2'!$B:$AA,S$645,FALSE)-(VLOOKUP($B360,'Changes (pct point)'!$B:$AA,S$645,FALSE)))</f>
        <v>-0.14422348284960426</v>
      </c>
      <c r="T360" s="2">
        <f>VLOOKUP($B360,'Changes (pct point)'!$B:$AA,T$645,FALSE)/(VLOOKUP($B360,'Rates (%) SA2'!$B:$AA,T$645,FALSE)-(VLOOKUP($B360,'Changes (pct point)'!$B:$AA,T$645,FALSE)))</f>
        <v>0.6515170731707316</v>
      </c>
      <c r="U360" s="2">
        <f>VLOOKUP($B360,'Changes (pct point)'!$B:$AA,U$645,FALSE)/(VLOOKUP($B360,'Rates (%) SA2'!$B:$AA,U$645,FALSE)-(VLOOKUP($B360,'Changes (pct point)'!$B:$AA,U$645,FALSE)))</f>
        <v>-0.12092366412213744</v>
      </c>
      <c r="V360" s="2">
        <f>VLOOKUP($B360,'Changes (pct point)'!$B:$AA,V$645,FALSE)/(VLOOKUP($B360,'Rates (%) SA2'!$B:$AA,V$645,FALSE)-(VLOOKUP($B360,'Changes (pct point)'!$B:$AA,V$645,FALSE)))</f>
        <v>0.64527999999999996</v>
      </c>
      <c r="W360" s="2">
        <f>VLOOKUP($B360,'Changes (pct point)'!$B:$AA,W$645,FALSE)/(VLOOKUP($B360,'Rates (%) SA2'!$B:$AA,W$645,FALSE)-(VLOOKUP($B360,'Changes (pct point)'!$B:$AA,W$645,FALSE)))</f>
        <v>0.31915755366545157</v>
      </c>
      <c r="X360" s="2">
        <f>VLOOKUP($B360,'Changes (pct point)'!$B:$AA,X$645,FALSE)/(VLOOKUP($B360,'Rates (%) SA2'!$B:$AA,X$645,FALSE)-(VLOOKUP($B360,'Changes (pct point)'!$B:$AA,X$645,FALSE)))</f>
        <v>0.27347024308466056</v>
      </c>
      <c r="Y360" s="2" t="e">
        <f>VLOOKUP($B360,'Changes (pct point)'!$B:$AA,Y$645,FALSE)/(VLOOKUP($B360,'Rates (%) SA2'!$B:$AA,Y$645,FALSE)-(VLOOKUP($B360,'Changes (pct point)'!$B:$AA,Y$645,FALSE)))</f>
        <v>#DIV/0!</v>
      </c>
      <c r="Z360" s="2">
        <f>VLOOKUP($B360,'Changes (pct point)'!$B:$AA,Z$645,FALSE)/(VLOOKUP($B360,'Rates (%) SA2'!$B:$AA,Z$645,FALSE)-(VLOOKUP($B360,'Changes (pct point)'!$B:$AA,Z$645,FALSE)))</f>
        <v>0.17635564240351734</v>
      </c>
    </row>
    <row r="361" spans="1:26" x14ac:dyDescent="0.3">
      <c r="A361">
        <v>109021179</v>
      </c>
      <c r="B361" t="s">
        <v>258</v>
      </c>
      <c r="C361" s="2">
        <f>VLOOKUP($B361,'Changes (pct point)'!$B:$AA,C$645,FALSE)/(VLOOKUP($B361,'Rates (%) SA2'!$B:$AA,C$645,FALSE)-(VLOOKUP($B361,'Changes (pct point)'!$B:$AA,C$645,FALSE)))</f>
        <v>0.28067307692307686</v>
      </c>
      <c r="D361" s="2">
        <f>VLOOKUP($B361,'Changes (pct point)'!$B:$AA,D$645,FALSE)/(VLOOKUP($B361,'Rates (%) SA2'!$B:$AA,D$645,FALSE)-(VLOOKUP($B361,'Changes (pct point)'!$B:$AA,D$645,FALSE)))</f>
        <v>0.25703599999999988</v>
      </c>
      <c r="E361" s="2">
        <f>VLOOKUP($B361,'Changes (pct point)'!$B:$AA,E$645,FALSE)/(VLOOKUP($B361,'Rates (%) SA2'!$B:$AA,E$645,FALSE)-(VLOOKUP($B361,'Changes (pct point)'!$B:$AA,E$645,FALSE)))</f>
        <v>2.9201176470588233</v>
      </c>
      <c r="F361" s="2">
        <f>VLOOKUP($B361,'Changes (pct point)'!$B:$AA,F$645,FALSE)/(VLOOKUP($B361,'Rates (%) SA2'!$B:$AA,F$645,FALSE)-(VLOOKUP($B361,'Changes (pct point)'!$B:$AA,F$645,FALSE)))</f>
        <v>0.16557037037037034</v>
      </c>
      <c r="G361" s="2">
        <f>VLOOKUP($B361,'Changes (pct point)'!$B:$AA,G$645,FALSE)/(VLOOKUP($B361,'Rates (%) SA2'!$B:$AA,G$645,FALSE)-(VLOOKUP($B361,'Changes (pct point)'!$B:$AA,G$645,FALSE)))</f>
        <v>5.1583928571428531E-2</v>
      </c>
      <c r="H361" s="2">
        <f>VLOOKUP($B361,'Changes (pct point)'!$B:$AA,H$645,FALSE)/(VLOOKUP($B361,'Rates (%) SA2'!$B:$AA,H$645,FALSE)-(VLOOKUP($B361,'Changes (pct point)'!$B:$AA,H$645,FALSE)))</f>
        <v>0.64197096774193529</v>
      </c>
      <c r="I361" s="2">
        <f>VLOOKUP($B361,'Changes (pct point)'!$B:$AA,I$645,FALSE)/(VLOOKUP($B361,'Rates (%) SA2'!$B:$AA,I$645,FALSE)-(VLOOKUP($B361,'Changes (pct point)'!$B:$AA,I$645,FALSE)))</f>
        <v>6.9304347826087392E-3</v>
      </c>
      <c r="J361" s="2">
        <f>VLOOKUP($B361,'Changes (pct point)'!$B:$AA,J$645,FALSE)/(VLOOKUP($B361,'Rates (%) SA2'!$B:$AA,J$645,FALSE)-(VLOOKUP($B361,'Changes (pct point)'!$B:$AA,J$645,FALSE)))</f>
        <v>-0.16163510638297873</v>
      </c>
      <c r="K361" s="2">
        <f>VLOOKUP($B361,'Changes (pct point)'!$B:$AA,K$645,FALSE)/(VLOOKUP($B361,'Rates (%) SA2'!$B:$AA,K$645,FALSE)-(VLOOKUP($B361,'Changes (pct point)'!$B:$AA,K$645,FALSE)))</f>
        <v>0.59817142857142858</v>
      </c>
      <c r="L361" s="2">
        <f>VLOOKUP($B361,'Changes (pct point)'!$B:$AA,L$645,FALSE)/(VLOOKUP($B361,'Rates (%) SA2'!$B:$AA,L$645,FALSE)-(VLOOKUP($B361,'Changes (pct point)'!$B:$AA,L$645,FALSE)))</f>
        <v>0.57414736842105274</v>
      </c>
      <c r="M361" s="2">
        <f>VLOOKUP($B361,'Changes (pct point)'!$B:$AA,M$645,FALSE)/(VLOOKUP($B361,'Rates (%) SA2'!$B:$AA,M$645,FALSE)-(VLOOKUP($B361,'Changes (pct point)'!$B:$AA,M$645,FALSE)))</f>
        <v>0.59340289855072459</v>
      </c>
      <c r="N361" s="2">
        <f>VLOOKUP($B361,'Changes (pct point)'!$B:$AA,N$645,FALSE)/(VLOOKUP($B361,'Rates (%) SA2'!$B:$AA,N$645,FALSE)-(VLOOKUP($B361,'Changes (pct point)'!$B:$AA,N$645,FALSE)))</f>
        <v>0.43137500000000012</v>
      </c>
      <c r="O361" s="2">
        <f>VLOOKUP($B361,'Changes (pct point)'!$B:$AA,O$645,FALSE)/(VLOOKUP($B361,'Rates (%) SA2'!$B:$AA,O$645,FALSE)-(VLOOKUP($B361,'Changes (pct point)'!$B:$AA,O$645,FALSE)))</f>
        <v>0.12795813953488372</v>
      </c>
      <c r="P361" s="2">
        <f>VLOOKUP($B361,'Changes (pct point)'!$B:$AA,P$645,FALSE)/(VLOOKUP($B361,'Rates (%) SA2'!$B:$AA,P$645,FALSE)-(VLOOKUP($B361,'Changes (pct point)'!$B:$AA,P$645,FALSE)))</f>
        <v>0.28814285714285715</v>
      </c>
      <c r="Q361" s="2">
        <f>VLOOKUP($B361,'Changes (pct point)'!$B:$AA,Q$645,FALSE)/(VLOOKUP($B361,'Rates (%) SA2'!$B:$AA,Q$645,FALSE)-(VLOOKUP($B361,'Changes (pct point)'!$B:$AA,Q$645,FALSE)))</f>
        <v>7.4863492063492007E-2</v>
      </c>
      <c r="R361" s="2">
        <f>VLOOKUP($B361,'Changes (pct point)'!$B:$AA,R$645,FALSE)/(VLOOKUP($B361,'Rates (%) SA2'!$B:$AA,R$645,FALSE)-(VLOOKUP($B361,'Changes (pct point)'!$B:$AA,R$645,FALSE)))</f>
        <v>-1.9381818181818115E-2</v>
      </c>
      <c r="S361" s="2">
        <f>VLOOKUP($B361,'Changes (pct point)'!$B:$AA,S$645,FALSE)/(VLOOKUP($B361,'Rates (%) SA2'!$B:$AA,S$645,FALSE)-(VLOOKUP($B361,'Changes (pct point)'!$B:$AA,S$645,FALSE)))</f>
        <v>-0.13856250000000006</v>
      </c>
      <c r="T361" s="2">
        <f>VLOOKUP($B361,'Changes (pct point)'!$B:$AA,T$645,FALSE)/(VLOOKUP($B361,'Rates (%) SA2'!$B:$AA,T$645,FALSE)-(VLOOKUP($B361,'Changes (pct point)'!$B:$AA,T$645,FALSE)))</f>
        <v>2.2278260869565218</v>
      </c>
      <c r="U361" s="2">
        <f>VLOOKUP($B361,'Changes (pct point)'!$B:$AA,U$645,FALSE)/(VLOOKUP($B361,'Rates (%) SA2'!$B:$AA,U$645,FALSE)-(VLOOKUP($B361,'Changes (pct point)'!$B:$AA,U$645,FALSE)))</f>
        <v>-0.12204240000000002</v>
      </c>
      <c r="V361" s="2">
        <f>VLOOKUP($B361,'Changes (pct point)'!$B:$AA,V$645,FALSE)/(VLOOKUP($B361,'Rates (%) SA2'!$B:$AA,V$645,FALSE)-(VLOOKUP($B361,'Changes (pct point)'!$B:$AA,V$645,FALSE)))</f>
        <v>2.5046000000000008</v>
      </c>
      <c r="W361" s="2">
        <f>VLOOKUP($B361,'Changes (pct point)'!$B:$AA,W$645,FALSE)/(VLOOKUP($B361,'Rates (%) SA2'!$B:$AA,W$645,FALSE)-(VLOOKUP($B361,'Changes (pct point)'!$B:$AA,W$645,FALSE)))</f>
        <v>0.39706908583391493</v>
      </c>
      <c r="X361" s="2">
        <f>VLOOKUP($B361,'Changes (pct point)'!$B:$AA,X$645,FALSE)/(VLOOKUP($B361,'Rates (%) SA2'!$B:$AA,X$645,FALSE)-(VLOOKUP($B361,'Changes (pct point)'!$B:$AA,X$645,FALSE)))</f>
        <v>0.39057362075264879</v>
      </c>
      <c r="Y361" s="2">
        <f>VLOOKUP($B361,'Changes (pct point)'!$B:$AA,Y$645,FALSE)/(VLOOKUP($B361,'Rates (%) SA2'!$B:$AA,Y$645,FALSE)-(VLOOKUP($B361,'Changes (pct point)'!$B:$AA,Y$645,FALSE)))</f>
        <v>0</v>
      </c>
      <c r="Z361" s="2">
        <f>VLOOKUP($B361,'Changes (pct point)'!$B:$AA,Z$645,FALSE)/(VLOOKUP($B361,'Rates (%) SA2'!$B:$AA,Z$645,FALSE)-(VLOOKUP($B361,'Changes (pct point)'!$B:$AA,Z$645,FALSE)))</f>
        <v>1.3453871117292533</v>
      </c>
    </row>
    <row r="362" spans="1:26" x14ac:dyDescent="0.3">
      <c r="A362">
        <v>108021157</v>
      </c>
      <c r="B362" t="s">
        <v>236</v>
      </c>
      <c r="C362" s="2">
        <f>VLOOKUP($B362,'Changes (pct point)'!$B:$AA,C$645,FALSE)/(VLOOKUP($B362,'Rates (%) SA2'!$B:$AA,C$645,FALSE)-(VLOOKUP($B362,'Changes (pct point)'!$B:$AA,C$645,FALSE)))</f>
        <v>5.3956572677856481E-2</v>
      </c>
      <c r="D362" s="2">
        <f>VLOOKUP($B362,'Changes (pct point)'!$B:$AA,D$645,FALSE)/(VLOOKUP($B362,'Rates (%) SA2'!$B:$AA,D$645,FALSE)-(VLOOKUP($B362,'Changes (pct point)'!$B:$AA,D$645,FALSE)))</f>
        <v>-0.28698076923076926</v>
      </c>
      <c r="E362" s="2">
        <f>VLOOKUP($B362,'Changes (pct point)'!$B:$AA,E$645,FALSE)/(VLOOKUP($B362,'Rates (%) SA2'!$B:$AA,E$645,FALSE)-(VLOOKUP($B362,'Changes (pct point)'!$B:$AA,E$645,FALSE)))</f>
        <v>0.24078775510204084</v>
      </c>
      <c r="F362" s="2">
        <f>VLOOKUP($B362,'Changes (pct point)'!$B:$AA,F$645,FALSE)/(VLOOKUP($B362,'Rates (%) SA2'!$B:$AA,F$645,FALSE)-(VLOOKUP($B362,'Changes (pct point)'!$B:$AA,F$645,FALSE)))</f>
        <v>0.12771296296296283</v>
      </c>
      <c r="G362" s="2">
        <f>VLOOKUP($B362,'Changes (pct point)'!$B:$AA,G$645,FALSE)/(VLOOKUP($B362,'Rates (%) SA2'!$B:$AA,G$645,FALSE)-(VLOOKUP($B362,'Changes (pct point)'!$B:$AA,G$645,FALSE)))</f>
        <v>0.39017757009345788</v>
      </c>
      <c r="H362" s="2">
        <f>VLOOKUP($B362,'Changes (pct point)'!$B:$AA,H$645,FALSE)/(VLOOKUP($B362,'Rates (%) SA2'!$B:$AA,H$645,FALSE)-(VLOOKUP($B362,'Changes (pct point)'!$B:$AA,H$645,FALSE)))</f>
        <v>0.36752463768115928</v>
      </c>
      <c r="I362" s="2">
        <f>VLOOKUP($B362,'Changes (pct point)'!$B:$AA,I$645,FALSE)/(VLOOKUP($B362,'Rates (%) SA2'!$B:$AA,I$645,FALSE)-(VLOOKUP($B362,'Changes (pct point)'!$B:$AA,I$645,FALSE)))</f>
        <v>5.5311355311355268E-2</v>
      </c>
      <c r="J362" s="2">
        <f>VLOOKUP($B362,'Changes (pct point)'!$B:$AA,J$645,FALSE)/(VLOOKUP($B362,'Rates (%) SA2'!$B:$AA,J$645,FALSE)-(VLOOKUP($B362,'Changes (pct point)'!$B:$AA,J$645,FALSE)))</f>
        <v>-3.7435114503816692E-3</v>
      </c>
      <c r="K362" s="2">
        <f>VLOOKUP($B362,'Changes (pct point)'!$B:$AA,K$645,FALSE)/(VLOOKUP($B362,'Rates (%) SA2'!$B:$AA,K$645,FALSE)-(VLOOKUP($B362,'Changes (pct point)'!$B:$AA,K$645,FALSE)))</f>
        <v>0.88924615384615402</v>
      </c>
      <c r="L362" s="2">
        <f>VLOOKUP($B362,'Changes (pct point)'!$B:$AA,L$645,FALSE)/(VLOOKUP($B362,'Rates (%) SA2'!$B:$AA,L$645,FALSE)-(VLOOKUP($B362,'Changes (pct point)'!$B:$AA,L$645,FALSE)))</f>
        <v>7.5609756097560956E-3</v>
      </c>
      <c r="M362" s="2">
        <f>VLOOKUP($B362,'Changes (pct point)'!$B:$AA,M$645,FALSE)/(VLOOKUP($B362,'Rates (%) SA2'!$B:$AA,M$645,FALSE)-(VLOOKUP($B362,'Changes (pct point)'!$B:$AA,M$645,FALSE)))</f>
        <v>-2.6484304932735497E-2</v>
      </c>
      <c r="N362" s="2">
        <f>VLOOKUP($B362,'Changes (pct point)'!$B:$AA,N$645,FALSE)/(VLOOKUP($B362,'Rates (%) SA2'!$B:$AA,N$645,FALSE)-(VLOOKUP($B362,'Changes (pct point)'!$B:$AA,N$645,FALSE)))</f>
        <v>0.54846153846153856</v>
      </c>
      <c r="O362" s="2">
        <f>VLOOKUP($B362,'Changes (pct point)'!$B:$AA,O$645,FALSE)/(VLOOKUP($B362,'Rates (%) SA2'!$B:$AA,O$645,FALSE)-(VLOOKUP($B362,'Changes (pct point)'!$B:$AA,O$645,FALSE)))</f>
        <v>0.25614821428571422</v>
      </c>
      <c r="P362" s="2">
        <f>VLOOKUP($B362,'Changes (pct point)'!$B:$AA,P$645,FALSE)/(VLOOKUP($B362,'Rates (%) SA2'!$B:$AA,P$645,FALSE)-(VLOOKUP($B362,'Changes (pct point)'!$B:$AA,P$645,FALSE)))</f>
        <v>-0.21346590909090915</v>
      </c>
      <c r="Q362" s="2">
        <f>VLOOKUP($B362,'Changes (pct point)'!$B:$AA,Q$645,FALSE)/(VLOOKUP($B362,'Rates (%) SA2'!$B:$AA,Q$645,FALSE)-(VLOOKUP($B362,'Changes (pct point)'!$B:$AA,Q$645,FALSE)))</f>
        <v>0.23070281124498002</v>
      </c>
      <c r="R362" s="2">
        <f>VLOOKUP($B362,'Changes (pct point)'!$B:$AA,R$645,FALSE)/(VLOOKUP($B362,'Rates (%) SA2'!$B:$AA,R$645,FALSE)-(VLOOKUP($B362,'Changes (pct point)'!$B:$AA,R$645,FALSE)))</f>
        <v>0.48723809523809514</v>
      </c>
      <c r="S362" s="2">
        <f>VLOOKUP($B362,'Changes (pct point)'!$B:$AA,S$645,FALSE)/(VLOOKUP($B362,'Rates (%) SA2'!$B:$AA,S$645,FALSE)-(VLOOKUP($B362,'Changes (pct point)'!$B:$AA,S$645,FALSE)))</f>
        <v>4.3200000000000072E-2</v>
      </c>
      <c r="T362" s="2">
        <f>VLOOKUP($B362,'Changes (pct point)'!$B:$AA,T$645,FALSE)/(VLOOKUP($B362,'Rates (%) SA2'!$B:$AA,T$645,FALSE)-(VLOOKUP($B362,'Changes (pct point)'!$B:$AA,T$645,FALSE)))</f>
        <v>0.43433541666666675</v>
      </c>
      <c r="U362" s="2">
        <f>VLOOKUP($B362,'Changes (pct point)'!$B:$AA,U$645,FALSE)/(VLOOKUP($B362,'Rates (%) SA2'!$B:$AA,U$645,FALSE)-(VLOOKUP($B362,'Changes (pct point)'!$B:$AA,U$645,FALSE)))</f>
        <v>-0.12406976744186042</v>
      </c>
      <c r="V362" s="2">
        <f>VLOOKUP($B362,'Changes (pct point)'!$B:$AA,V$645,FALSE)/(VLOOKUP($B362,'Rates (%) SA2'!$B:$AA,V$645,FALSE)-(VLOOKUP($B362,'Changes (pct point)'!$B:$AA,V$645,FALSE)))</f>
        <v>2.7269230769230681E-2</v>
      </c>
      <c r="W362" s="2">
        <f>VLOOKUP($B362,'Changes (pct point)'!$B:$AA,W$645,FALSE)/(VLOOKUP($B362,'Rates (%) SA2'!$B:$AA,W$645,FALSE)-(VLOOKUP($B362,'Changes (pct point)'!$B:$AA,W$645,FALSE)))</f>
        <v>0.50256410256410255</v>
      </c>
      <c r="X362" s="2">
        <f>VLOOKUP($B362,'Changes (pct point)'!$B:$AA,X$645,FALSE)/(VLOOKUP($B362,'Rates (%) SA2'!$B:$AA,X$645,FALSE)-(VLOOKUP($B362,'Changes (pct point)'!$B:$AA,X$645,FALSE)))</f>
        <v>0.16916996047430832</v>
      </c>
      <c r="Y362" s="2" t="e">
        <f>VLOOKUP($B362,'Changes (pct point)'!$B:$AA,Y$645,FALSE)/(VLOOKUP($B362,'Rates (%) SA2'!$B:$AA,Y$645,FALSE)-(VLOOKUP($B362,'Changes (pct point)'!$B:$AA,Y$645,FALSE)))</f>
        <v>#DIV/0!</v>
      </c>
      <c r="Z362" s="2">
        <f>VLOOKUP($B362,'Changes (pct point)'!$B:$AA,Z$645,FALSE)/(VLOOKUP($B362,'Rates (%) SA2'!$B:$AA,Z$645,FALSE)-(VLOOKUP($B362,'Changes (pct point)'!$B:$AA,Z$645,FALSE)))</f>
        <v>0.80576559546313797</v>
      </c>
    </row>
    <row r="363" spans="1:26" x14ac:dyDescent="0.3">
      <c r="A363">
        <v>118021567</v>
      </c>
      <c r="B363" t="s">
        <v>454</v>
      </c>
      <c r="C363" s="2">
        <f>VLOOKUP($B363,'Changes (pct point)'!$B:$AA,C$645,FALSE)/(VLOOKUP($B363,'Rates (%) SA2'!$B:$AA,C$645,FALSE)-(VLOOKUP($B363,'Changes (pct point)'!$B:$AA,C$645,FALSE)))</f>
        <v>8.4193478260869578E-2</v>
      </c>
      <c r="D363" s="2">
        <f>VLOOKUP($B363,'Changes (pct point)'!$B:$AA,D$645,FALSE)/(VLOOKUP($B363,'Rates (%) SA2'!$B:$AA,D$645,FALSE)-(VLOOKUP($B363,'Changes (pct point)'!$B:$AA,D$645,FALSE)))</f>
        <v>-0.19396108597285064</v>
      </c>
      <c r="E363" s="2">
        <f>VLOOKUP($B363,'Changes (pct point)'!$B:$AA,E$645,FALSE)/(VLOOKUP($B363,'Rates (%) SA2'!$B:$AA,E$645,FALSE)-(VLOOKUP($B363,'Changes (pct point)'!$B:$AA,E$645,FALSE)))</f>
        <v>-0.39885797101449272</v>
      </c>
      <c r="F363" s="2">
        <f>VLOOKUP($B363,'Changes (pct point)'!$B:$AA,F$645,FALSE)/(VLOOKUP($B363,'Rates (%) SA2'!$B:$AA,F$645,FALSE)-(VLOOKUP($B363,'Changes (pct point)'!$B:$AA,F$645,FALSE)))</f>
        <v>0.22929754601226993</v>
      </c>
      <c r="G363" s="2">
        <f>VLOOKUP($B363,'Changes (pct point)'!$B:$AA,G$645,FALSE)/(VLOOKUP($B363,'Rates (%) SA2'!$B:$AA,G$645,FALSE)-(VLOOKUP($B363,'Changes (pct point)'!$B:$AA,G$645,FALSE)))</f>
        <v>0.24640909090909105</v>
      </c>
      <c r="H363" s="2">
        <f>VLOOKUP($B363,'Changes (pct point)'!$B:$AA,H$645,FALSE)/(VLOOKUP($B363,'Rates (%) SA2'!$B:$AA,H$645,FALSE)-(VLOOKUP($B363,'Changes (pct point)'!$B:$AA,H$645,FALSE)))</f>
        <v>0.2222226980728052</v>
      </c>
      <c r="I363" s="2">
        <f>VLOOKUP($B363,'Changes (pct point)'!$B:$AA,I$645,FALSE)/(VLOOKUP($B363,'Rates (%) SA2'!$B:$AA,I$645,FALSE)-(VLOOKUP($B363,'Changes (pct point)'!$B:$AA,I$645,FALSE)))</f>
        <v>8.4888447653429552E-2</v>
      </c>
      <c r="J363" s="2">
        <f>VLOOKUP($B363,'Changes (pct point)'!$B:$AA,J$645,FALSE)/(VLOOKUP($B363,'Rates (%) SA2'!$B:$AA,J$645,FALSE)-(VLOOKUP($B363,'Changes (pct point)'!$B:$AA,J$645,FALSE)))</f>
        <v>0.3790247813411079</v>
      </c>
      <c r="K363" s="2">
        <f>VLOOKUP($B363,'Changes (pct point)'!$B:$AA,K$645,FALSE)/(VLOOKUP($B363,'Rates (%) SA2'!$B:$AA,K$645,FALSE)-(VLOOKUP($B363,'Changes (pct point)'!$B:$AA,K$645,FALSE)))</f>
        <v>0.74001153846153844</v>
      </c>
      <c r="L363" s="2">
        <f>VLOOKUP($B363,'Changes (pct point)'!$B:$AA,L$645,FALSE)/(VLOOKUP($B363,'Rates (%) SA2'!$B:$AA,L$645,FALSE)-(VLOOKUP($B363,'Changes (pct point)'!$B:$AA,L$645,FALSE)))</f>
        <v>-0.32352763819095481</v>
      </c>
      <c r="M363" s="2">
        <f>VLOOKUP($B363,'Changes (pct point)'!$B:$AA,M$645,FALSE)/(VLOOKUP($B363,'Rates (%) SA2'!$B:$AA,M$645,FALSE)-(VLOOKUP($B363,'Changes (pct point)'!$B:$AA,M$645,FALSE)))</f>
        <v>-0.34225888501742158</v>
      </c>
      <c r="N363" s="2">
        <f>VLOOKUP($B363,'Changes (pct point)'!$B:$AA,N$645,FALSE)/(VLOOKUP($B363,'Rates (%) SA2'!$B:$AA,N$645,FALSE)-(VLOOKUP($B363,'Changes (pct point)'!$B:$AA,N$645,FALSE)))</f>
        <v>-0.46266666666666667</v>
      </c>
      <c r="O363" s="2">
        <f>VLOOKUP($B363,'Changes (pct point)'!$B:$AA,O$645,FALSE)/(VLOOKUP($B363,'Rates (%) SA2'!$B:$AA,O$645,FALSE)-(VLOOKUP($B363,'Changes (pct point)'!$B:$AA,O$645,FALSE)))</f>
        <v>0.30336363636363634</v>
      </c>
      <c r="P363" s="2">
        <f>VLOOKUP($B363,'Changes (pct point)'!$B:$AA,P$645,FALSE)/(VLOOKUP($B363,'Rates (%) SA2'!$B:$AA,P$645,FALSE)-(VLOOKUP($B363,'Changes (pct point)'!$B:$AA,P$645,FALSE)))</f>
        <v>-0.42106261682242985</v>
      </c>
      <c r="Q363" s="2">
        <f>VLOOKUP($B363,'Changes (pct point)'!$B:$AA,Q$645,FALSE)/(VLOOKUP($B363,'Rates (%) SA2'!$B:$AA,Q$645,FALSE)-(VLOOKUP($B363,'Changes (pct point)'!$B:$AA,Q$645,FALSE)))</f>
        <v>0.39570550239234442</v>
      </c>
      <c r="R363" s="2">
        <f>VLOOKUP($B363,'Changes (pct point)'!$B:$AA,R$645,FALSE)/(VLOOKUP($B363,'Rates (%) SA2'!$B:$AA,R$645,FALSE)-(VLOOKUP($B363,'Changes (pct point)'!$B:$AA,R$645,FALSE)))</f>
        <v>0.26537559808612449</v>
      </c>
      <c r="S363" s="2">
        <f>VLOOKUP($B363,'Changes (pct point)'!$B:$AA,S$645,FALSE)/(VLOOKUP($B363,'Rates (%) SA2'!$B:$AA,S$645,FALSE)-(VLOOKUP($B363,'Changes (pct point)'!$B:$AA,S$645,FALSE)))</f>
        <v>0.37256082474226804</v>
      </c>
      <c r="T363" s="2">
        <f>VLOOKUP($B363,'Changes (pct point)'!$B:$AA,T$645,FALSE)/(VLOOKUP($B363,'Rates (%) SA2'!$B:$AA,T$645,FALSE)-(VLOOKUP($B363,'Changes (pct point)'!$B:$AA,T$645,FALSE)))</f>
        <v>-0.40341478599221792</v>
      </c>
      <c r="U363" s="2">
        <f>VLOOKUP($B363,'Changes (pct point)'!$B:$AA,U$645,FALSE)/(VLOOKUP($B363,'Rates (%) SA2'!$B:$AA,U$645,FALSE)-(VLOOKUP($B363,'Changes (pct point)'!$B:$AA,U$645,FALSE)))</f>
        <v>-0.12439396551724137</v>
      </c>
      <c r="V363" s="2">
        <f>VLOOKUP($B363,'Changes (pct point)'!$B:$AA,V$645,FALSE)/(VLOOKUP($B363,'Rates (%) SA2'!$B:$AA,V$645,FALSE)-(VLOOKUP($B363,'Changes (pct point)'!$B:$AA,V$645,FALSE)))</f>
        <v>0.47873396584440236</v>
      </c>
      <c r="W363" s="2">
        <f>VLOOKUP($B363,'Changes (pct point)'!$B:$AA,W$645,FALSE)/(VLOOKUP($B363,'Rates (%) SA2'!$B:$AA,W$645,FALSE)-(VLOOKUP($B363,'Changes (pct point)'!$B:$AA,W$645,FALSE)))</f>
        <v>0.17282958199356913</v>
      </c>
      <c r="X363" s="2">
        <f>VLOOKUP($B363,'Changes (pct point)'!$B:$AA,X$645,FALSE)/(VLOOKUP($B363,'Rates (%) SA2'!$B:$AA,X$645,FALSE)-(VLOOKUP($B363,'Changes (pct point)'!$B:$AA,X$645,FALSE)))</f>
        <v>0.19787985865724383</v>
      </c>
      <c r="Y363" s="2">
        <f>VLOOKUP($B363,'Changes (pct point)'!$B:$AA,Y$645,FALSE)/(VLOOKUP($B363,'Rates (%) SA2'!$B:$AA,Y$645,FALSE)-(VLOOKUP($B363,'Changes (pct point)'!$B:$AA,Y$645,FALSE)))</f>
        <v>0.28812519177661866</v>
      </c>
      <c r="Z363" s="2">
        <f>VLOOKUP($B363,'Changes (pct point)'!$B:$AA,Z$645,FALSE)/(VLOOKUP($B363,'Rates (%) SA2'!$B:$AA,Z$645,FALSE)-(VLOOKUP($B363,'Changes (pct point)'!$B:$AA,Z$645,FALSE)))</f>
        <v>0.51512455516014244</v>
      </c>
    </row>
    <row r="364" spans="1:26" x14ac:dyDescent="0.3">
      <c r="A364">
        <v>108021155</v>
      </c>
      <c r="B364" t="s">
        <v>234</v>
      </c>
      <c r="C364" s="2">
        <f>VLOOKUP($B364,'Changes (pct point)'!$B:$AA,C$645,FALSE)/(VLOOKUP($B364,'Rates (%) SA2'!$B:$AA,C$645,FALSE)-(VLOOKUP($B364,'Changes (pct point)'!$B:$AA,C$645,FALSE)))</f>
        <v>3.4022629730783957E-3</v>
      </c>
      <c r="D364" s="2">
        <f>VLOOKUP($B364,'Changes (pct point)'!$B:$AA,D$645,FALSE)/(VLOOKUP($B364,'Rates (%) SA2'!$B:$AA,D$645,FALSE)-(VLOOKUP($B364,'Changes (pct point)'!$B:$AA,D$645,FALSE)))</f>
        <v>-0.21987764705882354</v>
      </c>
      <c r="E364" s="2">
        <f>VLOOKUP($B364,'Changes (pct point)'!$B:$AA,E$645,FALSE)/(VLOOKUP($B364,'Rates (%) SA2'!$B:$AA,E$645,FALSE)-(VLOOKUP($B364,'Changes (pct point)'!$B:$AA,E$645,FALSE)))</f>
        <v>0.20910263157894743</v>
      </c>
      <c r="F364" s="2">
        <f>VLOOKUP($B364,'Changes (pct point)'!$B:$AA,F$645,FALSE)/(VLOOKUP($B364,'Rates (%) SA2'!$B:$AA,F$645,FALSE)-(VLOOKUP($B364,'Changes (pct point)'!$B:$AA,F$645,FALSE)))</f>
        <v>-6.1803739837398335E-2</v>
      </c>
      <c r="G364" s="2">
        <f>VLOOKUP($B364,'Changes (pct point)'!$B:$AA,G$645,FALSE)/(VLOOKUP($B364,'Rates (%) SA2'!$B:$AA,G$645,FALSE)-(VLOOKUP($B364,'Changes (pct point)'!$B:$AA,G$645,FALSE)))</f>
        <v>0.65884566037735848</v>
      </c>
      <c r="H364" s="2">
        <f>VLOOKUP($B364,'Changes (pct point)'!$B:$AA,H$645,FALSE)/(VLOOKUP($B364,'Rates (%) SA2'!$B:$AA,H$645,FALSE)-(VLOOKUP($B364,'Changes (pct point)'!$B:$AA,H$645,FALSE)))</f>
        <v>0.12654794841735051</v>
      </c>
      <c r="I364" s="2">
        <f>VLOOKUP($B364,'Changes (pct point)'!$B:$AA,I$645,FALSE)/(VLOOKUP($B364,'Rates (%) SA2'!$B:$AA,I$645,FALSE)-(VLOOKUP($B364,'Changes (pct point)'!$B:$AA,I$645,FALSE)))</f>
        <v>5.8979915433403779E-2</v>
      </c>
      <c r="J364" s="2">
        <f>VLOOKUP($B364,'Changes (pct point)'!$B:$AA,J$645,FALSE)/(VLOOKUP($B364,'Rates (%) SA2'!$B:$AA,J$645,FALSE)-(VLOOKUP($B364,'Changes (pct point)'!$B:$AA,J$645,FALSE)))</f>
        <v>0.20424798099762467</v>
      </c>
      <c r="K364" s="2">
        <f>VLOOKUP($B364,'Changes (pct point)'!$B:$AA,K$645,FALSE)/(VLOOKUP($B364,'Rates (%) SA2'!$B:$AA,K$645,FALSE)-(VLOOKUP($B364,'Changes (pct point)'!$B:$AA,K$645,FALSE)))</f>
        <v>0.36509333333333344</v>
      </c>
      <c r="L364" s="2">
        <f>VLOOKUP($B364,'Changes (pct point)'!$B:$AA,L$645,FALSE)/(VLOOKUP($B364,'Rates (%) SA2'!$B:$AA,L$645,FALSE)-(VLOOKUP($B364,'Changes (pct point)'!$B:$AA,L$645,FALSE)))</f>
        <v>0.11102982885085579</v>
      </c>
      <c r="M364" s="2">
        <f>VLOOKUP($B364,'Changes (pct point)'!$B:$AA,M$645,FALSE)/(VLOOKUP($B364,'Rates (%) SA2'!$B:$AA,M$645,FALSE)-(VLOOKUP($B364,'Changes (pct point)'!$B:$AA,M$645,FALSE)))</f>
        <v>-0.10913002008032142</v>
      </c>
      <c r="N364" s="2">
        <f>VLOOKUP($B364,'Changes (pct point)'!$B:$AA,N$645,FALSE)/(VLOOKUP($B364,'Rates (%) SA2'!$B:$AA,N$645,FALSE)-(VLOOKUP($B364,'Changes (pct point)'!$B:$AA,N$645,FALSE)))</f>
        <v>-0.25734090909090918</v>
      </c>
      <c r="O364" s="2">
        <f>VLOOKUP($B364,'Changes (pct point)'!$B:$AA,O$645,FALSE)/(VLOOKUP($B364,'Rates (%) SA2'!$B:$AA,O$645,FALSE)-(VLOOKUP($B364,'Changes (pct point)'!$B:$AA,O$645,FALSE)))</f>
        <v>0.47840656565656553</v>
      </c>
      <c r="P364" s="2">
        <f>VLOOKUP($B364,'Changes (pct point)'!$B:$AA,P$645,FALSE)/(VLOOKUP($B364,'Rates (%) SA2'!$B:$AA,P$645,FALSE)-(VLOOKUP($B364,'Changes (pct point)'!$B:$AA,P$645,FALSE)))</f>
        <v>-0.2847475409836065</v>
      </c>
      <c r="Q364" s="2">
        <f>VLOOKUP($B364,'Changes (pct point)'!$B:$AA,Q$645,FALSE)/(VLOOKUP($B364,'Rates (%) SA2'!$B:$AA,Q$645,FALSE)-(VLOOKUP($B364,'Changes (pct point)'!$B:$AA,Q$645,FALSE)))</f>
        <v>0.20698906098741524</v>
      </c>
      <c r="R364" s="2">
        <f>VLOOKUP($B364,'Changes (pct point)'!$B:$AA,R$645,FALSE)/(VLOOKUP($B364,'Rates (%) SA2'!$B:$AA,R$645,FALSE)-(VLOOKUP($B364,'Changes (pct point)'!$B:$AA,R$645,FALSE)))</f>
        <v>0.83424761904761902</v>
      </c>
      <c r="S364" s="2">
        <f>VLOOKUP($B364,'Changes (pct point)'!$B:$AA,S$645,FALSE)/(VLOOKUP($B364,'Rates (%) SA2'!$B:$AA,S$645,FALSE)-(VLOOKUP($B364,'Changes (pct point)'!$B:$AA,S$645,FALSE)))</f>
        <v>-0.19874397163120572</v>
      </c>
      <c r="T364" s="2">
        <f>VLOOKUP($B364,'Changes (pct point)'!$B:$AA,T$645,FALSE)/(VLOOKUP($B364,'Rates (%) SA2'!$B:$AA,T$645,FALSE)-(VLOOKUP($B364,'Changes (pct point)'!$B:$AA,T$645,FALSE)))</f>
        <v>0.66177310924369748</v>
      </c>
      <c r="U364" s="2">
        <f>VLOOKUP($B364,'Changes (pct point)'!$B:$AA,U$645,FALSE)/(VLOOKUP($B364,'Rates (%) SA2'!$B:$AA,U$645,FALSE)-(VLOOKUP($B364,'Changes (pct point)'!$B:$AA,U$645,FALSE)))</f>
        <v>-0.12445641025641027</v>
      </c>
      <c r="V364" s="2">
        <f>VLOOKUP($B364,'Changes (pct point)'!$B:$AA,V$645,FALSE)/(VLOOKUP($B364,'Rates (%) SA2'!$B:$AA,V$645,FALSE)-(VLOOKUP($B364,'Changes (pct point)'!$B:$AA,V$645,FALSE)))</f>
        <v>0.37277386934673362</v>
      </c>
      <c r="W364" s="2">
        <f>VLOOKUP($B364,'Changes (pct point)'!$B:$AA,W$645,FALSE)/(VLOOKUP($B364,'Rates (%) SA2'!$B:$AA,W$645,FALSE)-(VLOOKUP($B364,'Changes (pct point)'!$B:$AA,W$645,FALSE)))</f>
        <v>0.23283160865475069</v>
      </c>
      <c r="X364" s="2">
        <f>VLOOKUP($B364,'Changes (pct point)'!$B:$AA,X$645,FALSE)/(VLOOKUP($B364,'Rates (%) SA2'!$B:$AA,X$645,FALSE)-(VLOOKUP($B364,'Changes (pct point)'!$B:$AA,X$645,FALSE)))</f>
        <v>-6.1072492552135052E-2</v>
      </c>
      <c r="Y364" s="2">
        <f>VLOOKUP($B364,'Changes (pct point)'!$B:$AA,Y$645,FALSE)/(VLOOKUP($B364,'Rates (%) SA2'!$B:$AA,Y$645,FALSE)-(VLOOKUP($B364,'Changes (pct point)'!$B:$AA,Y$645,FALSE)))</f>
        <v>0.89500000000000002</v>
      </c>
      <c r="Z364" s="2">
        <f>VLOOKUP($B364,'Changes (pct point)'!$B:$AA,Z$645,FALSE)/(VLOOKUP($B364,'Rates (%) SA2'!$B:$AA,Z$645,FALSE)-(VLOOKUP($B364,'Changes (pct point)'!$B:$AA,Z$645,FALSE)))</f>
        <v>0.2270194986072423</v>
      </c>
    </row>
    <row r="365" spans="1:26" x14ac:dyDescent="0.3">
      <c r="A365">
        <v>112011241</v>
      </c>
      <c r="B365" t="s">
        <v>320</v>
      </c>
      <c r="C365" s="2">
        <f>VLOOKUP($B365,'Changes (pct point)'!$B:$AA,C$645,FALSE)/(VLOOKUP($B365,'Rates (%) SA2'!$B:$AA,C$645,FALSE)-(VLOOKUP($B365,'Changes (pct point)'!$B:$AA,C$645,FALSE)))</f>
        <v>4.1760246913580136E-2</v>
      </c>
      <c r="D365" s="2">
        <f>VLOOKUP($B365,'Changes (pct point)'!$B:$AA,D$645,FALSE)/(VLOOKUP($B365,'Rates (%) SA2'!$B:$AA,D$645,FALSE)-(VLOOKUP($B365,'Changes (pct point)'!$B:$AA,D$645,FALSE)))</f>
        <v>-0.45335586854460092</v>
      </c>
      <c r="E365" s="2">
        <f>VLOOKUP($B365,'Changes (pct point)'!$B:$AA,E$645,FALSE)/(VLOOKUP($B365,'Rates (%) SA2'!$B:$AA,E$645,FALSE)-(VLOOKUP($B365,'Changes (pct point)'!$B:$AA,E$645,FALSE)))</f>
        <v>0.97411206896551727</v>
      </c>
      <c r="F365" s="2">
        <f>VLOOKUP($B365,'Changes (pct point)'!$B:$AA,F$645,FALSE)/(VLOOKUP($B365,'Rates (%) SA2'!$B:$AA,F$645,FALSE)-(VLOOKUP($B365,'Changes (pct point)'!$B:$AA,F$645,FALSE)))</f>
        <v>4.355757575757576E-2</v>
      </c>
      <c r="G365" s="2">
        <f>VLOOKUP($B365,'Changes (pct point)'!$B:$AA,G$645,FALSE)/(VLOOKUP($B365,'Rates (%) SA2'!$B:$AA,G$645,FALSE)-(VLOOKUP($B365,'Changes (pct point)'!$B:$AA,G$645,FALSE)))</f>
        <v>0.45012957746478854</v>
      </c>
      <c r="H365" s="2">
        <f>VLOOKUP($B365,'Changes (pct point)'!$B:$AA,H$645,FALSE)/(VLOOKUP($B365,'Rates (%) SA2'!$B:$AA,H$645,FALSE)-(VLOOKUP($B365,'Changes (pct point)'!$B:$AA,H$645,FALSE)))</f>
        <v>0.30163454545454549</v>
      </c>
      <c r="I365" s="2">
        <f>VLOOKUP($B365,'Changes (pct point)'!$B:$AA,I$645,FALSE)/(VLOOKUP($B365,'Rates (%) SA2'!$B:$AA,I$645,FALSE)-(VLOOKUP($B365,'Changes (pct point)'!$B:$AA,I$645,FALSE)))</f>
        <v>0.16097819314641729</v>
      </c>
      <c r="J365" s="2">
        <f>VLOOKUP($B365,'Changes (pct point)'!$B:$AA,J$645,FALSE)/(VLOOKUP($B365,'Rates (%) SA2'!$B:$AA,J$645,FALSE)-(VLOOKUP($B365,'Changes (pct point)'!$B:$AA,J$645,FALSE)))</f>
        <v>0.25131443850267371</v>
      </c>
      <c r="K365" s="2">
        <f>VLOOKUP($B365,'Changes (pct point)'!$B:$AA,K$645,FALSE)/(VLOOKUP($B365,'Rates (%) SA2'!$B:$AA,K$645,FALSE)-(VLOOKUP($B365,'Changes (pct point)'!$B:$AA,K$645,FALSE)))</f>
        <v>0.49835294117647055</v>
      </c>
      <c r="L365" s="2">
        <f>VLOOKUP($B365,'Changes (pct point)'!$B:$AA,L$645,FALSE)/(VLOOKUP($B365,'Rates (%) SA2'!$B:$AA,L$645,FALSE)-(VLOOKUP($B365,'Changes (pct point)'!$B:$AA,L$645,FALSE)))</f>
        <v>-0.16405570776255707</v>
      </c>
      <c r="M365" s="2">
        <f>VLOOKUP($B365,'Changes (pct point)'!$B:$AA,M$645,FALSE)/(VLOOKUP($B365,'Rates (%) SA2'!$B:$AA,M$645,FALSE)-(VLOOKUP($B365,'Changes (pct point)'!$B:$AA,M$645,FALSE)))</f>
        <v>-0.20029772727272721</v>
      </c>
      <c r="N365" s="2">
        <f>VLOOKUP($B365,'Changes (pct point)'!$B:$AA,N$645,FALSE)/(VLOOKUP($B365,'Rates (%) SA2'!$B:$AA,N$645,FALSE)-(VLOOKUP($B365,'Changes (pct point)'!$B:$AA,N$645,FALSE)))</f>
        <v>-9.5945945945946475E-3</v>
      </c>
      <c r="O365" s="2">
        <f>VLOOKUP($B365,'Changes (pct point)'!$B:$AA,O$645,FALSE)/(VLOOKUP($B365,'Rates (%) SA2'!$B:$AA,O$645,FALSE)-(VLOOKUP($B365,'Changes (pct point)'!$B:$AA,O$645,FALSE)))</f>
        <v>0.51420454545454541</v>
      </c>
      <c r="P365" s="2">
        <f>VLOOKUP($B365,'Changes (pct point)'!$B:$AA,P$645,FALSE)/(VLOOKUP($B365,'Rates (%) SA2'!$B:$AA,P$645,FALSE)-(VLOOKUP($B365,'Changes (pct point)'!$B:$AA,P$645,FALSE)))</f>
        <v>0.31420799999999993</v>
      </c>
      <c r="Q365" s="2">
        <f>VLOOKUP($B365,'Changes (pct point)'!$B:$AA,Q$645,FALSE)/(VLOOKUP($B365,'Rates (%) SA2'!$B:$AA,Q$645,FALSE)-(VLOOKUP($B365,'Changes (pct point)'!$B:$AA,Q$645,FALSE)))</f>
        <v>0.18689280575539563</v>
      </c>
      <c r="R365" s="2">
        <f>VLOOKUP($B365,'Changes (pct point)'!$B:$AA,R$645,FALSE)/(VLOOKUP($B365,'Rates (%) SA2'!$B:$AA,R$645,FALSE)-(VLOOKUP($B365,'Changes (pct point)'!$B:$AA,R$645,FALSE)))</f>
        <v>0.52651328671328668</v>
      </c>
      <c r="S365" s="2">
        <f>VLOOKUP($B365,'Changes (pct point)'!$B:$AA,S$645,FALSE)/(VLOOKUP($B365,'Rates (%) SA2'!$B:$AA,S$645,FALSE)-(VLOOKUP($B365,'Changes (pct point)'!$B:$AA,S$645,FALSE)))</f>
        <v>0.41262900763358779</v>
      </c>
      <c r="T365" s="2">
        <f>VLOOKUP($B365,'Changes (pct point)'!$B:$AA,T$645,FALSE)/(VLOOKUP($B365,'Rates (%) SA2'!$B:$AA,T$645,FALSE)-(VLOOKUP($B365,'Changes (pct point)'!$B:$AA,T$645,FALSE)))</f>
        <v>0.70071214953271033</v>
      </c>
      <c r="U365" s="2">
        <f>VLOOKUP($B365,'Changes (pct point)'!$B:$AA,U$645,FALSE)/(VLOOKUP($B365,'Rates (%) SA2'!$B:$AA,U$645,FALSE)-(VLOOKUP($B365,'Changes (pct point)'!$B:$AA,U$645,FALSE)))</f>
        <v>-0.12681474358974365</v>
      </c>
      <c r="V365" s="2">
        <f>VLOOKUP($B365,'Changes (pct point)'!$B:$AA,V$645,FALSE)/(VLOOKUP($B365,'Rates (%) SA2'!$B:$AA,V$645,FALSE)-(VLOOKUP($B365,'Changes (pct point)'!$B:$AA,V$645,FALSE)))</f>
        <v>0.18488767123287672</v>
      </c>
      <c r="W365" s="2">
        <f>VLOOKUP($B365,'Changes (pct point)'!$B:$AA,W$645,FALSE)/(VLOOKUP($B365,'Rates (%) SA2'!$B:$AA,W$645,FALSE)-(VLOOKUP($B365,'Changes (pct point)'!$B:$AA,W$645,FALSE)))</f>
        <v>0.32984293193717273</v>
      </c>
      <c r="X365" s="2">
        <f>VLOOKUP($B365,'Changes (pct point)'!$B:$AA,X$645,FALSE)/(VLOOKUP($B365,'Rates (%) SA2'!$B:$AA,X$645,FALSE)-(VLOOKUP($B365,'Changes (pct point)'!$B:$AA,X$645,FALSE)))</f>
        <v>-9.9826388888888899E-3</v>
      </c>
      <c r="Y365" s="2" t="e">
        <f>VLOOKUP($B365,'Changes (pct point)'!$B:$AA,Y$645,FALSE)/(VLOOKUP($B365,'Rates (%) SA2'!$B:$AA,Y$645,FALSE)-(VLOOKUP($B365,'Changes (pct point)'!$B:$AA,Y$645,FALSE)))</f>
        <v>#DIV/0!</v>
      </c>
      <c r="Z365" s="2">
        <f>VLOOKUP($B365,'Changes (pct point)'!$B:$AA,Z$645,FALSE)/(VLOOKUP($B365,'Rates (%) SA2'!$B:$AA,Z$645,FALSE)-(VLOOKUP($B365,'Changes (pct point)'!$B:$AA,Z$645,FALSE)))</f>
        <v>-8.9690721649484537E-2</v>
      </c>
    </row>
    <row r="366" spans="1:26" x14ac:dyDescent="0.3">
      <c r="A366">
        <v>126021590</v>
      </c>
      <c r="B366" t="s">
        <v>657</v>
      </c>
      <c r="C366" s="2">
        <f>VLOOKUP($B366,'Changes (pct point)'!$B:$AA,C$645,FALSE)/(VLOOKUP($B366,'Rates (%) SA2'!$B:$AA,C$645,FALSE)-(VLOOKUP($B366,'Changes (pct point)'!$B:$AA,C$645,FALSE)))</f>
        <v>0.13441236165364581</v>
      </c>
      <c r="D366" s="2">
        <f>VLOOKUP($B366,'Changes (pct point)'!$B:$AA,D$645,FALSE)/(VLOOKUP($B366,'Rates (%) SA2'!$B:$AA,D$645,FALSE)-(VLOOKUP($B366,'Changes (pct point)'!$B:$AA,D$645,FALSE)))</f>
        <v>0.20942702702702706</v>
      </c>
      <c r="E366" s="2">
        <f>VLOOKUP($B366,'Changes (pct point)'!$B:$AA,E$645,FALSE)/(VLOOKUP($B366,'Rates (%) SA2'!$B:$AA,E$645,FALSE)-(VLOOKUP($B366,'Changes (pct point)'!$B:$AA,E$645,FALSE)))</f>
        <v>0.42766999999999994</v>
      </c>
      <c r="F366" s="2">
        <f>VLOOKUP($B366,'Changes (pct point)'!$B:$AA,F$645,FALSE)/(VLOOKUP($B366,'Rates (%) SA2'!$B:$AA,F$645,FALSE)-(VLOOKUP($B366,'Changes (pct point)'!$B:$AA,F$645,FALSE)))</f>
        <v>-9.0738888888888938E-2</v>
      </c>
      <c r="G366" s="2">
        <f>VLOOKUP($B366,'Changes (pct point)'!$B:$AA,G$645,FALSE)/(VLOOKUP($B366,'Rates (%) SA2'!$B:$AA,G$645,FALSE)-(VLOOKUP($B366,'Changes (pct point)'!$B:$AA,G$645,FALSE)))</f>
        <v>0.6628750000000001</v>
      </c>
      <c r="H366" s="2">
        <f>VLOOKUP($B366,'Changes (pct point)'!$B:$AA,H$645,FALSE)/(VLOOKUP($B366,'Rates (%) SA2'!$B:$AA,H$645,FALSE)-(VLOOKUP($B366,'Changes (pct point)'!$B:$AA,H$645,FALSE)))</f>
        <v>-3.8066019417475699E-2</v>
      </c>
      <c r="I366" s="2">
        <f>VLOOKUP($B366,'Changes (pct point)'!$B:$AA,I$645,FALSE)/(VLOOKUP($B366,'Rates (%) SA2'!$B:$AA,I$645,FALSE)-(VLOOKUP($B366,'Changes (pct point)'!$B:$AA,I$645,FALSE)))</f>
        <v>0.27699837398373989</v>
      </c>
      <c r="J366" s="2">
        <f>VLOOKUP($B366,'Changes (pct point)'!$B:$AA,J$645,FALSE)/(VLOOKUP($B366,'Rates (%) SA2'!$B:$AA,J$645,FALSE)-(VLOOKUP($B366,'Changes (pct point)'!$B:$AA,J$645,FALSE)))</f>
        <v>0.12828235294117654</v>
      </c>
      <c r="K366" s="2">
        <f>VLOOKUP($B366,'Changes (pct point)'!$B:$AA,K$645,FALSE)/(VLOOKUP($B366,'Rates (%) SA2'!$B:$AA,K$645,FALSE)-(VLOOKUP($B366,'Changes (pct point)'!$B:$AA,K$645,FALSE)))</f>
        <v>0.23201428571428576</v>
      </c>
      <c r="L366" s="2">
        <f>VLOOKUP($B366,'Changes (pct point)'!$B:$AA,L$645,FALSE)/(VLOOKUP($B366,'Rates (%) SA2'!$B:$AA,L$645,FALSE)-(VLOOKUP($B366,'Changes (pct point)'!$B:$AA,L$645,FALSE)))</f>
        <v>-0.18589162561576358</v>
      </c>
      <c r="M366" s="2">
        <f>VLOOKUP($B366,'Changes (pct point)'!$B:$AA,M$645,FALSE)/(VLOOKUP($B366,'Rates (%) SA2'!$B:$AA,M$645,FALSE)-(VLOOKUP($B366,'Changes (pct point)'!$B:$AA,M$645,FALSE)))</f>
        <v>3.1975999999999991</v>
      </c>
      <c r="N366" s="2">
        <f>VLOOKUP($B366,'Changes (pct point)'!$B:$AA,N$645,FALSE)/(VLOOKUP($B366,'Rates (%) SA2'!$B:$AA,N$645,FALSE)-(VLOOKUP($B366,'Changes (pct point)'!$B:$AA,N$645,FALSE)))</f>
        <v>-0.49373584905660378</v>
      </c>
      <c r="O366" s="2">
        <f>VLOOKUP($B366,'Changes (pct point)'!$B:$AA,O$645,FALSE)/(VLOOKUP($B366,'Rates (%) SA2'!$B:$AA,O$645,FALSE)-(VLOOKUP($B366,'Changes (pct point)'!$B:$AA,O$645,FALSE)))</f>
        <v>1.2314782608695654</v>
      </c>
      <c r="P366" s="2">
        <f>VLOOKUP($B366,'Changes (pct point)'!$B:$AA,P$645,FALSE)/(VLOOKUP($B366,'Rates (%) SA2'!$B:$AA,P$645,FALSE)-(VLOOKUP($B366,'Changes (pct point)'!$B:$AA,P$645,FALSE)))</f>
        <v>7.9333333333334137E-3</v>
      </c>
      <c r="Q366" s="2">
        <f>VLOOKUP($B366,'Changes (pct point)'!$B:$AA,Q$645,FALSE)/(VLOOKUP($B366,'Rates (%) SA2'!$B:$AA,Q$645,FALSE)-(VLOOKUP($B366,'Changes (pct point)'!$B:$AA,Q$645,FALSE)))</f>
        <v>0.83911538461538471</v>
      </c>
      <c r="R366" s="2">
        <f>VLOOKUP($B366,'Changes (pct point)'!$B:$AA,R$645,FALSE)/(VLOOKUP($B366,'Rates (%) SA2'!$B:$AA,R$645,FALSE)-(VLOOKUP($B366,'Changes (pct point)'!$B:$AA,R$645,FALSE)))</f>
        <v>0.49648571428571436</v>
      </c>
      <c r="S366" s="2">
        <f>VLOOKUP($B366,'Changes (pct point)'!$B:$AA,S$645,FALSE)/(VLOOKUP($B366,'Rates (%) SA2'!$B:$AA,S$645,FALSE)-(VLOOKUP($B366,'Changes (pct point)'!$B:$AA,S$645,FALSE)))</f>
        <v>1.4702857142857144</v>
      </c>
      <c r="T366" s="2">
        <f>VLOOKUP($B366,'Changes (pct point)'!$B:$AA,T$645,FALSE)/(VLOOKUP($B366,'Rates (%) SA2'!$B:$AA,T$645,FALSE)-(VLOOKUP($B366,'Changes (pct point)'!$B:$AA,T$645,FALSE)))</f>
        <v>-6.0586206896551711E-2</v>
      </c>
      <c r="U366" s="2">
        <f>VLOOKUP($B366,'Changes (pct point)'!$B:$AA,U$645,FALSE)/(VLOOKUP($B366,'Rates (%) SA2'!$B:$AA,U$645,FALSE)-(VLOOKUP($B366,'Changes (pct point)'!$B:$AA,U$645,FALSE)))</f>
        <v>-0.12763888888888894</v>
      </c>
      <c r="V366" s="2" t="e">
        <f>VLOOKUP($B366,'Changes (pct point)'!$B:$AA,V$645,FALSE)/(VLOOKUP($B366,'Rates (%) SA2'!$B:$AA,V$645,FALSE)-(VLOOKUP($B366,'Changes (pct point)'!$B:$AA,V$645,FALSE)))</f>
        <v>#VALUE!</v>
      </c>
      <c r="W366" s="2">
        <f>VLOOKUP($B366,'Changes (pct point)'!$B:$AA,W$645,FALSE)/(VLOOKUP($B366,'Rates (%) SA2'!$B:$AA,W$645,FALSE)-(VLOOKUP($B366,'Changes (pct point)'!$B:$AA,W$645,FALSE)))</f>
        <v>0.24742268041237114</v>
      </c>
      <c r="X366" s="2" t="e">
        <f>VLOOKUP($B366,'Changes (pct point)'!$B:$AA,X$645,FALSE)/(VLOOKUP($B366,'Rates (%) SA2'!$B:$AA,X$645,FALSE)-(VLOOKUP($B366,'Changes (pct point)'!$B:$AA,X$645,FALSE)))</f>
        <v>#DIV/0!</v>
      </c>
      <c r="Y366" s="2">
        <f>VLOOKUP($B366,'Changes (pct point)'!$B:$AA,Y$645,FALSE)/(VLOOKUP($B366,'Rates (%) SA2'!$B:$AA,Y$645,FALSE)-(VLOOKUP($B366,'Changes (pct point)'!$B:$AA,Y$645,FALSE)))</f>
        <v>0.18800292611558159</v>
      </c>
      <c r="Z366" s="2">
        <f>VLOOKUP($B366,'Changes (pct point)'!$B:$AA,Z$645,FALSE)/(VLOOKUP($B366,'Rates (%) SA2'!$B:$AA,Z$645,FALSE)-(VLOOKUP($B366,'Changes (pct point)'!$B:$AA,Z$645,FALSE)))</f>
        <v>0.50359712230215825</v>
      </c>
    </row>
    <row r="367" spans="1:26" x14ac:dyDescent="0.3">
      <c r="A367">
        <v>122021690</v>
      </c>
      <c r="B367" t="s">
        <v>555</v>
      </c>
      <c r="C367" s="2">
        <f>VLOOKUP($B367,'Changes (pct point)'!$B:$AA,C$645,FALSE)/(VLOOKUP($B367,'Rates (%) SA2'!$B:$AA,C$645,FALSE)-(VLOOKUP($B367,'Changes (pct point)'!$B:$AA,C$645,FALSE)))</f>
        <v>-3.3799126186056315E-2</v>
      </c>
      <c r="D367" s="2">
        <f>VLOOKUP($B367,'Changes (pct point)'!$B:$AA,D$645,FALSE)/(VLOOKUP($B367,'Rates (%) SA2'!$B:$AA,D$645,FALSE)-(VLOOKUP($B367,'Changes (pct point)'!$B:$AA,D$645,FALSE)))</f>
        <v>-0.21279689815944736</v>
      </c>
      <c r="E367" s="2">
        <f>VLOOKUP($B367,'Changes (pct point)'!$B:$AA,E$645,FALSE)/(VLOOKUP($B367,'Rates (%) SA2'!$B:$AA,E$645,FALSE)-(VLOOKUP($B367,'Changes (pct point)'!$B:$AA,E$645,FALSE)))</f>
        <v>8.3925666312995542E-2</v>
      </c>
      <c r="F367" s="2">
        <f>VLOOKUP($B367,'Changes (pct point)'!$B:$AA,F$645,FALSE)/(VLOOKUP($B367,'Rates (%) SA2'!$B:$AA,F$645,FALSE)-(VLOOKUP($B367,'Changes (pct point)'!$B:$AA,F$645,FALSE)))</f>
        <v>-9.7379959431422483E-2</v>
      </c>
      <c r="G367" s="2">
        <f>VLOOKUP($B367,'Changes (pct point)'!$B:$AA,G$645,FALSE)/(VLOOKUP($B367,'Rates (%) SA2'!$B:$AA,G$645,FALSE)-(VLOOKUP($B367,'Changes (pct point)'!$B:$AA,G$645,FALSE)))</f>
        <v>0.40079243092635597</v>
      </c>
      <c r="H367" s="2">
        <f>VLOOKUP($B367,'Changes (pct point)'!$B:$AA,H$645,FALSE)/(VLOOKUP($B367,'Rates (%) SA2'!$B:$AA,H$645,FALSE)-(VLOOKUP($B367,'Changes (pct point)'!$B:$AA,H$645,FALSE)))</f>
        <v>8.0365627597694153E-2</v>
      </c>
      <c r="I367" s="2">
        <f>VLOOKUP($B367,'Changes (pct point)'!$B:$AA,I$645,FALSE)/(VLOOKUP($B367,'Rates (%) SA2'!$B:$AA,I$645,FALSE)-(VLOOKUP($B367,'Changes (pct point)'!$B:$AA,I$645,FALSE)))</f>
        <v>2.3149908354817724E-2</v>
      </c>
      <c r="J367" s="2">
        <f>VLOOKUP($B367,'Changes (pct point)'!$B:$AA,J$645,FALSE)/(VLOOKUP($B367,'Rates (%) SA2'!$B:$AA,J$645,FALSE)-(VLOOKUP($B367,'Changes (pct point)'!$B:$AA,J$645,FALSE)))</f>
        <v>0.36640306155128732</v>
      </c>
      <c r="K367" s="2">
        <f>VLOOKUP($B367,'Changes (pct point)'!$B:$AA,K$645,FALSE)/(VLOOKUP($B367,'Rates (%) SA2'!$B:$AA,K$645,FALSE)-(VLOOKUP($B367,'Changes (pct point)'!$B:$AA,K$645,FALSE)))</f>
        <v>0.79770207262263226</v>
      </c>
      <c r="L367" s="2">
        <f>VLOOKUP($B367,'Changes (pct point)'!$B:$AA,L$645,FALSE)/(VLOOKUP($B367,'Rates (%) SA2'!$B:$AA,L$645,FALSE)-(VLOOKUP($B367,'Changes (pct point)'!$B:$AA,L$645,FALSE)))</f>
        <v>-0.209259961490629</v>
      </c>
      <c r="M367" s="2">
        <f>VLOOKUP($B367,'Changes (pct point)'!$B:$AA,M$645,FALSE)/(VLOOKUP($B367,'Rates (%) SA2'!$B:$AA,M$645,FALSE)-(VLOOKUP($B367,'Changes (pct point)'!$B:$AA,M$645,FALSE)))</f>
        <v>-0.29814120722011944</v>
      </c>
      <c r="N367" s="2">
        <f>VLOOKUP($B367,'Changes (pct point)'!$B:$AA,N$645,FALSE)/(VLOOKUP($B367,'Rates (%) SA2'!$B:$AA,N$645,FALSE)-(VLOOKUP($B367,'Changes (pct point)'!$B:$AA,N$645,FALSE)))</f>
        <v>-0.38282334834172393</v>
      </c>
      <c r="O367" s="2">
        <f>VLOOKUP($B367,'Changes (pct point)'!$B:$AA,O$645,FALSE)/(VLOOKUP($B367,'Rates (%) SA2'!$B:$AA,O$645,FALSE)-(VLOOKUP($B367,'Changes (pct point)'!$B:$AA,O$645,FALSE)))</f>
        <v>0.24688895778556177</v>
      </c>
      <c r="P367" s="2">
        <f>VLOOKUP($B367,'Changes (pct point)'!$B:$AA,P$645,FALSE)/(VLOOKUP($B367,'Rates (%) SA2'!$B:$AA,P$645,FALSE)-(VLOOKUP($B367,'Changes (pct point)'!$B:$AA,P$645,FALSE)))</f>
        <v>-7.0044272663666959E-2</v>
      </c>
      <c r="Q367" s="2">
        <f>VLOOKUP($B367,'Changes (pct point)'!$B:$AA,Q$645,FALSE)/(VLOOKUP($B367,'Rates (%) SA2'!$B:$AA,Q$645,FALSE)-(VLOOKUP($B367,'Changes (pct point)'!$B:$AA,Q$645,FALSE)))</f>
        <v>0.18835471233832071</v>
      </c>
      <c r="R367" s="2">
        <f>VLOOKUP($B367,'Changes (pct point)'!$B:$AA,R$645,FALSE)/(VLOOKUP($B367,'Rates (%) SA2'!$B:$AA,R$645,FALSE)-(VLOOKUP($B367,'Changes (pct point)'!$B:$AA,R$645,FALSE)))</f>
        <v>0.36784637274703902</v>
      </c>
      <c r="S367" s="2">
        <f>VLOOKUP($B367,'Changes (pct point)'!$B:$AA,S$645,FALSE)/(VLOOKUP($B367,'Rates (%) SA2'!$B:$AA,S$645,FALSE)-(VLOOKUP($B367,'Changes (pct point)'!$B:$AA,S$645,FALSE)))</f>
        <v>0.70567813298254967</v>
      </c>
      <c r="T367" s="2">
        <f>VLOOKUP($B367,'Changes (pct point)'!$B:$AA,T$645,FALSE)/(VLOOKUP($B367,'Rates (%) SA2'!$B:$AA,T$645,FALSE)-(VLOOKUP($B367,'Changes (pct point)'!$B:$AA,T$645,FALSE)))</f>
        <v>-0.12498943036364453</v>
      </c>
      <c r="U367" s="2">
        <f>VLOOKUP($B367,'Changes (pct point)'!$B:$AA,U$645,FALSE)/(VLOOKUP($B367,'Rates (%) SA2'!$B:$AA,U$645,FALSE)-(VLOOKUP($B367,'Changes (pct point)'!$B:$AA,U$645,FALSE)))</f>
        <v>-0.1277898503573337</v>
      </c>
      <c r="V367" s="2" t="e">
        <f>VLOOKUP($B367,'Changes (pct point)'!$B:$AA,V$645,FALSE)/(VLOOKUP($B367,'Rates (%) SA2'!$B:$AA,V$645,FALSE)-(VLOOKUP($B367,'Changes (pct point)'!$B:$AA,V$645,FALSE)))</f>
        <v>#VALUE!</v>
      </c>
      <c r="W367" s="2">
        <f>VLOOKUP($B367,'Changes (pct point)'!$B:$AA,W$645,FALSE)/(VLOOKUP($B367,'Rates (%) SA2'!$B:$AA,W$645,FALSE)-(VLOOKUP($B367,'Changes (pct point)'!$B:$AA,W$645,FALSE)))</f>
        <v>0.59234234234234229</v>
      </c>
      <c r="X367" s="2">
        <f>VLOOKUP($B367,'Changes (pct point)'!$B:$AA,X$645,FALSE)/(VLOOKUP($B367,'Rates (%) SA2'!$B:$AA,X$645,FALSE)-(VLOOKUP($B367,'Changes (pct point)'!$B:$AA,X$645,FALSE)))</f>
        <v>-0.47435897435897445</v>
      </c>
      <c r="Y367" s="2">
        <f>VLOOKUP($B367,'Changes (pct point)'!$B:$AA,Y$645,FALSE)/(VLOOKUP($B367,'Rates (%) SA2'!$B:$AA,Y$645,FALSE)-(VLOOKUP($B367,'Changes (pct point)'!$B:$AA,Y$645,FALSE)))</f>
        <v>0.27485928705440904</v>
      </c>
      <c r="Z367" s="2">
        <f>VLOOKUP($B367,'Changes (pct point)'!$B:$AA,Z$645,FALSE)/(VLOOKUP($B367,'Rates (%) SA2'!$B:$AA,Z$645,FALSE)-(VLOOKUP($B367,'Changes (pct point)'!$B:$AA,Z$645,FALSE)))</f>
        <v>0.21906693711967548</v>
      </c>
    </row>
    <row r="368" spans="1:26" x14ac:dyDescent="0.3">
      <c r="A368">
        <v>120011672</v>
      </c>
      <c r="B368" t="s">
        <v>506</v>
      </c>
      <c r="C368" s="2">
        <f>VLOOKUP($B368,'Changes (pct point)'!$B:$AA,C$645,FALSE)/(VLOOKUP($B368,'Rates (%) SA2'!$B:$AA,C$645,FALSE)-(VLOOKUP($B368,'Changes (pct point)'!$B:$AA,C$645,FALSE)))</f>
        <v>-0.37932552974572342</v>
      </c>
      <c r="D368" s="2">
        <f>VLOOKUP($B368,'Changes (pct point)'!$B:$AA,D$645,FALSE)/(VLOOKUP($B368,'Rates (%) SA2'!$B:$AA,D$645,FALSE)-(VLOOKUP($B368,'Changes (pct point)'!$B:$AA,D$645,FALSE)))</f>
        <v>-0.33759035423404427</v>
      </c>
      <c r="E368" s="2">
        <f>VLOOKUP($B368,'Changes (pct point)'!$B:$AA,E$645,FALSE)/(VLOOKUP($B368,'Rates (%) SA2'!$B:$AA,E$645,FALSE)-(VLOOKUP($B368,'Changes (pct point)'!$B:$AA,E$645,FALSE)))</f>
        <v>-0.51060988547284214</v>
      </c>
      <c r="F368" s="2">
        <f>VLOOKUP($B368,'Changes (pct point)'!$B:$AA,F$645,FALSE)/(VLOOKUP($B368,'Rates (%) SA2'!$B:$AA,F$645,FALSE)-(VLOOKUP($B368,'Changes (pct point)'!$B:$AA,F$645,FALSE)))</f>
        <v>-0.36363207740166203</v>
      </c>
      <c r="G368" s="2">
        <f>VLOOKUP($B368,'Changes (pct point)'!$B:$AA,G$645,FALSE)/(VLOOKUP($B368,'Rates (%) SA2'!$B:$AA,G$645,FALSE)-(VLOOKUP($B368,'Changes (pct point)'!$B:$AA,G$645,FALSE)))</f>
        <v>-0.38746227383656856</v>
      </c>
      <c r="H368" s="2">
        <f>VLOOKUP($B368,'Changes (pct point)'!$B:$AA,H$645,FALSE)/(VLOOKUP($B368,'Rates (%) SA2'!$B:$AA,H$645,FALSE)-(VLOOKUP($B368,'Changes (pct point)'!$B:$AA,H$645,FALSE)))</f>
        <v>-0.44071115327209187</v>
      </c>
      <c r="I368" s="2">
        <f>VLOOKUP($B368,'Changes (pct point)'!$B:$AA,I$645,FALSE)/(VLOOKUP($B368,'Rates (%) SA2'!$B:$AA,I$645,FALSE)-(VLOOKUP($B368,'Changes (pct point)'!$B:$AA,I$645,FALSE)))</f>
        <v>-0.33745071788826703</v>
      </c>
      <c r="J368" s="2">
        <f>VLOOKUP($B368,'Changes (pct point)'!$B:$AA,J$645,FALSE)/(VLOOKUP($B368,'Rates (%) SA2'!$B:$AA,J$645,FALSE)-(VLOOKUP($B368,'Changes (pct point)'!$B:$AA,J$645,FALSE)))</f>
        <v>-0.18171883220929613</v>
      </c>
      <c r="K368" s="2">
        <f>VLOOKUP($B368,'Changes (pct point)'!$B:$AA,K$645,FALSE)/(VLOOKUP($B368,'Rates (%) SA2'!$B:$AA,K$645,FALSE)-(VLOOKUP($B368,'Changes (pct point)'!$B:$AA,K$645,FALSE)))</f>
        <v>-0.38479394200003841</v>
      </c>
      <c r="L368" s="2">
        <f>VLOOKUP($B368,'Changes (pct point)'!$B:$AA,L$645,FALSE)/(VLOOKUP($B368,'Rates (%) SA2'!$B:$AA,L$645,FALSE)-(VLOOKUP($B368,'Changes (pct point)'!$B:$AA,L$645,FALSE)))</f>
        <v>-0.27889717650195567</v>
      </c>
      <c r="M368" s="2">
        <f>VLOOKUP($B368,'Changes (pct point)'!$B:$AA,M$645,FALSE)/(VLOOKUP($B368,'Rates (%) SA2'!$B:$AA,M$645,FALSE)-(VLOOKUP($B368,'Changes (pct point)'!$B:$AA,M$645,FALSE)))</f>
        <v>-0.60444634641662109</v>
      </c>
      <c r="N368" s="2">
        <f>VLOOKUP($B368,'Changes (pct point)'!$B:$AA,N$645,FALSE)/(VLOOKUP($B368,'Rates (%) SA2'!$B:$AA,N$645,FALSE)-(VLOOKUP($B368,'Changes (pct point)'!$B:$AA,N$645,FALSE)))</f>
        <v>-0.616897473380147</v>
      </c>
      <c r="O368" s="2">
        <f>VLOOKUP($B368,'Changes (pct point)'!$B:$AA,O$645,FALSE)/(VLOOKUP($B368,'Rates (%) SA2'!$B:$AA,O$645,FALSE)-(VLOOKUP($B368,'Changes (pct point)'!$B:$AA,O$645,FALSE)))</f>
        <v>-0.13329593433479528</v>
      </c>
      <c r="P368" s="2">
        <f>VLOOKUP($B368,'Changes (pct point)'!$B:$AA,P$645,FALSE)/(VLOOKUP($B368,'Rates (%) SA2'!$B:$AA,P$645,FALSE)-(VLOOKUP($B368,'Changes (pct point)'!$B:$AA,P$645,FALSE)))</f>
        <v>-0.61390405082986188</v>
      </c>
      <c r="Q368" s="2">
        <f>VLOOKUP($B368,'Changes (pct point)'!$B:$AA,Q$645,FALSE)/(VLOOKUP($B368,'Rates (%) SA2'!$B:$AA,Q$645,FALSE)-(VLOOKUP($B368,'Changes (pct point)'!$B:$AA,Q$645,FALSE)))</f>
        <v>-0.16323553396415885</v>
      </c>
      <c r="R368" s="2">
        <f>VLOOKUP($B368,'Changes (pct point)'!$B:$AA,R$645,FALSE)/(VLOOKUP($B368,'Rates (%) SA2'!$B:$AA,R$645,FALSE)-(VLOOKUP($B368,'Changes (pct point)'!$B:$AA,R$645,FALSE)))</f>
        <v>-0.39897542419014981</v>
      </c>
      <c r="S368" s="2">
        <f>VLOOKUP($B368,'Changes (pct point)'!$B:$AA,S$645,FALSE)/(VLOOKUP($B368,'Rates (%) SA2'!$B:$AA,S$645,FALSE)-(VLOOKUP($B368,'Changes (pct point)'!$B:$AA,S$645,FALSE)))</f>
        <v>-0.60939999283841195</v>
      </c>
      <c r="T368" s="2">
        <f>VLOOKUP($B368,'Changes (pct point)'!$B:$AA,T$645,FALSE)/(VLOOKUP($B368,'Rates (%) SA2'!$B:$AA,T$645,FALSE)-(VLOOKUP($B368,'Changes (pct point)'!$B:$AA,T$645,FALSE)))</f>
        <v>-0.35035396464274055</v>
      </c>
      <c r="U368" s="2">
        <f>VLOOKUP($B368,'Changes (pct point)'!$B:$AA,U$645,FALSE)/(VLOOKUP($B368,'Rates (%) SA2'!$B:$AA,U$645,FALSE)-(VLOOKUP($B368,'Changes (pct point)'!$B:$AA,U$645,FALSE)))</f>
        <v>-0.12847622414307774</v>
      </c>
      <c r="V368" s="2">
        <f>VLOOKUP($B368,'Changes (pct point)'!$B:$AA,V$645,FALSE)/(VLOOKUP($B368,'Rates (%) SA2'!$B:$AA,V$645,FALSE)-(VLOOKUP($B368,'Changes (pct point)'!$B:$AA,V$645,FALSE)))</f>
        <v>-0.60734519604443582</v>
      </c>
      <c r="W368" s="2">
        <f>VLOOKUP($B368,'Changes (pct point)'!$B:$AA,W$645,FALSE)/(VLOOKUP($B368,'Rates (%) SA2'!$B:$AA,W$645,FALSE)-(VLOOKUP($B368,'Changes (pct point)'!$B:$AA,W$645,FALSE)))</f>
        <v>-8.7261785356068211E-2</v>
      </c>
      <c r="X368" s="2">
        <f>VLOOKUP($B368,'Changes (pct point)'!$B:$AA,X$645,FALSE)/(VLOOKUP($B368,'Rates (%) SA2'!$B:$AA,X$645,FALSE)-(VLOOKUP($B368,'Changes (pct point)'!$B:$AA,X$645,FALSE)))</f>
        <v>0.28363636363636369</v>
      </c>
      <c r="Y368" s="2">
        <f>VLOOKUP($B368,'Changes (pct point)'!$B:$AA,Y$645,FALSE)/(VLOOKUP($B368,'Rates (%) SA2'!$B:$AA,Y$645,FALSE)-(VLOOKUP($B368,'Changes (pct point)'!$B:$AA,Y$645,FALSE)))</f>
        <v>0.25479026411185912</v>
      </c>
      <c r="Z368" s="2">
        <f>VLOOKUP($B368,'Changes (pct point)'!$B:$AA,Z$645,FALSE)/(VLOOKUP($B368,'Rates (%) SA2'!$B:$AA,Z$645,FALSE)-(VLOOKUP($B368,'Changes (pct point)'!$B:$AA,Z$645,FALSE)))</f>
        <v>0.1920583468395462</v>
      </c>
    </row>
    <row r="369" spans="1:26" x14ac:dyDescent="0.3">
      <c r="A369">
        <v>117021328</v>
      </c>
      <c r="B369" t="s">
        <v>422</v>
      </c>
      <c r="C369" s="2">
        <f>VLOOKUP($B369,'Changes (pct point)'!$B:$AA,C$645,FALSE)/(VLOOKUP($B369,'Rates (%) SA2'!$B:$AA,C$645,FALSE)-(VLOOKUP($B369,'Changes (pct point)'!$B:$AA,C$645,FALSE)))</f>
        <v>-0.19803703703703709</v>
      </c>
      <c r="D369" s="2">
        <f>VLOOKUP($B369,'Changes (pct point)'!$B:$AA,D$645,FALSE)/(VLOOKUP($B369,'Rates (%) SA2'!$B:$AA,D$645,FALSE)-(VLOOKUP($B369,'Changes (pct point)'!$B:$AA,D$645,FALSE)))</f>
        <v>-0.45983028169014084</v>
      </c>
      <c r="E369" s="2">
        <f>VLOOKUP($B369,'Changes (pct point)'!$B:$AA,E$645,FALSE)/(VLOOKUP($B369,'Rates (%) SA2'!$B:$AA,E$645,FALSE)-(VLOOKUP($B369,'Changes (pct point)'!$B:$AA,E$645,FALSE)))</f>
        <v>0.18917647058823531</v>
      </c>
      <c r="F369" s="2">
        <f>VLOOKUP($B369,'Changes (pct point)'!$B:$AA,F$645,FALSE)/(VLOOKUP($B369,'Rates (%) SA2'!$B:$AA,F$645,FALSE)-(VLOOKUP($B369,'Changes (pct point)'!$B:$AA,F$645,FALSE)))</f>
        <v>-0.19506187845303877</v>
      </c>
      <c r="G369" s="2">
        <f>VLOOKUP($B369,'Changes (pct point)'!$B:$AA,G$645,FALSE)/(VLOOKUP($B369,'Rates (%) SA2'!$B:$AA,G$645,FALSE)-(VLOOKUP($B369,'Changes (pct point)'!$B:$AA,G$645,FALSE)))</f>
        <v>-8.4119736842105372E-2</v>
      </c>
      <c r="H369" s="2">
        <f>VLOOKUP($B369,'Changes (pct point)'!$B:$AA,H$645,FALSE)/(VLOOKUP($B369,'Rates (%) SA2'!$B:$AA,H$645,FALSE)-(VLOOKUP($B369,'Changes (pct point)'!$B:$AA,H$645,FALSE)))</f>
        <v>-0.12003948497854083</v>
      </c>
      <c r="I369" s="2">
        <f>VLOOKUP($B369,'Changes (pct point)'!$B:$AA,I$645,FALSE)/(VLOOKUP($B369,'Rates (%) SA2'!$B:$AA,I$645,FALSE)-(VLOOKUP($B369,'Changes (pct point)'!$B:$AA,I$645,FALSE)))</f>
        <v>-0.13220439560439551</v>
      </c>
      <c r="J369" s="2">
        <f>VLOOKUP($B369,'Changes (pct point)'!$B:$AA,J$645,FALSE)/(VLOOKUP($B369,'Rates (%) SA2'!$B:$AA,J$645,FALSE)-(VLOOKUP($B369,'Changes (pct point)'!$B:$AA,J$645,FALSE)))</f>
        <v>2.0833333333333259E-3</v>
      </c>
      <c r="K369" s="2">
        <f>VLOOKUP($B369,'Changes (pct point)'!$B:$AA,K$645,FALSE)/(VLOOKUP($B369,'Rates (%) SA2'!$B:$AA,K$645,FALSE)-(VLOOKUP($B369,'Changes (pct point)'!$B:$AA,K$645,FALSE)))</f>
        <v>-0.14352941176470585</v>
      </c>
      <c r="L369" s="2">
        <f>VLOOKUP($B369,'Changes (pct point)'!$B:$AA,L$645,FALSE)/(VLOOKUP($B369,'Rates (%) SA2'!$B:$AA,L$645,FALSE)-(VLOOKUP($B369,'Changes (pct point)'!$B:$AA,L$645,FALSE)))</f>
        <v>-0.51074117647058825</v>
      </c>
      <c r="M369" s="2">
        <f>VLOOKUP($B369,'Changes (pct point)'!$B:$AA,M$645,FALSE)/(VLOOKUP($B369,'Rates (%) SA2'!$B:$AA,M$645,FALSE)-(VLOOKUP($B369,'Changes (pct point)'!$B:$AA,M$645,FALSE)))</f>
        <v>-0.23964255319148933</v>
      </c>
      <c r="N369" s="2">
        <f>VLOOKUP($B369,'Changes (pct point)'!$B:$AA,N$645,FALSE)/(VLOOKUP($B369,'Rates (%) SA2'!$B:$AA,N$645,FALSE)-(VLOOKUP($B369,'Changes (pct point)'!$B:$AA,N$645,FALSE)))</f>
        <v>-0.41452387096774196</v>
      </c>
      <c r="O369" s="2">
        <f>VLOOKUP($B369,'Changes (pct point)'!$B:$AA,O$645,FALSE)/(VLOOKUP($B369,'Rates (%) SA2'!$B:$AA,O$645,FALSE)-(VLOOKUP($B369,'Changes (pct point)'!$B:$AA,O$645,FALSE)))</f>
        <v>0.50938666666666654</v>
      </c>
      <c r="P369" s="2">
        <f>VLOOKUP($B369,'Changes (pct point)'!$B:$AA,P$645,FALSE)/(VLOOKUP($B369,'Rates (%) SA2'!$B:$AA,P$645,FALSE)-(VLOOKUP($B369,'Changes (pct point)'!$B:$AA,P$645,FALSE)))</f>
        <v>-9.3839999999999868E-2</v>
      </c>
      <c r="Q369" s="2">
        <f>VLOOKUP($B369,'Changes (pct point)'!$B:$AA,Q$645,FALSE)/(VLOOKUP($B369,'Rates (%) SA2'!$B:$AA,Q$645,FALSE)-(VLOOKUP($B369,'Changes (pct point)'!$B:$AA,Q$645,FALSE)))</f>
        <v>-0.12874561403508775</v>
      </c>
      <c r="R369" s="2">
        <f>VLOOKUP($B369,'Changes (pct point)'!$B:$AA,R$645,FALSE)/(VLOOKUP($B369,'Rates (%) SA2'!$B:$AA,R$645,FALSE)-(VLOOKUP($B369,'Changes (pct point)'!$B:$AA,R$645,FALSE)))</f>
        <v>-9.8732857142857164E-2</v>
      </c>
      <c r="S369" s="2">
        <f>VLOOKUP($B369,'Changes (pct point)'!$B:$AA,S$645,FALSE)/(VLOOKUP($B369,'Rates (%) SA2'!$B:$AA,S$645,FALSE)-(VLOOKUP($B369,'Changes (pct point)'!$B:$AA,S$645,FALSE)))</f>
        <v>-8.1021739130434783E-2</v>
      </c>
      <c r="T369" s="2">
        <f>VLOOKUP($B369,'Changes (pct point)'!$B:$AA,T$645,FALSE)/(VLOOKUP($B369,'Rates (%) SA2'!$B:$AA,T$645,FALSE)-(VLOOKUP($B369,'Changes (pct point)'!$B:$AA,T$645,FALSE)))</f>
        <v>-0.30182272727272735</v>
      </c>
      <c r="U369" s="2">
        <f>VLOOKUP($B369,'Changes (pct point)'!$B:$AA,U$645,FALSE)/(VLOOKUP($B369,'Rates (%) SA2'!$B:$AA,U$645,FALSE)-(VLOOKUP($B369,'Changes (pct point)'!$B:$AA,U$645,FALSE)))</f>
        <v>-0.12896690647482018</v>
      </c>
      <c r="V369" s="2" t="e">
        <f>VLOOKUP($B369,'Changes (pct point)'!$B:$AA,V$645,FALSE)/(VLOOKUP($B369,'Rates (%) SA2'!$B:$AA,V$645,FALSE)-(VLOOKUP($B369,'Changes (pct point)'!$B:$AA,V$645,FALSE)))</f>
        <v>#VALUE!</v>
      </c>
      <c r="W369" s="2">
        <f>VLOOKUP($B369,'Changes (pct point)'!$B:$AA,W$645,FALSE)/(VLOOKUP($B369,'Rates (%) SA2'!$B:$AA,W$645,FALSE)-(VLOOKUP($B369,'Changes (pct point)'!$B:$AA,W$645,FALSE)))</f>
        <v>4.1139240506329111E-2</v>
      </c>
      <c r="X369" s="2">
        <f>VLOOKUP($B369,'Changes (pct point)'!$B:$AA,X$645,FALSE)/(VLOOKUP($B369,'Rates (%) SA2'!$B:$AA,X$645,FALSE)-(VLOOKUP($B369,'Changes (pct point)'!$B:$AA,X$645,FALSE)))</f>
        <v>0.33105802047781568</v>
      </c>
      <c r="Y369" s="2">
        <f>VLOOKUP($B369,'Changes (pct point)'!$B:$AA,Y$645,FALSE)/(VLOOKUP($B369,'Rates (%) SA2'!$B:$AA,Y$645,FALSE)-(VLOOKUP($B369,'Changes (pct point)'!$B:$AA,Y$645,FALSE)))</f>
        <v>0.50151791135397694</v>
      </c>
      <c r="Z369" s="2">
        <f>VLOOKUP($B369,'Changes (pct point)'!$B:$AA,Z$645,FALSE)/(VLOOKUP($B369,'Rates (%) SA2'!$B:$AA,Z$645,FALSE)-(VLOOKUP($B369,'Changes (pct point)'!$B:$AA,Z$645,FALSE)))</f>
        <v>0.29444756029164332</v>
      </c>
    </row>
    <row r="370" spans="1:26" x14ac:dyDescent="0.3">
      <c r="A370">
        <v>128021533</v>
      </c>
      <c r="B370" t="s">
        <v>704</v>
      </c>
      <c r="C370" s="2">
        <f>VLOOKUP($B370,'Changes (pct point)'!$B:$AA,C$645,FALSE)/(VLOOKUP($B370,'Rates (%) SA2'!$B:$AA,C$645,FALSE)-(VLOOKUP($B370,'Changes (pct point)'!$B:$AA,C$645,FALSE)))</f>
        <v>-0.35792553529644949</v>
      </c>
      <c r="D370" s="2">
        <f>VLOOKUP($B370,'Changes (pct point)'!$B:$AA,D$645,FALSE)/(VLOOKUP($B370,'Rates (%) SA2'!$B:$AA,D$645,FALSE)-(VLOOKUP($B370,'Changes (pct point)'!$B:$AA,D$645,FALSE)))</f>
        <v>-0.63506749116607775</v>
      </c>
      <c r="E370" s="2">
        <f>VLOOKUP($B370,'Changes (pct point)'!$B:$AA,E$645,FALSE)/(VLOOKUP($B370,'Rates (%) SA2'!$B:$AA,E$645,FALSE)-(VLOOKUP($B370,'Changes (pct point)'!$B:$AA,E$645,FALSE)))</f>
        <v>-4.1720512820512701E-2</v>
      </c>
      <c r="F370" s="2">
        <f>VLOOKUP($B370,'Changes (pct point)'!$B:$AA,F$645,FALSE)/(VLOOKUP($B370,'Rates (%) SA2'!$B:$AA,F$645,FALSE)-(VLOOKUP($B370,'Changes (pct point)'!$B:$AA,F$645,FALSE)))</f>
        <v>-0.38761428571428574</v>
      </c>
      <c r="G370" s="2">
        <f>VLOOKUP($B370,'Changes (pct point)'!$B:$AA,G$645,FALSE)/(VLOOKUP($B370,'Rates (%) SA2'!$B:$AA,G$645,FALSE)-(VLOOKUP($B370,'Changes (pct point)'!$B:$AA,G$645,FALSE)))</f>
        <v>0.42417659574468092</v>
      </c>
      <c r="H370" s="2">
        <f>VLOOKUP($B370,'Changes (pct point)'!$B:$AA,H$645,FALSE)/(VLOOKUP($B370,'Rates (%) SA2'!$B:$AA,H$645,FALSE)-(VLOOKUP($B370,'Changes (pct point)'!$B:$AA,H$645,FALSE)))</f>
        <v>-0.2839146245059288</v>
      </c>
      <c r="I370" s="2">
        <f>VLOOKUP($B370,'Changes (pct point)'!$B:$AA,I$645,FALSE)/(VLOOKUP($B370,'Rates (%) SA2'!$B:$AA,I$645,FALSE)-(VLOOKUP($B370,'Changes (pct point)'!$B:$AA,I$645,FALSE)))</f>
        <v>-0.1337529411764706</v>
      </c>
      <c r="J370" s="2">
        <f>VLOOKUP($B370,'Changes (pct point)'!$B:$AA,J$645,FALSE)/(VLOOKUP($B370,'Rates (%) SA2'!$B:$AA,J$645,FALSE)-(VLOOKUP($B370,'Changes (pct point)'!$B:$AA,J$645,FALSE)))</f>
        <v>0.23954285714285703</v>
      </c>
      <c r="K370" s="2">
        <f>VLOOKUP($B370,'Changes (pct point)'!$B:$AA,K$645,FALSE)/(VLOOKUP($B370,'Rates (%) SA2'!$B:$AA,K$645,FALSE)-(VLOOKUP($B370,'Changes (pct point)'!$B:$AA,K$645,FALSE)))</f>
        <v>1.8281866666666666</v>
      </c>
      <c r="L370" s="2">
        <f>VLOOKUP($B370,'Changes (pct point)'!$B:$AA,L$645,FALSE)/(VLOOKUP($B370,'Rates (%) SA2'!$B:$AA,L$645,FALSE)-(VLOOKUP($B370,'Changes (pct point)'!$B:$AA,L$645,FALSE)))</f>
        <v>-0.61704472843450475</v>
      </c>
      <c r="M370" s="2">
        <f>VLOOKUP($B370,'Changes (pct point)'!$B:$AA,M$645,FALSE)/(VLOOKUP($B370,'Rates (%) SA2'!$B:$AA,M$645,FALSE)-(VLOOKUP($B370,'Changes (pct point)'!$B:$AA,M$645,FALSE)))</f>
        <v>0.67581794871794865</v>
      </c>
      <c r="N370" s="2">
        <f>VLOOKUP($B370,'Changes (pct point)'!$B:$AA,N$645,FALSE)/(VLOOKUP($B370,'Rates (%) SA2'!$B:$AA,N$645,FALSE)-(VLOOKUP($B370,'Changes (pct point)'!$B:$AA,N$645,FALSE)))</f>
        <v>-0.55784974874371862</v>
      </c>
      <c r="O370" s="2">
        <f>VLOOKUP($B370,'Changes (pct point)'!$B:$AA,O$645,FALSE)/(VLOOKUP($B370,'Rates (%) SA2'!$B:$AA,O$645,FALSE)-(VLOOKUP($B370,'Changes (pct point)'!$B:$AA,O$645,FALSE)))</f>
        <v>0.3909999999999999</v>
      </c>
      <c r="P370" s="2">
        <f>VLOOKUP($B370,'Changes (pct point)'!$B:$AA,P$645,FALSE)/(VLOOKUP($B370,'Rates (%) SA2'!$B:$AA,P$645,FALSE)-(VLOOKUP($B370,'Changes (pct point)'!$B:$AA,P$645,FALSE)))</f>
        <v>0.38504666666666676</v>
      </c>
      <c r="Q370" s="2">
        <f>VLOOKUP($B370,'Changes (pct point)'!$B:$AA,Q$645,FALSE)/(VLOOKUP($B370,'Rates (%) SA2'!$B:$AA,Q$645,FALSE)-(VLOOKUP($B370,'Changes (pct point)'!$B:$AA,Q$645,FALSE)))</f>
        <v>-0.26658478260869573</v>
      </c>
      <c r="R370" s="2">
        <f>VLOOKUP($B370,'Changes (pct point)'!$B:$AA,R$645,FALSE)/(VLOOKUP($B370,'Rates (%) SA2'!$B:$AA,R$645,FALSE)-(VLOOKUP($B370,'Changes (pct point)'!$B:$AA,R$645,FALSE)))</f>
        <v>0.41876304347826077</v>
      </c>
      <c r="S370" s="2">
        <f>VLOOKUP($B370,'Changes (pct point)'!$B:$AA,S$645,FALSE)/(VLOOKUP($B370,'Rates (%) SA2'!$B:$AA,S$645,FALSE)-(VLOOKUP($B370,'Changes (pct point)'!$B:$AA,S$645,FALSE)))</f>
        <v>0.68410365853658528</v>
      </c>
      <c r="T370" s="2">
        <f>VLOOKUP($B370,'Changes (pct point)'!$B:$AA,T$645,FALSE)/(VLOOKUP($B370,'Rates (%) SA2'!$B:$AA,T$645,FALSE)-(VLOOKUP($B370,'Changes (pct point)'!$B:$AA,T$645,FALSE)))</f>
        <v>-0.55757259380097879</v>
      </c>
      <c r="U370" s="2">
        <f>VLOOKUP($B370,'Changes (pct point)'!$B:$AA,U$645,FALSE)/(VLOOKUP($B370,'Rates (%) SA2'!$B:$AA,U$645,FALSE)-(VLOOKUP($B370,'Changes (pct point)'!$B:$AA,U$645,FALSE)))</f>
        <v>-0.12988970588235291</v>
      </c>
      <c r="V370" s="2" t="e">
        <f>VLOOKUP($B370,'Changes (pct point)'!$B:$AA,V$645,FALSE)/(VLOOKUP($B370,'Rates (%) SA2'!$B:$AA,V$645,FALSE)-(VLOOKUP($B370,'Changes (pct point)'!$B:$AA,V$645,FALSE)))</f>
        <v>#VALUE!</v>
      </c>
      <c r="W370" s="2">
        <f>VLOOKUP($B370,'Changes (pct point)'!$B:$AA,W$645,FALSE)/(VLOOKUP($B370,'Rates (%) SA2'!$B:$AA,W$645,FALSE)-(VLOOKUP($B370,'Changes (pct point)'!$B:$AA,W$645,FALSE)))</f>
        <v>0.48256880733944951</v>
      </c>
      <c r="X370" s="2">
        <f>VLOOKUP($B370,'Changes (pct point)'!$B:$AA,X$645,FALSE)/(VLOOKUP($B370,'Rates (%) SA2'!$B:$AA,X$645,FALSE)-(VLOOKUP($B370,'Changes (pct point)'!$B:$AA,X$645,FALSE)))</f>
        <v>-0.22911051212938005</v>
      </c>
      <c r="Y370" s="2" t="e">
        <f>VLOOKUP($B370,'Changes (pct point)'!$B:$AA,Y$645,FALSE)/(VLOOKUP($B370,'Rates (%) SA2'!$B:$AA,Y$645,FALSE)-(VLOOKUP($B370,'Changes (pct point)'!$B:$AA,Y$645,FALSE)))</f>
        <v>#DIV/0!</v>
      </c>
      <c r="Z370" s="2">
        <f>VLOOKUP($B370,'Changes (pct point)'!$B:$AA,Z$645,FALSE)/(VLOOKUP($B370,'Rates (%) SA2'!$B:$AA,Z$645,FALSE)-(VLOOKUP($B370,'Changes (pct point)'!$B:$AA,Z$645,FALSE)))</f>
        <v>-0.17730936143831372</v>
      </c>
    </row>
    <row r="371" spans="1:26" x14ac:dyDescent="0.3">
      <c r="A371">
        <v>103021066</v>
      </c>
      <c r="B371" t="s">
        <v>140</v>
      </c>
      <c r="C371" s="2">
        <f>VLOOKUP($B371,'Changes (pct point)'!$B:$AA,C$645,FALSE)/(VLOOKUP($B371,'Rates (%) SA2'!$B:$AA,C$645,FALSE)-(VLOOKUP($B371,'Changes (pct point)'!$B:$AA,C$645,FALSE)))</f>
        <v>-5.7134355775161308E-2</v>
      </c>
      <c r="D371" s="2">
        <f>VLOOKUP($B371,'Changes (pct point)'!$B:$AA,D$645,FALSE)/(VLOOKUP($B371,'Rates (%) SA2'!$B:$AA,D$645,FALSE)-(VLOOKUP($B371,'Changes (pct point)'!$B:$AA,D$645,FALSE)))</f>
        <v>7.6204166666666628E-2</v>
      </c>
      <c r="E371" s="2">
        <f>VLOOKUP($B371,'Changes (pct point)'!$B:$AA,E$645,FALSE)/(VLOOKUP($B371,'Rates (%) SA2'!$B:$AA,E$645,FALSE)-(VLOOKUP($B371,'Changes (pct point)'!$B:$AA,E$645,FALSE)))</f>
        <v>-0.14653658536585359</v>
      </c>
      <c r="F371" s="2">
        <f>VLOOKUP($B371,'Changes (pct point)'!$B:$AA,F$645,FALSE)/(VLOOKUP($B371,'Rates (%) SA2'!$B:$AA,F$645,FALSE)-(VLOOKUP($B371,'Changes (pct point)'!$B:$AA,F$645,FALSE)))</f>
        <v>-2.9048780487804918E-2</v>
      </c>
      <c r="G371" s="2">
        <f>VLOOKUP($B371,'Changes (pct point)'!$B:$AA,G$645,FALSE)/(VLOOKUP($B371,'Rates (%) SA2'!$B:$AA,G$645,FALSE)-(VLOOKUP($B371,'Changes (pct point)'!$B:$AA,G$645,FALSE)))</f>
        <v>-0.11673481481481479</v>
      </c>
      <c r="H371" s="2">
        <f>VLOOKUP($B371,'Changes (pct point)'!$B:$AA,H$645,FALSE)/(VLOOKUP($B371,'Rates (%) SA2'!$B:$AA,H$645,FALSE)-(VLOOKUP($B371,'Changes (pct point)'!$B:$AA,H$645,FALSE)))</f>
        <v>0.15459574468085108</v>
      </c>
      <c r="I371" s="2">
        <f>VLOOKUP($B371,'Changes (pct point)'!$B:$AA,I$645,FALSE)/(VLOOKUP($B371,'Rates (%) SA2'!$B:$AA,I$645,FALSE)-(VLOOKUP($B371,'Changes (pct point)'!$B:$AA,I$645,FALSE)))</f>
        <v>-0.25356410256410261</v>
      </c>
      <c r="J371" s="2">
        <f>VLOOKUP($B371,'Changes (pct point)'!$B:$AA,J$645,FALSE)/(VLOOKUP($B371,'Rates (%) SA2'!$B:$AA,J$645,FALSE)-(VLOOKUP($B371,'Changes (pct point)'!$B:$AA,J$645,FALSE)))</f>
        <v>0.19353928571428572</v>
      </c>
      <c r="K371" s="2">
        <f>VLOOKUP($B371,'Changes (pct point)'!$B:$AA,K$645,FALSE)/(VLOOKUP($B371,'Rates (%) SA2'!$B:$AA,K$645,FALSE)-(VLOOKUP($B371,'Changes (pct point)'!$B:$AA,K$645,FALSE)))</f>
        <v>-0.18155454545454544</v>
      </c>
      <c r="L371" s="2">
        <f>VLOOKUP($B371,'Changes (pct point)'!$B:$AA,L$645,FALSE)/(VLOOKUP($B371,'Rates (%) SA2'!$B:$AA,L$645,FALSE)-(VLOOKUP($B371,'Changes (pct point)'!$B:$AA,L$645,FALSE)))</f>
        <v>5.2743670886075886E-2</v>
      </c>
      <c r="M371" s="2">
        <f>VLOOKUP($B371,'Changes (pct point)'!$B:$AA,M$645,FALSE)/(VLOOKUP($B371,'Rates (%) SA2'!$B:$AA,M$645,FALSE)-(VLOOKUP($B371,'Changes (pct point)'!$B:$AA,M$645,FALSE)))</f>
        <v>-0.2145719626168224</v>
      </c>
      <c r="N371" s="2">
        <f>VLOOKUP($B371,'Changes (pct point)'!$B:$AA,N$645,FALSE)/(VLOOKUP($B371,'Rates (%) SA2'!$B:$AA,N$645,FALSE)-(VLOOKUP($B371,'Changes (pct point)'!$B:$AA,N$645,FALSE)))</f>
        <v>1.5072636363636365</v>
      </c>
      <c r="O371" s="2">
        <f>VLOOKUP($B371,'Changes (pct point)'!$B:$AA,O$645,FALSE)/(VLOOKUP($B371,'Rates (%) SA2'!$B:$AA,O$645,FALSE)-(VLOOKUP($B371,'Changes (pct point)'!$B:$AA,O$645,FALSE)))</f>
        <v>-0.18072727272727271</v>
      </c>
      <c r="P371" s="2" t="e">
        <f>VLOOKUP($B371,'Changes (pct point)'!$B:$AA,P$645,FALSE)/(VLOOKUP($B371,'Rates (%) SA2'!$B:$AA,P$645,FALSE)-(VLOOKUP($B371,'Changes (pct point)'!$B:$AA,P$645,FALSE)))</f>
        <v>#VALUE!</v>
      </c>
      <c r="Q371" s="2">
        <f>VLOOKUP($B371,'Changes (pct point)'!$B:$AA,Q$645,FALSE)/(VLOOKUP($B371,'Rates (%) SA2'!$B:$AA,Q$645,FALSE)-(VLOOKUP($B371,'Changes (pct point)'!$B:$AA,Q$645,FALSE)))</f>
        <v>-0.11908157894736851</v>
      </c>
      <c r="R371" s="2">
        <f>VLOOKUP($B371,'Changes (pct point)'!$B:$AA,R$645,FALSE)/(VLOOKUP($B371,'Rates (%) SA2'!$B:$AA,R$645,FALSE)-(VLOOKUP($B371,'Changes (pct point)'!$B:$AA,R$645,FALSE)))</f>
        <v>-0.22277173913043469</v>
      </c>
      <c r="S371" s="2">
        <f>VLOOKUP($B371,'Changes (pct point)'!$B:$AA,S$645,FALSE)/(VLOOKUP($B371,'Rates (%) SA2'!$B:$AA,S$645,FALSE)-(VLOOKUP($B371,'Changes (pct point)'!$B:$AA,S$645,FALSE)))</f>
        <v>-0.39182464454976301</v>
      </c>
      <c r="T371" s="2">
        <f>VLOOKUP($B371,'Changes (pct point)'!$B:$AA,T$645,FALSE)/(VLOOKUP($B371,'Rates (%) SA2'!$B:$AA,T$645,FALSE)-(VLOOKUP($B371,'Changes (pct point)'!$B:$AA,T$645,FALSE)))</f>
        <v>0.74040816326530623</v>
      </c>
      <c r="U371" s="2">
        <f>VLOOKUP($B371,'Changes (pct point)'!$B:$AA,U$645,FALSE)/(VLOOKUP($B371,'Rates (%) SA2'!$B:$AA,U$645,FALSE)-(VLOOKUP($B371,'Changes (pct point)'!$B:$AA,U$645,FALSE)))</f>
        <v>-0.13200472972972976</v>
      </c>
      <c r="V371" s="2">
        <f>VLOOKUP($B371,'Changes (pct point)'!$B:$AA,V$645,FALSE)/(VLOOKUP($B371,'Rates (%) SA2'!$B:$AA,V$645,FALSE)-(VLOOKUP($B371,'Changes (pct point)'!$B:$AA,V$645,FALSE)))</f>
        <v>0</v>
      </c>
      <c r="W371" s="2">
        <f>VLOOKUP($B371,'Changes (pct point)'!$B:$AA,W$645,FALSE)/(VLOOKUP($B371,'Rates (%) SA2'!$B:$AA,W$645,FALSE)-(VLOOKUP($B371,'Changes (pct point)'!$B:$AA,W$645,FALSE)))</f>
        <v>0.43815384615384617</v>
      </c>
      <c r="X371" s="2">
        <f>VLOOKUP($B371,'Changes (pct point)'!$B:$AA,X$645,FALSE)/(VLOOKUP($B371,'Rates (%) SA2'!$B:$AA,X$645,FALSE)-(VLOOKUP($B371,'Changes (pct point)'!$B:$AA,X$645,FALSE)))</f>
        <v>-0.47824999999999995</v>
      </c>
      <c r="Y371" s="2" t="e">
        <f>VLOOKUP($B371,'Changes (pct point)'!$B:$AA,Y$645,FALSE)/(VLOOKUP($B371,'Rates (%) SA2'!$B:$AA,Y$645,FALSE)-(VLOOKUP($B371,'Changes (pct point)'!$B:$AA,Y$645,FALSE)))</f>
        <v>#DIV/0!</v>
      </c>
      <c r="Z371" s="2">
        <f>VLOOKUP($B371,'Changes (pct point)'!$B:$AA,Z$645,FALSE)/(VLOOKUP($B371,'Rates (%) SA2'!$B:$AA,Z$645,FALSE)-(VLOOKUP($B371,'Changes (pct point)'!$B:$AA,Z$645,FALSE)))</f>
        <v>0.36824953445065178</v>
      </c>
    </row>
    <row r="372" spans="1:26" x14ac:dyDescent="0.3">
      <c r="A372">
        <v>119031371</v>
      </c>
      <c r="B372" t="s">
        <v>485</v>
      </c>
      <c r="C372" s="2">
        <f>VLOOKUP($B372,'Changes (pct point)'!$B:$AA,C$645,FALSE)/(VLOOKUP($B372,'Rates (%) SA2'!$B:$AA,C$645,FALSE)-(VLOOKUP($B372,'Changes (pct point)'!$B:$AA,C$645,FALSE)))</f>
        <v>-8.3862243902438932E-2</v>
      </c>
      <c r="D372" s="2">
        <f>VLOOKUP($B372,'Changes (pct point)'!$B:$AA,D$645,FALSE)/(VLOOKUP($B372,'Rates (%) SA2'!$B:$AA,D$645,FALSE)-(VLOOKUP($B372,'Changes (pct point)'!$B:$AA,D$645,FALSE)))</f>
        <v>-0.29292382812500001</v>
      </c>
      <c r="E372" s="2">
        <f>VLOOKUP($B372,'Changes (pct point)'!$B:$AA,E$645,FALSE)/(VLOOKUP($B372,'Rates (%) SA2'!$B:$AA,E$645,FALSE)-(VLOOKUP($B372,'Changes (pct point)'!$B:$AA,E$645,FALSE)))</f>
        <v>-0.25340298507462689</v>
      </c>
      <c r="F372" s="2">
        <f>VLOOKUP($B372,'Changes (pct point)'!$B:$AA,F$645,FALSE)/(VLOOKUP($B372,'Rates (%) SA2'!$B:$AA,F$645,FALSE)-(VLOOKUP($B372,'Changes (pct point)'!$B:$AA,F$645,FALSE)))</f>
        <v>-7.4465271966527247E-2</v>
      </c>
      <c r="G372" s="2">
        <f>VLOOKUP($B372,'Changes (pct point)'!$B:$AA,G$645,FALSE)/(VLOOKUP($B372,'Rates (%) SA2'!$B:$AA,G$645,FALSE)-(VLOOKUP($B372,'Changes (pct point)'!$B:$AA,G$645,FALSE)))</f>
        <v>0.3412254777070064</v>
      </c>
      <c r="H372" s="2">
        <f>VLOOKUP($B372,'Changes (pct point)'!$B:$AA,H$645,FALSE)/(VLOOKUP($B372,'Rates (%) SA2'!$B:$AA,H$645,FALSE)-(VLOOKUP($B372,'Changes (pct point)'!$B:$AA,H$645,FALSE)))</f>
        <v>7.7069062500000063E-2</v>
      </c>
      <c r="I372" s="2">
        <f>VLOOKUP($B372,'Changes (pct point)'!$B:$AA,I$645,FALSE)/(VLOOKUP($B372,'Rates (%) SA2'!$B:$AA,I$645,FALSE)-(VLOOKUP($B372,'Changes (pct point)'!$B:$AA,I$645,FALSE)))</f>
        <v>-7.4828285077951015E-2</v>
      </c>
      <c r="J372" s="2">
        <f>VLOOKUP($B372,'Changes (pct point)'!$B:$AA,J$645,FALSE)/(VLOOKUP($B372,'Rates (%) SA2'!$B:$AA,J$645,FALSE)-(VLOOKUP($B372,'Changes (pct point)'!$B:$AA,J$645,FALSE)))</f>
        <v>0.71147374999999979</v>
      </c>
      <c r="K372" s="2">
        <f>VLOOKUP($B372,'Changes (pct point)'!$B:$AA,K$645,FALSE)/(VLOOKUP($B372,'Rates (%) SA2'!$B:$AA,K$645,FALSE)-(VLOOKUP($B372,'Changes (pct point)'!$B:$AA,K$645,FALSE)))</f>
        <v>0.41589879518072292</v>
      </c>
      <c r="L372" s="2">
        <f>VLOOKUP($B372,'Changes (pct point)'!$B:$AA,L$645,FALSE)/(VLOOKUP($B372,'Rates (%) SA2'!$B:$AA,L$645,FALSE)-(VLOOKUP($B372,'Changes (pct point)'!$B:$AA,L$645,FALSE)))</f>
        <v>-0.3480161983471074</v>
      </c>
      <c r="M372" s="2">
        <f>VLOOKUP($B372,'Changes (pct point)'!$B:$AA,M$645,FALSE)/(VLOOKUP($B372,'Rates (%) SA2'!$B:$AA,M$645,FALSE)-(VLOOKUP($B372,'Changes (pct point)'!$B:$AA,M$645,FALSE)))</f>
        <v>-0.2265294117647059</v>
      </c>
      <c r="N372" s="2">
        <f>VLOOKUP($B372,'Changes (pct point)'!$B:$AA,N$645,FALSE)/(VLOOKUP($B372,'Rates (%) SA2'!$B:$AA,N$645,FALSE)-(VLOOKUP($B372,'Changes (pct point)'!$B:$AA,N$645,FALSE)))</f>
        <v>-0.36927757009345796</v>
      </c>
      <c r="O372" s="2">
        <f>VLOOKUP($B372,'Changes (pct point)'!$B:$AA,O$645,FALSE)/(VLOOKUP($B372,'Rates (%) SA2'!$B:$AA,O$645,FALSE)-(VLOOKUP($B372,'Changes (pct point)'!$B:$AA,O$645,FALSE)))</f>
        <v>1.13543375</v>
      </c>
      <c r="P372" s="2">
        <f>VLOOKUP($B372,'Changes (pct point)'!$B:$AA,P$645,FALSE)/(VLOOKUP($B372,'Rates (%) SA2'!$B:$AA,P$645,FALSE)-(VLOOKUP($B372,'Changes (pct point)'!$B:$AA,P$645,FALSE)))</f>
        <v>-0.45913333333333339</v>
      </c>
      <c r="Q372" s="2">
        <f>VLOOKUP($B372,'Changes (pct point)'!$B:$AA,Q$645,FALSE)/(VLOOKUP($B372,'Rates (%) SA2'!$B:$AA,Q$645,FALSE)-(VLOOKUP($B372,'Changes (pct point)'!$B:$AA,Q$645,FALSE)))</f>
        <v>-1.7800732600732724E-2</v>
      </c>
      <c r="R372" s="2">
        <f>VLOOKUP($B372,'Changes (pct point)'!$B:$AA,R$645,FALSE)/(VLOOKUP($B372,'Rates (%) SA2'!$B:$AA,R$645,FALSE)-(VLOOKUP($B372,'Changes (pct point)'!$B:$AA,R$645,FALSE)))</f>
        <v>0.23827816901408466</v>
      </c>
      <c r="S372" s="2">
        <f>VLOOKUP($B372,'Changes (pct point)'!$B:$AA,S$645,FALSE)/(VLOOKUP($B372,'Rates (%) SA2'!$B:$AA,S$645,FALSE)-(VLOOKUP($B372,'Changes (pct point)'!$B:$AA,S$645,FALSE)))</f>
        <v>0.31760200000000005</v>
      </c>
      <c r="T372" s="2">
        <f>VLOOKUP($B372,'Changes (pct point)'!$B:$AA,T$645,FALSE)/(VLOOKUP($B372,'Rates (%) SA2'!$B:$AA,T$645,FALSE)-(VLOOKUP($B372,'Changes (pct point)'!$B:$AA,T$645,FALSE)))</f>
        <v>-0.15183910891089109</v>
      </c>
      <c r="U372" s="2">
        <f>VLOOKUP($B372,'Changes (pct point)'!$B:$AA,U$645,FALSE)/(VLOOKUP($B372,'Rates (%) SA2'!$B:$AA,U$645,FALSE)-(VLOOKUP($B372,'Changes (pct point)'!$B:$AA,U$645,FALSE)))</f>
        <v>-0.13359851485148508</v>
      </c>
      <c r="V372" s="2" t="e">
        <f>VLOOKUP($B372,'Changes (pct point)'!$B:$AA,V$645,FALSE)/(VLOOKUP($B372,'Rates (%) SA2'!$B:$AA,V$645,FALSE)-(VLOOKUP($B372,'Changes (pct point)'!$B:$AA,V$645,FALSE)))</f>
        <v>#VALUE!</v>
      </c>
      <c r="W372" s="2">
        <f>VLOOKUP($B372,'Changes (pct point)'!$B:$AA,W$645,FALSE)/(VLOOKUP($B372,'Rates (%) SA2'!$B:$AA,W$645,FALSE)-(VLOOKUP($B372,'Changes (pct point)'!$B:$AA,W$645,FALSE)))</f>
        <v>0.30366492146596863</v>
      </c>
      <c r="X372" s="2">
        <f>VLOOKUP($B372,'Changes (pct point)'!$B:$AA,X$645,FALSE)/(VLOOKUP($B372,'Rates (%) SA2'!$B:$AA,X$645,FALSE)-(VLOOKUP($B372,'Changes (pct point)'!$B:$AA,X$645,FALSE)))</f>
        <v>-0.49467875443437131</v>
      </c>
      <c r="Y372" s="2">
        <f>VLOOKUP($B372,'Changes (pct point)'!$B:$AA,Y$645,FALSE)/(VLOOKUP($B372,'Rates (%) SA2'!$B:$AA,Y$645,FALSE)-(VLOOKUP($B372,'Changes (pct point)'!$B:$AA,Y$645,FALSE)))</f>
        <v>7.0730304772857966E-2</v>
      </c>
      <c r="Z372" s="2">
        <f>VLOOKUP($B372,'Changes (pct point)'!$B:$AA,Z$645,FALSE)/(VLOOKUP($B372,'Rates (%) SA2'!$B:$AA,Z$645,FALSE)-(VLOOKUP($B372,'Changes (pct point)'!$B:$AA,Z$645,FALSE)))</f>
        <v>0.60805860805860812</v>
      </c>
    </row>
    <row r="373" spans="1:26" x14ac:dyDescent="0.3">
      <c r="A373">
        <v>112011236</v>
      </c>
      <c r="B373" t="s">
        <v>315</v>
      </c>
      <c r="C373" s="2">
        <f>VLOOKUP($B373,'Changes (pct point)'!$B:$AA,C$645,FALSE)/(VLOOKUP($B373,'Rates (%) SA2'!$B:$AA,C$645,FALSE)-(VLOOKUP($B373,'Changes (pct point)'!$B:$AA,C$645,FALSE)))</f>
        <v>-4.6919177570093486E-2</v>
      </c>
      <c r="D373" s="2">
        <f>VLOOKUP($B373,'Changes (pct point)'!$B:$AA,D$645,FALSE)/(VLOOKUP($B373,'Rates (%) SA2'!$B:$AA,D$645,FALSE)-(VLOOKUP($B373,'Changes (pct point)'!$B:$AA,D$645,FALSE)))</f>
        <v>-0.45807075306479861</v>
      </c>
      <c r="E373" s="2">
        <f>VLOOKUP($B373,'Changes (pct point)'!$B:$AA,E$645,FALSE)/(VLOOKUP($B373,'Rates (%) SA2'!$B:$AA,E$645,FALSE)-(VLOOKUP($B373,'Changes (pct point)'!$B:$AA,E$645,FALSE)))</f>
        <v>-8.2711436950146655E-2</v>
      </c>
      <c r="F373" s="2">
        <f>VLOOKUP($B373,'Changes (pct point)'!$B:$AA,F$645,FALSE)/(VLOOKUP($B373,'Rates (%) SA2'!$B:$AA,F$645,FALSE)-(VLOOKUP($B373,'Changes (pct point)'!$B:$AA,F$645,FALSE)))</f>
        <v>-2.9406315789473652E-2</v>
      </c>
      <c r="G373" s="2">
        <f>VLOOKUP($B373,'Changes (pct point)'!$B:$AA,G$645,FALSE)/(VLOOKUP($B373,'Rates (%) SA2'!$B:$AA,G$645,FALSE)-(VLOOKUP($B373,'Changes (pct point)'!$B:$AA,G$645,FALSE)))</f>
        <v>0.48659284064665143</v>
      </c>
      <c r="H373" s="2">
        <f>VLOOKUP($B373,'Changes (pct point)'!$B:$AA,H$645,FALSE)/(VLOOKUP($B373,'Rates (%) SA2'!$B:$AA,H$645,FALSE)-(VLOOKUP($B373,'Changes (pct point)'!$B:$AA,H$645,FALSE)))</f>
        <v>0.14480856353591173</v>
      </c>
      <c r="I373" s="2">
        <f>VLOOKUP($B373,'Changes (pct point)'!$B:$AA,I$645,FALSE)/(VLOOKUP($B373,'Rates (%) SA2'!$B:$AA,I$645,FALSE)-(VLOOKUP($B373,'Changes (pct point)'!$B:$AA,I$645,FALSE)))</f>
        <v>7.52760314341852E-3</v>
      </c>
      <c r="J373" s="2">
        <f>VLOOKUP($B373,'Changes (pct point)'!$B:$AA,J$645,FALSE)/(VLOOKUP($B373,'Rates (%) SA2'!$B:$AA,J$645,FALSE)-(VLOOKUP($B373,'Changes (pct point)'!$B:$AA,J$645,FALSE)))</f>
        <v>0.20867080536912747</v>
      </c>
      <c r="K373" s="2">
        <f>VLOOKUP($B373,'Changes (pct point)'!$B:$AA,K$645,FALSE)/(VLOOKUP($B373,'Rates (%) SA2'!$B:$AA,K$645,FALSE)-(VLOOKUP($B373,'Changes (pct point)'!$B:$AA,K$645,FALSE)))</f>
        <v>0.60305054945054948</v>
      </c>
      <c r="L373" s="2">
        <f>VLOOKUP($B373,'Changes (pct point)'!$B:$AA,L$645,FALSE)/(VLOOKUP($B373,'Rates (%) SA2'!$B:$AA,L$645,FALSE)-(VLOOKUP($B373,'Changes (pct point)'!$B:$AA,L$645,FALSE)))</f>
        <v>-0.40933864168618261</v>
      </c>
      <c r="M373" s="2">
        <f>VLOOKUP($B373,'Changes (pct point)'!$B:$AA,M$645,FALSE)/(VLOOKUP($B373,'Rates (%) SA2'!$B:$AA,M$645,FALSE)-(VLOOKUP($B373,'Changes (pct point)'!$B:$AA,M$645,FALSE)))</f>
        <v>-0.18718620689655183</v>
      </c>
      <c r="N373" s="2">
        <f>VLOOKUP($B373,'Changes (pct point)'!$B:$AA,N$645,FALSE)/(VLOOKUP($B373,'Rates (%) SA2'!$B:$AA,N$645,FALSE)-(VLOOKUP($B373,'Changes (pct point)'!$B:$AA,N$645,FALSE)))</f>
        <v>-0.4487768729641694</v>
      </c>
      <c r="O373" s="2">
        <f>VLOOKUP($B373,'Changes (pct point)'!$B:$AA,O$645,FALSE)/(VLOOKUP($B373,'Rates (%) SA2'!$B:$AA,O$645,FALSE)-(VLOOKUP($B373,'Changes (pct point)'!$B:$AA,O$645,FALSE)))</f>
        <v>0.497140562248996</v>
      </c>
      <c r="P373" s="2">
        <f>VLOOKUP($B373,'Changes (pct point)'!$B:$AA,P$645,FALSE)/(VLOOKUP($B373,'Rates (%) SA2'!$B:$AA,P$645,FALSE)-(VLOOKUP($B373,'Changes (pct point)'!$B:$AA,P$645,FALSE)))</f>
        <v>-0.21047533632286991</v>
      </c>
      <c r="Q373" s="2">
        <f>VLOOKUP($B373,'Changes (pct point)'!$B:$AA,Q$645,FALSE)/(VLOOKUP($B373,'Rates (%) SA2'!$B:$AA,Q$645,FALSE)-(VLOOKUP($B373,'Changes (pct point)'!$B:$AA,Q$645,FALSE)))</f>
        <v>4.227108167770418E-2</v>
      </c>
      <c r="R373" s="2">
        <f>VLOOKUP($B373,'Changes (pct point)'!$B:$AA,R$645,FALSE)/(VLOOKUP($B373,'Rates (%) SA2'!$B:$AA,R$645,FALSE)-(VLOOKUP($B373,'Changes (pct point)'!$B:$AA,R$645,FALSE)))</f>
        <v>0.65352696897374696</v>
      </c>
      <c r="S373" s="2">
        <f>VLOOKUP($B373,'Changes (pct point)'!$B:$AA,S$645,FALSE)/(VLOOKUP($B373,'Rates (%) SA2'!$B:$AA,S$645,FALSE)-(VLOOKUP($B373,'Changes (pct point)'!$B:$AA,S$645,FALSE)))</f>
        <v>6.9156483516483611E-2</v>
      </c>
      <c r="T373" s="2">
        <f>VLOOKUP($B373,'Changes (pct point)'!$B:$AA,T$645,FALSE)/(VLOOKUP($B373,'Rates (%) SA2'!$B:$AA,T$645,FALSE)-(VLOOKUP($B373,'Changes (pct point)'!$B:$AA,T$645,FALSE)))</f>
        <v>0.69408127208480552</v>
      </c>
      <c r="U373" s="2">
        <f>VLOOKUP($B373,'Changes (pct point)'!$B:$AA,U$645,FALSE)/(VLOOKUP($B373,'Rates (%) SA2'!$B:$AA,U$645,FALSE)-(VLOOKUP($B373,'Changes (pct point)'!$B:$AA,U$645,FALSE)))</f>
        <v>-0.13719280457890426</v>
      </c>
      <c r="V373" s="2">
        <f>VLOOKUP($B373,'Changes (pct point)'!$B:$AA,V$645,FALSE)/(VLOOKUP($B373,'Rates (%) SA2'!$B:$AA,V$645,FALSE)-(VLOOKUP($B373,'Changes (pct point)'!$B:$AA,V$645,FALSE)))</f>
        <v>-4.4973958333333355E-2</v>
      </c>
      <c r="W373" s="2">
        <f>VLOOKUP($B373,'Changes (pct point)'!$B:$AA,W$645,FALSE)/(VLOOKUP($B373,'Rates (%) SA2'!$B:$AA,W$645,FALSE)-(VLOOKUP($B373,'Changes (pct point)'!$B:$AA,W$645,FALSE)))</f>
        <v>0.39384846211552893</v>
      </c>
      <c r="X373" s="2">
        <f>VLOOKUP($B373,'Changes (pct point)'!$B:$AA,X$645,FALSE)/(VLOOKUP($B373,'Rates (%) SA2'!$B:$AA,X$645,FALSE)-(VLOOKUP($B373,'Changes (pct point)'!$B:$AA,X$645,FALSE)))</f>
        <v>-4.0515653775322284E-2</v>
      </c>
      <c r="Y373" s="2">
        <f>VLOOKUP($B373,'Changes (pct point)'!$B:$AA,Y$645,FALSE)/(VLOOKUP($B373,'Rates (%) SA2'!$B:$AA,Y$645,FALSE)-(VLOOKUP($B373,'Changes (pct point)'!$B:$AA,Y$645,FALSE)))</f>
        <v>-0.12367724867724868</v>
      </c>
      <c r="Z373" s="2">
        <f>VLOOKUP($B373,'Changes (pct point)'!$B:$AA,Z$645,FALSE)/(VLOOKUP($B373,'Rates (%) SA2'!$B:$AA,Z$645,FALSE)-(VLOOKUP($B373,'Changes (pct point)'!$B:$AA,Z$645,FALSE)))</f>
        <v>6.644998194293969E-2</v>
      </c>
    </row>
    <row r="374" spans="1:26" x14ac:dyDescent="0.3">
      <c r="A374">
        <v>110041204</v>
      </c>
      <c r="B374" t="s">
        <v>283</v>
      </c>
      <c r="C374" s="2">
        <f>VLOOKUP($B374,'Changes (pct point)'!$B:$AA,C$645,FALSE)/(VLOOKUP($B374,'Rates (%) SA2'!$B:$AA,C$645,FALSE)-(VLOOKUP($B374,'Changes (pct point)'!$B:$AA,C$645,FALSE)))</f>
        <v>-7.0776902887139156E-2</v>
      </c>
      <c r="D374" s="2">
        <f>VLOOKUP($B374,'Changes (pct point)'!$B:$AA,D$645,FALSE)/(VLOOKUP($B374,'Rates (%) SA2'!$B:$AA,D$645,FALSE)-(VLOOKUP($B374,'Changes (pct point)'!$B:$AA,D$645,FALSE)))</f>
        <v>-0.34338255033557052</v>
      </c>
      <c r="E374" s="2">
        <f>VLOOKUP($B374,'Changes (pct point)'!$B:$AA,E$645,FALSE)/(VLOOKUP($B374,'Rates (%) SA2'!$B:$AA,E$645,FALSE)-(VLOOKUP($B374,'Changes (pct point)'!$B:$AA,E$645,FALSE)))</f>
        <v>0.35066115702479334</v>
      </c>
      <c r="F374" s="2">
        <f>VLOOKUP($B374,'Changes (pct point)'!$B:$AA,F$645,FALSE)/(VLOOKUP($B374,'Rates (%) SA2'!$B:$AA,F$645,FALSE)-(VLOOKUP($B374,'Changes (pct point)'!$B:$AA,F$645,FALSE)))</f>
        <v>0.11847675906183371</v>
      </c>
      <c r="G374" s="2">
        <f>VLOOKUP($B374,'Changes (pct point)'!$B:$AA,G$645,FALSE)/(VLOOKUP($B374,'Rates (%) SA2'!$B:$AA,G$645,FALSE)-(VLOOKUP($B374,'Changes (pct point)'!$B:$AA,G$645,FALSE)))</f>
        <v>-0.24277830188679247</v>
      </c>
      <c r="H374" s="2">
        <f>VLOOKUP($B374,'Changes (pct point)'!$B:$AA,H$645,FALSE)/(VLOOKUP($B374,'Rates (%) SA2'!$B:$AA,H$645,FALSE)-(VLOOKUP($B374,'Changes (pct point)'!$B:$AA,H$645,FALSE)))</f>
        <v>0.11470662460567822</v>
      </c>
      <c r="I374" s="2">
        <f>VLOOKUP($B374,'Changes (pct point)'!$B:$AA,I$645,FALSE)/(VLOOKUP($B374,'Rates (%) SA2'!$B:$AA,I$645,FALSE)-(VLOOKUP($B374,'Changes (pct point)'!$B:$AA,I$645,FALSE)))</f>
        <v>8.9694986807387828E-2</v>
      </c>
      <c r="J374" s="2">
        <f>VLOOKUP($B374,'Changes (pct point)'!$B:$AA,J$645,FALSE)/(VLOOKUP($B374,'Rates (%) SA2'!$B:$AA,J$645,FALSE)-(VLOOKUP($B374,'Changes (pct point)'!$B:$AA,J$645,FALSE)))</f>
        <v>-0.27185064935064934</v>
      </c>
      <c r="K374" s="2">
        <f>VLOOKUP($B374,'Changes (pct point)'!$B:$AA,K$645,FALSE)/(VLOOKUP($B374,'Rates (%) SA2'!$B:$AA,K$645,FALSE)-(VLOOKUP($B374,'Changes (pct point)'!$B:$AA,K$645,FALSE)))</f>
        <v>0.83567789473684218</v>
      </c>
      <c r="L374" s="2">
        <f>VLOOKUP($B374,'Changes (pct point)'!$B:$AA,L$645,FALSE)/(VLOOKUP($B374,'Rates (%) SA2'!$B:$AA,L$645,FALSE)-(VLOOKUP($B374,'Changes (pct point)'!$B:$AA,L$645,FALSE)))</f>
        <v>0.14197766323024044</v>
      </c>
      <c r="M374" s="2">
        <f>VLOOKUP($B374,'Changes (pct point)'!$B:$AA,M$645,FALSE)/(VLOOKUP($B374,'Rates (%) SA2'!$B:$AA,M$645,FALSE)-(VLOOKUP($B374,'Changes (pct point)'!$B:$AA,M$645,FALSE)))</f>
        <v>-0.21042735042735047</v>
      </c>
      <c r="N374" s="2">
        <f>VLOOKUP($B374,'Changes (pct point)'!$B:$AA,N$645,FALSE)/(VLOOKUP($B374,'Rates (%) SA2'!$B:$AA,N$645,FALSE)-(VLOOKUP($B374,'Changes (pct point)'!$B:$AA,N$645,FALSE)))</f>
        <v>0.24798800000000007</v>
      </c>
      <c r="O374" s="2">
        <f>VLOOKUP($B374,'Changes (pct point)'!$B:$AA,O$645,FALSE)/(VLOOKUP($B374,'Rates (%) SA2'!$B:$AA,O$645,FALSE)-(VLOOKUP($B374,'Changes (pct point)'!$B:$AA,O$645,FALSE)))</f>
        <v>1.3282790697674418</v>
      </c>
      <c r="P374" s="2">
        <f>VLOOKUP($B374,'Changes (pct point)'!$B:$AA,P$645,FALSE)/(VLOOKUP($B374,'Rates (%) SA2'!$B:$AA,P$645,FALSE)-(VLOOKUP($B374,'Changes (pct point)'!$B:$AA,P$645,FALSE)))</f>
        <v>-0.16766288659793804</v>
      </c>
      <c r="Q374" s="2">
        <f>VLOOKUP($B374,'Changes (pct point)'!$B:$AA,Q$645,FALSE)/(VLOOKUP($B374,'Rates (%) SA2'!$B:$AA,Q$645,FALSE)-(VLOOKUP($B374,'Changes (pct point)'!$B:$AA,Q$645,FALSE)))</f>
        <v>0.13483142144638394</v>
      </c>
      <c r="R374" s="2">
        <f>VLOOKUP($B374,'Changes (pct point)'!$B:$AA,R$645,FALSE)/(VLOOKUP($B374,'Rates (%) SA2'!$B:$AA,R$645,FALSE)-(VLOOKUP($B374,'Changes (pct point)'!$B:$AA,R$645,FALSE)))</f>
        <v>-0.14358857142857151</v>
      </c>
      <c r="S374" s="2">
        <f>VLOOKUP($B374,'Changes (pct point)'!$B:$AA,S$645,FALSE)/(VLOOKUP($B374,'Rates (%) SA2'!$B:$AA,S$645,FALSE)-(VLOOKUP($B374,'Changes (pct point)'!$B:$AA,S$645,FALSE)))</f>
        <v>-0.15883333333333324</v>
      </c>
      <c r="T374" s="2">
        <f>VLOOKUP($B374,'Changes (pct point)'!$B:$AA,T$645,FALSE)/(VLOOKUP($B374,'Rates (%) SA2'!$B:$AA,T$645,FALSE)-(VLOOKUP($B374,'Changes (pct point)'!$B:$AA,T$645,FALSE)))</f>
        <v>2.0427540229885057</v>
      </c>
      <c r="U374" s="2">
        <f>VLOOKUP($B374,'Changes (pct point)'!$B:$AA,U$645,FALSE)/(VLOOKUP($B374,'Rates (%) SA2'!$B:$AA,U$645,FALSE)-(VLOOKUP($B374,'Changes (pct point)'!$B:$AA,U$645,FALSE)))</f>
        <v>-0.13806470588235301</v>
      </c>
      <c r="V374" s="2">
        <f>VLOOKUP($B374,'Changes (pct point)'!$B:$AA,V$645,FALSE)/(VLOOKUP($B374,'Rates (%) SA2'!$B:$AA,V$645,FALSE)-(VLOOKUP($B374,'Changes (pct point)'!$B:$AA,V$645,FALSE)))</f>
        <v>-0.28687630922693269</v>
      </c>
      <c r="W374" s="2">
        <f>VLOOKUP($B374,'Changes (pct point)'!$B:$AA,W$645,FALSE)/(VLOOKUP($B374,'Rates (%) SA2'!$B:$AA,W$645,FALSE)-(VLOOKUP($B374,'Changes (pct point)'!$B:$AA,W$645,FALSE)))</f>
        <v>9.9489795918367346E-2</v>
      </c>
      <c r="X374" s="2">
        <f>VLOOKUP($B374,'Changes (pct point)'!$B:$AA,X$645,FALSE)/(VLOOKUP($B374,'Rates (%) SA2'!$B:$AA,X$645,FALSE)-(VLOOKUP($B374,'Changes (pct point)'!$B:$AA,X$645,FALSE)))</f>
        <v>-0.17764165390505357</v>
      </c>
      <c r="Y374" s="2" t="e">
        <f>VLOOKUP($B374,'Changes (pct point)'!$B:$AA,Y$645,FALSE)/(VLOOKUP($B374,'Rates (%) SA2'!$B:$AA,Y$645,FALSE)-(VLOOKUP($B374,'Changes (pct point)'!$B:$AA,Y$645,FALSE)))</f>
        <v>#DIV/0!</v>
      </c>
      <c r="Z374" s="2">
        <f>VLOOKUP($B374,'Changes (pct point)'!$B:$AA,Z$645,FALSE)/(VLOOKUP($B374,'Rates (%) SA2'!$B:$AA,Z$645,FALSE)-(VLOOKUP($B374,'Changes (pct point)'!$B:$AA,Z$645,FALSE)))</f>
        <v>0.28820474777448074</v>
      </c>
    </row>
    <row r="375" spans="1:26" x14ac:dyDescent="0.3">
      <c r="A375">
        <v>119041671</v>
      </c>
      <c r="B375" t="s">
        <v>502</v>
      </c>
      <c r="C375" s="2">
        <f>VLOOKUP($B375,'Changes (pct point)'!$B:$AA,C$645,FALSE)/(VLOOKUP($B375,'Rates (%) SA2'!$B:$AA,C$645,FALSE)-(VLOOKUP($B375,'Changes (pct point)'!$B:$AA,C$645,FALSE)))</f>
        <v>-9.5195322804243976E-2</v>
      </c>
      <c r="D375" s="2">
        <f>VLOOKUP($B375,'Changes (pct point)'!$B:$AA,D$645,FALSE)/(VLOOKUP($B375,'Rates (%) SA2'!$B:$AA,D$645,FALSE)-(VLOOKUP($B375,'Changes (pct point)'!$B:$AA,D$645,FALSE)))</f>
        <v>-6.6339117775679898E-2</v>
      </c>
      <c r="E375" s="2">
        <f>VLOOKUP($B375,'Changes (pct point)'!$B:$AA,E$645,FALSE)/(VLOOKUP($B375,'Rates (%) SA2'!$B:$AA,E$645,FALSE)-(VLOOKUP($B375,'Changes (pct point)'!$B:$AA,E$645,FALSE)))</f>
        <v>-0.22039777567715282</v>
      </c>
      <c r="F375" s="2">
        <f>VLOOKUP($B375,'Changes (pct point)'!$B:$AA,F$645,FALSE)/(VLOOKUP($B375,'Rates (%) SA2'!$B:$AA,F$645,FALSE)-(VLOOKUP($B375,'Changes (pct point)'!$B:$AA,F$645,FALSE)))</f>
        <v>-6.2107537445941809E-2</v>
      </c>
      <c r="G375" s="2">
        <f>VLOOKUP($B375,'Changes (pct point)'!$B:$AA,G$645,FALSE)/(VLOOKUP($B375,'Rates (%) SA2'!$B:$AA,G$645,FALSE)-(VLOOKUP($B375,'Changes (pct point)'!$B:$AA,G$645,FALSE)))</f>
        <v>0.95788800750298508</v>
      </c>
      <c r="H375" s="2">
        <f>VLOOKUP($B375,'Changes (pct point)'!$B:$AA,H$645,FALSE)/(VLOOKUP($B375,'Rates (%) SA2'!$B:$AA,H$645,FALSE)-(VLOOKUP($B375,'Changes (pct point)'!$B:$AA,H$645,FALSE)))</f>
        <v>-0.12129177148591669</v>
      </c>
      <c r="I375" s="2">
        <f>VLOOKUP($B375,'Changes (pct point)'!$B:$AA,I$645,FALSE)/(VLOOKUP($B375,'Rates (%) SA2'!$B:$AA,I$645,FALSE)-(VLOOKUP($B375,'Changes (pct point)'!$B:$AA,I$645,FALSE)))</f>
        <v>5.7739511426188085E-3</v>
      </c>
      <c r="J375" s="2">
        <f>VLOOKUP($B375,'Changes (pct point)'!$B:$AA,J$645,FALSE)/(VLOOKUP($B375,'Rates (%) SA2'!$B:$AA,J$645,FALSE)-(VLOOKUP($B375,'Changes (pct point)'!$B:$AA,J$645,FALSE)))</f>
        <v>-2.395403195050622E-2</v>
      </c>
      <c r="K375" s="2">
        <f>VLOOKUP($B375,'Changes (pct point)'!$B:$AA,K$645,FALSE)/(VLOOKUP($B375,'Rates (%) SA2'!$B:$AA,K$645,FALSE)-(VLOOKUP($B375,'Changes (pct point)'!$B:$AA,K$645,FALSE)))</f>
        <v>-0.43639506314924426</v>
      </c>
      <c r="L375" s="2">
        <f>VLOOKUP($B375,'Changes (pct point)'!$B:$AA,L$645,FALSE)/(VLOOKUP($B375,'Rates (%) SA2'!$B:$AA,L$645,FALSE)-(VLOOKUP($B375,'Changes (pct point)'!$B:$AA,L$645,FALSE)))</f>
        <v>-8.0410536084459E-2</v>
      </c>
      <c r="M375" s="2">
        <f>VLOOKUP($B375,'Changes (pct point)'!$B:$AA,M$645,FALSE)/(VLOOKUP($B375,'Rates (%) SA2'!$B:$AA,M$645,FALSE)-(VLOOKUP($B375,'Changes (pct point)'!$B:$AA,M$645,FALSE)))</f>
        <v>-0.2054416604868991</v>
      </c>
      <c r="N375" s="2">
        <f>VLOOKUP($B375,'Changes (pct point)'!$B:$AA,N$645,FALSE)/(VLOOKUP($B375,'Rates (%) SA2'!$B:$AA,N$645,FALSE)-(VLOOKUP($B375,'Changes (pct point)'!$B:$AA,N$645,FALSE)))</f>
        <v>-0.29436500164523866</v>
      </c>
      <c r="O375" s="2">
        <f>VLOOKUP($B375,'Changes (pct point)'!$B:$AA,O$645,FALSE)/(VLOOKUP($B375,'Rates (%) SA2'!$B:$AA,O$645,FALSE)-(VLOOKUP($B375,'Changes (pct point)'!$B:$AA,O$645,FALSE)))</f>
        <v>0.15730282785851984</v>
      </c>
      <c r="P375" s="2">
        <f>VLOOKUP($B375,'Changes (pct point)'!$B:$AA,P$645,FALSE)/(VLOOKUP($B375,'Rates (%) SA2'!$B:$AA,P$645,FALSE)-(VLOOKUP($B375,'Changes (pct point)'!$B:$AA,P$645,FALSE)))</f>
        <v>-0.43315141240739463</v>
      </c>
      <c r="Q375" s="2">
        <f>VLOOKUP($B375,'Changes (pct point)'!$B:$AA,Q$645,FALSE)/(VLOOKUP($B375,'Rates (%) SA2'!$B:$AA,Q$645,FALSE)-(VLOOKUP($B375,'Changes (pct point)'!$B:$AA,Q$645,FALSE)))</f>
        <v>4.9261204879780078E-2</v>
      </c>
      <c r="R375" s="2">
        <f>VLOOKUP($B375,'Changes (pct point)'!$B:$AA,R$645,FALSE)/(VLOOKUP($B375,'Rates (%) SA2'!$B:$AA,R$645,FALSE)-(VLOOKUP($B375,'Changes (pct point)'!$B:$AA,R$645,FALSE)))</f>
        <v>1.0314799578026439</v>
      </c>
      <c r="S375" s="2">
        <f>VLOOKUP($B375,'Changes (pct point)'!$B:$AA,S$645,FALSE)/(VLOOKUP($B375,'Rates (%) SA2'!$B:$AA,S$645,FALSE)-(VLOOKUP($B375,'Changes (pct point)'!$B:$AA,S$645,FALSE)))</f>
        <v>-0.70627374466174342</v>
      </c>
      <c r="T375" s="2">
        <f>VLOOKUP($B375,'Changes (pct point)'!$B:$AA,T$645,FALSE)/(VLOOKUP($B375,'Rates (%) SA2'!$B:$AA,T$645,FALSE)-(VLOOKUP($B375,'Changes (pct point)'!$B:$AA,T$645,FALSE)))</f>
        <v>0.11979171799903882</v>
      </c>
      <c r="U375" s="2">
        <f>VLOOKUP($B375,'Changes (pct point)'!$B:$AA,U$645,FALSE)/(VLOOKUP($B375,'Rates (%) SA2'!$B:$AA,U$645,FALSE)-(VLOOKUP($B375,'Changes (pct point)'!$B:$AA,U$645,FALSE)))</f>
        <v>-0.13822888186434665</v>
      </c>
      <c r="V375" s="2" t="e">
        <f>VLOOKUP($B375,'Changes (pct point)'!$B:$AA,V$645,FALSE)/(VLOOKUP($B375,'Rates (%) SA2'!$B:$AA,V$645,FALSE)-(VLOOKUP($B375,'Changes (pct point)'!$B:$AA,V$645,FALSE)))</f>
        <v>#VALUE!</v>
      </c>
      <c r="W375" s="2">
        <f>VLOOKUP($B375,'Changes (pct point)'!$B:$AA,W$645,FALSE)/(VLOOKUP($B375,'Rates (%) SA2'!$B:$AA,W$645,FALSE)-(VLOOKUP($B375,'Changes (pct point)'!$B:$AA,W$645,FALSE)))</f>
        <v>-0.44872846595570137</v>
      </c>
      <c r="X375" s="2">
        <f>VLOOKUP($B375,'Changes (pct point)'!$B:$AA,X$645,FALSE)/(VLOOKUP($B375,'Rates (%) SA2'!$B:$AA,X$645,FALSE)-(VLOOKUP($B375,'Changes (pct point)'!$B:$AA,X$645,FALSE)))</f>
        <v>-1</v>
      </c>
      <c r="Y375" s="2">
        <f>VLOOKUP($B375,'Changes (pct point)'!$B:$AA,Y$645,FALSE)/(VLOOKUP($B375,'Rates (%) SA2'!$B:$AA,Y$645,FALSE)-(VLOOKUP($B375,'Changes (pct point)'!$B:$AA,Y$645,FALSE)))</f>
        <v>-0.34589502018842533</v>
      </c>
      <c r="Z375" s="2">
        <f>VLOOKUP($B375,'Changes (pct point)'!$B:$AA,Z$645,FALSE)/(VLOOKUP($B375,'Rates (%) SA2'!$B:$AA,Z$645,FALSE)-(VLOOKUP($B375,'Changes (pct point)'!$B:$AA,Z$645,FALSE)))</f>
        <v>-0.58219696969696966</v>
      </c>
    </row>
    <row r="376" spans="1:26" x14ac:dyDescent="0.3">
      <c r="A376">
        <v>121031408</v>
      </c>
      <c r="B376" t="s">
        <v>539</v>
      </c>
      <c r="C376" s="2">
        <f>VLOOKUP($B376,'Changes (pct point)'!$B:$AA,C$645,FALSE)/(VLOOKUP($B376,'Rates (%) SA2'!$B:$AA,C$645,FALSE)-(VLOOKUP($B376,'Changes (pct point)'!$B:$AA,C$645,FALSE)))</f>
        <v>-0.10375410225921525</v>
      </c>
      <c r="D376" s="2">
        <f>VLOOKUP($B376,'Changes (pct point)'!$B:$AA,D$645,FALSE)/(VLOOKUP($B376,'Rates (%) SA2'!$B:$AA,D$645,FALSE)-(VLOOKUP($B376,'Changes (pct point)'!$B:$AA,D$645,FALSE)))</f>
        <v>-0.22457280701754387</v>
      </c>
      <c r="E376" s="2">
        <f>VLOOKUP($B376,'Changes (pct point)'!$B:$AA,E$645,FALSE)/(VLOOKUP($B376,'Rates (%) SA2'!$B:$AA,E$645,FALSE)-(VLOOKUP($B376,'Changes (pct point)'!$B:$AA,E$645,FALSE)))</f>
        <v>-0.22302549800796814</v>
      </c>
      <c r="F376" s="2">
        <f>VLOOKUP($B376,'Changes (pct point)'!$B:$AA,F$645,FALSE)/(VLOOKUP($B376,'Rates (%) SA2'!$B:$AA,F$645,FALSE)-(VLOOKUP($B376,'Changes (pct point)'!$B:$AA,F$645,FALSE)))</f>
        <v>-0.14256743002544525</v>
      </c>
      <c r="G376" s="2">
        <f>VLOOKUP($B376,'Changes (pct point)'!$B:$AA,G$645,FALSE)/(VLOOKUP($B376,'Rates (%) SA2'!$B:$AA,G$645,FALSE)-(VLOOKUP($B376,'Changes (pct point)'!$B:$AA,G$645,FALSE)))</f>
        <v>0.5780402116402118</v>
      </c>
      <c r="H376" s="2">
        <f>VLOOKUP($B376,'Changes (pct point)'!$B:$AA,H$645,FALSE)/(VLOOKUP($B376,'Rates (%) SA2'!$B:$AA,H$645,FALSE)-(VLOOKUP($B376,'Changes (pct point)'!$B:$AA,H$645,FALSE)))</f>
        <v>-3.1508840864440023E-2</v>
      </c>
      <c r="I376" s="2">
        <f>VLOOKUP($B376,'Changes (pct point)'!$B:$AA,I$645,FALSE)/(VLOOKUP($B376,'Rates (%) SA2'!$B:$AA,I$645,FALSE)-(VLOOKUP($B376,'Changes (pct point)'!$B:$AA,I$645,FALSE)))</f>
        <v>-7.06723849372385E-2</v>
      </c>
      <c r="J376" s="2">
        <f>VLOOKUP($B376,'Changes (pct point)'!$B:$AA,J$645,FALSE)/(VLOOKUP($B376,'Rates (%) SA2'!$B:$AA,J$645,FALSE)-(VLOOKUP($B376,'Changes (pct point)'!$B:$AA,J$645,FALSE)))</f>
        <v>0.42063023255813958</v>
      </c>
      <c r="K376" s="2">
        <f>VLOOKUP($B376,'Changes (pct point)'!$B:$AA,K$645,FALSE)/(VLOOKUP($B376,'Rates (%) SA2'!$B:$AA,K$645,FALSE)-(VLOOKUP($B376,'Changes (pct point)'!$B:$AA,K$645,FALSE)))</f>
        <v>0.39234925373134316</v>
      </c>
      <c r="L376" s="2">
        <f>VLOOKUP($B376,'Changes (pct point)'!$B:$AA,L$645,FALSE)/(VLOOKUP($B376,'Rates (%) SA2'!$B:$AA,L$645,FALSE)-(VLOOKUP($B376,'Changes (pct point)'!$B:$AA,L$645,FALSE)))</f>
        <v>-0.39313467336683422</v>
      </c>
      <c r="M376" s="2">
        <f>VLOOKUP($B376,'Changes (pct point)'!$B:$AA,M$645,FALSE)/(VLOOKUP($B376,'Rates (%) SA2'!$B:$AA,M$645,FALSE)-(VLOOKUP($B376,'Changes (pct point)'!$B:$AA,M$645,FALSE)))</f>
        <v>-0.17000599999999996</v>
      </c>
      <c r="N376" s="2">
        <f>VLOOKUP($B376,'Changes (pct point)'!$B:$AA,N$645,FALSE)/(VLOOKUP($B376,'Rates (%) SA2'!$B:$AA,N$645,FALSE)-(VLOOKUP($B376,'Changes (pct point)'!$B:$AA,N$645,FALSE)))</f>
        <v>-0.53801972602739723</v>
      </c>
      <c r="O376" s="2">
        <f>VLOOKUP($B376,'Changes (pct point)'!$B:$AA,O$645,FALSE)/(VLOOKUP($B376,'Rates (%) SA2'!$B:$AA,O$645,FALSE)-(VLOOKUP($B376,'Changes (pct point)'!$B:$AA,O$645,FALSE)))</f>
        <v>0.83430799999999983</v>
      </c>
      <c r="P376" s="2">
        <f>VLOOKUP($B376,'Changes (pct point)'!$B:$AA,P$645,FALSE)/(VLOOKUP($B376,'Rates (%) SA2'!$B:$AA,P$645,FALSE)-(VLOOKUP($B376,'Changes (pct point)'!$B:$AA,P$645,FALSE)))</f>
        <v>-0.27224242424242434</v>
      </c>
      <c r="Q376" s="2">
        <f>VLOOKUP($B376,'Changes (pct point)'!$B:$AA,Q$645,FALSE)/(VLOOKUP($B376,'Rates (%) SA2'!$B:$AA,Q$645,FALSE)-(VLOOKUP($B376,'Changes (pct point)'!$B:$AA,Q$645,FALSE)))</f>
        <v>0.24105978723404242</v>
      </c>
      <c r="R376" s="2">
        <f>VLOOKUP($B376,'Changes (pct point)'!$B:$AA,R$645,FALSE)/(VLOOKUP($B376,'Rates (%) SA2'!$B:$AA,R$645,FALSE)-(VLOOKUP($B376,'Changes (pct point)'!$B:$AA,R$645,FALSE)))</f>
        <v>0.3368239520958084</v>
      </c>
      <c r="S376" s="2">
        <f>VLOOKUP($B376,'Changes (pct point)'!$B:$AA,S$645,FALSE)/(VLOOKUP($B376,'Rates (%) SA2'!$B:$AA,S$645,FALSE)-(VLOOKUP($B376,'Changes (pct point)'!$B:$AA,S$645,FALSE)))</f>
        <v>-0.25962933753943229</v>
      </c>
      <c r="T376" s="2">
        <f>VLOOKUP($B376,'Changes (pct point)'!$B:$AA,T$645,FALSE)/(VLOOKUP($B376,'Rates (%) SA2'!$B:$AA,T$645,FALSE)-(VLOOKUP($B376,'Changes (pct point)'!$B:$AA,T$645,FALSE)))</f>
        <v>-0.1286057522123894</v>
      </c>
      <c r="U376" s="2">
        <f>VLOOKUP($B376,'Changes (pct point)'!$B:$AA,U$645,FALSE)/(VLOOKUP($B376,'Rates (%) SA2'!$B:$AA,U$645,FALSE)-(VLOOKUP($B376,'Changes (pct point)'!$B:$AA,U$645,FALSE)))</f>
        <v>-0.1385322932917317</v>
      </c>
      <c r="V376" s="2" t="e">
        <f>VLOOKUP($B376,'Changes (pct point)'!$B:$AA,V$645,FALSE)/(VLOOKUP($B376,'Rates (%) SA2'!$B:$AA,V$645,FALSE)-(VLOOKUP($B376,'Changes (pct point)'!$B:$AA,V$645,FALSE)))</f>
        <v>#VALUE!</v>
      </c>
      <c r="W376" s="2">
        <f>VLOOKUP($B376,'Changes (pct point)'!$B:$AA,W$645,FALSE)/(VLOOKUP($B376,'Rates (%) SA2'!$B:$AA,W$645,FALSE)-(VLOOKUP($B376,'Changes (pct point)'!$B:$AA,W$645,FALSE)))</f>
        <v>0.16129032258064516</v>
      </c>
      <c r="X376" s="2" t="e">
        <f>VLOOKUP($B376,'Changes (pct point)'!$B:$AA,X$645,FALSE)/(VLOOKUP($B376,'Rates (%) SA2'!$B:$AA,X$645,FALSE)-(VLOOKUP($B376,'Changes (pct point)'!$B:$AA,X$645,FALSE)))</f>
        <v>#DIV/0!</v>
      </c>
      <c r="Y376" s="2">
        <f>VLOOKUP($B376,'Changes (pct point)'!$B:$AA,Y$645,FALSE)/(VLOOKUP($B376,'Rates (%) SA2'!$B:$AA,Y$645,FALSE)-(VLOOKUP($B376,'Changes (pct point)'!$B:$AA,Y$645,FALSE)))</f>
        <v>-8.8963963963963971E-2</v>
      </c>
      <c r="Z376" s="2">
        <f>VLOOKUP($B376,'Changes (pct point)'!$B:$AA,Z$645,FALSE)/(VLOOKUP($B376,'Rates (%) SA2'!$B:$AA,Z$645,FALSE)-(VLOOKUP($B376,'Changes (pct point)'!$B:$AA,Z$645,FALSE)))</f>
        <v>0.10215827338129496</v>
      </c>
    </row>
    <row r="377" spans="1:26" x14ac:dyDescent="0.3">
      <c r="A377">
        <v>121011401</v>
      </c>
      <c r="B377" t="s">
        <v>525</v>
      </c>
      <c r="C377" s="2">
        <f>VLOOKUP($B377,'Changes (pct point)'!$B:$AA,C$645,FALSE)/(VLOOKUP($B377,'Rates (%) SA2'!$B:$AA,C$645,FALSE)-(VLOOKUP($B377,'Changes (pct point)'!$B:$AA,C$645,FALSE)))</f>
        <v>-0.15668760330578513</v>
      </c>
      <c r="D377" s="2">
        <f>VLOOKUP($B377,'Changes (pct point)'!$B:$AA,D$645,FALSE)/(VLOOKUP($B377,'Rates (%) SA2'!$B:$AA,D$645,FALSE)-(VLOOKUP($B377,'Changes (pct point)'!$B:$AA,D$645,FALSE)))</f>
        <v>-0.40075000000000005</v>
      </c>
      <c r="E377" s="2">
        <f>VLOOKUP($B377,'Changes (pct point)'!$B:$AA,E$645,FALSE)/(VLOOKUP($B377,'Rates (%) SA2'!$B:$AA,E$645,FALSE)-(VLOOKUP($B377,'Changes (pct point)'!$B:$AA,E$645,FALSE)))</f>
        <v>5.8199999999999821E-2</v>
      </c>
      <c r="F377" s="2">
        <f>VLOOKUP($B377,'Changes (pct point)'!$B:$AA,F$645,FALSE)/(VLOOKUP($B377,'Rates (%) SA2'!$B:$AA,F$645,FALSE)-(VLOOKUP($B377,'Changes (pct point)'!$B:$AA,F$645,FALSE)))</f>
        <v>-0.13783686746987953</v>
      </c>
      <c r="G377" s="2">
        <f>VLOOKUP($B377,'Changes (pct point)'!$B:$AA,G$645,FALSE)/(VLOOKUP($B377,'Rates (%) SA2'!$B:$AA,G$645,FALSE)-(VLOOKUP($B377,'Changes (pct point)'!$B:$AA,G$645,FALSE)))</f>
        <v>-7.6915887850467296E-2</v>
      </c>
      <c r="H377" s="2">
        <f>VLOOKUP($B377,'Changes (pct point)'!$B:$AA,H$645,FALSE)/(VLOOKUP($B377,'Rates (%) SA2'!$B:$AA,H$645,FALSE)-(VLOOKUP($B377,'Changes (pct point)'!$B:$AA,H$645,FALSE)))</f>
        <v>-0.12471910112359551</v>
      </c>
      <c r="I377" s="2">
        <f>VLOOKUP($B377,'Changes (pct point)'!$B:$AA,I$645,FALSE)/(VLOOKUP($B377,'Rates (%) SA2'!$B:$AA,I$645,FALSE)-(VLOOKUP($B377,'Changes (pct point)'!$B:$AA,I$645,FALSE)))</f>
        <v>-7.4307210031347853E-2</v>
      </c>
      <c r="J377" s="2">
        <f>VLOOKUP($B377,'Changes (pct point)'!$B:$AA,J$645,FALSE)/(VLOOKUP($B377,'Rates (%) SA2'!$B:$AA,J$645,FALSE)-(VLOOKUP($B377,'Changes (pct point)'!$B:$AA,J$645,FALSE)))</f>
        <v>8.790441176470587E-2</v>
      </c>
      <c r="K377" s="2">
        <f>VLOOKUP($B377,'Changes (pct point)'!$B:$AA,K$645,FALSE)/(VLOOKUP($B377,'Rates (%) SA2'!$B:$AA,K$645,FALSE)-(VLOOKUP($B377,'Changes (pct point)'!$B:$AA,K$645,FALSE)))</f>
        <v>-0.11594615384615388</v>
      </c>
      <c r="L377" s="2">
        <f>VLOOKUP($B377,'Changes (pct point)'!$B:$AA,L$645,FALSE)/(VLOOKUP($B377,'Rates (%) SA2'!$B:$AA,L$645,FALSE)-(VLOOKUP($B377,'Changes (pct point)'!$B:$AA,L$645,FALSE)))</f>
        <v>-0.51669910714285716</v>
      </c>
      <c r="M377" s="2">
        <f>VLOOKUP($B377,'Changes (pct point)'!$B:$AA,M$645,FALSE)/(VLOOKUP($B377,'Rates (%) SA2'!$B:$AA,M$645,FALSE)-(VLOOKUP($B377,'Changes (pct point)'!$B:$AA,M$645,FALSE)))</f>
        <v>-7.0296296296296329E-2</v>
      </c>
      <c r="N377" s="2">
        <f>VLOOKUP($B377,'Changes (pct point)'!$B:$AA,N$645,FALSE)/(VLOOKUP($B377,'Rates (%) SA2'!$B:$AA,N$645,FALSE)-(VLOOKUP($B377,'Changes (pct point)'!$B:$AA,N$645,FALSE)))</f>
        <v>-0.58426130653266339</v>
      </c>
      <c r="O377" s="2">
        <f>VLOOKUP($B377,'Changes (pct point)'!$B:$AA,O$645,FALSE)/(VLOOKUP($B377,'Rates (%) SA2'!$B:$AA,O$645,FALSE)-(VLOOKUP($B377,'Changes (pct point)'!$B:$AA,O$645,FALSE)))</f>
        <v>0.47773968253968235</v>
      </c>
      <c r="P377" s="2">
        <f>VLOOKUP($B377,'Changes (pct point)'!$B:$AA,P$645,FALSE)/(VLOOKUP($B377,'Rates (%) SA2'!$B:$AA,P$645,FALSE)-(VLOOKUP($B377,'Changes (pct point)'!$B:$AA,P$645,FALSE)))</f>
        <v>-0.24856964285714286</v>
      </c>
      <c r="Q377" s="2">
        <f>VLOOKUP($B377,'Changes (pct point)'!$B:$AA,Q$645,FALSE)/(VLOOKUP($B377,'Rates (%) SA2'!$B:$AA,Q$645,FALSE)-(VLOOKUP($B377,'Changes (pct point)'!$B:$AA,Q$645,FALSE)))</f>
        <v>0.44867513812154697</v>
      </c>
      <c r="R377" s="2">
        <f>VLOOKUP($B377,'Changes (pct point)'!$B:$AA,R$645,FALSE)/(VLOOKUP($B377,'Rates (%) SA2'!$B:$AA,R$645,FALSE)-(VLOOKUP($B377,'Changes (pct point)'!$B:$AA,R$645,FALSE)))</f>
        <v>-0.22865287356321837</v>
      </c>
      <c r="S377" s="2">
        <f>VLOOKUP($B377,'Changes (pct point)'!$B:$AA,S$645,FALSE)/(VLOOKUP($B377,'Rates (%) SA2'!$B:$AA,S$645,FALSE)-(VLOOKUP($B377,'Changes (pct point)'!$B:$AA,S$645,FALSE)))</f>
        <v>-0.33560000000000001</v>
      </c>
      <c r="T377" s="2">
        <f>VLOOKUP($B377,'Changes (pct point)'!$B:$AA,T$645,FALSE)/(VLOOKUP($B377,'Rates (%) SA2'!$B:$AA,T$645,FALSE)-(VLOOKUP($B377,'Changes (pct point)'!$B:$AA,T$645,FALSE)))</f>
        <v>-0.27183478260869565</v>
      </c>
      <c r="U377" s="2">
        <f>VLOOKUP($B377,'Changes (pct point)'!$B:$AA,U$645,FALSE)/(VLOOKUP($B377,'Rates (%) SA2'!$B:$AA,U$645,FALSE)-(VLOOKUP($B377,'Changes (pct point)'!$B:$AA,U$645,FALSE)))</f>
        <v>-0.139560824742268</v>
      </c>
      <c r="V377" s="2">
        <f>VLOOKUP($B377,'Changes (pct point)'!$B:$AA,V$645,FALSE)/(VLOOKUP($B377,'Rates (%) SA2'!$B:$AA,V$645,FALSE)-(VLOOKUP($B377,'Changes (pct point)'!$B:$AA,V$645,FALSE)))</f>
        <v>0.61504999999999999</v>
      </c>
      <c r="W377" s="2">
        <f>VLOOKUP($B377,'Changes (pct point)'!$B:$AA,W$645,FALSE)/(VLOOKUP($B377,'Rates (%) SA2'!$B:$AA,W$645,FALSE)-(VLOOKUP($B377,'Changes (pct point)'!$B:$AA,W$645,FALSE)))</f>
        <v>0.25348837209302327</v>
      </c>
      <c r="X377" s="2" t="e">
        <f>VLOOKUP($B377,'Changes (pct point)'!$B:$AA,X$645,FALSE)/(VLOOKUP($B377,'Rates (%) SA2'!$B:$AA,X$645,FALSE)-(VLOOKUP($B377,'Changes (pct point)'!$B:$AA,X$645,FALSE)))</f>
        <v>#DIV/0!</v>
      </c>
      <c r="Y377" s="2">
        <f>VLOOKUP($B377,'Changes (pct point)'!$B:$AA,Y$645,FALSE)/(VLOOKUP($B377,'Rates (%) SA2'!$B:$AA,Y$645,FALSE)-(VLOOKUP($B377,'Changes (pct point)'!$B:$AA,Y$645,FALSE)))</f>
        <v>0.25237828763290432</v>
      </c>
      <c r="Z377" s="2">
        <f>VLOOKUP($B377,'Changes (pct point)'!$B:$AA,Z$645,FALSE)/(VLOOKUP($B377,'Rates (%) SA2'!$B:$AA,Z$645,FALSE)-(VLOOKUP($B377,'Changes (pct point)'!$B:$AA,Z$645,FALSE)))</f>
        <v>0.53989560029828498</v>
      </c>
    </row>
    <row r="378" spans="1:26" x14ac:dyDescent="0.3">
      <c r="A378">
        <v>102011029</v>
      </c>
      <c r="B378" t="s">
        <v>102</v>
      </c>
      <c r="C378" s="2">
        <f>VLOOKUP($B378,'Changes (pct point)'!$B:$AA,C$645,FALSE)/(VLOOKUP($B378,'Rates (%) SA2'!$B:$AA,C$645,FALSE)-(VLOOKUP($B378,'Changes (pct point)'!$B:$AA,C$645,FALSE)))</f>
        <v>-2.3814132762312572E-2</v>
      </c>
      <c r="D378" s="2">
        <f>VLOOKUP($B378,'Changes (pct point)'!$B:$AA,D$645,FALSE)/(VLOOKUP($B378,'Rates (%) SA2'!$B:$AA,D$645,FALSE)-(VLOOKUP($B378,'Changes (pct point)'!$B:$AA,D$645,FALSE)))</f>
        <v>-0.42767801857585142</v>
      </c>
      <c r="E378" s="2">
        <f>VLOOKUP($B378,'Changes (pct point)'!$B:$AA,E$645,FALSE)/(VLOOKUP($B378,'Rates (%) SA2'!$B:$AA,E$645,FALSE)-(VLOOKUP($B378,'Changes (pct point)'!$B:$AA,E$645,FALSE)))</f>
        <v>0.10780882352941176</v>
      </c>
      <c r="F378" s="2">
        <f>VLOOKUP($B378,'Changes (pct point)'!$B:$AA,F$645,FALSE)/(VLOOKUP($B378,'Rates (%) SA2'!$B:$AA,F$645,FALSE)-(VLOOKUP($B378,'Changes (pct point)'!$B:$AA,F$645,FALSE)))</f>
        <v>-3.5703883495145541E-2</v>
      </c>
      <c r="G378" s="2">
        <f>VLOOKUP($B378,'Changes (pct point)'!$B:$AA,G$645,FALSE)/(VLOOKUP($B378,'Rates (%) SA2'!$B:$AA,G$645,FALSE)-(VLOOKUP($B378,'Changes (pct point)'!$B:$AA,G$645,FALSE)))</f>
        <v>0.89700763358778635</v>
      </c>
      <c r="H378" s="2">
        <f>VLOOKUP($B378,'Changes (pct point)'!$B:$AA,H$645,FALSE)/(VLOOKUP($B378,'Rates (%) SA2'!$B:$AA,H$645,FALSE)-(VLOOKUP($B378,'Changes (pct point)'!$B:$AA,H$645,FALSE)))</f>
        <v>0.10718479087452468</v>
      </c>
      <c r="I378" s="2">
        <f>VLOOKUP($B378,'Changes (pct point)'!$B:$AA,I$645,FALSE)/(VLOOKUP($B378,'Rates (%) SA2'!$B:$AA,I$645,FALSE)-(VLOOKUP($B378,'Changes (pct point)'!$B:$AA,I$645,FALSE)))</f>
        <v>0.26781724137931023</v>
      </c>
      <c r="J378" s="2">
        <f>VLOOKUP($B378,'Changes (pct point)'!$B:$AA,J$645,FALSE)/(VLOOKUP($B378,'Rates (%) SA2'!$B:$AA,J$645,FALSE)-(VLOOKUP($B378,'Changes (pct point)'!$B:$AA,J$645,FALSE)))</f>
        <v>4.6546153846153848E-2</v>
      </c>
      <c r="K378" s="2">
        <f>VLOOKUP($B378,'Changes (pct point)'!$B:$AA,K$645,FALSE)/(VLOOKUP($B378,'Rates (%) SA2'!$B:$AA,K$645,FALSE)-(VLOOKUP($B378,'Changes (pct point)'!$B:$AA,K$645,FALSE)))</f>
        <v>1.2676454545454543</v>
      </c>
      <c r="L378" s="2">
        <f>VLOOKUP($B378,'Changes (pct point)'!$B:$AA,L$645,FALSE)/(VLOOKUP($B378,'Rates (%) SA2'!$B:$AA,L$645,FALSE)-(VLOOKUP($B378,'Changes (pct point)'!$B:$AA,L$645,FALSE)))</f>
        <v>-0.2406539007092198</v>
      </c>
      <c r="M378" s="2">
        <f>VLOOKUP($B378,'Changes (pct point)'!$B:$AA,M$645,FALSE)/(VLOOKUP($B378,'Rates (%) SA2'!$B:$AA,M$645,FALSE)-(VLOOKUP($B378,'Changes (pct point)'!$B:$AA,M$645,FALSE)))</f>
        <v>-0.35038239999999987</v>
      </c>
      <c r="N378" s="2">
        <f>VLOOKUP($B378,'Changes (pct point)'!$B:$AA,N$645,FALSE)/(VLOOKUP($B378,'Rates (%) SA2'!$B:$AA,N$645,FALSE)-(VLOOKUP($B378,'Changes (pct point)'!$B:$AA,N$645,FALSE)))</f>
        <v>-0.21019029126213593</v>
      </c>
      <c r="O378" s="2">
        <f>VLOOKUP($B378,'Changes (pct point)'!$B:$AA,O$645,FALSE)/(VLOOKUP($B378,'Rates (%) SA2'!$B:$AA,O$645,FALSE)-(VLOOKUP($B378,'Changes (pct point)'!$B:$AA,O$645,FALSE)))</f>
        <v>0.89219746835443048</v>
      </c>
      <c r="P378" s="2">
        <f>VLOOKUP($B378,'Changes (pct point)'!$B:$AA,P$645,FALSE)/(VLOOKUP($B378,'Rates (%) SA2'!$B:$AA,P$645,FALSE)-(VLOOKUP($B378,'Changes (pct point)'!$B:$AA,P$645,FALSE)))</f>
        <v>-0.3888676056338029</v>
      </c>
      <c r="Q378" s="2">
        <f>VLOOKUP($B378,'Changes (pct point)'!$B:$AA,Q$645,FALSE)/(VLOOKUP($B378,'Rates (%) SA2'!$B:$AA,Q$645,FALSE)-(VLOOKUP($B378,'Changes (pct point)'!$B:$AA,Q$645,FALSE)))</f>
        <v>0.13264487179487183</v>
      </c>
      <c r="R378" s="2">
        <f>VLOOKUP($B378,'Changes (pct point)'!$B:$AA,R$645,FALSE)/(VLOOKUP($B378,'Rates (%) SA2'!$B:$AA,R$645,FALSE)-(VLOOKUP($B378,'Changes (pct point)'!$B:$AA,R$645,FALSE)))</f>
        <v>0.78487317073170726</v>
      </c>
      <c r="S378" s="2">
        <f>VLOOKUP($B378,'Changes (pct point)'!$B:$AA,S$645,FALSE)/(VLOOKUP($B378,'Rates (%) SA2'!$B:$AA,S$645,FALSE)-(VLOOKUP($B378,'Changes (pct point)'!$B:$AA,S$645,FALSE)))</f>
        <v>0.36055833333333348</v>
      </c>
      <c r="T378" s="2">
        <f>VLOOKUP($B378,'Changes (pct point)'!$B:$AA,T$645,FALSE)/(VLOOKUP($B378,'Rates (%) SA2'!$B:$AA,T$645,FALSE)-(VLOOKUP($B378,'Changes (pct point)'!$B:$AA,T$645,FALSE)))</f>
        <v>-6.2468131868131813E-2</v>
      </c>
      <c r="U378" s="2">
        <f>VLOOKUP($B378,'Changes (pct point)'!$B:$AA,U$645,FALSE)/(VLOOKUP($B378,'Rates (%) SA2'!$B:$AA,U$645,FALSE)-(VLOOKUP($B378,'Changes (pct point)'!$B:$AA,U$645,FALSE)))</f>
        <v>-0.13960826446280991</v>
      </c>
      <c r="V378" s="2" t="e">
        <f>VLOOKUP($B378,'Changes (pct point)'!$B:$AA,V$645,FALSE)/(VLOOKUP($B378,'Rates (%) SA2'!$B:$AA,V$645,FALSE)-(VLOOKUP($B378,'Changes (pct point)'!$B:$AA,V$645,FALSE)))</f>
        <v>#VALUE!</v>
      </c>
      <c r="W378" s="2">
        <f>VLOOKUP($B378,'Changes (pct point)'!$B:$AA,W$645,FALSE)/(VLOOKUP($B378,'Rates (%) SA2'!$B:$AA,W$645,FALSE)-(VLOOKUP($B378,'Changes (pct point)'!$B:$AA,W$645,FALSE)))</f>
        <v>0.20512820512820512</v>
      </c>
      <c r="X378" s="2">
        <f>VLOOKUP($B378,'Changes (pct point)'!$B:$AA,X$645,FALSE)/(VLOOKUP($B378,'Rates (%) SA2'!$B:$AA,X$645,FALSE)-(VLOOKUP($B378,'Changes (pct point)'!$B:$AA,X$645,FALSE)))</f>
        <v>-0.45052439580483361</v>
      </c>
      <c r="Y378" s="2">
        <f>VLOOKUP($B378,'Changes (pct point)'!$B:$AA,Y$645,FALSE)/(VLOOKUP($B378,'Rates (%) SA2'!$B:$AA,Y$645,FALSE)-(VLOOKUP($B378,'Changes (pct point)'!$B:$AA,Y$645,FALSE)))</f>
        <v>0.57929724596391263</v>
      </c>
      <c r="Z378" s="2">
        <f>VLOOKUP($B378,'Changes (pct point)'!$B:$AA,Z$645,FALSE)/(VLOOKUP($B378,'Rates (%) SA2'!$B:$AA,Z$645,FALSE)-(VLOOKUP($B378,'Changes (pct point)'!$B:$AA,Z$645,FALSE)))</f>
        <v>0.39266615737203969</v>
      </c>
    </row>
    <row r="379" spans="1:26" x14ac:dyDescent="0.3">
      <c r="A379">
        <v>112011243</v>
      </c>
      <c r="B379" t="s">
        <v>322</v>
      </c>
      <c r="C379" s="2">
        <f>VLOOKUP($B379,'Changes (pct point)'!$B:$AA,C$645,FALSE)/(VLOOKUP($B379,'Rates (%) SA2'!$B:$AA,C$645,FALSE)-(VLOOKUP($B379,'Changes (pct point)'!$B:$AA,C$645,FALSE)))</f>
        <v>1.8952959028831606E-2</v>
      </c>
      <c r="D379" s="2">
        <f>VLOOKUP($B379,'Changes (pct point)'!$B:$AA,D$645,FALSE)/(VLOOKUP($B379,'Rates (%) SA2'!$B:$AA,D$645,FALSE)-(VLOOKUP($B379,'Changes (pct point)'!$B:$AA,D$645,FALSE)))</f>
        <v>-0.2358675675675676</v>
      </c>
      <c r="E379" s="2">
        <f>VLOOKUP($B379,'Changes (pct point)'!$B:$AA,E$645,FALSE)/(VLOOKUP($B379,'Rates (%) SA2'!$B:$AA,E$645,FALSE)-(VLOOKUP($B379,'Changes (pct point)'!$B:$AA,E$645,FALSE)))</f>
        <v>0.67579999999999985</v>
      </c>
      <c r="F379" s="2">
        <f>VLOOKUP($B379,'Changes (pct point)'!$B:$AA,F$645,FALSE)/(VLOOKUP($B379,'Rates (%) SA2'!$B:$AA,F$645,FALSE)-(VLOOKUP($B379,'Changes (pct point)'!$B:$AA,F$645,FALSE)))</f>
        <v>3.6004527296937344E-2</v>
      </c>
      <c r="G379" s="2">
        <f>VLOOKUP($B379,'Changes (pct point)'!$B:$AA,G$645,FALSE)/(VLOOKUP($B379,'Rates (%) SA2'!$B:$AA,G$645,FALSE)-(VLOOKUP($B379,'Changes (pct point)'!$B:$AA,G$645,FALSE)))</f>
        <v>-1.1871999999999973E-2</v>
      </c>
      <c r="H379" s="2">
        <f>VLOOKUP($B379,'Changes (pct point)'!$B:$AA,H$645,FALSE)/(VLOOKUP($B379,'Rates (%) SA2'!$B:$AA,H$645,FALSE)-(VLOOKUP($B379,'Changes (pct point)'!$B:$AA,H$645,FALSE)))</f>
        <v>0.15251594202898558</v>
      </c>
      <c r="I379" s="2">
        <f>VLOOKUP($B379,'Changes (pct point)'!$B:$AA,I$645,FALSE)/(VLOOKUP($B379,'Rates (%) SA2'!$B:$AA,I$645,FALSE)-(VLOOKUP($B379,'Changes (pct point)'!$B:$AA,I$645,FALSE)))</f>
        <v>4.0844155844155836E-2</v>
      </c>
      <c r="J379" s="2">
        <f>VLOOKUP($B379,'Changes (pct point)'!$B:$AA,J$645,FALSE)/(VLOOKUP($B379,'Rates (%) SA2'!$B:$AA,J$645,FALSE)-(VLOOKUP($B379,'Changes (pct point)'!$B:$AA,J$645,FALSE)))</f>
        <v>6.9624454148471585E-2</v>
      </c>
      <c r="K379" s="2">
        <f>VLOOKUP($B379,'Changes (pct point)'!$B:$AA,K$645,FALSE)/(VLOOKUP($B379,'Rates (%) SA2'!$B:$AA,K$645,FALSE)-(VLOOKUP($B379,'Changes (pct point)'!$B:$AA,K$645,FALSE)))</f>
        <v>0.24553846153846168</v>
      </c>
      <c r="L379" s="2">
        <f>VLOOKUP($B379,'Changes (pct point)'!$B:$AA,L$645,FALSE)/(VLOOKUP($B379,'Rates (%) SA2'!$B:$AA,L$645,FALSE)-(VLOOKUP($B379,'Changes (pct point)'!$B:$AA,L$645,FALSE)))</f>
        <v>0.12848752556237217</v>
      </c>
      <c r="M379" s="2">
        <f>VLOOKUP($B379,'Changes (pct point)'!$B:$AA,M$645,FALSE)/(VLOOKUP($B379,'Rates (%) SA2'!$B:$AA,M$645,FALSE)-(VLOOKUP($B379,'Changes (pct point)'!$B:$AA,M$645,FALSE)))</f>
        <v>-6.2288919667590009E-2</v>
      </c>
      <c r="N379" s="2">
        <f>VLOOKUP($B379,'Changes (pct point)'!$B:$AA,N$645,FALSE)/(VLOOKUP($B379,'Rates (%) SA2'!$B:$AA,N$645,FALSE)-(VLOOKUP($B379,'Changes (pct point)'!$B:$AA,N$645,FALSE)))</f>
        <v>-0.41893243243243239</v>
      </c>
      <c r="O379" s="2">
        <f>VLOOKUP($B379,'Changes (pct point)'!$B:$AA,O$645,FALSE)/(VLOOKUP($B379,'Rates (%) SA2'!$B:$AA,O$645,FALSE)-(VLOOKUP($B379,'Changes (pct point)'!$B:$AA,O$645,FALSE)))</f>
        <v>0.86940414507772001</v>
      </c>
      <c r="P379" s="2">
        <f>VLOOKUP($B379,'Changes (pct point)'!$B:$AA,P$645,FALSE)/(VLOOKUP($B379,'Rates (%) SA2'!$B:$AA,P$645,FALSE)-(VLOOKUP($B379,'Changes (pct point)'!$B:$AA,P$645,FALSE)))</f>
        <v>-9.4647368421052674E-2</v>
      </c>
      <c r="Q379" s="2">
        <f>VLOOKUP($B379,'Changes (pct point)'!$B:$AA,Q$645,FALSE)/(VLOOKUP($B379,'Rates (%) SA2'!$B:$AA,Q$645,FALSE)-(VLOOKUP($B379,'Changes (pct point)'!$B:$AA,Q$645,FALSE)))</f>
        <v>0.17846292134831479</v>
      </c>
      <c r="R379" s="2">
        <f>VLOOKUP($B379,'Changes (pct point)'!$B:$AA,R$645,FALSE)/(VLOOKUP($B379,'Rates (%) SA2'!$B:$AA,R$645,FALSE)-(VLOOKUP($B379,'Changes (pct point)'!$B:$AA,R$645,FALSE)))</f>
        <v>2.5191489361702065E-2</v>
      </c>
      <c r="S379" s="2">
        <f>VLOOKUP($B379,'Changes (pct point)'!$B:$AA,S$645,FALSE)/(VLOOKUP($B379,'Rates (%) SA2'!$B:$AA,S$645,FALSE)-(VLOOKUP($B379,'Changes (pct point)'!$B:$AA,S$645,FALSE)))</f>
        <v>-0.40162753036437249</v>
      </c>
      <c r="T379" s="2">
        <f>VLOOKUP($B379,'Changes (pct point)'!$B:$AA,T$645,FALSE)/(VLOOKUP($B379,'Rates (%) SA2'!$B:$AA,T$645,FALSE)-(VLOOKUP($B379,'Changes (pct point)'!$B:$AA,T$645,FALSE)))</f>
        <v>0.49062499999999998</v>
      </c>
      <c r="U379" s="2">
        <f>VLOOKUP($B379,'Changes (pct point)'!$B:$AA,U$645,FALSE)/(VLOOKUP($B379,'Rates (%) SA2'!$B:$AA,U$645,FALSE)-(VLOOKUP($B379,'Changes (pct point)'!$B:$AA,U$645,FALSE)))</f>
        <v>-0.14024667697063364</v>
      </c>
      <c r="V379" s="2">
        <f>VLOOKUP($B379,'Changes (pct point)'!$B:$AA,V$645,FALSE)/(VLOOKUP($B379,'Rates (%) SA2'!$B:$AA,V$645,FALSE)-(VLOOKUP($B379,'Changes (pct point)'!$B:$AA,V$645,FALSE)))</f>
        <v>0.22222222222222229</v>
      </c>
      <c r="W379" s="2">
        <f>VLOOKUP($B379,'Changes (pct point)'!$B:$AA,W$645,FALSE)/(VLOOKUP($B379,'Rates (%) SA2'!$B:$AA,W$645,FALSE)-(VLOOKUP($B379,'Changes (pct point)'!$B:$AA,W$645,FALSE)))</f>
        <v>-6.4555420219244833E-2</v>
      </c>
      <c r="X379" s="2">
        <f>VLOOKUP($B379,'Changes (pct point)'!$B:$AA,X$645,FALSE)/(VLOOKUP($B379,'Rates (%) SA2'!$B:$AA,X$645,FALSE)-(VLOOKUP($B379,'Changes (pct point)'!$B:$AA,X$645,FALSE)))</f>
        <v>-0.13974056603773585</v>
      </c>
      <c r="Y379" s="2">
        <f>VLOOKUP($B379,'Changes (pct point)'!$B:$AA,Y$645,FALSE)/(VLOOKUP($B379,'Rates (%) SA2'!$B:$AA,Y$645,FALSE)-(VLOOKUP($B379,'Changes (pct point)'!$B:$AA,Y$645,FALSE)))</f>
        <v>0</v>
      </c>
      <c r="Z379" s="2">
        <f>VLOOKUP($B379,'Changes (pct point)'!$B:$AA,Z$645,FALSE)/(VLOOKUP($B379,'Rates (%) SA2'!$B:$AA,Z$645,FALSE)-(VLOOKUP($B379,'Changes (pct point)'!$B:$AA,Z$645,FALSE)))</f>
        <v>-0.22679667750090285</v>
      </c>
    </row>
    <row r="380" spans="1:26" x14ac:dyDescent="0.3">
      <c r="A380">
        <v>113011259</v>
      </c>
      <c r="B380" t="s">
        <v>340</v>
      </c>
      <c r="C380" s="2">
        <f>VLOOKUP($B380,'Changes (pct point)'!$B:$AA,C$645,FALSE)/(VLOOKUP($B380,'Rates (%) SA2'!$B:$AA,C$645,FALSE)-(VLOOKUP($B380,'Changes (pct point)'!$B:$AA,C$645,FALSE)))</f>
        <v>0.23294977973568284</v>
      </c>
      <c r="D380" s="2">
        <f>VLOOKUP($B380,'Changes (pct point)'!$B:$AA,D$645,FALSE)/(VLOOKUP($B380,'Rates (%) SA2'!$B:$AA,D$645,FALSE)-(VLOOKUP($B380,'Changes (pct point)'!$B:$AA,D$645,FALSE)))</f>
        <v>-0.305752808988764</v>
      </c>
      <c r="E380" s="2">
        <f>VLOOKUP($B380,'Changes (pct point)'!$B:$AA,E$645,FALSE)/(VLOOKUP($B380,'Rates (%) SA2'!$B:$AA,E$645,FALSE)-(VLOOKUP($B380,'Changes (pct point)'!$B:$AA,E$645,FALSE)))</f>
        <v>2.5191290322580651</v>
      </c>
      <c r="F380" s="2">
        <f>VLOOKUP($B380,'Changes (pct point)'!$B:$AA,F$645,FALSE)/(VLOOKUP($B380,'Rates (%) SA2'!$B:$AA,F$645,FALSE)-(VLOOKUP($B380,'Changes (pct point)'!$B:$AA,F$645,FALSE)))</f>
        <v>9.0129411764705902E-2</v>
      </c>
      <c r="G380" s="2">
        <f>VLOOKUP($B380,'Changes (pct point)'!$B:$AA,G$645,FALSE)/(VLOOKUP($B380,'Rates (%) SA2'!$B:$AA,G$645,FALSE)-(VLOOKUP($B380,'Changes (pct point)'!$B:$AA,G$645,FALSE)))</f>
        <v>4.6957352941176519E-2</v>
      </c>
      <c r="H380" s="2">
        <f>VLOOKUP($B380,'Changes (pct point)'!$B:$AA,H$645,FALSE)/(VLOOKUP($B380,'Rates (%) SA2'!$B:$AA,H$645,FALSE)-(VLOOKUP($B380,'Changes (pct point)'!$B:$AA,H$645,FALSE)))</f>
        <v>0.30225619834710743</v>
      </c>
      <c r="I380" s="2">
        <f>VLOOKUP($B380,'Changes (pct point)'!$B:$AA,I$645,FALSE)/(VLOOKUP($B380,'Rates (%) SA2'!$B:$AA,I$645,FALSE)-(VLOOKUP($B380,'Changes (pct point)'!$B:$AA,I$645,FALSE)))</f>
        <v>0.52252442748091599</v>
      </c>
      <c r="J380" s="2">
        <f>VLOOKUP($B380,'Changes (pct point)'!$B:$AA,J$645,FALSE)/(VLOOKUP($B380,'Rates (%) SA2'!$B:$AA,J$645,FALSE)-(VLOOKUP($B380,'Changes (pct point)'!$B:$AA,J$645,FALSE)))</f>
        <v>0.16354294478527603</v>
      </c>
      <c r="K380" s="2">
        <f>VLOOKUP($B380,'Changes (pct point)'!$B:$AA,K$645,FALSE)/(VLOOKUP($B380,'Rates (%) SA2'!$B:$AA,K$645,FALSE)-(VLOOKUP($B380,'Changes (pct point)'!$B:$AA,K$645,FALSE)))</f>
        <v>0.53536344086021503</v>
      </c>
      <c r="L380" s="2">
        <f>VLOOKUP($B380,'Changes (pct point)'!$B:$AA,L$645,FALSE)/(VLOOKUP($B380,'Rates (%) SA2'!$B:$AA,L$645,FALSE)-(VLOOKUP($B380,'Changes (pct point)'!$B:$AA,L$645,FALSE)))</f>
        <v>1.3900219178082194</v>
      </c>
      <c r="M380" s="2">
        <f>VLOOKUP($B380,'Changes (pct point)'!$B:$AA,M$645,FALSE)/(VLOOKUP($B380,'Rates (%) SA2'!$B:$AA,M$645,FALSE)-(VLOOKUP($B380,'Changes (pct point)'!$B:$AA,M$645,FALSE)))</f>
        <v>-0.23019519519519516</v>
      </c>
      <c r="N380" s="2">
        <f>VLOOKUP($B380,'Changes (pct point)'!$B:$AA,N$645,FALSE)/(VLOOKUP($B380,'Rates (%) SA2'!$B:$AA,N$645,FALSE)-(VLOOKUP($B380,'Changes (pct point)'!$B:$AA,N$645,FALSE)))</f>
        <v>0.5256206896551725</v>
      </c>
      <c r="O380" s="2">
        <f>VLOOKUP($B380,'Changes (pct point)'!$B:$AA,O$645,FALSE)/(VLOOKUP($B380,'Rates (%) SA2'!$B:$AA,O$645,FALSE)-(VLOOKUP($B380,'Changes (pct point)'!$B:$AA,O$645,FALSE)))</f>
        <v>0.87311320754716992</v>
      </c>
      <c r="P380" s="2">
        <f>VLOOKUP($B380,'Changes (pct point)'!$B:$AA,P$645,FALSE)/(VLOOKUP($B380,'Rates (%) SA2'!$B:$AA,P$645,FALSE)-(VLOOKUP($B380,'Changes (pct point)'!$B:$AA,P$645,FALSE)))</f>
        <v>-2.9054761904761865E-2</v>
      </c>
      <c r="Q380" s="2">
        <f>VLOOKUP($B380,'Changes (pct point)'!$B:$AA,Q$645,FALSE)/(VLOOKUP($B380,'Rates (%) SA2'!$B:$AA,Q$645,FALSE)-(VLOOKUP($B380,'Changes (pct point)'!$B:$AA,Q$645,FALSE)))</f>
        <v>0.26931093117408905</v>
      </c>
      <c r="R380" s="2">
        <f>VLOOKUP($B380,'Changes (pct point)'!$B:$AA,R$645,FALSE)/(VLOOKUP($B380,'Rates (%) SA2'!$B:$AA,R$645,FALSE)-(VLOOKUP($B380,'Changes (pct point)'!$B:$AA,R$645,FALSE)))</f>
        <v>0.10658270676691725</v>
      </c>
      <c r="S380" s="2">
        <f>VLOOKUP($B380,'Changes (pct point)'!$B:$AA,S$645,FALSE)/(VLOOKUP($B380,'Rates (%) SA2'!$B:$AA,S$645,FALSE)-(VLOOKUP($B380,'Changes (pct point)'!$B:$AA,S$645,FALSE)))</f>
        <v>2.9662068965517357E-2</v>
      </c>
      <c r="T380" s="2">
        <f>VLOOKUP($B380,'Changes (pct point)'!$B:$AA,T$645,FALSE)/(VLOOKUP($B380,'Rates (%) SA2'!$B:$AA,T$645,FALSE)-(VLOOKUP($B380,'Changes (pct point)'!$B:$AA,T$645,FALSE)))</f>
        <v>2.2051304347826086</v>
      </c>
      <c r="U380" s="2">
        <f>VLOOKUP($B380,'Changes (pct point)'!$B:$AA,U$645,FALSE)/(VLOOKUP($B380,'Rates (%) SA2'!$B:$AA,U$645,FALSE)-(VLOOKUP($B380,'Changes (pct point)'!$B:$AA,U$645,FALSE)))</f>
        <v>-0.14250972222222216</v>
      </c>
      <c r="V380" s="2">
        <f>VLOOKUP($B380,'Changes (pct point)'!$B:$AA,V$645,FALSE)/(VLOOKUP($B380,'Rates (%) SA2'!$B:$AA,V$645,FALSE)-(VLOOKUP($B380,'Changes (pct point)'!$B:$AA,V$645,FALSE)))</f>
        <v>0.53606857142857145</v>
      </c>
      <c r="W380" s="2">
        <f>VLOOKUP($B380,'Changes (pct point)'!$B:$AA,W$645,FALSE)/(VLOOKUP($B380,'Rates (%) SA2'!$B:$AA,W$645,FALSE)-(VLOOKUP($B380,'Changes (pct point)'!$B:$AA,W$645,FALSE)))</f>
        <v>0.37788578371810444</v>
      </c>
      <c r="X380" s="2">
        <f>VLOOKUP($B380,'Changes (pct point)'!$B:$AA,X$645,FALSE)/(VLOOKUP($B380,'Rates (%) SA2'!$B:$AA,X$645,FALSE)-(VLOOKUP($B380,'Changes (pct point)'!$B:$AA,X$645,FALSE)))</f>
        <v>-0.1045419944176605</v>
      </c>
      <c r="Y380" s="2" t="e">
        <f>VLOOKUP($B380,'Changes (pct point)'!$B:$AA,Y$645,FALSE)/(VLOOKUP($B380,'Rates (%) SA2'!$B:$AA,Y$645,FALSE)-(VLOOKUP($B380,'Changes (pct point)'!$B:$AA,Y$645,FALSE)))</f>
        <v>#DIV/0!</v>
      </c>
      <c r="Z380" s="2">
        <f>VLOOKUP($B380,'Changes (pct point)'!$B:$AA,Z$645,FALSE)/(VLOOKUP($B380,'Rates (%) SA2'!$B:$AA,Z$645,FALSE)-(VLOOKUP($B380,'Changes (pct point)'!$B:$AA,Z$645,FALSE)))</f>
        <v>0.36712635109951547</v>
      </c>
    </row>
    <row r="381" spans="1:26" x14ac:dyDescent="0.3">
      <c r="A381">
        <v>120031680</v>
      </c>
      <c r="B381" t="s">
        <v>522</v>
      </c>
      <c r="C381" s="2">
        <f>VLOOKUP($B381,'Changes (pct point)'!$B:$AA,C$645,FALSE)/(VLOOKUP($B381,'Rates (%) SA2'!$B:$AA,C$645,FALSE)-(VLOOKUP($B381,'Changes (pct point)'!$B:$AA,C$645,FALSE)))</f>
        <v>-5.9300895403706221E-2</v>
      </c>
      <c r="D381" s="2">
        <f>VLOOKUP($B381,'Changes (pct point)'!$B:$AA,D$645,FALSE)/(VLOOKUP($B381,'Rates (%) SA2'!$B:$AA,D$645,FALSE)-(VLOOKUP($B381,'Changes (pct point)'!$B:$AA,D$645,FALSE)))</f>
        <v>0.12110723489257642</v>
      </c>
      <c r="E381" s="2">
        <f>VLOOKUP($B381,'Changes (pct point)'!$B:$AA,E$645,FALSE)/(VLOOKUP($B381,'Rates (%) SA2'!$B:$AA,E$645,FALSE)-(VLOOKUP($B381,'Changes (pct point)'!$B:$AA,E$645,FALSE)))</f>
        <v>-0.22551486139654969</v>
      </c>
      <c r="F381" s="2">
        <f>VLOOKUP($B381,'Changes (pct point)'!$B:$AA,F$645,FALSE)/(VLOOKUP($B381,'Rates (%) SA2'!$B:$AA,F$645,FALSE)-(VLOOKUP($B381,'Changes (pct point)'!$B:$AA,F$645,FALSE)))</f>
        <v>-0.15021173723083056</v>
      </c>
      <c r="G381" s="2">
        <f>VLOOKUP($B381,'Changes (pct point)'!$B:$AA,G$645,FALSE)/(VLOOKUP($B381,'Rates (%) SA2'!$B:$AA,G$645,FALSE)-(VLOOKUP($B381,'Changes (pct point)'!$B:$AA,G$645,FALSE)))</f>
        <v>0.98615507467453756</v>
      </c>
      <c r="H381" s="2">
        <f>VLOOKUP($B381,'Changes (pct point)'!$B:$AA,H$645,FALSE)/(VLOOKUP($B381,'Rates (%) SA2'!$B:$AA,H$645,FALSE)-(VLOOKUP($B381,'Changes (pct point)'!$B:$AA,H$645,FALSE)))</f>
        <v>4.7861187230866825E-2</v>
      </c>
      <c r="I381" s="2">
        <f>VLOOKUP($B381,'Changes (pct point)'!$B:$AA,I$645,FALSE)/(VLOOKUP($B381,'Rates (%) SA2'!$B:$AA,I$645,FALSE)-(VLOOKUP($B381,'Changes (pct point)'!$B:$AA,I$645,FALSE)))</f>
        <v>-0.16816072600823784</v>
      </c>
      <c r="J381" s="2">
        <f>VLOOKUP($B381,'Changes (pct point)'!$B:$AA,J$645,FALSE)/(VLOOKUP($B381,'Rates (%) SA2'!$B:$AA,J$645,FALSE)-(VLOOKUP($B381,'Changes (pct point)'!$B:$AA,J$645,FALSE)))</f>
        <v>-6.401642899376811E-2</v>
      </c>
      <c r="K381" s="2">
        <f>VLOOKUP($B381,'Changes (pct point)'!$B:$AA,K$645,FALSE)/(VLOOKUP($B381,'Rates (%) SA2'!$B:$AA,K$645,FALSE)-(VLOOKUP($B381,'Changes (pct point)'!$B:$AA,K$645,FALSE)))</f>
        <v>0.31730353036839321</v>
      </c>
      <c r="L381" s="2">
        <f>VLOOKUP($B381,'Changes (pct point)'!$B:$AA,L$645,FALSE)/(VLOOKUP($B381,'Rates (%) SA2'!$B:$AA,L$645,FALSE)-(VLOOKUP($B381,'Changes (pct point)'!$B:$AA,L$645,FALSE)))</f>
        <v>-0.27656288702797599</v>
      </c>
      <c r="M381" s="2">
        <f>VLOOKUP($B381,'Changes (pct point)'!$B:$AA,M$645,FALSE)/(VLOOKUP($B381,'Rates (%) SA2'!$B:$AA,M$645,FALSE)-(VLOOKUP($B381,'Changes (pct point)'!$B:$AA,M$645,FALSE)))</f>
        <v>-0.35236984943711475</v>
      </c>
      <c r="N381" s="2">
        <f>VLOOKUP($B381,'Changes (pct point)'!$B:$AA,N$645,FALSE)/(VLOOKUP($B381,'Rates (%) SA2'!$B:$AA,N$645,FALSE)-(VLOOKUP($B381,'Changes (pct point)'!$B:$AA,N$645,FALSE)))</f>
        <v>-0.53886183378864727</v>
      </c>
      <c r="O381" s="2">
        <f>VLOOKUP($B381,'Changes (pct point)'!$B:$AA,O$645,FALSE)/(VLOOKUP($B381,'Rates (%) SA2'!$B:$AA,O$645,FALSE)-(VLOOKUP($B381,'Changes (pct point)'!$B:$AA,O$645,FALSE)))</f>
        <v>7.6104098948372237E-3</v>
      </c>
      <c r="P381" s="2">
        <f>VLOOKUP($B381,'Changes (pct point)'!$B:$AA,P$645,FALSE)/(VLOOKUP($B381,'Rates (%) SA2'!$B:$AA,P$645,FALSE)-(VLOOKUP($B381,'Changes (pct point)'!$B:$AA,P$645,FALSE)))</f>
        <v>-0.51682523553962223</v>
      </c>
      <c r="Q381" s="2">
        <f>VLOOKUP($B381,'Changes (pct point)'!$B:$AA,Q$645,FALSE)/(VLOOKUP($B381,'Rates (%) SA2'!$B:$AA,Q$645,FALSE)-(VLOOKUP($B381,'Changes (pct point)'!$B:$AA,Q$645,FALSE)))</f>
        <v>5.641978902113829E-2</v>
      </c>
      <c r="R381" s="2">
        <f>VLOOKUP($B381,'Changes (pct point)'!$B:$AA,R$645,FALSE)/(VLOOKUP($B381,'Rates (%) SA2'!$B:$AA,R$645,FALSE)-(VLOOKUP($B381,'Changes (pct point)'!$B:$AA,R$645,FALSE)))</f>
        <v>0.99454846094336857</v>
      </c>
      <c r="S381" s="2">
        <f>VLOOKUP($B381,'Changes (pct point)'!$B:$AA,S$645,FALSE)/(VLOOKUP($B381,'Rates (%) SA2'!$B:$AA,S$645,FALSE)-(VLOOKUP($B381,'Changes (pct point)'!$B:$AA,S$645,FALSE)))</f>
        <v>-9.7423765465777218E-2</v>
      </c>
      <c r="T381" s="2">
        <f>VLOOKUP($B381,'Changes (pct point)'!$B:$AA,T$645,FALSE)/(VLOOKUP($B381,'Rates (%) SA2'!$B:$AA,T$645,FALSE)-(VLOOKUP($B381,'Changes (pct point)'!$B:$AA,T$645,FALSE)))</f>
        <v>-0.14372999331484448</v>
      </c>
      <c r="U381" s="2">
        <f>VLOOKUP($B381,'Changes (pct point)'!$B:$AA,U$645,FALSE)/(VLOOKUP($B381,'Rates (%) SA2'!$B:$AA,U$645,FALSE)-(VLOOKUP($B381,'Changes (pct point)'!$B:$AA,U$645,FALSE)))</f>
        <v>-0.14567211158624058</v>
      </c>
      <c r="V381" s="2">
        <f>VLOOKUP($B381,'Changes (pct point)'!$B:$AA,V$645,FALSE)/(VLOOKUP($B381,'Rates (%) SA2'!$B:$AA,V$645,FALSE)-(VLOOKUP($B381,'Changes (pct point)'!$B:$AA,V$645,FALSE)))</f>
        <v>8.2052107435016799E-2</v>
      </c>
      <c r="W381" s="2">
        <f>VLOOKUP($B381,'Changes (pct point)'!$B:$AA,W$645,FALSE)/(VLOOKUP($B381,'Rates (%) SA2'!$B:$AA,W$645,FALSE)-(VLOOKUP($B381,'Changes (pct point)'!$B:$AA,W$645,FALSE)))</f>
        <v>-0.15310077519379844</v>
      </c>
      <c r="X381" s="2">
        <f>VLOOKUP($B381,'Changes (pct point)'!$B:$AA,X$645,FALSE)/(VLOOKUP($B381,'Rates (%) SA2'!$B:$AA,X$645,FALSE)-(VLOOKUP($B381,'Changes (pct point)'!$B:$AA,X$645,FALSE)))</f>
        <v>2.1887755102040818</v>
      </c>
      <c r="Y381" s="2">
        <f>VLOOKUP($B381,'Changes (pct point)'!$B:$AA,Y$645,FALSE)/(VLOOKUP($B381,'Rates (%) SA2'!$B:$AA,Y$645,FALSE)-(VLOOKUP($B381,'Changes (pct point)'!$B:$AA,Y$645,FALSE)))</f>
        <v>-0.12441214194100043</v>
      </c>
      <c r="Z381" s="2">
        <f>VLOOKUP($B381,'Changes (pct point)'!$B:$AA,Z$645,FALSE)/(VLOOKUP($B381,'Rates (%) SA2'!$B:$AA,Z$645,FALSE)-(VLOOKUP($B381,'Changes (pct point)'!$B:$AA,Z$645,FALSE)))</f>
        <v>0.14602003162888771</v>
      </c>
    </row>
    <row r="382" spans="1:26" x14ac:dyDescent="0.3">
      <c r="A382">
        <v>115021298</v>
      </c>
      <c r="B382" t="s">
        <v>384</v>
      </c>
      <c r="C382" s="2">
        <f>VLOOKUP($B382,'Changes (pct point)'!$B:$AA,C$645,FALSE)/(VLOOKUP($B382,'Rates (%) SA2'!$B:$AA,C$645,FALSE)-(VLOOKUP($B382,'Changes (pct point)'!$B:$AA,C$645,FALSE)))</f>
        <v>-0.13824663152521305</v>
      </c>
      <c r="D382" s="2">
        <f>VLOOKUP($B382,'Changes (pct point)'!$B:$AA,D$645,FALSE)/(VLOOKUP($B382,'Rates (%) SA2'!$B:$AA,D$645,FALSE)-(VLOOKUP($B382,'Changes (pct point)'!$B:$AA,D$645,FALSE)))</f>
        <v>-0.32865950413223138</v>
      </c>
      <c r="E382" s="2">
        <f>VLOOKUP($B382,'Changes (pct point)'!$B:$AA,E$645,FALSE)/(VLOOKUP($B382,'Rates (%) SA2'!$B:$AA,E$645,FALSE)-(VLOOKUP($B382,'Changes (pct point)'!$B:$AA,E$645,FALSE)))</f>
        <v>-1.012307692307678E-2</v>
      </c>
      <c r="F382" s="2">
        <f>VLOOKUP($B382,'Changes (pct point)'!$B:$AA,F$645,FALSE)/(VLOOKUP($B382,'Rates (%) SA2'!$B:$AA,F$645,FALSE)-(VLOOKUP($B382,'Changes (pct point)'!$B:$AA,F$645,FALSE)))</f>
        <v>-0.14369855072463766</v>
      </c>
      <c r="G382" s="2">
        <f>VLOOKUP($B382,'Changes (pct point)'!$B:$AA,G$645,FALSE)/(VLOOKUP($B382,'Rates (%) SA2'!$B:$AA,G$645,FALSE)-(VLOOKUP($B382,'Changes (pct point)'!$B:$AA,G$645,FALSE)))</f>
        <v>0.12134069767441853</v>
      </c>
      <c r="H382" s="2">
        <f>VLOOKUP($B382,'Changes (pct point)'!$B:$AA,H$645,FALSE)/(VLOOKUP($B382,'Rates (%) SA2'!$B:$AA,H$645,FALSE)-(VLOOKUP($B382,'Changes (pct point)'!$B:$AA,H$645,FALSE)))</f>
        <v>-2.2267175572519046E-2</v>
      </c>
      <c r="I382" s="2">
        <f>VLOOKUP($B382,'Changes (pct point)'!$B:$AA,I$645,FALSE)/(VLOOKUP($B382,'Rates (%) SA2'!$B:$AA,I$645,FALSE)-(VLOOKUP($B382,'Changes (pct point)'!$B:$AA,I$645,FALSE)))</f>
        <v>-7.3808510638297894E-2</v>
      </c>
      <c r="J382" s="2">
        <f>VLOOKUP($B382,'Changes (pct point)'!$B:$AA,J$645,FALSE)/(VLOOKUP($B382,'Rates (%) SA2'!$B:$AA,J$645,FALSE)-(VLOOKUP($B382,'Changes (pct point)'!$B:$AA,J$645,FALSE)))</f>
        <v>5.3891999999999989E-2</v>
      </c>
      <c r="K382" s="2">
        <f>VLOOKUP($B382,'Changes (pct point)'!$B:$AA,K$645,FALSE)/(VLOOKUP($B382,'Rates (%) SA2'!$B:$AA,K$645,FALSE)-(VLOOKUP($B382,'Changes (pct point)'!$B:$AA,K$645,FALSE)))</f>
        <v>0.36445217391304346</v>
      </c>
      <c r="L382" s="2">
        <f>VLOOKUP($B382,'Changes (pct point)'!$B:$AA,L$645,FALSE)/(VLOOKUP($B382,'Rates (%) SA2'!$B:$AA,L$645,FALSE)-(VLOOKUP($B382,'Changes (pct point)'!$B:$AA,L$645,FALSE)))</f>
        <v>-0.27968029739776951</v>
      </c>
      <c r="M382" s="2">
        <f>VLOOKUP($B382,'Changes (pct point)'!$B:$AA,M$645,FALSE)/(VLOOKUP($B382,'Rates (%) SA2'!$B:$AA,M$645,FALSE)-(VLOOKUP($B382,'Changes (pct point)'!$B:$AA,M$645,FALSE)))</f>
        <v>-0.33923018867924537</v>
      </c>
      <c r="N382" s="2">
        <f>VLOOKUP($B382,'Changes (pct point)'!$B:$AA,N$645,FALSE)/(VLOOKUP($B382,'Rates (%) SA2'!$B:$AA,N$645,FALSE)-(VLOOKUP($B382,'Changes (pct point)'!$B:$AA,N$645,FALSE)))</f>
        <v>-0.55428571428571427</v>
      </c>
      <c r="O382" s="2">
        <f>VLOOKUP($B382,'Changes (pct point)'!$B:$AA,O$645,FALSE)/(VLOOKUP($B382,'Rates (%) SA2'!$B:$AA,O$645,FALSE)-(VLOOKUP($B382,'Changes (pct point)'!$B:$AA,O$645,FALSE)))</f>
        <v>0.29376000000000013</v>
      </c>
      <c r="P382" s="2">
        <f>VLOOKUP($B382,'Changes (pct point)'!$B:$AA,P$645,FALSE)/(VLOOKUP($B382,'Rates (%) SA2'!$B:$AA,P$645,FALSE)-(VLOOKUP($B382,'Changes (pct point)'!$B:$AA,P$645,FALSE)))</f>
        <v>-0.47391999999999995</v>
      </c>
      <c r="Q382" s="2">
        <f>VLOOKUP($B382,'Changes (pct point)'!$B:$AA,Q$645,FALSE)/(VLOOKUP($B382,'Rates (%) SA2'!$B:$AA,Q$645,FALSE)-(VLOOKUP($B382,'Changes (pct point)'!$B:$AA,Q$645,FALSE)))</f>
        <v>0.26177215189873421</v>
      </c>
      <c r="R382" s="2">
        <f>VLOOKUP($B382,'Changes (pct point)'!$B:$AA,R$645,FALSE)/(VLOOKUP($B382,'Rates (%) SA2'!$B:$AA,R$645,FALSE)-(VLOOKUP($B382,'Changes (pct point)'!$B:$AA,R$645,FALSE)))</f>
        <v>0.17176029411764693</v>
      </c>
      <c r="S382" s="2">
        <f>VLOOKUP($B382,'Changes (pct point)'!$B:$AA,S$645,FALSE)/(VLOOKUP($B382,'Rates (%) SA2'!$B:$AA,S$645,FALSE)-(VLOOKUP($B382,'Changes (pct point)'!$B:$AA,S$645,FALSE)))</f>
        <v>0.10992739726027385</v>
      </c>
      <c r="T382" s="2">
        <f>VLOOKUP($B382,'Changes (pct point)'!$B:$AA,T$645,FALSE)/(VLOOKUP($B382,'Rates (%) SA2'!$B:$AA,T$645,FALSE)-(VLOOKUP($B382,'Changes (pct point)'!$B:$AA,T$645,FALSE)))</f>
        <v>-0.23277824267782424</v>
      </c>
      <c r="U382" s="2">
        <f>VLOOKUP($B382,'Changes (pct point)'!$B:$AA,U$645,FALSE)/(VLOOKUP($B382,'Rates (%) SA2'!$B:$AA,U$645,FALSE)-(VLOOKUP($B382,'Changes (pct point)'!$B:$AA,U$645,FALSE)))</f>
        <v>-0.14694237288135603</v>
      </c>
      <c r="V382" s="2" t="e">
        <f>VLOOKUP($B382,'Changes (pct point)'!$B:$AA,V$645,FALSE)/(VLOOKUP($B382,'Rates (%) SA2'!$B:$AA,V$645,FALSE)-(VLOOKUP($B382,'Changes (pct point)'!$B:$AA,V$645,FALSE)))</f>
        <v>#VALUE!</v>
      </c>
      <c r="W382" s="2">
        <f>VLOOKUP($B382,'Changes (pct point)'!$B:$AA,W$645,FALSE)/(VLOOKUP($B382,'Rates (%) SA2'!$B:$AA,W$645,FALSE)-(VLOOKUP($B382,'Changes (pct point)'!$B:$AA,W$645,FALSE)))</f>
        <v>0.17222222222222225</v>
      </c>
      <c r="X382" s="2">
        <f>VLOOKUP($B382,'Changes (pct point)'!$B:$AA,X$645,FALSE)/(VLOOKUP($B382,'Rates (%) SA2'!$B:$AA,X$645,FALSE)-(VLOOKUP($B382,'Changes (pct point)'!$B:$AA,X$645,FALSE)))</f>
        <v>0</v>
      </c>
      <c r="Y382" s="2">
        <f>VLOOKUP($B382,'Changes (pct point)'!$B:$AA,Y$645,FALSE)/(VLOOKUP($B382,'Rates (%) SA2'!$B:$AA,Y$645,FALSE)-(VLOOKUP($B382,'Changes (pct point)'!$B:$AA,Y$645,FALSE)))</f>
        <v>0</v>
      </c>
      <c r="Z382" s="2">
        <f>VLOOKUP($B382,'Changes (pct point)'!$B:$AA,Z$645,FALSE)/(VLOOKUP($B382,'Rates (%) SA2'!$B:$AA,Z$645,FALSE)-(VLOOKUP($B382,'Changes (pct point)'!$B:$AA,Z$645,FALSE)))</f>
        <v>-1</v>
      </c>
    </row>
    <row r="383" spans="1:26" x14ac:dyDescent="0.3">
      <c r="A383">
        <v>107041148</v>
      </c>
      <c r="B383" t="s">
        <v>226</v>
      </c>
      <c r="C383" s="2">
        <f>VLOOKUP($B383,'Changes (pct point)'!$B:$AA,C$645,FALSE)/(VLOOKUP($B383,'Rates (%) SA2'!$B:$AA,C$645,FALSE)-(VLOOKUP($B383,'Changes (pct point)'!$B:$AA,C$645,FALSE)))</f>
        <v>0.21846091644204868</v>
      </c>
      <c r="D383" s="2">
        <f>VLOOKUP($B383,'Changes (pct point)'!$B:$AA,D$645,FALSE)/(VLOOKUP($B383,'Rates (%) SA2'!$B:$AA,D$645,FALSE)-(VLOOKUP($B383,'Changes (pct point)'!$B:$AA,D$645,FALSE)))</f>
        <v>-5.3712432432432421E-2</v>
      </c>
      <c r="E383" s="2">
        <f>VLOOKUP($B383,'Changes (pct point)'!$B:$AA,E$645,FALSE)/(VLOOKUP($B383,'Rates (%) SA2'!$B:$AA,E$645,FALSE)-(VLOOKUP($B383,'Changes (pct point)'!$B:$AA,E$645,FALSE)))</f>
        <v>1.6041090909090909</v>
      </c>
      <c r="F383" s="2">
        <f>VLOOKUP($B383,'Changes (pct point)'!$B:$AA,F$645,FALSE)/(VLOOKUP($B383,'Rates (%) SA2'!$B:$AA,F$645,FALSE)-(VLOOKUP($B383,'Changes (pct point)'!$B:$AA,F$645,FALSE)))</f>
        <v>0.22339449035812661</v>
      </c>
      <c r="G383" s="2">
        <f>VLOOKUP($B383,'Changes (pct point)'!$B:$AA,G$645,FALSE)/(VLOOKUP($B383,'Rates (%) SA2'!$B:$AA,G$645,FALSE)-(VLOOKUP($B383,'Changes (pct point)'!$B:$AA,G$645,FALSE)))</f>
        <v>5.6857142857154373E-4</v>
      </c>
      <c r="H383" s="2">
        <f>VLOOKUP($B383,'Changes (pct point)'!$B:$AA,H$645,FALSE)/(VLOOKUP($B383,'Rates (%) SA2'!$B:$AA,H$645,FALSE)-(VLOOKUP($B383,'Changes (pct point)'!$B:$AA,H$645,FALSE)))</f>
        <v>0.41155000000000003</v>
      </c>
      <c r="I383" s="2">
        <f>VLOOKUP($B383,'Changes (pct point)'!$B:$AA,I$645,FALSE)/(VLOOKUP($B383,'Rates (%) SA2'!$B:$AA,I$645,FALSE)-(VLOOKUP($B383,'Changes (pct point)'!$B:$AA,I$645,FALSE)))</f>
        <v>0.21246428571428566</v>
      </c>
      <c r="J383" s="2">
        <f>VLOOKUP($B383,'Changes (pct point)'!$B:$AA,J$645,FALSE)/(VLOOKUP($B383,'Rates (%) SA2'!$B:$AA,J$645,FALSE)-(VLOOKUP($B383,'Changes (pct point)'!$B:$AA,J$645,FALSE)))</f>
        <v>0.12713099999999999</v>
      </c>
      <c r="K383" s="2">
        <f>VLOOKUP($B383,'Changes (pct point)'!$B:$AA,K$645,FALSE)/(VLOOKUP($B383,'Rates (%) SA2'!$B:$AA,K$645,FALSE)-(VLOOKUP($B383,'Changes (pct point)'!$B:$AA,K$645,FALSE)))</f>
        <v>0.41645691056910578</v>
      </c>
      <c r="L383" s="2">
        <f>VLOOKUP($B383,'Changes (pct point)'!$B:$AA,L$645,FALSE)/(VLOOKUP($B383,'Rates (%) SA2'!$B:$AA,L$645,FALSE)-(VLOOKUP($B383,'Changes (pct point)'!$B:$AA,L$645,FALSE)))</f>
        <v>3.7275675675675718E-2</v>
      </c>
      <c r="M383" s="2">
        <f>VLOOKUP($B383,'Changes (pct point)'!$B:$AA,M$645,FALSE)/(VLOOKUP($B383,'Rates (%) SA2'!$B:$AA,M$645,FALSE)-(VLOOKUP($B383,'Changes (pct point)'!$B:$AA,M$645,FALSE)))</f>
        <v>0.43270357142857141</v>
      </c>
      <c r="N383" s="2">
        <f>VLOOKUP($B383,'Changes (pct point)'!$B:$AA,N$645,FALSE)/(VLOOKUP($B383,'Rates (%) SA2'!$B:$AA,N$645,FALSE)-(VLOOKUP($B383,'Changes (pct point)'!$B:$AA,N$645,FALSE)))</f>
        <v>-0.38313749999999996</v>
      </c>
      <c r="O383" s="2">
        <f>VLOOKUP($B383,'Changes (pct point)'!$B:$AA,O$645,FALSE)/(VLOOKUP($B383,'Rates (%) SA2'!$B:$AA,O$645,FALSE)-(VLOOKUP($B383,'Changes (pct point)'!$B:$AA,O$645,FALSE)))</f>
        <v>4.5255666666666672</v>
      </c>
      <c r="P383" s="2">
        <f>VLOOKUP($B383,'Changes (pct point)'!$B:$AA,P$645,FALSE)/(VLOOKUP($B383,'Rates (%) SA2'!$B:$AA,P$645,FALSE)-(VLOOKUP($B383,'Changes (pct point)'!$B:$AA,P$645,FALSE)))</f>
        <v>-0.43855789473684204</v>
      </c>
      <c r="Q383" s="2">
        <f>VLOOKUP($B383,'Changes (pct point)'!$B:$AA,Q$645,FALSE)/(VLOOKUP($B383,'Rates (%) SA2'!$B:$AA,Q$645,FALSE)-(VLOOKUP($B383,'Changes (pct point)'!$B:$AA,Q$645,FALSE)))</f>
        <v>0.55248858447488591</v>
      </c>
      <c r="R383" s="2">
        <f>VLOOKUP($B383,'Changes (pct point)'!$B:$AA,R$645,FALSE)/(VLOOKUP($B383,'Rates (%) SA2'!$B:$AA,R$645,FALSE)-(VLOOKUP($B383,'Changes (pct point)'!$B:$AA,R$645,FALSE)))</f>
        <v>9.0183941605839382E-2</v>
      </c>
      <c r="S383" s="2">
        <f>VLOOKUP($B383,'Changes (pct point)'!$B:$AA,S$645,FALSE)/(VLOOKUP($B383,'Rates (%) SA2'!$B:$AA,S$645,FALSE)-(VLOOKUP($B383,'Changes (pct point)'!$B:$AA,S$645,FALSE)))</f>
        <v>-0.16693037974683542</v>
      </c>
      <c r="T383" s="2">
        <f>VLOOKUP($B383,'Changes (pct point)'!$B:$AA,T$645,FALSE)/(VLOOKUP($B383,'Rates (%) SA2'!$B:$AA,T$645,FALSE)-(VLOOKUP($B383,'Changes (pct point)'!$B:$AA,T$645,FALSE)))</f>
        <v>1.3479634730538923</v>
      </c>
      <c r="U383" s="2">
        <f>VLOOKUP($B383,'Changes (pct point)'!$B:$AA,U$645,FALSE)/(VLOOKUP($B383,'Rates (%) SA2'!$B:$AA,U$645,FALSE)-(VLOOKUP($B383,'Changes (pct point)'!$B:$AA,U$645,FALSE)))</f>
        <v>-0.14989660574412536</v>
      </c>
      <c r="V383" s="2">
        <f>VLOOKUP($B383,'Changes (pct point)'!$B:$AA,V$645,FALSE)/(VLOOKUP($B383,'Rates (%) SA2'!$B:$AA,V$645,FALSE)-(VLOOKUP($B383,'Changes (pct point)'!$B:$AA,V$645,FALSE)))</f>
        <v>0.7205096774193549</v>
      </c>
      <c r="W383" s="2">
        <f>VLOOKUP($B383,'Changes (pct point)'!$B:$AA,W$645,FALSE)/(VLOOKUP($B383,'Rates (%) SA2'!$B:$AA,W$645,FALSE)-(VLOOKUP($B383,'Changes (pct point)'!$B:$AA,W$645,FALSE)))</f>
        <v>0.10030864197530866</v>
      </c>
      <c r="X383" s="2">
        <f>VLOOKUP($B383,'Changes (pct point)'!$B:$AA,X$645,FALSE)/(VLOOKUP($B383,'Rates (%) SA2'!$B:$AA,X$645,FALSE)-(VLOOKUP($B383,'Changes (pct point)'!$B:$AA,X$645,FALSE)))</f>
        <v>2.5285481239804241E-2</v>
      </c>
      <c r="Y383" s="2">
        <f>VLOOKUP($B383,'Changes (pct point)'!$B:$AA,Y$645,FALSE)/(VLOOKUP($B383,'Rates (%) SA2'!$B:$AA,Y$645,FALSE)-(VLOOKUP($B383,'Changes (pct point)'!$B:$AA,Y$645,FALSE)))</f>
        <v>-0.16749886518384022</v>
      </c>
      <c r="Z383" s="2">
        <f>VLOOKUP($B383,'Changes (pct point)'!$B:$AA,Z$645,FALSE)/(VLOOKUP($B383,'Rates (%) SA2'!$B:$AA,Z$645,FALSE)-(VLOOKUP($B383,'Changes (pct point)'!$B:$AA,Z$645,FALSE)))</f>
        <v>0.13782816229116945</v>
      </c>
    </row>
    <row r="384" spans="1:26" x14ac:dyDescent="0.3">
      <c r="A384">
        <v>101061543</v>
      </c>
      <c r="B384" t="s">
        <v>99</v>
      </c>
      <c r="C384" s="2">
        <f>VLOOKUP($B384,'Changes (pct point)'!$B:$AA,C$645,FALSE)/(VLOOKUP($B384,'Rates (%) SA2'!$B:$AA,C$645,FALSE)-(VLOOKUP($B384,'Changes (pct point)'!$B:$AA,C$645,FALSE)))</f>
        <v>-4.7739712918660214E-2</v>
      </c>
      <c r="D384" s="2">
        <f>VLOOKUP($B384,'Changes (pct point)'!$B:$AA,D$645,FALSE)/(VLOOKUP($B384,'Rates (%) SA2'!$B:$AA,D$645,FALSE)-(VLOOKUP($B384,'Changes (pct point)'!$B:$AA,D$645,FALSE)))</f>
        <v>-0.10549334862385314</v>
      </c>
      <c r="E384" s="2">
        <f>VLOOKUP($B384,'Changes (pct point)'!$B:$AA,E$645,FALSE)/(VLOOKUP($B384,'Rates (%) SA2'!$B:$AA,E$645,FALSE)-(VLOOKUP($B384,'Changes (pct point)'!$B:$AA,E$645,FALSE)))</f>
        <v>5.5459999999999961E-2</v>
      </c>
      <c r="F384" s="2">
        <f>VLOOKUP($B384,'Changes (pct point)'!$B:$AA,F$645,FALSE)/(VLOOKUP($B384,'Rates (%) SA2'!$B:$AA,F$645,FALSE)-(VLOOKUP($B384,'Changes (pct point)'!$B:$AA,F$645,FALSE)))</f>
        <v>-4.940106951871652E-2</v>
      </c>
      <c r="G384" s="2">
        <f>VLOOKUP($B384,'Changes (pct point)'!$B:$AA,G$645,FALSE)/(VLOOKUP($B384,'Rates (%) SA2'!$B:$AA,G$645,FALSE)-(VLOOKUP($B384,'Changes (pct point)'!$B:$AA,G$645,FALSE)))</f>
        <v>-2.8327645051194495E-2</v>
      </c>
      <c r="H384" s="2">
        <f>VLOOKUP($B384,'Changes (pct point)'!$B:$AA,H$645,FALSE)/(VLOOKUP($B384,'Rates (%) SA2'!$B:$AA,H$645,FALSE)-(VLOOKUP($B384,'Changes (pct point)'!$B:$AA,H$645,FALSE)))</f>
        <v>4.3046229508196872E-2</v>
      </c>
      <c r="I384" s="2">
        <f>VLOOKUP($B384,'Changes (pct point)'!$B:$AA,I$645,FALSE)/(VLOOKUP($B384,'Rates (%) SA2'!$B:$AA,I$645,FALSE)-(VLOOKUP($B384,'Changes (pct point)'!$B:$AA,I$645,FALSE)))</f>
        <v>-9.612140575079875E-2</v>
      </c>
      <c r="J384" s="2">
        <f>VLOOKUP($B384,'Changes (pct point)'!$B:$AA,J$645,FALSE)/(VLOOKUP($B384,'Rates (%) SA2'!$B:$AA,J$645,FALSE)-(VLOOKUP($B384,'Changes (pct point)'!$B:$AA,J$645,FALSE)))</f>
        <v>-6.4895664739884409E-2</v>
      </c>
      <c r="K384" s="2">
        <f>VLOOKUP($B384,'Changes (pct point)'!$B:$AA,K$645,FALSE)/(VLOOKUP($B384,'Rates (%) SA2'!$B:$AA,K$645,FALSE)-(VLOOKUP($B384,'Changes (pct point)'!$B:$AA,K$645,FALSE)))</f>
        <v>0.22022978723404257</v>
      </c>
      <c r="L384" s="2">
        <f>VLOOKUP($B384,'Changes (pct point)'!$B:$AA,L$645,FALSE)/(VLOOKUP($B384,'Rates (%) SA2'!$B:$AA,L$645,FALSE)-(VLOOKUP($B384,'Changes (pct point)'!$B:$AA,L$645,FALSE)))</f>
        <v>0.13035000000000008</v>
      </c>
      <c r="M384" s="2">
        <f>VLOOKUP($B384,'Changes (pct point)'!$B:$AA,M$645,FALSE)/(VLOOKUP($B384,'Rates (%) SA2'!$B:$AA,M$645,FALSE)-(VLOOKUP($B384,'Changes (pct point)'!$B:$AA,M$645,FALSE)))</f>
        <v>-0.11765454545454547</v>
      </c>
      <c r="N384" s="2">
        <f>VLOOKUP($B384,'Changes (pct point)'!$B:$AA,N$645,FALSE)/(VLOOKUP($B384,'Rates (%) SA2'!$B:$AA,N$645,FALSE)-(VLOOKUP($B384,'Changes (pct point)'!$B:$AA,N$645,FALSE)))</f>
        <v>-1.7299999999999961E-2</v>
      </c>
      <c r="O384" s="2">
        <f>VLOOKUP($B384,'Changes (pct point)'!$B:$AA,O$645,FALSE)/(VLOOKUP($B384,'Rates (%) SA2'!$B:$AA,O$645,FALSE)-(VLOOKUP($B384,'Changes (pct point)'!$B:$AA,O$645,FALSE)))</f>
        <v>0.4238948717948719</v>
      </c>
      <c r="P384" s="2">
        <f>VLOOKUP($B384,'Changes (pct point)'!$B:$AA,P$645,FALSE)/(VLOOKUP($B384,'Rates (%) SA2'!$B:$AA,P$645,FALSE)-(VLOOKUP($B384,'Changes (pct point)'!$B:$AA,P$645,FALSE)))</f>
        <v>-0.31348960000000003</v>
      </c>
      <c r="Q384" s="2">
        <f>VLOOKUP($B384,'Changes (pct point)'!$B:$AA,Q$645,FALSE)/(VLOOKUP($B384,'Rates (%) SA2'!$B:$AA,Q$645,FALSE)-(VLOOKUP($B384,'Changes (pct point)'!$B:$AA,Q$645,FALSE)))</f>
        <v>-1.6561305732484013E-2</v>
      </c>
      <c r="R384" s="2">
        <f>VLOOKUP($B384,'Changes (pct point)'!$B:$AA,R$645,FALSE)/(VLOOKUP($B384,'Rates (%) SA2'!$B:$AA,R$645,FALSE)-(VLOOKUP($B384,'Changes (pct point)'!$B:$AA,R$645,FALSE)))</f>
        <v>3.2125000000000015E-2</v>
      </c>
      <c r="S384" s="2">
        <f>VLOOKUP($B384,'Changes (pct point)'!$B:$AA,S$645,FALSE)/(VLOOKUP($B384,'Rates (%) SA2'!$B:$AA,S$645,FALSE)-(VLOOKUP($B384,'Changes (pct point)'!$B:$AA,S$645,FALSE)))</f>
        <v>-0.40699770354906051</v>
      </c>
      <c r="T384" s="2">
        <f>VLOOKUP($B384,'Changes (pct point)'!$B:$AA,T$645,FALSE)/(VLOOKUP($B384,'Rates (%) SA2'!$B:$AA,T$645,FALSE)-(VLOOKUP($B384,'Changes (pct point)'!$B:$AA,T$645,FALSE)))</f>
        <v>1.812875</v>
      </c>
      <c r="U384" s="2">
        <f>VLOOKUP($B384,'Changes (pct point)'!$B:$AA,U$645,FALSE)/(VLOOKUP($B384,'Rates (%) SA2'!$B:$AA,U$645,FALSE)-(VLOOKUP($B384,'Changes (pct point)'!$B:$AA,U$645,FALSE)))</f>
        <v>-0.15085049627791564</v>
      </c>
      <c r="V384" s="2">
        <f>VLOOKUP($B384,'Changes (pct point)'!$B:$AA,V$645,FALSE)/(VLOOKUP($B384,'Rates (%) SA2'!$B:$AA,V$645,FALSE)-(VLOOKUP($B384,'Changes (pct point)'!$B:$AA,V$645,FALSE)))</f>
        <v>3.7076923076923028E-2</v>
      </c>
      <c r="W384" s="2">
        <f>VLOOKUP($B384,'Changes (pct point)'!$B:$AA,W$645,FALSE)/(VLOOKUP($B384,'Rates (%) SA2'!$B:$AA,W$645,FALSE)-(VLOOKUP($B384,'Changes (pct point)'!$B:$AA,W$645,FALSE)))</f>
        <v>0.22000000000000003</v>
      </c>
      <c r="X384" s="2">
        <f>VLOOKUP($B384,'Changes (pct point)'!$B:$AA,X$645,FALSE)/(VLOOKUP($B384,'Rates (%) SA2'!$B:$AA,X$645,FALSE)-(VLOOKUP($B384,'Changes (pct point)'!$B:$AA,X$645,FALSE)))</f>
        <v>0.1336823734729494</v>
      </c>
      <c r="Y384" s="2">
        <f>VLOOKUP($B384,'Changes (pct point)'!$B:$AA,Y$645,FALSE)/(VLOOKUP($B384,'Rates (%) SA2'!$B:$AA,Y$645,FALSE)-(VLOOKUP($B384,'Changes (pct point)'!$B:$AA,Y$645,FALSE)))</f>
        <v>-0.38779239766081869</v>
      </c>
      <c r="Z384" s="2">
        <f>VLOOKUP($B384,'Changes (pct point)'!$B:$AA,Z$645,FALSE)/(VLOOKUP($B384,'Rates (%) SA2'!$B:$AA,Z$645,FALSE)-(VLOOKUP($B384,'Changes (pct point)'!$B:$AA,Z$645,FALSE)))</f>
        <v>0.42208672086720878</v>
      </c>
    </row>
    <row r="385" spans="1:26" x14ac:dyDescent="0.3">
      <c r="A385">
        <v>115011621</v>
      </c>
      <c r="B385" t="s">
        <v>381</v>
      </c>
      <c r="C385" s="2">
        <f>VLOOKUP($B385,'Changes (pct point)'!$B:$AA,C$645,FALSE)/(VLOOKUP($B385,'Rates (%) SA2'!$B:$AA,C$645,FALSE)-(VLOOKUP($B385,'Changes (pct point)'!$B:$AA,C$645,FALSE)))</f>
        <v>-5.3419766869097537E-2</v>
      </c>
      <c r="D385" s="2">
        <f>VLOOKUP($B385,'Changes (pct point)'!$B:$AA,D$645,FALSE)/(VLOOKUP($B385,'Rates (%) SA2'!$B:$AA,D$645,FALSE)-(VLOOKUP($B385,'Changes (pct point)'!$B:$AA,D$645,FALSE)))</f>
        <v>-7.1480423728720724E-2</v>
      </c>
      <c r="E385" s="2">
        <f>VLOOKUP($B385,'Changes (pct point)'!$B:$AA,E$645,FALSE)/(VLOOKUP($B385,'Rates (%) SA2'!$B:$AA,E$645,FALSE)-(VLOOKUP($B385,'Changes (pct point)'!$B:$AA,E$645,FALSE)))</f>
        <v>-0.18515859174988594</v>
      </c>
      <c r="F385" s="2">
        <f>VLOOKUP($B385,'Changes (pct point)'!$B:$AA,F$645,FALSE)/(VLOOKUP($B385,'Rates (%) SA2'!$B:$AA,F$645,FALSE)-(VLOOKUP($B385,'Changes (pct point)'!$B:$AA,F$645,FALSE)))</f>
        <v>-8.4869405728174224E-2</v>
      </c>
      <c r="G385" s="2">
        <f>VLOOKUP($B385,'Changes (pct point)'!$B:$AA,G$645,FALSE)/(VLOOKUP($B385,'Rates (%) SA2'!$B:$AA,G$645,FALSE)-(VLOOKUP($B385,'Changes (pct point)'!$B:$AA,G$645,FALSE)))</f>
        <v>0.54527768411110844</v>
      </c>
      <c r="H385" s="2">
        <f>VLOOKUP($B385,'Changes (pct point)'!$B:$AA,H$645,FALSE)/(VLOOKUP($B385,'Rates (%) SA2'!$B:$AA,H$645,FALSE)-(VLOOKUP($B385,'Changes (pct point)'!$B:$AA,H$645,FALSE)))</f>
        <v>-7.4911059282646561E-2</v>
      </c>
      <c r="I385" s="2">
        <f>VLOOKUP($B385,'Changes (pct point)'!$B:$AA,I$645,FALSE)/(VLOOKUP($B385,'Rates (%) SA2'!$B:$AA,I$645,FALSE)-(VLOOKUP($B385,'Changes (pct point)'!$B:$AA,I$645,FALSE)))</f>
        <v>1.8621253098669852E-3</v>
      </c>
      <c r="J385" s="2">
        <f>VLOOKUP($B385,'Changes (pct point)'!$B:$AA,J$645,FALSE)/(VLOOKUP($B385,'Rates (%) SA2'!$B:$AA,J$645,FALSE)-(VLOOKUP($B385,'Changes (pct point)'!$B:$AA,J$645,FALSE)))</f>
        <v>0.71208726722659665</v>
      </c>
      <c r="K385" s="2">
        <f>VLOOKUP($B385,'Changes (pct point)'!$B:$AA,K$645,FALSE)/(VLOOKUP($B385,'Rates (%) SA2'!$B:$AA,K$645,FALSE)-(VLOOKUP($B385,'Changes (pct point)'!$B:$AA,K$645,FALSE)))</f>
        <v>1.1847469756786109</v>
      </c>
      <c r="L385" s="2">
        <f>VLOOKUP($B385,'Changes (pct point)'!$B:$AA,L$645,FALSE)/(VLOOKUP($B385,'Rates (%) SA2'!$B:$AA,L$645,FALSE)-(VLOOKUP($B385,'Changes (pct point)'!$B:$AA,L$645,FALSE)))</f>
        <v>-5.4914514136205586E-2</v>
      </c>
      <c r="M385" s="2">
        <f>VLOOKUP($B385,'Changes (pct point)'!$B:$AA,M$645,FALSE)/(VLOOKUP($B385,'Rates (%) SA2'!$B:$AA,M$645,FALSE)-(VLOOKUP($B385,'Changes (pct point)'!$B:$AA,M$645,FALSE)))</f>
        <v>0.5176860939662683</v>
      </c>
      <c r="N385" s="2">
        <f>VLOOKUP($B385,'Changes (pct point)'!$B:$AA,N$645,FALSE)/(VLOOKUP($B385,'Rates (%) SA2'!$B:$AA,N$645,FALSE)-(VLOOKUP($B385,'Changes (pct point)'!$B:$AA,N$645,FALSE)))</f>
        <v>-0.42987038057514887</v>
      </c>
      <c r="O385" s="2">
        <f>VLOOKUP($B385,'Changes (pct point)'!$B:$AA,O$645,FALSE)/(VLOOKUP($B385,'Rates (%) SA2'!$B:$AA,O$645,FALSE)-(VLOOKUP($B385,'Changes (pct point)'!$B:$AA,O$645,FALSE)))</f>
        <v>0.2572961504675384</v>
      </c>
      <c r="P385" s="2">
        <f>VLOOKUP($B385,'Changes (pct point)'!$B:$AA,P$645,FALSE)/(VLOOKUP($B385,'Rates (%) SA2'!$B:$AA,P$645,FALSE)-(VLOOKUP($B385,'Changes (pct point)'!$B:$AA,P$645,FALSE)))</f>
        <v>0.52166663629650178</v>
      </c>
      <c r="Q385" s="2">
        <f>VLOOKUP($B385,'Changes (pct point)'!$B:$AA,Q$645,FALSE)/(VLOOKUP($B385,'Rates (%) SA2'!$B:$AA,Q$645,FALSE)-(VLOOKUP($B385,'Changes (pct point)'!$B:$AA,Q$645,FALSE)))</f>
        <v>0.11046904082702977</v>
      </c>
      <c r="R385" s="2">
        <f>VLOOKUP($B385,'Changes (pct point)'!$B:$AA,R$645,FALSE)/(VLOOKUP($B385,'Rates (%) SA2'!$B:$AA,R$645,FALSE)-(VLOOKUP($B385,'Changes (pct point)'!$B:$AA,R$645,FALSE)))</f>
        <v>0.49146858705536617</v>
      </c>
      <c r="S385" s="2">
        <f>VLOOKUP($B385,'Changes (pct point)'!$B:$AA,S$645,FALSE)/(VLOOKUP($B385,'Rates (%) SA2'!$B:$AA,S$645,FALSE)-(VLOOKUP($B385,'Changes (pct point)'!$B:$AA,S$645,FALSE)))</f>
        <v>0.64731837063805397</v>
      </c>
      <c r="T385" s="2">
        <f>VLOOKUP($B385,'Changes (pct point)'!$B:$AA,T$645,FALSE)/(VLOOKUP($B385,'Rates (%) SA2'!$B:$AA,T$645,FALSE)-(VLOOKUP($B385,'Changes (pct point)'!$B:$AA,T$645,FALSE)))</f>
        <v>-5.7192191490230637E-2</v>
      </c>
      <c r="U385" s="2">
        <f>VLOOKUP($B385,'Changes (pct point)'!$B:$AA,U$645,FALSE)/(VLOOKUP($B385,'Rates (%) SA2'!$B:$AA,U$645,FALSE)-(VLOOKUP($B385,'Changes (pct point)'!$B:$AA,U$645,FALSE)))</f>
        <v>-0.15845301139634344</v>
      </c>
      <c r="V385" s="2" t="e">
        <f>VLOOKUP($B385,'Changes (pct point)'!$B:$AA,V$645,FALSE)/(VLOOKUP($B385,'Rates (%) SA2'!$B:$AA,V$645,FALSE)-(VLOOKUP($B385,'Changes (pct point)'!$B:$AA,V$645,FALSE)))</f>
        <v>#VALUE!</v>
      </c>
      <c r="W385" s="2">
        <f>VLOOKUP($B385,'Changes (pct point)'!$B:$AA,W$645,FALSE)/(VLOOKUP($B385,'Rates (%) SA2'!$B:$AA,W$645,FALSE)-(VLOOKUP($B385,'Changes (pct point)'!$B:$AA,W$645,FALSE)))</f>
        <v>0.21106557377049182</v>
      </c>
      <c r="X385" s="2">
        <f>VLOOKUP($B385,'Changes (pct point)'!$B:$AA,X$645,FALSE)/(VLOOKUP($B385,'Rates (%) SA2'!$B:$AA,X$645,FALSE)-(VLOOKUP($B385,'Changes (pct point)'!$B:$AA,X$645,FALSE)))</f>
        <v>-0.63025210084033612</v>
      </c>
      <c r="Y385" s="2">
        <f>VLOOKUP($B385,'Changes (pct point)'!$B:$AA,Y$645,FALSE)/(VLOOKUP($B385,'Rates (%) SA2'!$B:$AA,Y$645,FALSE)-(VLOOKUP($B385,'Changes (pct point)'!$B:$AA,Y$645,FALSE)))</f>
        <v>7.4445239799570517E-2</v>
      </c>
      <c r="Z385" s="2">
        <f>VLOOKUP($B385,'Changes (pct point)'!$B:$AA,Z$645,FALSE)/(VLOOKUP($B385,'Rates (%) SA2'!$B:$AA,Z$645,FALSE)-(VLOOKUP($B385,'Changes (pct point)'!$B:$AA,Z$645,FALSE)))</f>
        <v>4.2435424354243544E-2</v>
      </c>
    </row>
    <row r="386" spans="1:26" x14ac:dyDescent="0.3">
      <c r="A386">
        <v>117031329</v>
      </c>
      <c r="B386" t="s">
        <v>425</v>
      </c>
      <c r="C386" s="2">
        <f>VLOOKUP($B386,'Changes (pct point)'!$B:$AA,C$645,FALSE)/(VLOOKUP($B386,'Rates (%) SA2'!$B:$AA,C$645,FALSE)-(VLOOKUP($B386,'Changes (pct point)'!$B:$AA,C$645,FALSE)))</f>
        <v>-9.9467415730337141E-2</v>
      </c>
      <c r="D386" s="2">
        <f>VLOOKUP($B386,'Changes (pct point)'!$B:$AA,D$645,FALSE)/(VLOOKUP($B386,'Rates (%) SA2'!$B:$AA,D$645,FALSE)-(VLOOKUP($B386,'Changes (pct point)'!$B:$AA,D$645,FALSE)))</f>
        <v>-0.64935384615384617</v>
      </c>
      <c r="E386" s="2">
        <f>VLOOKUP($B386,'Changes (pct point)'!$B:$AA,E$645,FALSE)/(VLOOKUP($B386,'Rates (%) SA2'!$B:$AA,E$645,FALSE)-(VLOOKUP($B386,'Changes (pct point)'!$B:$AA,E$645,FALSE)))</f>
        <v>0.4528543209876541</v>
      </c>
      <c r="F386" s="2">
        <f>VLOOKUP($B386,'Changes (pct point)'!$B:$AA,F$645,FALSE)/(VLOOKUP($B386,'Rates (%) SA2'!$B:$AA,F$645,FALSE)-(VLOOKUP($B386,'Changes (pct point)'!$B:$AA,F$645,FALSE)))</f>
        <v>-0.17071989247311839</v>
      </c>
      <c r="G386" s="2">
        <f>VLOOKUP($B386,'Changes (pct point)'!$B:$AA,G$645,FALSE)/(VLOOKUP($B386,'Rates (%) SA2'!$B:$AA,G$645,FALSE)-(VLOOKUP($B386,'Changes (pct point)'!$B:$AA,G$645,FALSE)))</f>
        <v>4.9878350515463958E-2</v>
      </c>
      <c r="H386" s="2">
        <f>VLOOKUP($B386,'Changes (pct point)'!$B:$AA,H$645,FALSE)/(VLOOKUP($B386,'Rates (%) SA2'!$B:$AA,H$645,FALSE)-(VLOOKUP($B386,'Changes (pct point)'!$B:$AA,H$645,FALSE)))</f>
        <v>-7.7809523809523939E-2</v>
      </c>
      <c r="I386" s="2">
        <f>VLOOKUP($B386,'Changes (pct point)'!$B:$AA,I$645,FALSE)/(VLOOKUP($B386,'Rates (%) SA2'!$B:$AA,I$645,FALSE)-(VLOOKUP($B386,'Changes (pct point)'!$B:$AA,I$645,FALSE)))</f>
        <v>-1.828603351955305E-2</v>
      </c>
      <c r="J386" s="2">
        <f>VLOOKUP($B386,'Changes (pct point)'!$B:$AA,J$645,FALSE)/(VLOOKUP($B386,'Rates (%) SA2'!$B:$AA,J$645,FALSE)-(VLOOKUP($B386,'Changes (pct point)'!$B:$AA,J$645,FALSE)))</f>
        <v>4.0648942598187257E-2</v>
      </c>
      <c r="K386" s="2">
        <f>VLOOKUP($B386,'Changes (pct point)'!$B:$AA,K$645,FALSE)/(VLOOKUP($B386,'Rates (%) SA2'!$B:$AA,K$645,FALSE)-(VLOOKUP($B386,'Changes (pct point)'!$B:$AA,K$645,FALSE)))</f>
        <v>-0.35384037558685444</v>
      </c>
      <c r="L386" s="2">
        <f>VLOOKUP($B386,'Changes (pct point)'!$B:$AA,L$645,FALSE)/(VLOOKUP($B386,'Rates (%) SA2'!$B:$AA,L$645,FALSE)-(VLOOKUP($B386,'Changes (pct point)'!$B:$AA,L$645,FALSE)))</f>
        <v>-0.6571108108108108</v>
      </c>
      <c r="M386" s="2">
        <f>VLOOKUP($B386,'Changes (pct point)'!$B:$AA,M$645,FALSE)/(VLOOKUP($B386,'Rates (%) SA2'!$B:$AA,M$645,FALSE)-(VLOOKUP($B386,'Changes (pct point)'!$B:$AA,M$645,FALSE)))</f>
        <v>-0.33714516129032257</v>
      </c>
      <c r="N386" s="2">
        <f>VLOOKUP($B386,'Changes (pct point)'!$B:$AA,N$645,FALSE)/(VLOOKUP($B386,'Rates (%) SA2'!$B:$AA,N$645,FALSE)-(VLOOKUP($B386,'Changes (pct point)'!$B:$AA,N$645,FALSE)))</f>
        <v>-0.50557804878048784</v>
      </c>
      <c r="O386" s="2">
        <f>VLOOKUP($B386,'Changes (pct point)'!$B:$AA,O$645,FALSE)/(VLOOKUP($B386,'Rates (%) SA2'!$B:$AA,O$645,FALSE)-(VLOOKUP($B386,'Changes (pct point)'!$B:$AA,O$645,FALSE)))</f>
        <v>0.94728800000000024</v>
      </c>
      <c r="P386" s="2">
        <f>VLOOKUP($B386,'Changes (pct point)'!$B:$AA,P$645,FALSE)/(VLOOKUP($B386,'Rates (%) SA2'!$B:$AA,P$645,FALSE)-(VLOOKUP($B386,'Changes (pct point)'!$B:$AA,P$645,FALSE)))</f>
        <v>-0.20209775280898876</v>
      </c>
      <c r="Q386" s="2">
        <f>VLOOKUP($B386,'Changes (pct point)'!$B:$AA,Q$645,FALSE)/(VLOOKUP($B386,'Rates (%) SA2'!$B:$AA,Q$645,FALSE)-(VLOOKUP($B386,'Changes (pct point)'!$B:$AA,Q$645,FALSE)))</f>
        <v>6.8311764705882447E-2</v>
      </c>
      <c r="R386" s="2">
        <f>VLOOKUP($B386,'Changes (pct point)'!$B:$AA,R$645,FALSE)/(VLOOKUP($B386,'Rates (%) SA2'!$B:$AA,R$645,FALSE)-(VLOOKUP($B386,'Changes (pct point)'!$B:$AA,R$645,FALSE)))</f>
        <v>-0.18046947368421054</v>
      </c>
      <c r="S386" s="2">
        <f>VLOOKUP($B386,'Changes (pct point)'!$B:$AA,S$645,FALSE)/(VLOOKUP($B386,'Rates (%) SA2'!$B:$AA,S$645,FALSE)-(VLOOKUP($B386,'Changes (pct point)'!$B:$AA,S$645,FALSE)))</f>
        <v>-0.24082222222222227</v>
      </c>
      <c r="T386" s="2">
        <f>VLOOKUP($B386,'Changes (pct point)'!$B:$AA,T$645,FALSE)/(VLOOKUP($B386,'Rates (%) SA2'!$B:$AA,T$645,FALSE)-(VLOOKUP($B386,'Changes (pct point)'!$B:$AA,T$645,FALSE)))</f>
        <v>-0.14816363636363647</v>
      </c>
      <c r="U386" s="2">
        <f>VLOOKUP($B386,'Changes (pct point)'!$B:$AA,U$645,FALSE)/(VLOOKUP($B386,'Rates (%) SA2'!$B:$AA,U$645,FALSE)-(VLOOKUP($B386,'Changes (pct point)'!$B:$AA,U$645,FALSE)))</f>
        <v>-0.15926741573033706</v>
      </c>
      <c r="V386" s="2">
        <f>VLOOKUP($B386,'Changes (pct point)'!$B:$AA,V$645,FALSE)/(VLOOKUP($B386,'Rates (%) SA2'!$B:$AA,V$645,FALSE)-(VLOOKUP($B386,'Changes (pct point)'!$B:$AA,V$645,FALSE)))</f>
        <v>0.2560246913580248</v>
      </c>
      <c r="W386" s="2">
        <f>VLOOKUP($B386,'Changes (pct point)'!$B:$AA,W$645,FALSE)/(VLOOKUP($B386,'Rates (%) SA2'!$B:$AA,W$645,FALSE)-(VLOOKUP($B386,'Changes (pct point)'!$B:$AA,W$645,FALSE)))</f>
        <v>0.14046121593291405</v>
      </c>
      <c r="X386" s="2">
        <f>VLOOKUP($B386,'Changes (pct point)'!$B:$AA,X$645,FALSE)/(VLOOKUP($B386,'Rates (%) SA2'!$B:$AA,X$645,FALSE)-(VLOOKUP($B386,'Changes (pct point)'!$B:$AA,X$645,FALSE)))</f>
        <v>-0.40029985007496249</v>
      </c>
      <c r="Y386" s="2">
        <f>VLOOKUP($B386,'Changes (pct point)'!$B:$AA,Y$645,FALSE)/(VLOOKUP($B386,'Rates (%) SA2'!$B:$AA,Y$645,FALSE)-(VLOOKUP($B386,'Changes (pct point)'!$B:$AA,Y$645,FALSE)))</f>
        <v>-0.28192640692640691</v>
      </c>
      <c r="Z386" s="2">
        <f>VLOOKUP($B386,'Changes (pct point)'!$B:$AA,Z$645,FALSE)/(VLOOKUP($B386,'Rates (%) SA2'!$B:$AA,Z$645,FALSE)-(VLOOKUP($B386,'Changes (pct point)'!$B:$AA,Z$645,FALSE)))</f>
        <v>-0.46550000000000002</v>
      </c>
    </row>
    <row r="387" spans="1:26" x14ac:dyDescent="0.3">
      <c r="A387">
        <v>112031551</v>
      </c>
      <c r="B387" t="s">
        <v>335</v>
      </c>
      <c r="C387" s="2">
        <f>VLOOKUP($B387,'Changes (pct point)'!$B:$AA,C$645,FALSE)/(VLOOKUP($B387,'Rates (%) SA2'!$B:$AA,C$645,FALSE)-(VLOOKUP($B387,'Changes (pct point)'!$B:$AA,C$645,FALSE)))</f>
        <v>0.19870076923076932</v>
      </c>
      <c r="D387" s="2">
        <f>VLOOKUP($B387,'Changes (pct point)'!$B:$AA,D$645,FALSE)/(VLOOKUP($B387,'Rates (%) SA2'!$B:$AA,D$645,FALSE)-(VLOOKUP($B387,'Changes (pct point)'!$B:$AA,D$645,FALSE)))</f>
        <v>-0.20655999999999999</v>
      </c>
      <c r="E387" s="2">
        <f>VLOOKUP($B387,'Changes (pct point)'!$B:$AA,E$645,FALSE)/(VLOOKUP($B387,'Rates (%) SA2'!$B:$AA,E$645,FALSE)-(VLOOKUP($B387,'Changes (pct point)'!$B:$AA,E$645,FALSE)))</f>
        <v>-7.9999999999999932E-2</v>
      </c>
      <c r="F387" s="2">
        <f>VLOOKUP($B387,'Changes (pct point)'!$B:$AA,F$645,FALSE)/(VLOOKUP($B387,'Rates (%) SA2'!$B:$AA,F$645,FALSE)-(VLOOKUP($B387,'Changes (pct point)'!$B:$AA,F$645,FALSE)))</f>
        <v>0.60356380952380961</v>
      </c>
      <c r="G387" s="2">
        <f>VLOOKUP($B387,'Changes (pct point)'!$B:$AA,G$645,FALSE)/(VLOOKUP($B387,'Rates (%) SA2'!$B:$AA,G$645,FALSE)-(VLOOKUP($B387,'Changes (pct point)'!$B:$AA,G$645,FALSE)))</f>
        <v>7.2924489795918299E-2</v>
      </c>
      <c r="H387" s="2">
        <f>VLOOKUP($B387,'Changes (pct point)'!$B:$AA,H$645,FALSE)/(VLOOKUP($B387,'Rates (%) SA2'!$B:$AA,H$645,FALSE)-(VLOOKUP($B387,'Changes (pct point)'!$B:$AA,H$645,FALSE)))</f>
        <v>0.34489111111111104</v>
      </c>
      <c r="I387" s="2">
        <f>VLOOKUP($B387,'Changes (pct point)'!$B:$AA,I$645,FALSE)/(VLOOKUP($B387,'Rates (%) SA2'!$B:$AA,I$645,FALSE)-(VLOOKUP($B387,'Changes (pct point)'!$B:$AA,I$645,FALSE)))</f>
        <v>0.4102466666666667</v>
      </c>
      <c r="J387" s="2">
        <f>VLOOKUP($B387,'Changes (pct point)'!$B:$AA,J$645,FALSE)/(VLOOKUP($B387,'Rates (%) SA2'!$B:$AA,J$645,FALSE)-(VLOOKUP($B387,'Changes (pct point)'!$B:$AA,J$645,FALSE)))</f>
        <v>-0.14400000000000002</v>
      </c>
      <c r="K387" s="2">
        <f>VLOOKUP($B387,'Changes (pct point)'!$B:$AA,K$645,FALSE)/(VLOOKUP($B387,'Rates (%) SA2'!$B:$AA,K$645,FALSE)-(VLOOKUP($B387,'Changes (pct point)'!$B:$AA,K$645,FALSE)))</f>
        <v>1.1328</v>
      </c>
      <c r="L387" s="2">
        <f>VLOOKUP($B387,'Changes (pct point)'!$B:$AA,L$645,FALSE)/(VLOOKUP($B387,'Rates (%) SA2'!$B:$AA,L$645,FALSE)-(VLOOKUP($B387,'Changes (pct point)'!$B:$AA,L$645,FALSE)))</f>
        <v>-0.53458260869565222</v>
      </c>
      <c r="M387" s="2">
        <f>VLOOKUP($B387,'Changes (pct point)'!$B:$AA,M$645,FALSE)/(VLOOKUP($B387,'Rates (%) SA2'!$B:$AA,M$645,FALSE)-(VLOOKUP($B387,'Changes (pct point)'!$B:$AA,M$645,FALSE)))</f>
        <v>0.87269428571428576</v>
      </c>
      <c r="N387" s="2">
        <f>VLOOKUP($B387,'Changes (pct point)'!$B:$AA,N$645,FALSE)/(VLOOKUP($B387,'Rates (%) SA2'!$B:$AA,N$645,FALSE)-(VLOOKUP($B387,'Changes (pct point)'!$B:$AA,N$645,FALSE)))</f>
        <v>-0.10375652173913041</v>
      </c>
      <c r="O387" s="2">
        <f>VLOOKUP($B387,'Changes (pct point)'!$B:$AA,O$645,FALSE)/(VLOOKUP($B387,'Rates (%) SA2'!$B:$AA,O$645,FALSE)-(VLOOKUP($B387,'Changes (pct point)'!$B:$AA,O$645,FALSE)))</f>
        <v>0.29212121212121211</v>
      </c>
      <c r="P387" s="2">
        <f>VLOOKUP($B387,'Changes (pct point)'!$B:$AA,P$645,FALSE)/(VLOOKUP($B387,'Rates (%) SA2'!$B:$AA,P$645,FALSE)-(VLOOKUP($B387,'Changes (pct point)'!$B:$AA,P$645,FALSE)))</f>
        <v>-0.48176744186046511</v>
      </c>
      <c r="Q387" s="2">
        <f>VLOOKUP($B387,'Changes (pct point)'!$B:$AA,Q$645,FALSE)/(VLOOKUP($B387,'Rates (%) SA2'!$B:$AA,Q$645,FALSE)-(VLOOKUP($B387,'Changes (pct point)'!$B:$AA,Q$645,FALSE)))</f>
        <v>3.4496176470588225</v>
      </c>
      <c r="R387" s="2">
        <f>VLOOKUP($B387,'Changes (pct point)'!$B:$AA,R$645,FALSE)/(VLOOKUP($B387,'Rates (%) SA2'!$B:$AA,R$645,FALSE)-(VLOOKUP($B387,'Changes (pct point)'!$B:$AA,R$645,FALSE)))</f>
        <v>0.1626765957446808</v>
      </c>
      <c r="S387" s="2">
        <f>VLOOKUP($B387,'Changes (pct point)'!$B:$AA,S$645,FALSE)/(VLOOKUP($B387,'Rates (%) SA2'!$B:$AA,S$645,FALSE)-(VLOOKUP($B387,'Changes (pct point)'!$B:$AA,S$645,FALSE)))</f>
        <v>0.83224761904761924</v>
      </c>
      <c r="T387" s="2">
        <f>VLOOKUP($B387,'Changes (pct point)'!$B:$AA,T$645,FALSE)/(VLOOKUP($B387,'Rates (%) SA2'!$B:$AA,T$645,FALSE)-(VLOOKUP($B387,'Changes (pct point)'!$B:$AA,T$645,FALSE)))</f>
        <v>0.16111000000000014</v>
      </c>
      <c r="U387" s="2">
        <f>VLOOKUP($B387,'Changes (pct point)'!$B:$AA,U$645,FALSE)/(VLOOKUP($B387,'Rates (%) SA2'!$B:$AA,U$645,FALSE)-(VLOOKUP($B387,'Changes (pct point)'!$B:$AA,U$645,FALSE)))</f>
        <v>-0.16061139240506328</v>
      </c>
      <c r="V387" s="2" t="e">
        <f>VLOOKUP($B387,'Changes (pct point)'!$B:$AA,V$645,FALSE)/(VLOOKUP($B387,'Rates (%) SA2'!$B:$AA,V$645,FALSE)-(VLOOKUP($B387,'Changes (pct point)'!$B:$AA,V$645,FALSE)))</f>
        <v>#VALUE!</v>
      </c>
      <c r="W387" s="2">
        <f>VLOOKUP($B387,'Changes (pct point)'!$B:$AA,W$645,FALSE)/(VLOOKUP($B387,'Rates (%) SA2'!$B:$AA,W$645,FALSE)-(VLOOKUP($B387,'Changes (pct point)'!$B:$AA,W$645,FALSE)))</f>
        <v>1.1061946902654867E-2</v>
      </c>
      <c r="X387" s="2">
        <f>VLOOKUP($B387,'Changes (pct point)'!$B:$AA,X$645,FALSE)/(VLOOKUP($B387,'Rates (%) SA2'!$B:$AA,X$645,FALSE)-(VLOOKUP($B387,'Changes (pct point)'!$B:$AA,X$645,FALSE)))</f>
        <v>0.46511627906976744</v>
      </c>
      <c r="Y387" s="2" t="e">
        <f>VLOOKUP($B387,'Changes (pct point)'!$B:$AA,Y$645,FALSE)/(VLOOKUP($B387,'Rates (%) SA2'!$B:$AA,Y$645,FALSE)-(VLOOKUP($B387,'Changes (pct point)'!$B:$AA,Y$645,FALSE)))</f>
        <v>#DIV/0!</v>
      </c>
      <c r="Z387" s="2">
        <f>VLOOKUP($B387,'Changes (pct point)'!$B:$AA,Z$645,FALSE)/(VLOOKUP($B387,'Rates (%) SA2'!$B:$AA,Z$645,FALSE)-(VLOOKUP($B387,'Changes (pct point)'!$B:$AA,Z$645,FALSE)))</f>
        <v>1.4309133489461356</v>
      </c>
    </row>
    <row r="388" spans="1:26" x14ac:dyDescent="0.3">
      <c r="A388">
        <v>109011174</v>
      </c>
      <c r="B388" t="s">
        <v>253</v>
      </c>
      <c r="C388" s="2">
        <f>VLOOKUP($B388,'Changes (pct point)'!$B:$AA,C$645,FALSE)/(VLOOKUP($B388,'Rates (%) SA2'!$B:$AA,C$645,FALSE)-(VLOOKUP($B388,'Changes (pct point)'!$B:$AA,C$645,FALSE)))</f>
        <v>-0.12909683042789222</v>
      </c>
      <c r="D388" s="2">
        <f>VLOOKUP($B388,'Changes (pct point)'!$B:$AA,D$645,FALSE)/(VLOOKUP($B388,'Rates (%) SA2'!$B:$AA,D$645,FALSE)-(VLOOKUP($B388,'Changes (pct point)'!$B:$AA,D$645,FALSE)))</f>
        <v>-0.34698873239436617</v>
      </c>
      <c r="E388" s="2">
        <f>VLOOKUP($B388,'Changes (pct point)'!$B:$AA,E$645,FALSE)/(VLOOKUP($B388,'Rates (%) SA2'!$B:$AA,E$645,FALSE)-(VLOOKUP($B388,'Changes (pct point)'!$B:$AA,E$645,FALSE)))</f>
        <v>-8.2000000000000031E-2</v>
      </c>
      <c r="F388" s="2">
        <f>VLOOKUP($B388,'Changes (pct point)'!$B:$AA,F$645,FALSE)/(VLOOKUP($B388,'Rates (%) SA2'!$B:$AA,F$645,FALSE)-(VLOOKUP($B388,'Changes (pct point)'!$B:$AA,F$645,FALSE)))</f>
        <v>-7.3825306748466296E-2</v>
      </c>
      <c r="G388" s="2">
        <f>VLOOKUP($B388,'Changes (pct point)'!$B:$AA,G$645,FALSE)/(VLOOKUP($B388,'Rates (%) SA2'!$B:$AA,G$645,FALSE)-(VLOOKUP($B388,'Changes (pct point)'!$B:$AA,G$645,FALSE)))</f>
        <v>-0.11725537190082649</v>
      </c>
      <c r="H388" s="2">
        <f>VLOOKUP($B388,'Changes (pct point)'!$B:$AA,H$645,FALSE)/(VLOOKUP($B388,'Rates (%) SA2'!$B:$AA,H$645,FALSE)-(VLOOKUP($B388,'Changes (pct point)'!$B:$AA,H$645,FALSE)))</f>
        <v>7.3747093023255814E-2</v>
      </c>
      <c r="I388" s="2">
        <f>VLOOKUP($B388,'Changes (pct point)'!$B:$AA,I$645,FALSE)/(VLOOKUP($B388,'Rates (%) SA2'!$B:$AA,I$645,FALSE)-(VLOOKUP($B388,'Changes (pct point)'!$B:$AA,I$645,FALSE)))</f>
        <v>-0.23274232209737827</v>
      </c>
      <c r="J388" s="2">
        <f>VLOOKUP($B388,'Changes (pct point)'!$B:$AA,J$645,FALSE)/(VLOOKUP($B388,'Rates (%) SA2'!$B:$AA,J$645,FALSE)-(VLOOKUP($B388,'Changes (pct point)'!$B:$AA,J$645,FALSE)))</f>
        <v>-6.3455765199161421E-2</v>
      </c>
      <c r="K388" s="2">
        <f>VLOOKUP($B388,'Changes (pct point)'!$B:$AA,K$645,FALSE)/(VLOOKUP($B388,'Rates (%) SA2'!$B:$AA,K$645,FALSE)-(VLOOKUP($B388,'Changes (pct point)'!$B:$AA,K$645,FALSE)))</f>
        <v>-8.0776315789473654E-2</v>
      </c>
      <c r="L388" s="2">
        <f>VLOOKUP($B388,'Changes (pct point)'!$B:$AA,L$645,FALSE)/(VLOOKUP($B388,'Rates (%) SA2'!$B:$AA,L$645,FALSE)-(VLOOKUP($B388,'Changes (pct point)'!$B:$AA,L$645,FALSE)))</f>
        <v>4.1464935064935066E-2</v>
      </c>
      <c r="M388" s="2">
        <f>VLOOKUP($B388,'Changes (pct point)'!$B:$AA,M$645,FALSE)/(VLOOKUP($B388,'Rates (%) SA2'!$B:$AA,M$645,FALSE)-(VLOOKUP($B388,'Changes (pct point)'!$B:$AA,M$645,FALSE)))</f>
        <v>-0.35709492957746486</v>
      </c>
      <c r="N388" s="2">
        <f>VLOOKUP($B388,'Changes (pct point)'!$B:$AA,N$645,FALSE)/(VLOOKUP($B388,'Rates (%) SA2'!$B:$AA,N$645,FALSE)-(VLOOKUP($B388,'Changes (pct point)'!$B:$AA,N$645,FALSE)))</f>
        <v>-0.22155468749999996</v>
      </c>
      <c r="O388" s="2">
        <f>VLOOKUP($B388,'Changes (pct point)'!$B:$AA,O$645,FALSE)/(VLOOKUP($B388,'Rates (%) SA2'!$B:$AA,O$645,FALSE)-(VLOOKUP($B388,'Changes (pct point)'!$B:$AA,O$645,FALSE)))</f>
        <v>3.251063829787243E-2</v>
      </c>
      <c r="P388" s="2">
        <f>VLOOKUP($B388,'Changes (pct point)'!$B:$AA,P$645,FALSE)/(VLOOKUP($B388,'Rates (%) SA2'!$B:$AA,P$645,FALSE)-(VLOOKUP($B388,'Changes (pct point)'!$B:$AA,P$645,FALSE)))</f>
        <v>-5.0871794871794843E-2</v>
      </c>
      <c r="Q388" s="2">
        <f>VLOOKUP($B388,'Changes (pct point)'!$B:$AA,Q$645,FALSE)/(VLOOKUP($B388,'Rates (%) SA2'!$B:$AA,Q$645,FALSE)-(VLOOKUP($B388,'Changes (pct point)'!$B:$AA,Q$645,FALSE)))</f>
        <v>-2.4163474387527802E-2</v>
      </c>
      <c r="R388" s="2">
        <f>VLOOKUP($B388,'Changes (pct point)'!$B:$AA,R$645,FALSE)/(VLOOKUP($B388,'Rates (%) SA2'!$B:$AA,R$645,FALSE)-(VLOOKUP($B388,'Changes (pct point)'!$B:$AA,R$645,FALSE)))</f>
        <v>-6.8049999999999986E-2</v>
      </c>
      <c r="S388" s="2">
        <f>VLOOKUP($B388,'Changes (pct point)'!$B:$AA,S$645,FALSE)/(VLOOKUP($B388,'Rates (%) SA2'!$B:$AA,S$645,FALSE)-(VLOOKUP($B388,'Changes (pct point)'!$B:$AA,S$645,FALSE)))</f>
        <v>-0.60390764331210189</v>
      </c>
      <c r="T388" s="2">
        <f>VLOOKUP($B388,'Changes (pct point)'!$B:$AA,T$645,FALSE)/(VLOOKUP($B388,'Rates (%) SA2'!$B:$AA,T$645,FALSE)-(VLOOKUP($B388,'Changes (pct point)'!$B:$AA,T$645,FALSE)))</f>
        <v>0.98925403225806463</v>
      </c>
      <c r="U388" s="2">
        <f>VLOOKUP($B388,'Changes (pct point)'!$B:$AA,U$645,FALSE)/(VLOOKUP($B388,'Rates (%) SA2'!$B:$AA,U$645,FALSE)-(VLOOKUP($B388,'Changes (pct point)'!$B:$AA,U$645,FALSE)))</f>
        <v>-0.16168613376835236</v>
      </c>
      <c r="V388" s="2">
        <f>VLOOKUP($B388,'Changes (pct point)'!$B:$AA,V$645,FALSE)/(VLOOKUP($B388,'Rates (%) SA2'!$B:$AA,V$645,FALSE)-(VLOOKUP($B388,'Changes (pct point)'!$B:$AA,V$645,FALSE)))</f>
        <v>-1.5773743016759659E-2</v>
      </c>
      <c r="W388" s="2">
        <f>VLOOKUP($B388,'Changes (pct point)'!$B:$AA,W$645,FALSE)/(VLOOKUP($B388,'Rates (%) SA2'!$B:$AA,W$645,FALSE)-(VLOOKUP($B388,'Changes (pct point)'!$B:$AA,W$645,FALSE)))</f>
        <v>8.9443996776792919E-2</v>
      </c>
      <c r="X388" s="2">
        <f>VLOOKUP($B388,'Changes (pct point)'!$B:$AA,X$645,FALSE)/(VLOOKUP($B388,'Rates (%) SA2'!$B:$AA,X$645,FALSE)-(VLOOKUP($B388,'Changes (pct point)'!$B:$AA,X$645,FALSE)))</f>
        <v>-0.42110194902548725</v>
      </c>
      <c r="Y388" s="2">
        <f>VLOOKUP($B388,'Changes (pct point)'!$B:$AA,Y$645,FALSE)/(VLOOKUP($B388,'Rates (%) SA2'!$B:$AA,Y$645,FALSE)-(VLOOKUP($B388,'Changes (pct point)'!$B:$AA,Y$645,FALSE)))</f>
        <v>0.28949447077409163</v>
      </c>
      <c r="Z388" s="2">
        <f>VLOOKUP($B388,'Changes (pct point)'!$B:$AA,Z$645,FALSE)/(VLOOKUP($B388,'Rates (%) SA2'!$B:$AA,Z$645,FALSE)-(VLOOKUP($B388,'Changes (pct point)'!$B:$AA,Z$645,FALSE)))</f>
        <v>0.31158182439357696</v>
      </c>
    </row>
    <row r="389" spans="1:26" x14ac:dyDescent="0.3">
      <c r="A389">
        <v>105031105</v>
      </c>
      <c r="B389" t="s">
        <v>179</v>
      </c>
      <c r="C389" s="2">
        <f>VLOOKUP($B389,'Changes (pct point)'!$B:$AA,C$645,FALSE)/(VLOOKUP($B389,'Rates (%) SA2'!$B:$AA,C$645,FALSE)-(VLOOKUP($B389,'Changes (pct point)'!$B:$AA,C$645,FALSE)))</f>
        <v>-0.12764189189189187</v>
      </c>
      <c r="D389" s="2">
        <f>VLOOKUP($B389,'Changes (pct point)'!$B:$AA,D$645,FALSE)/(VLOOKUP($B389,'Rates (%) SA2'!$B:$AA,D$645,FALSE)-(VLOOKUP($B389,'Changes (pct point)'!$B:$AA,D$645,FALSE)))</f>
        <v>-0.24451970802919712</v>
      </c>
      <c r="E389" s="2">
        <f>VLOOKUP($B389,'Changes (pct point)'!$B:$AA,E$645,FALSE)/(VLOOKUP($B389,'Rates (%) SA2'!$B:$AA,E$645,FALSE)-(VLOOKUP($B389,'Changes (pct point)'!$B:$AA,E$645,FALSE)))</f>
        <v>-9.1700000000000004E-2</v>
      </c>
      <c r="F389" s="2">
        <f>VLOOKUP($B389,'Changes (pct point)'!$B:$AA,F$645,FALSE)/(VLOOKUP($B389,'Rates (%) SA2'!$B:$AA,F$645,FALSE)-(VLOOKUP($B389,'Changes (pct point)'!$B:$AA,F$645,FALSE)))</f>
        <v>-8.1174794520547891E-2</v>
      </c>
      <c r="G389" s="2">
        <f>VLOOKUP($B389,'Changes (pct point)'!$B:$AA,G$645,FALSE)/(VLOOKUP($B389,'Rates (%) SA2'!$B:$AA,G$645,FALSE)-(VLOOKUP($B389,'Changes (pct point)'!$B:$AA,G$645,FALSE)))</f>
        <v>-3.712328767123297E-2</v>
      </c>
      <c r="H389" s="2">
        <f>VLOOKUP($B389,'Changes (pct point)'!$B:$AA,H$645,FALSE)/(VLOOKUP($B389,'Rates (%) SA2'!$B:$AA,H$645,FALSE)-(VLOOKUP($B389,'Changes (pct point)'!$B:$AA,H$645,FALSE)))</f>
        <v>0.11262315789473674</v>
      </c>
      <c r="I389" s="2">
        <f>VLOOKUP($B389,'Changes (pct point)'!$B:$AA,I$645,FALSE)/(VLOOKUP($B389,'Rates (%) SA2'!$B:$AA,I$645,FALSE)-(VLOOKUP($B389,'Changes (pct point)'!$B:$AA,I$645,FALSE)))</f>
        <v>-0.22652363636363645</v>
      </c>
      <c r="J389" s="2">
        <f>VLOOKUP($B389,'Changes (pct point)'!$B:$AA,J$645,FALSE)/(VLOOKUP($B389,'Rates (%) SA2'!$B:$AA,J$645,FALSE)-(VLOOKUP($B389,'Changes (pct point)'!$B:$AA,J$645,FALSE)))</f>
        <v>-0.10914620253164557</v>
      </c>
      <c r="K389" s="2">
        <f>VLOOKUP($B389,'Changes (pct point)'!$B:$AA,K$645,FALSE)/(VLOOKUP($B389,'Rates (%) SA2'!$B:$AA,K$645,FALSE)-(VLOOKUP($B389,'Changes (pct point)'!$B:$AA,K$645,FALSE)))</f>
        <v>0.51217582417582419</v>
      </c>
      <c r="L389" s="2">
        <f>VLOOKUP($B389,'Changes (pct point)'!$B:$AA,L$645,FALSE)/(VLOOKUP($B389,'Rates (%) SA2'!$B:$AA,L$645,FALSE)-(VLOOKUP($B389,'Changes (pct point)'!$B:$AA,L$645,FALSE)))</f>
        <v>-0.24647519582245428</v>
      </c>
      <c r="M389" s="2">
        <f>VLOOKUP($B389,'Changes (pct point)'!$B:$AA,M$645,FALSE)/(VLOOKUP($B389,'Rates (%) SA2'!$B:$AA,M$645,FALSE)-(VLOOKUP($B389,'Changes (pct point)'!$B:$AA,M$645,FALSE)))</f>
        <v>-0.14512550607287461</v>
      </c>
      <c r="N389" s="2">
        <f>VLOOKUP($B389,'Changes (pct point)'!$B:$AA,N$645,FALSE)/(VLOOKUP($B389,'Rates (%) SA2'!$B:$AA,N$645,FALSE)-(VLOOKUP($B389,'Changes (pct point)'!$B:$AA,N$645,FALSE)))</f>
        <v>2.339399999999999</v>
      </c>
      <c r="O389" s="2">
        <f>VLOOKUP($B389,'Changes (pct point)'!$B:$AA,O$645,FALSE)/(VLOOKUP($B389,'Rates (%) SA2'!$B:$AA,O$645,FALSE)-(VLOOKUP($B389,'Changes (pct point)'!$B:$AA,O$645,FALSE)))</f>
        <v>1.0155459459459459</v>
      </c>
      <c r="P389" s="2">
        <f>VLOOKUP($B389,'Changes (pct point)'!$B:$AA,P$645,FALSE)/(VLOOKUP($B389,'Rates (%) SA2'!$B:$AA,P$645,FALSE)-(VLOOKUP($B389,'Changes (pct point)'!$B:$AA,P$645,FALSE)))</f>
        <v>-0.1050600000000001</v>
      </c>
      <c r="Q389" s="2">
        <f>VLOOKUP($B389,'Changes (pct point)'!$B:$AA,Q$645,FALSE)/(VLOOKUP($B389,'Rates (%) SA2'!$B:$AA,Q$645,FALSE)-(VLOOKUP($B389,'Changes (pct point)'!$B:$AA,Q$645,FALSE)))</f>
        <v>-0.24841428571428573</v>
      </c>
      <c r="R389" s="2">
        <f>VLOOKUP($B389,'Changes (pct point)'!$B:$AA,R$645,FALSE)/(VLOOKUP($B389,'Rates (%) SA2'!$B:$AA,R$645,FALSE)-(VLOOKUP($B389,'Changes (pct point)'!$B:$AA,R$645,FALSE)))</f>
        <v>-8.0785211267605558E-2</v>
      </c>
      <c r="S389" s="2">
        <f>VLOOKUP($B389,'Changes (pct point)'!$B:$AA,S$645,FALSE)/(VLOOKUP($B389,'Rates (%) SA2'!$B:$AA,S$645,FALSE)-(VLOOKUP($B389,'Changes (pct point)'!$B:$AA,S$645,FALSE)))</f>
        <v>-0.51149999999999995</v>
      </c>
      <c r="T389" s="2">
        <f>VLOOKUP($B389,'Changes (pct point)'!$B:$AA,T$645,FALSE)/(VLOOKUP($B389,'Rates (%) SA2'!$B:$AA,T$645,FALSE)-(VLOOKUP($B389,'Changes (pct point)'!$B:$AA,T$645,FALSE)))</f>
        <v>4.0458461538461545</v>
      </c>
      <c r="U389" s="2">
        <f>VLOOKUP($B389,'Changes (pct point)'!$B:$AA,U$645,FALSE)/(VLOOKUP($B389,'Rates (%) SA2'!$B:$AA,U$645,FALSE)-(VLOOKUP($B389,'Changes (pct point)'!$B:$AA,U$645,FALSE)))</f>
        <v>-0.1620859598853869</v>
      </c>
      <c r="V389" s="2">
        <f>VLOOKUP($B389,'Changes (pct point)'!$B:$AA,V$645,FALSE)/(VLOOKUP($B389,'Rates (%) SA2'!$B:$AA,V$645,FALSE)-(VLOOKUP($B389,'Changes (pct point)'!$B:$AA,V$645,FALSE)))</f>
        <v>0.11742916666666654</v>
      </c>
      <c r="W389" s="2">
        <f>VLOOKUP($B389,'Changes (pct point)'!$B:$AA,W$645,FALSE)/(VLOOKUP($B389,'Rates (%) SA2'!$B:$AA,W$645,FALSE)-(VLOOKUP($B389,'Changes (pct point)'!$B:$AA,W$645,FALSE)))</f>
        <v>0.11981082501313715</v>
      </c>
      <c r="X389" s="2">
        <f>VLOOKUP($B389,'Changes (pct point)'!$B:$AA,X$645,FALSE)/(VLOOKUP($B389,'Rates (%) SA2'!$B:$AA,X$645,FALSE)-(VLOOKUP($B389,'Changes (pct point)'!$B:$AA,X$645,FALSE)))</f>
        <v>-0.20324294101202126</v>
      </c>
      <c r="Y389" s="2" t="e">
        <f>VLOOKUP($B389,'Changes (pct point)'!$B:$AA,Y$645,FALSE)/(VLOOKUP($B389,'Rates (%) SA2'!$B:$AA,Y$645,FALSE)-(VLOOKUP($B389,'Changes (pct point)'!$B:$AA,Y$645,FALSE)))</f>
        <v>#DIV/0!</v>
      </c>
      <c r="Z389" s="2">
        <f>VLOOKUP($B389,'Changes (pct point)'!$B:$AA,Z$645,FALSE)/(VLOOKUP($B389,'Rates (%) SA2'!$B:$AA,Z$645,FALSE)-(VLOOKUP($B389,'Changes (pct point)'!$B:$AA,Z$645,FALSE)))</f>
        <v>7.4971164936562862E-2</v>
      </c>
    </row>
    <row r="390" spans="1:26" x14ac:dyDescent="0.3">
      <c r="A390">
        <v>115011555</v>
      </c>
      <c r="B390" t="s">
        <v>377</v>
      </c>
      <c r="C390" s="2">
        <f>VLOOKUP($B390,'Changes (pct point)'!$B:$AA,C$645,FALSE)/(VLOOKUP($B390,'Rates (%) SA2'!$B:$AA,C$645,FALSE)-(VLOOKUP($B390,'Changes (pct point)'!$B:$AA,C$645,FALSE)))</f>
        <v>6.2023529411764616E-2</v>
      </c>
      <c r="D390" s="2">
        <f>VLOOKUP($B390,'Changes (pct point)'!$B:$AA,D$645,FALSE)/(VLOOKUP($B390,'Rates (%) SA2'!$B:$AA,D$645,FALSE)-(VLOOKUP($B390,'Changes (pct point)'!$B:$AA,D$645,FALSE)))</f>
        <v>2.3253731343283641E-2</v>
      </c>
      <c r="E390" s="2">
        <f>VLOOKUP($B390,'Changes (pct point)'!$B:$AA,E$645,FALSE)/(VLOOKUP($B390,'Rates (%) SA2'!$B:$AA,E$645,FALSE)-(VLOOKUP($B390,'Changes (pct point)'!$B:$AA,E$645,FALSE)))</f>
        <v>-0.27974999999999994</v>
      </c>
      <c r="F390" s="2">
        <f>VLOOKUP($B390,'Changes (pct point)'!$B:$AA,F$645,FALSE)/(VLOOKUP($B390,'Rates (%) SA2'!$B:$AA,F$645,FALSE)-(VLOOKUP($B390,'Changes (pct point)'!$B:$AA,F$645,FALSE)))</f>
        <v>3.8863999999999954E-2</v>
      </c>
      <c r="G390" s="2">
        <f>VLOOKUP($B390,'Changes (pct point)'!$B:$AA,G$645,FALSE)/(VLOOKUP($B390,'Rates (%) SA2'!$B:$AA,G$645,FALSE)-(VLOOKUP($B390,'Changes (pct point)'!$B:$AA,G$645,FALSE)))</f>
        <v>0.50055899280575533</v>
      </c>
      <c r="H390" s="2">
        <f>VLOOKUP($B390,'Changes (pct point)'!$B:$AA,H$645,FALSE)/(VLOOKUP($B390,'Rates (%) SA2'!$B:$AA,H$645,FALSE)-(VLOOKUP($B390,'Changes (pct point)'!$B:$AA,H$645,FALSE)))</f>
        <v>0.21199444444444432</v>
      </c>
      <c r="I390" s="2">
        <f>VLOOKUP($B390,'Changes (pct point)'!$B:$AA,I$645,FALSE)/(VLOOKUP($B390,'Rates (%) SA2'!$B:$AA,I$645,FALSE)-(VLOOKUP($B390,'Changes (pct point)'!$B:$AA,I$645,FALSE)))</f>
        <v>-6.7951573849877895E-3</v>
      </c>
      <c r="J390" s="2">
        <f>VLOOKUP($B390,'Changes (pct point)'!$B:$AA,J$645,FALSE)/(VLOOKUP($B390,'Rates (%) SA2'!$B:$AA,J$645,FALSE)-(VLOOKUP($B390,'Changes (pct point)'!$B:$AA,J$645,FALSE)))</f>
        <v>0.42899459459459449</v>
      </c>
      <c r="K390" s="2">
        <f>VLOOKUP($B390,'Changes (pct point)'!$B:$AA,K$645,FALSE)/(VLOOKUP($B390,'Rates (%) SA2'!$B:$AA,K$645,FALSE)-(VLOOKUP($B390,'Changes (pct point)'!$B:$AA,K$645,FALSE)))</f>
        <v>0.90093333333333336</v>
      </c>
      <c r="L390" s="2">
        <f>VLOOKUP($B390,'Changes (pct point)'!$B:$AA,L$645,FALSE)/(VLOOKUP($B390,'Rates (%) SA2'!$B:$AA,L$645,FALSE)-(VLOOKUP($B390,'Changes (pct point)'!$B:$AA,L$645,FALSE)))</f>
        <v>-0.129805766062603</v>
      </c>
      <c r="M390" s="2">
        <f>VLOOKUP($B390,'Changes (pct point)'!$B:$AA,M$645,FALSE)/(VLOOKUP($B390,'Rates (%) SA2'!$B:$AA,M$645,FALSE)-(VLOOKUP($B390,'Changes (pct point)'!$B:$AA,M$645,FALSE)))</f>
        <v>0.1908312499999999</v>
      </c>
      <c r="N390" s="2">
        <f>VLOOKUP($B390,'Changes (pct point)'!$B:$AA,N$645,FALSE)/(VLOOKUP($B390,'Rates (%) SA2'!$B:$AA,N$645,FALSE)-(VLOOKUP($B390,'Changes (pct point)'!$B:$AA,N$645,FALSE)))</f>
        <v>-0.18680568720379137</v>
      </c>
      <c r="O390" s="2">
        <f>VLOOKUP($B390,'Changes (pct point)'!$B:$AA,O$645,FALSE)/(VLOOKUP($B390,'Rates (%) SA2'!$B:$AA,O$645,FALSE)-(VLOOKUP($B390,'Changes (pct point)'!$B:$AA,O$645,FALSE)))</f>
        <v>0.52562307692307686</v>
      </c>
      <c r="P390" s="2">
        <f>VLOOKUP($B390,'Changes (pct point)'!$B:$AA,P$645,FALSE)/(VLOOKUP($B390,'Rates (%) SA2'!$B:$AA,P$645,FALSE)-(VLOOKUP($B390,'Changes (pct point)'!$B:$AA,P$645,FALSE)))</f>
        <v>-0.71155762711864401</v>
      </c>
      <c r="Q390" s="2">
        <f>VLOOKUP($B390,'Changes (pct point)'!$B:$AA,Q$645,FALSE)/(VLOOKUP($B390,'Rates (%) SA2'!$B:$AA,Q$645,FALSE)-(VLOOKUP($B390,'Changes (pct point)'!$B:$AA,Q$645,FALSE)))</f>
        <v>0.19419915966386544</v>
      </c>
      <c r="R390" s="2">
        <f>VLOOKUP($B390,'Changes (pct point)'!$B:$AA,R$645,FALSE)/(VLOOKUP($B390,'Rates (%) SA2'!$B:$AA,R$645,FALSE)-(VLOOKUP($B390,'Changes (pct point)'!$B:$AA,R$645,FALSE)))</f>
        <v>0.40220775862068964</v>
      </c>
      <c r="S390" s="2">
        <f>VLOOKUP($B390,'Changes (pct point)'!$B:$AA,S$645,FALSE)/(VLOOKUP($B390,'Rates (%) SA2'!$B:$AA,S$645,FALSE)-(VLOOKUP($B390,'Changes (pct point)'!$B:$AA,S$645,FALSE)))</f>
        <v>0.67263776223776239</v>
      </c>
      <c r="T390" s="2">
        <f>VLOOKUP($B390,'Changes (pct point)'!$B:$AA,T$645,FALSE)/(VLOOKUP($B390,'Rates (%) SA2'!$B:$AA,T$645,FALSE)-(VLOOKUP($B390,'Changes (pct point)'!$B:$AA,T$645,FALSE)))</f>
        <v>3.2121212121212141E-2</v>
      </c>
      <c r="U390" s="2">
        <f>VLOOKUP($B390,'Changes (pct point)'!$B:$AA,U$645,FALSE)/(VLOOKUP($B390,'Rates (%) SA2'!$B:$AA,U$645,FALSE)-(VLOOKUP($B390,'Changes (pct point)'!$B:$AA,U$645,FALSE)))</f>
        <v>-0.16314047619047622</v>
      </c>
      <c r="V390" s="2">
        <f>VLOOKUP($B390,'Changes (pct point)'!$B:$AA,V$645,FALSE)/(VLOOKUP($B390,'Rates (%) SA2'!$B:$AA,V$645,FALSE)-(VLOOKUP($B390,'Changes (pct point)'!$B:$AA,V$645,FALSE)))</f>
        <v>-0.36077777777777775</v>
      </c>
      <c r="W390" s="2">
        <f>VLOOKUP($B390,'Changes (pct point)'!$B:$AA,W$645,FALSE)/(VLOOKUP($B390,'Rates (%) SA2'!$B:$AA,W$645,FALSE)-(VLOOKUP($B390,'Changes (pct point)'!$B:$AA,W$645,FALSE)))</f>
        <v>0.22258064516129031</v>
      </c>
      <c r="X390" s="2">
        <f>VLOOKUP($B390,'Changes (pct point)'!$B:$AA,X$645,FALSE)/(VLOOKUP($B390,'Rates (%) SA2'!$B:$AA,X$645,FALSE)-(VLOOKUP($B390,'Changes (pct point)'!$B:$AA,X$645,FALSE)))</f>
        <v>-0.72292468389224851</v>
      </c>
      <c r="Y390" s="2">
        <f>VLOOKUP($B390,'Changes (pct point)'!$B:$AA,Y$645,FALSE)/(VLOOKUP($B390,'Rates (%) SA2'!$B:$AA,Y$645,FALSE)-(VLOOKUP($B390,'Changes (pct point)'!$B:$AA,Y$645,FALSE)))</f>
        <v>-0.12335266209804956</v>
      </c>
      <c r="Z390" s="2">
        <f>VLOOKUP($B390,'Changes (pct point)'!$B:$AA,Z$645,FALSE)/(VLOOKUP($B390,'Rates (%) SA2'!$B:$AA,Z$645,FALSE)-(VLOOKUP($B390,'Changes (pct point)'!$B:$AA,Z$645,FALSE)))</f>
        <v>-0.20486322188449849</v>
      </c>
    </row>
    <row r="391" spans="1:26" x14ac:dyDescent="0.3">
      <c r="A391">
        <v>113031269</v>
      </c>
      <c r="B391" t="s">
        <v>350</v>
      </c>
      <c r="C391" s="2">
        <f>VLOOKUP($B391,'Changes (pct point)'!$B:$AA,C$645,FALSE)/(VLOOKUP($B391,'Rates (%) SA2'!$B:$AA,C$645,FALSE)-(VLOOKUP($B391,'Changes (pct point)'!$B:$AA,C$645,FALSE)))</f>
        <v>-5.0988244216913142E-2</v>
      </c>
      <c r="D391" s="2">
        <f>VLOOKUP($B391,'Changes (pct point)'!$B:$AA,D$645,FALSE)/(VLOOKUP($B391,'Rates (%) SA2'!$B:$AA,D$645,FALSE)-(VLOOKUP($B391,'Changes (pct point)'!$B:$AA,D$645,FALSE)))</f>
        <v>-0.15336827586206897</v>
      </c>
      <c r="E391" s="2">
        <f>VLOOKUP($B391,'Changes (pct point)'!$B:$AA,E$645,FALSE)/(VLOOKUP($B391,'Rates (%) SA2'!$B:$AA,E$645,FALSE)-(VLOOKUP($B391,'Changes (pct point)'!$B:$AA,E$645,FALSE)))</f>
        <v>-0.21537762430939228</v>
      </c>
      <c r="F391" s="2">
        <f>VLOOKUP($B391,'Changes (pct point)'!$B:$AA,F$645,FALSE)/(VLOOKUP($B391,'Rates (%) SA2'!$B:$AA,F$645,FALSE)-(VLOOKUP($B391,'Changes (pct point)'!$B:$AA,F$645,FALSE)))</f>
        <v>2.3150420168067173E-2</v>
      </c>
      <c r="G391" s="2">
        <f>VLOOKUP($B391,'Changes (pct point)'!$B:$AA,G$645,FALSE)/(VLOOKUP($B391,'Rates (%) SA2'!$B:$AA,G$645,FALSE)-(VLOOKUP($B391,'Changes (pct point)'!$B:$AA,G$645,FALSE)))</f>
        <v>4.0693333333333297E-2</v>
      </c>
      <c r="H391" s="2">
        <f>VLOOKUP($B391,'Changes (pct point)'!$B:$AA,H$645,FALSE)/(VLOOKUP($B391,'Rates (%) SA2'!$B:$AA,H$645,FALSE)-(VLOOKUP($B391,'Changes (pct point)'!$B:$AA,H$645,FALSE)))</f>
        <v>8.8031651829871618E-3</v>
      </c>
      <c r="I391" s="2">
        <f>VLOOKUP($B391,'Changes (pct point)'!$B:$AA,I$645,FALSE)/(VLOOKUP($B391,'Rates (%) SA2'!$B:$AA,I$645,FALSE)-(VLOOKUP($B391,'Changes (pct point)'!$B:$AA,I$645,FALSE)))</f>
        <v>-3.1098224195338441E-2</v>
      </c>
      <c r="J391" s="2">
        <f>VLOOKUP($B391,'Changes (pct point)'!$B:$AA,J$645,FALSE)/(VLOOKUP($B391,'Rates (%) SA2'!$B:$AA,J$645,FALSE)-(VLOOKUP($B391,'Changes (pct point)'!$B:$AA,J$645,FALSE)))</f>
        <v>7.9527559055063825E-5</v>
      </c>
      <c r="K391" s="2">
        <f>VLOOKUP($B391,'Changes (pct point)'!$B:$AA,K$645,FALSE)/(VLOOKUP($B391,'Rates (%) SA2'!$B:$AA,K$645,FALSE)-(VLOOKUP($B391,'Changes (pct point)'!$B:$AA,K$645,FALSE)))</f>
        <v>0.17398032786885234</v>
      </c>
      <c r="L391" s="2">
        <f>VLOOKUP($B391,'Changes (pct point)'!$B:$AA,L$645,FALSE)/(VLOOKUP($B391,'Rates (%) SA2'!$B:$AA,L$645,FALSE)-(VLOOKUP($B391,'Changes (pct point)'!$B:$AA,L$645,FALSE)))</f>
        <v>0.12600929250263992</v>
      </c>
      <c r="M391" s="2">
        <f>VLOOKUP($B391,'Changes (pct point)'!$B:$AA,M$645,FALSE)/(VLOOKUP($B391,'Rates (%) SA2'!$B:$AA,M$645,FALSE)-(VLOOKUP($B391,'Changes (pct point)'!$B:$AA,M$645,FALSE)))</f>
        <v>-0.26492462311557791</v>
      </c>
      <c r="N391" s="2">
        <f>VLOOKUP($B391,'Changes (pct point)'!$B:$AA,N$645,FALSE)/(VLOOKUP($B391,'Rates (%) SA2'!$B:$AA,N$645,FALSE)-(VLOOKUP($B391,'Changes (pct point)'!$B:$AA,N$645,FALSE)))</f>
        <v>-0.51043513513513517</v>
      </c>
      <c r="O391" s="2">
        <f>VLOOKUP($B391,'Changes (pct point)'!$B:$AA,O$645,FALSE)/(VLOOKUP($B391,'Rates (%) SA2'!$B:$AA,O$645,FALSE)-(VLOOKUP($B391,'Changes (pct point)'!$B:$AA,O$645,FALSE)))</f>
        <v>0.75536923076923046</v>
      </c>
      <c r="P391" s="2">
        <f>VLOOKUP($B391,'Changes (pct point)'!$B:$AA,P$645,FALSE)/(VLOOKUP($B391,'Rates (%) SA2'!$B:$AA,P$645,FALSE)-(VLOOKUP($B391,'Changes (pct point)'!$B:$AA,P$645,FALSE)))</f>
        <v>-9.4606521739130423E-2</v>
      </c>
      <c r="Q391" s="2">
        <f>VLOOKUP($B391,'Changes (pct point)'!$B:$AA,Q$645,FALSE)/(VLOOKUP($B391,'Rates (%) SA2'!$B:$AA,Q$645,FALSE)-(VLOOKUP($B391,'Changes (pct point)'!$B:$AA,Q$645,FALSE)))</f>
        <v>6.6894736842105038E-3</v>
      </c>
      <c r="R391" s="2">
        <f>VLOOKUP($B391,'Changes (pct point)'!$B:$AA,R$645,FALSE)/(VLOOKUP($B391,'Rates (%) SA2'!$B:$AA,R$645,FALSE)-(VLOOKUP($B391,'Changes (pct point)'!$B:$AA,R$645,FALSE)))</f>
        <v>0.20019909090909085</v>
      </c>
      <c r="S391" s="2">
        <f>VLOOKUP($B391,'Changes (pct point)'!$B:$AA,S$645,FALSE)/(VLOOKUP($B391,'Rates (%) SA2'!$B:$AA,S$645,FALSE)-(VLOOKUP($B391,'Changes (pct point)'!$B:$AA,S$645,FALSE)))</f>
        <v>-0.3237576923076923</v>
      </c>
      <c r="T391" s="2">
        <f>VLOOKUP($B391,'Changes (pct point)'!$B:$AA,T$645,FALSE)/(VLOOKUP($B391,'Rates (%) SA2'!$B:$AA,T$645,FALSE)-(VLOOKUP($B391,'Changes (pct point)'!$B:$AA,T$645,FALSE)))</f>
        <v>1.4732551020408167</v>
      </c>
      <c r="U391" s="2">
        <f>VLOOKUP($B391,'Changes (pct point)'!$B:$AA,U$645,FALSE)/(VLOOKUP($B391,'Rates (%) SA2'!$B:$AA,U$645,FALSE)-(VLOOKUP($B391,'Changes (pct point)'!$B:$AA,U$645,FALSE)))</f>
        <v>-0.16444882629107982</v>
      </c>
      <c r="V391" s="2">
        <f>VLOOKUP($B391,'Changes (pct point)'!$B:$AA,V$645,FALSE)/(VLOOKUP($B391,'Rates (%) SA2'!$B:$AA,V$645,FALSE)-(VLOOKUP($B391,'Changes (pct point)'!$B:$AA,V$645,FALSE)))</f>
        <v>-5.2125190839694684E-2</v>
      </c>
      <c r="W391" s="2">
        <f>VLOOKUP($B391,'Changes (pct point)'!$B:$AA,W$645,FALSE)/(VLOOKUP($B391,'Rates (%) SA2'!$B:$AA,W$645,FALSE)-(VLOOKUP($B391,'Changes (pct point)'!$B:$AA,W$645,FALSE)))</f>
        <v>0.29608482871125608</v>
      </c>
      <c r="X391" s="2">
        <f>VLOOKUP($B391,'Changes (pct point)'!$B:$AA,X$645,FALSE)/(VLOOKUP($B391,'Rates (%) SA2'!$B:$AA,X$645,FALSE)-(VLOOKUP($B391,'Changes (pct point)'!$B:$AA,X$645,FALSE)))</f>
        <v>1.9390581717451522E-2</v>
      </c>
      <c r="Y391" s="2">
        <f>VLOOKUP($B391,'Changes (pct point)'!$B:$AA,Y$645,FALSE)/(VLOOKUP($B391,'Rates (%) SA2'!$B:$AA,Y$645,FALSE)-(VLOOKUP($B391,'Changes (pct point)'!$B:$AA,Y$645,FALSE)))</f>
        <v>0.19009675583380761</v>
      </c>
      <c r="Z391" s="2">
        <f>VLOOKUP($B391,'Changes (pct point)'!$B:$AA,Z$645,FALSE)/(VLOOKUP($B391,'Rates (%) SA2'!$B:$AA,Z$645,FALSE)-(VLOOKUP($B391,'Changes (pct point)'!$B:$AA,Z$645,FALSE)))</f>
        <v>0.43507362784471226</v>
      </c>
    </row>
    <row r="392" spans="1:26" x14ac:dyDescent="0.3">
      <c r="A392">
        <v>118021566</v>
      </c>
      <c r="B392" t="s">
        <v>453</v>
      </c>
      <c r="C392" s="2">
        <f>VLOOKUP($B392,'Changes (pct point)'!$B:$AA,C$645,FALSE)/(VLOOKUP($B392,'Rates (%) SA2'!$B:$AA,C$645,FALSE)-(VLOOKUP($B392,'Changes (pct point)'!$B:$AA,C$645,FALSE)))</f>
        <v>-0.17880480167014623</v>
      </c>
      <c r="D392" s="2">
        <f>VLOOKUP($B392,'Changes (pct point)'!$B:$AA,D$645,FALSE)/(VLOOKUP($B392,'Rates (%) SA2'!$B:$AA,D$645,FALSE)-(VLOOKUP($B392,'Changes (pct point)'!$B:$AA,D$645,FALSE)))</f>
        <v>-0.30366301369863014</v>
      </c>
      <c r="E392" s="2">
        <f>VLOOKUP($B392,'Changes (pct point)'!$B:$AA,E$645,FALSE)/(VLOOKUP($B392,'Rates (%) SA2'!$B:$AA,E$645,FALSE)-(VLOOKUP($B392,'Changes (pct point)'!$B:$AA,E$645,FALSE)))</f>
        <v>-0.37252000000000002</v>
      </c>
      <c r="F392" s="2">
        <f>VLOOKUP($B392,'Changes (pct point)'!$B:$AA,F$645,FALSE)/(VLOOKUP($B392,'Rates (%) SA2'!$B:$AA,F$645,FALSE)-(VLOOKUP($B392,'Changes (pct point)'!$B:$AA,F$645,FALSE)))</f>
        <v>-0.21451340425531912</v>
      </c>
      <c r="G392" s="2">
        <f>VLOOKUP($B392,'Changes (pct point)'!$B:$AA,G$645,FALSE)/(VLOOKUP($B392,'Rates (%) SA2'!$B:$AA,G$645,FALSE)-(VLOOKUP($B392,'Changes (pct point)'!$B:$AA,G$645,FALSE)))</f>
        <v>0.37733615384615365</v>
      </c>
      <c r="H392" s="2">
        <f>VLOOKUP($B392,'Changes (pct point)'!$B:$AA,H$645,FALSE)/(VLOOKUP($B392,'Rates (%) SA2'!$B:$AA,H$645,FALSE)-(VLOOKUP($B392,'Changes (pct point)'!$B:$AA,H$645,FALSE)))</f>
        <v>-7.8967741935483698E-2</v>
      </c>
      <c r="I392" s="2">
        <f>VLOOKUP($B392,'Changes (pct point)'!$B:$AA,I$645,FALSE)/(VLOOKUP($B392,'Rates (%) SA2'!$B:$AA,I$645,FALSE)-(VLOOKUP($B392,'Changes (pct point)'!$B:$AA,I$645,FALSE)))</f>
        <v>-0.18681302325581392</v>
      </c>
      <c r="J392" s="2">
        <f>VLOOKUP($B392,'Changes (pct point)'!$B:$AA,J$645,FALSE)/(VLOOKUP($B392,'Rates (%) SA2'!$B:$AA,J$645,FALSE)-(VLOOKUP($B392,'Changes (pct point)'!$B:$AA,J$645,FALSE)))</f>
        <v>-0.13645616438356165</v>
      </c>
      <c r="K392" s="2">
        <f>VLOOKUP($B392,'Changes (pct point)'!$B:$AA,K$645,FALSE)/(VLOOKUP($B392,'Rates (%) SA2'!$B:$AA,K$645,FALSE)-(VLOOKUP($B392,'Changes (pct point)'!$B:$AA,K$645,FALSE)))</f>
        <v>0.32305526315789473</v>
      </c>
      <c r="L392" s="2">
        <f>VLOOKUP($B392,'Changes (pct point)'!$B:$AA,L$645,FALSE)/(VLOOKUP($B392,'Rates (%) SA2'!$B:$AA,L$645,FALSE)-(VLOOKUP($B392,'Changes (pct point)'!$B:$AA,L$645,FALSE)))</f>
        <v>-0.1586091644204852</v>
      </c>
      <c r="M392" s="2">
        <f>VLOOKUP($B392,'Changes (pct point)'!$B:$AA,M$645,FALSE)/(VLOOKUP($B392,'Rates (%) SA2'!$B:$AA,M$645,FALSE)-(VLOOKUP($B392,'Changes (pct point)'!$B:$AA,M$645,FALSE)))</f>
        <v>-0.63794326923076927</v>
      </c>
      <c r="N392" s="2">
        <f>VLOOKUP($B392,'Changes (pct point)'!$B:$AA,N$645,FALSE)/(VLOOKUP($B392,'Rates (%) SA2'!$B:$AA,N$645,FALSE)-(VLOOKUP($B392,'Changes (pct point)'!$B:$AA,N$645,FALSE)))</f>
        <v>-0.47729903846153843</v>
      </c>
      <c r="O392" s="2">
        <f>VLOOKUP($B392,'Changes (pct point)'!$B:$AA,O$645,FALSE)/(VLOOKUP($B392,'Rates (%) SA2'!$B:$AA,O$645,FALSE)-(VLOOKUP($B392,'Changes (pct point)'!$B:$AA,O$645,FALSE)))</f>
        <v>0.15855000000000011</v>
      </c>
      <c r="P392" s="2">
        <f>VLOOKUP($B392,'Changes (pct point)'!$B:$AA,P$645,FALSE)/(VLOOKUP($B392,'Rates (%) SA2'!$B:$AA,P$645,FALSE)-(VLOOKUP($B392,'Changes (pct point)'!$B:$AA,P$645,FALSE)))</f>
        <v>-0.54019019607843133</v>
      </c>
      <c r="Q392" s="2">
        <f>VLOOKUP($B392,'Changes (pct point)'!$B:$AA,Q$645,FALSE)/(VLOOKUP($B392,'Rates (%) SA2'!$B:$AA,Q$645,FALSE)-(VLOOKUP($B392,'Changes (pct point)'!$B:$AA,Q$645,FALSE)))</f>
        <v>-7.3856877323420042E-2</v>
      </c>
      <c r="R392" s="2">
        <f>VLOOKUP($B392,'Changes (pct point)'!$B:$AA,R$645,FALSE)/(VLOOKUP($B392,'Rates (%) SA2'!$B:$AA,R$645,FALSE)-(VLOOKUP($B392,'Changes (pct point)'!$B:$AA,R$645,FALSE)))</f>
        <v>0.40996106194690279</v>
      </c>
      <c r="S392" s="2">
        <f>VLOOKUP($B392,'Changes (pct point)'!$B:$AA,S$645,FALSE)/(VLOOKUP($B392,'Rates (%) SA2'!$B:$AA,S$645,FALSE)-(VLOOKUP($B392,'Changes (pct point)'!$B:$AA,S$645,FALSE)))</f>
        <v>0.13139132947976884</v>
      </c>
      <c r="T392" s="2">
        <f>VLOOKUP($B392,'Changes (pct point)'!$B:$AA,T$645,FALSE)/(VLOOKUP($B392,'Rates (%) SA2'!$B:$AA,T$645,FALSE)-(VLOOKUP($B392,'Changes (pct point)'!$B:$AA,T$645,FALSE)))</f>
        <v>-0.41390152439024386</v>
      </c>
      <c r="U392" s="2">
        <f>VLOOKUP($B392,'Changes (pct point)'!$B:$AA,U$645,FALSE)/(VLOOKUP($B392,'Rates (%) SA2'!$B:$AA,U$645,FALSE)-(VLOOKUP($B392,'Changes (pct point)'!$B:$AA,U$645,FALSE)))</f>
        <v>-0.16517325581395342</v>
      </c>
      <c r="V392" s="2">
        <f>VLOOKUP($B392,'Changes (pct point)'!$B:$AA,V$645,FALSE)/(VLOOKUP($B392,'Rates (%) SA2'!$B:$AA,V$645,FALSE)-(VLOOKUP($B392,'Changes (pct point)'!$B:$AA,V$645,FALSE)))</f>
        <v>0.14411340206185569</v>
      </c>
      <c r="W392" s="2">
        <f>VLOOKUP($B392,'Changes (pct point)'!$B:$AA,W$645,FALSE)/(VLOOKUP($B392,'Rates (%) SA2'!$B:$AA,W$645,FALSE)-(VLOOKUP($B392,'Changes (pct point)'!$B:$AA,W$645,FALSE)))</f>
        <v>7.1236559139784952E-2</v>
      </c>
      <c r="X392" s="2">
        <f>VLOOKUP($B392,'Changes (pct point)'!$B:$AA,X$645,FALSE)/(VLOOKUP($B392,'Rates (%) SA2'!$B:$AA,X$645,FALSE)-(VLOOKUP($B392,'Changes (pct point)'!$B:$AA,X$645,FALSE)))</f>
        <v>-6.5426997245179058E-2</v>
      </c>
      <c r="Y392" s="2">
        <f>VLOOKUP($B392,'Changes (pct point)'!$B:$AA,Y$645,FALSE)/(VLOOKUP($B392,'Rates (%) SA2'!$B:$AA,Y$645,FALSE)-(VLOOKUP($B392,'Changes (pct point)'!$B:$AA,Y$645,FALSE)))</f>
        <v>0.20161290322580647</v>
      </c>
      <c r="Z392" s="2">
        <f>VLOOKUP($B392,'Changes (pct point)'!$B:$AA,Z$645,FALSE)/(VLOOKUP($B392,'Rates (%) SA2'!$B:$AA,Z$645,FALSE)-(VLOOKUP($B392,'Changes (pct point)'!$B:$AA,Z$645,FALSE)))</f>
        <v>0.79878048780487787</v>
      </c>
    </row>
    <row r="393" spans="1:26" x14ac:dyDescent="0.3">
      <c r="A393">
        <v>101051540</v>
      </c>
      <c r="B393" t="s">
        <v>96</v>
      </c>
      <c r="C393" s="2">
        <f>VLOOKUP($B393,'Changes (pct point)'!$B:$AA,C$645,FALSE)/(VLOOKUP($B393,'Rates (%) SA2'!$B:$AA,C$645,FALSE)-(VLOOKUP($B393,'Changes (pct point)'!$B:$AA,C$645,FALSE)))</f>
        <v>0.22343018213356475</v>
      </c>
      <c r="D393" s="2">
        <f>VLOOKUP($B393,'Changes (pct point)'!$B:$AA,D$645,FALSE)/(VLOOKUP($B393,'Rates (%) SA2'!$B:$AA,D$645,FALSE)-(VLOOKUP($B393,'Changes (pct point)'!$B:$AA,D$645,FALSE)))</f>
        <v>0.31360240384615384</v>
      </c>
      <c r="E393" s="2">
        <f>VLOOKUP($B393,'Changes (pct point)'!$B:$AA,E$645,FALSE)/(VLOOKUP($B393,'Rates (%) SA2'!$B:$AA,E$645,FALSE)-(VLOOKUP($B393,'Changes (pct point)'!$B:$AA,E$645,FALSE)))</f>
        <v>0.34000533333333327</v>
      </c>
      <c r="F393" s="2">
        <f>VLOOKUP($B393,'Changes (pct point)'!$B:$AA,F$645,FALSE)/(VLOOKUP($B393,'Rates (%) SA2'!$B:$AA,F$645,FALSE)-(VLOOKUP($B393,'Changes (pct point)'!$B:$AA,F$645,FALSE)))</f>
        <v>0.33438840070298775</v>
      </c>
      <c r="G393" s="2">
        <f>VLOOKUP($B393,'Changes (pct point)'!$B:$AA,G$645,FALSE)/(VLOOKUP($B393,'Rates (%) SA2'!$B:$AA,G$645,FALSE)-(VLOOKUP($B393,'Changes (pct point)'!$B:$AA,G$645,FALSE)))</f>
        <v>-5.630066445182718E-2</v>
      </c>
      <c r="H393" s="2">
        <f>VLOOKUP($B393,'Changes (pct point)'!$B:$AA,H$645,FALSE)/(VLOOKUP($B393,'Rates (%) SA2'!$B:$AA,H$645,FALSE)-(VLOOKUP($B393,'Changes (pct point)'!$B:$AA,H$645,FALSE)))</f>
        <v>0.48709949238578681</v>
      </c>
      <c r="I393" s="2">
        <f>VLOOKUP($B393,'Changes (pct point)'!$B:$AA,I$645,FALSE)/(VLOOKUP($B393,'Rates (%) SA2'!$B:$AA,I$645,FALSE)-(VLOOKUP($B393,'Changes (pct point)'!$B:$AA,I$645,FALSE)))</f>
        <v>1.4392014519056672E-3</v>
      </c>
      <c r="J393" s="2">
        <f>VLOOKUP($B393,'Changes (pct point)'!$B:$AA,J$645,FALSE)/(VLOOKUP($B393,'Rates (%) SA2'!$B:$AA,J$645,FALSE)-(VLOOKUP($B393,'Changes (pct point)'!$B:$AA,J$645,FALSE)))</f>
        <v>-0.24361615120274913</v>
      </c>
      <c r="K393" s="2">
        <f>VLOOKUP($B393,'Changes (pct point)'!$B:$AA,K$645,FALSE)/(VLOOKUP($B393,'Rates (%) SA2'!$B:$AA,K$645,FALSE)-(VLOOKUP($B393,'Changes (pct point)'!$B:$AA,K$645,FALSE)))</f>
        <v>0.35257622377622377</v>
      </c>
      <c r="L393" s="2">
        <f>VLOOKUP($B393,'Changes (pct point)'!$B:$AA,L$645,FALSE)/(VLOOKUP($B393,'Rates (%) SA2'!$B:$AA,L$645,FALSE)-(VLOOKUP($B393,'Changes (pct point)'!$B:$AA,L$645,FALSE)))</f>
        <v>1.1067753086419754</v>
      </c>
      <c r="M393" s="2">
        <f>VLOOKUP($B393,'Changes (pct point)'!$B:$AA,M$645,FALSE)/(VLOOKUP($B393,'Rates (%) SA2'!$B:$AA,M$645,FALSE)-(VLOOKUP($B393,'Changes (pct point)'!$B:$AA,M$645,FALSE)))</f>
        <v>-0.13331428571428569</v>
      </c>
      <c r="N393" s="2">
        <f>VLOOKUP($B393,'Changes (pct point)'!$B:$AA,N$645,FALSE)/(VLOOKUP($B393,'Rates (%) SA2'!$B:$AA,N$645,FALSE)-(VLOOKUP($B393,'Changes (pct point)'!$B:$AA,N$645,FALSE)))</f>
        <v>11.654549999999999</v>
      </c>
      <c r="O393" s="2">
        <f>VLOOKUP($B393,'Changes (pct point)'!$B:$AA,O$645,FALSE)/(VLOOKUP($B393,'Rates (%) SA2'!$B:$AA,O$645,FALSE)-(VLOOKUP($B393,'Changes (pct point)'!$B:$AA,O$645,FALSE)))</f>
        <v>1.5059946666666668</v>
      </c>
      <c r="P393" s="2">
        <f>VLOOKUP($B393,'Changes (pct point)'!$B:$AA,P$645,FALSE)/(VLOOKUP($B393,'Rates (%) SA2'!$B:$AA,P$645,FALSE)-(VLOOKUP($B393,'Changes (pct point)'!$B:$AA,P$645,FALSE)))</f>
        <v>0.47758490566037726</v>
      </c>
      <c r="Q393" s="2">
        <f>VLOOKUP($B393,'Changes (pct point)'!$B:$AA,Q$645,FALSE)/(VLOOKUP($B393,'Rates (%) SA2'!$B:$AA,Q$645,FALSE)-(VLOOKUP($B393,'Changes (pct point)'!$B:$AA,Q$645,FALSE)))</f>
        <v>-1.9600000000000079E-2</v>
      </c>
      <c r="R393" s="2">
        <f>VLOOKUP($B393,'Changes (pct point)'!$B:$AA,R$645,FALSE)/(VLOOKUP($B393,'Rates (%) SA2'!$B:$AA,R$645,FALSE)-(VLOOKUP($B393,'Changes (pct point)'!$B:$AA,R$645,FALSE)))</f>
        <v>-0.17354527687296414</v>
      </c>
      <c r="S393" s="2">
        <f>VLOOKUP($B393,'Changes (pct point)'!$B:$AA,S$645,FALSE)/(VLOOKUP($B393,'Rates (%) SA2'!$B:$AA,S$645,FALSE)-(VLOOKUP($B393,'Changes (pct point)'!$B:$AA,S$645,FALSE)))</f>
        <v>-0.11698777506112483</v>
      </c>
      <c r="T393" s="2">
        <f>VLOOKUP($B393,'Changes (pct point)'!$B:$AA,T$645,FALSE)/(VLOOKUP($B393,'Rates (%) SA2'!$B:$AA,T$645,FALSE)-(VLOOKUP($B393,'Changes (pct point)'!$B:$AA,T$645,FALSE)))</f>
        <v>2.8750709219858162</v>
      </c>
      <c r="U393" s="2">
        <f>VLOOKUP($B393,'Changes (pct point)'!$B:$AA,U$645,FALSE)/(VLOOKUP($B393,'Rates (%) SA2'!$B:$AA,U$645,FALSE)-(VLOOKUP($B393,'Changes (pct point)'!$B:$AA,U$645,FALSE)))</f>
        <v>-0.16557870722433457</v>
      </c>
      <c r="V393" s="2">
        <f>VLOOKUP($B393,'Changes (pct point)'!$B:$AA,V$645,FALSE)/(VLOOKUP($B393,'Rates (%) SA2'!$B:$AA,V$645,FALSE)-(VLOOKUP($B393,'Changes (pct point)'!$B:$AA,V$645,FALSE)))</f>
        <v>0.39432222222222235</v>
      </c>
      <c r="W393" s="2">
        <f>VLOOKUP($B393,'Changes (pct point)'!$B:$AA,W$645,FALSE)/(VLOOKUP($B393,'Rates (%) SA2'!$B:$AA,W$645,FALSE)-(VLOOKUP($B393,'Changes (pct point)'!$B:$AA,W$645,FALSE)))</f>
        <v>0.12106017191977077</v>
      </c>
      <c r="X393" s="2">
        <f>VLOOKUP($B393,'Changes (pct point)'!$B:$AA,X$645,FALSE)/(VLOOKUP($B393,'Rates (%) SA2'!$B:$AA,X$645,FALSE)-(VLOOKUP($B393,'Changes (pct point)'!$B:$AA,X$645,FALSE)))</f>
        <v>-0.13520632133450394</v>
      </c>
      <c r="Y393" s="2" t="e">
        <f>VLOOKUP($B393,'Changes (pct point)'!$B:$AA,Y$645,FALSE)/(VLOOKUP($B393,'Rates (%) SA2'!$B:$AA,Y$645,FALSE)-(VLOOKUP($B393,'Changes (pct point)'!$B:$AA,Y$645,FALSE)))</f>
        <v>#DIV/0!</v>
      </c>
      <c r="Z393" s="2">
        <f>VLOOKUP($B393,'Changes (pct point)'!$B:$AA,Z$645,FALSE)/(VLOOKUP($B393,'Rates (%) SA2'!$B:$AA,Z$645,FALSE)-(VLOOKUP($B393,'Changes (pct point)'!$B:$AA,Z$645,FALSE)))</f>
        <v>2.4517087667161964E-2</v>
      </c>
    </row>
    <row r="394" spans="1:26" x14ac:dyDescent="0.3">
      <c r="A394">
        <v>109031181</v>
      </c>
      <c r="B394" t="s">
        <v>260</v>
      </c>
      <c r="C394" s="2">
        <f>VLOOKUP($B394,'Changes (pct point)'!$B:$AA,C$645,FALSE)/(VLOOKUP($B394,'Rates (%) SA2'!$B:$AA,C$645,FALSE)-(VLOOKUP($B394,'Changes (pct point)'!$B:$AA,C$645,FALSE)))</f>
        <v>0.31362460937500003</v>
      </c>
      <c r="D394" s="2">
        <f>VLOOKUP($B394,'Changes (pct point)'!$B:$AA,D$645,FALSE)/(VLOOKUP($B394,'Rates (%) SA2'!$B:$AA,D$645,FALSE)-(VLOOKUP($B394,'Changes (pct point)'!$B:$AA,D$645,FALSE)))</f>
        <v>-0.10400000000000005</v>
      </c>
      <c r="E394" s="2">
        <f>VLOOKUP($B394,'Changes (pct point)'!$B:$AA,E$645,FALSE)/(VLOOKUP($B394,'Rates (%) SA2'!$B:$AA,E$645,FALSE)-(VLOOKUP($B394,'Changes (pct point)'!$B:$AA,E$645,FALSE)))</f>
        <v>1.3495612903225807</v>
      </c>
      <c r="F394" s="2">
        <f>VLOOKUP($B394,'Changes (pct point)'!$B:$AA,F$645,FALSE)/(VLOOKUP($B394,'Rates (%) SA2'!$B:$AA,F$645,FALSE)-(VLOOKUP($B394,'Changes (pct point)'!$B:$AA,F$645,FALSE)))</f>
        <v>0.39003985765124555</v>
      </c>
      <c r="G394" s="2">
        <f>VLOOKUP($B394,'Changes (pct point)'!$B:$AA,G$645,FALSE)/(VLOOKUP($B394,'Rates (%) SA2'!$B:$AA,G$645,FALSE)-(VLOOKUP($B394,'Changes (pct point)'!$B:$AA,G$645,FALSE)))</f>
        <v>0.32026496815286609</v>
      </c>
      <c r="H394" s="2">
        <f>VLOOKUP($B394,'Changes (pct point)'!$B:$AA,H$645,FALSE)/(VLOOKUP($B394,'Rates (%) SA2'!$B:$AA,H$645,FALSE)-(VLOOKUP($B394,'Changes (pct point)'!$B:$AA,H$645,FALSE)))</f>
        <v>0.83035532994923877</v>
      </c>
      <c r="I394" s="2">
        <f>VLOOKUP($B394,'Changes (pct point)'!$B:$AA,I$645,FALSE)/(VLOOKUP($B394,'Rates (%) SA2'!$B:$AA,I$645,FALSE)-(VLOOKUP($B394,'Changes (pct point)'!$B:$AA,I$645,FALSE)))</f>
        <v>0.15678272058823534</v>
      </c>
      <c r="J394" s="2">
        <f>VLOOKUP($B394,'Changes (pct point)'!$B:$AA,J$645,FALSE)/(VLOOKUP($B394,'Rates (%) SA2'!$B:$AA,J$645,FALSE)-(VLOOKUP($B394,'Changes (pct point)'!$B:$AA,J$645,FALSE)))</f>
        <v>2.1090909090909184E-2</v>
      </c>
      <c r="K394" s="2">
        <f>VLOOKUP($B394,'Changes (pct point)'!$B:$AA,K$645,FALSE)/(VLOOKUP($B394,'Rates (%) SA2'!$B:$AA,K$645,FALSE)-(VLOOKUP($B394,'Changes (pct point)'!$B:$AA,K$645,FALSE)))</f>
        <v>0.50992799999999994</v>
      </c>
      <c r="L394" s="2">
        <f>VLOOKUP($B394,'Changes (pct point)'!$B:$AA,L$645,FALSE)/(VLOOKUP($B394,'Rates (%) SA2'!$B:$AA,L$645,FALSE)-(VLOOKUP($B394,'Changes (pct point)'!$B:$AA,L$645,FALSE)))</f>
        <v>0.29574844720496896</v>
      </c>
      <c r="M394" s="2">
        <f>VLOOKUP($B394,'Changes (pct point)'!$B:$AA,M$645,FALSE)/(VLOOKUP($B394,'Rates (%) SA2'!$B:$AA,M$645,FALSE)-(VLOOKUP($B394,'Changes (pct point)'!$B:$AA,M$645,FALSE)))</f>
        <v>0.31896240601503756</v>
      </c>
      <c r="N394" s="2">
        <f>VLOOKUP($B394,'Changes (pct point)'!$B:$AA,N$645,FALSE)/(VLOOKUP($B394,'Rates (%) SA2'!$B:$AA,N$645,FALSE)-(VLOOKUP($B394,'Changes (pct point)'!$B:$AA,N$645,FALSE)))</f>
        <v>-0.10304210526315795</v>
      </c>
      <c r="O394" s="2">
        <f>VLOOKUP($B394,'Changes (pct point)'!$B:$AA,O$645,FALSE)/(VLOOKUP($B394,'Rates (%) SA2'!$B:$AA,O$645,FALSE)-(VLOOKUP($B394,'Changes (pct point)'!$B:$AA,O$645,FALSE)))</f>
        <v>1.6712099999999996</v>
      </c>
      <c r="P394" s="2">
        <f>VLOOKUP($B394,'Changes (pct point)'!$B:$AA,P$645,FALSE)/(VLOOKUP($B394,'Rates (%) SA2'!$B:$AA,P$645,FALSE)-(VLOOKUP($B394,'Changes (pct point)'!$B:$AA,P$645,FALSE)))</f>
        <v>0.34418571428571415</v>
      </c>
      <c r="Q394" s="2">
        <f>VLOOKUP($B394,'Changes (pct point)'!$B:$AA,Q$645,FALSE)/(VLOOKUP($B394,'Rates (%) SA2'!$B:$AA,Q$645,FALSE)-(VLOOKUP($B394,'Changes (pct point)'!$B:$AA,Q$645,FALSE)))</f>
        <v>0.27879024390243895</v>
      </c>
      <c r="R394" s="2">
        <f>VLOOKUP($B394,'Changes (pct point)'!$B:$AA,R$645,FALSE)/(VLOOKUP($B394,'Rates (%) SA2'!$B:$AA,R$645,FALSE)-(VLOOKUP($B394,'Changes (pct point)'!$B:$AA,R$645,FALSE)))</f>
        <v>0.30630807453416165</v>
      </c>
      <c r="S394" s="2">
        <f>VLOOKUP($B394,'Changes (pct point)'!$B:$AA,S$645,FALSE)/(VLOOKUP($B394,'Rates (%) SA2'!$B:$AA,S$645,FALSE)-(VLOOKUP($B394,'Changes (pct point)'!$B:$AA,S$645,FALSE)))</f>
        <v>0.40431046511627905</v>
      </c>
      <c r="T394" s="2">
        <f>VLOOKUP($B394,'Changes (pct point)'!$B:$AA,T$645,FALSE)/(VLOOKUP($B394,'Rates (%) SA2'!$B:$AA,T$645,FALSE)-(VLOOKUP($B394,'Changes (pct point)'!$B:$AA,T$645,FALSE)))</f>
        <v>1.6192351648351648</v>
      </c>
      <c r="U394" s="2">
        <f>VLOOKUP($B394,'Changes (pct point)'!$B:$AA,U$645,FALSE)/(VLOOKUP($B394,'Rates (%) SA2'!$B:$AA,U$645,FALSE)-(VLOOKUP($B394,'Changes (pct point)'!$B:$AA,U$645,FALSE)))</f>
        <v>-0.16785093749999994</v>
      </c>
      <c r="V394" s="2">
        <f>VLOOKUP($B394,'Changes (pct point)'!$B:$AA,V$645,FALSE)/(VLOOKUP($B394,'Rates (%) SA2'!$B:$AA,V$645,FALSE)-(VLOOKUP($B394,'Changes (pct point)'!$B:$AA,V$645,FALSE)))</f>
        <v>0</v>
      </c>
      <c r="W394" s="2">
        <f>VLOOKUP($B394,'Changes (pct point)'!$B:$AA,W$645,FALSE)/(VLOOKUP($B394,'Rates (%) SA2'!$B:$AA,W$645,FALSE)-(VLOOKUP($B394,'Changes (pct point)'!$B:$AA,W$645,FALSE)))</f>
        <v>0.49099099099099097</v>
      </c>
      <c r="X394" s="2">
        <f>VLOOKUP($B394,'Changes (pct point)'!$B:$AA,X$645,FALSE)/(VLOOKUP($B394,'Rates (%) SA2'!$B:$AA,X$645,FALSE)-(VLOOKUP($B394,'Changes (pct point)'!$B:$AA,X$645,FALSE)))</f>
        <v>-0.32201334141904187</v>
      </c>
      <c r="Y394" s="2" t="e">
        <f>VLOOKUP($B394,'Changes (pct point)'!$B:$AA,Y$645,FALSE)/(VLOOKUP($B394,'Rates (%) SA2'!$B:$AA,Y$645,FALSE)-(VLOOKUP($B394,'Changes (pct point)'!$B:$AA,Y$645,FALSE)))</f>
        <v>#DIV/0!</v>
      </c>
      <c r="Z394" s="2">
        <f>VLOOKUP($B394,'Changes (pct point)'!$B:$AA,Z$645,FALSE)/(VLOOKUP($B394,'Rates (%) SA2'!$B:$AA,Z$645,FALSE)-(VLOOKUP($B394,'Changes (pct point)'!$B:$AA,Z$645,FALSE)))</f>
        <v>0.2</v>
      </c>
    </row>
    <row r="395" spans="1:26" x14ac:dyDescent="0.3">
      <c r="A395">
        <v>122011419</v>
      </c>
      <c r="B395" t="s">
        <v>551</v>
      </c>
      <c r="C395" s="2">
        <f>VLOOKUP($B395,'Changes (pct point)'!$B:$AA,C$645,FALSE)/(VLOOKUP($B395,'Rates (%) SA2'!$B:$AA,C$645,FALSE)-(VLOOKUP($B395,'Changes (pct point)'!$B:$AA,C$645,FALSE)))</f>
        <v>-0.29423121881682107</v>
      </c>
      <c r="D395" s="2">
        <f>VLOOKUP($B395,'Changes (pct point)'!$B:$AA,D$645,FALSE)/(VLOOKUP($B395,'Rates (%) SA2'!$B:$AA,D$645,FALSE)-(VLOOKUP($B395,'Changes (pct point)'!$B:$AA,D$645,FALSE)))</f>
        <v>-0.52983020134228187</v>
      </c>
      <c r="E395" s="2">
        <f>VLOOKUP($B395,'Changes (pct point)'!$B:$AA,E$645,FALSE)/(VLOOKUP($B395,'Rates (%) SA2'!$B:$AA,E$645,FALSE)-(VLOOKUP($B395,'Changes (pct point)'!$B:$AA,E$645,FALSE)))</f>
        <v>-9.6718750000000006E-2</v>
      </c>
      <c r="F395" s="2">
        <f>VLOOKUP($B395,'Changes (pct point)'!$B:$AA,F$645,FALSE)/(VLOOKUP($B395,'Rates (%) SA2'!$B:$AA,F$645,FALSE)-(VLOOKUP($B395,'Changes (pct point)'!$B:$AA,F$645,FALSE)))</f>
        <v>-0.28833125000000004</v>
      </c>
      <c r="G395" s="2">
        <f>VLOOKUP($B395,'Changes (pct point)'!$B:$AA,G$645,FALSE)/(VLOOKUP($B395,'Rates (%) SA2'!$B:$AA,G$645,FALSE)-(VLOOKUP($B395,'Changes (pct point)'!$B:$AA,G$645,FALSE)))</f>
        <v>-0.11968000000000013</v>
      </c>
      <c r="H395" s="2">
        <f>VLOOKUP($B395,'Changes (pct point)'!$B:$AA,H$645,FALSE)/(VLOOKUP($B395,'Rates (%) SA2'!$B:$AA,H$645,FALSE)-(VLOOKUP($B395,'Changes (pct point)'!$B:$AA,H$645,FALSE)))</f>
        <v>-0.25747326732673259</v>
      </c>
      <c r="I395" s="2">
        <f>VLOOKUP($B395,'Changes (pct point)'!$B:$AA,I$645,FALSE)/(VLOOKUP($B395,'Rates (%) SA2'!$B:$AA,I$645,FALSE)-(VLOOKUP($B395,'Changes (pct point)'!$B:$AA,I$645,FALSE)))</f>
        <v>-0.21426549999999997</v>
      </c>
      <c r="J395" s="2">
        <f>VLOOKUP($B395,'Changes (pct point)'!$B:$AA,J$645,FALSE)/(VLOOKUP($B395,'Rates (%) SA2'!$B:$AA,J$645,FALSE)-(VLOOKUP($B395,'Changes (pct point)'!$B:$AA,J$645,FALSE)))</f>
        <v>0.10953228840125391</v>
      </c>
      <c r="K395" s="2">
        <f>VLOOKUP($B395,'Changes (pct point)'!$B:$AA,K$645,FALSE)/(VLOOKUP($B395,'Rates (%) SA2'!$B:$AA,K$645,FALSE)-(VLOOKUP($B395,'Changes (pct point)'!$B:$AA,K$645,FALSE)))</f>
        <v>-0.43861369863013699</v>
      </c>
      <c r="L395" s="2">
        <f>VLOOKUP($B395,'Changes (pct point)'!$B:$AA,L$645,FALSE)/(VLOOKUP($B395,'Rates (%) SA2'!$B:$AA,L$645,FALSE)-(VLOOKUP($B395,'Changes (pct point)'!$B:$AA,L$645,FALSE)))</f>
        <v>-0.73355616698292214</v>
      </c>
      <c r="M395" s="2">
        <f>VLOOKUP($B395,'Changes (pct point)'!$B:$AA,M$645,FALSE)/(VLOOKUP($B395,'Rates (%) SA2'!$B:$AA,M$645,FALSE)-(VLOOKUP($B395,'Changes (pct point)'!$B:$AA,M$645,FALSE)))</f>
        <v>-0.26606482758620686</v>
      </c>
      <c r="N395" s="2">
        <f>VLOOKUP($B395,'Changes (pct point)'!$B:$AA,N$645,FALSE)/(VLOOKUP($B395,'Rates (%) SA2'!$B:$AA,N$645,FALSE)-(VLOOKUP($B395,'Changes (pct point)'!$B:$AA,N$645,FALSE)))</f>
        <v>-0.6724696696696697</v>
      </c>
      <c r="O395" s="2">
        <f>VLOOKUP($B395,'Changes (pct point)'!$B:$AA,O$645,FALSE)/(VLOOKUP($B395,'Rates (%) SA2'!$B:$AA,O$645,FALSE)-(VLOOKUP($B395,'Changes (pct point)'!$B:$AA,O$645,FALSE)))</f>
        <v>0.35227258064516132</v>
      </c>
      <c r="P395" s="2">
        <f>VLOOKUP($B395,'Changes (pct point)'!$B:$AA,P$645,FALSE)/(VLOOKUP($B395,'Rates (%) SA2'!$B:$AA,P$645,FALSE)-(VLOOKUP($B395,'Changes (pct point)'!$B:$AA,P$645,FALSE)))</f>
        <v>-0.4220352</v>
      </c>
      <c r="Q395" s="2">
        <f>VLOOKUP($B395,'Changes (pct point)'!$B:$AA,Q$645,FALSE)/(VLOOKUP($B395,'Rates (%) SA2'!$B:$AA,Q$645,FALSE)-(VLOOKUP($B395,'Changes (pct point)'!$B:$AA,Q$645,FALSE)))</f>
        <v>0.27301104294478523</v>
      </c>
      <c r="R395" s="2">
        <f>VLOOKUP($B395,'Changes (pct point)'!$B:$AA,R$645,FALSE)/(VLOOKUP($B395,'Rates (%) SA2'!$B:$AA,R$645,FALSE)-(VLOOKUP($B395,'Changes (pct point)'!$B:$AA,R$645,FALSE)))</f>
        <v>-0.28003383838383838</v>
      </c>
      <c r="S395" s="2">
        <f>VLOOKUP($B395,'Changes (pct point)'!$B:$AA,S$645,FALSE)/(VLOOKUP($B395,'Rates (%) SA2'!$B:$AA,S$645,FALSE)-(VLOOKUP($B395,'Changes (pct point)'!$B:$AA,S$645,FALSE)))</f>
        <v>-0.29917486033519547</v>
      </c>
      <c r="T395" s="2">
        <f>VLOOKUP($B395,'Changes (pct point)'!$B:$AA,T$645,FALSE)/(VLOOKUP($B395,'Rates (%) SA2'!$B:$AA,T$645,FALSE)-(VLOOKUP($B395,'Changes (pct point)'!$B:$AA,T$645,FALSE)))</f>
        <v>-0.58879735099337749</v>
      </c>
      <c r="U395" s="2">
        <f>VLOOKUP($B395,'Changes (pct point)'!$B:$AA,U$645,FALSE)/(VLOOKUP($B395,'Rates (%) SA2'!$B:$AA,U$645,FALSE)-(VLOOKUP($B395,'Changes (pct point)'!$B:$AA,U$645,FALSE)))</f>
        <v>-0.1679937402190923</v>
      </c>
      <c r="V395" s="2">
        <f>VLOOKUP($B395,'Changes (pct point)'!$B:$AA,V$645,FALSE)/(VLOOKUP($B395,'Rates (%) SA2'!$B:$AA,V$645,FALSE)-(VLOOKUP($B395,'Changes (pct point)'!$B:$AA,V$645,FALSE)))</f>
        <v>0.24276330275229355</v>
      </c>
      <c r="W395" s="2">
        <f>VLOOKUP($B395,'Changes (pct point)'!$B:$AA,W$645,FALSE)/(VLOOKUP($B395,'Rates (%) SA2'!$B:$AA,W$645,FALSE)-(VLOOKUP($B395,'Changes (pct point)'!$B:$AA,W$645,FALSE)))</f>
        <v>0.14987080103359171</v>
      </c>
      <c r="X395" s="2">
        <f>VLOOKUP($B395,'Changes (pct point)'!$B:$AA,X$645,FALSE)/(VLOOKUP($B395,'Rates (%) SA2'!$B:$AA,X$645,FALSE)-(VLOOKUP($B395,'Changes (pct point)'!$B:$AA,X$645,FALSE)))</f>
        <v>-1</v>
      </c>
      <c r="Y395" s="2">
        <f>VLOOKUP($B395,'Changes (pct point)'!$B:$AA,Y$645,FALSE)/(VLOOKUP($B395,'Rates (%) SA2'!$B:$AA,Y$645,FALSE)-(VLOOKUP($B395,'Changes (pct point)'!$B:$AA,Y$645,FALSE)))</f>
        <v>-0.38060309698451511</v>
      </c>
      <c r="Z395" s="2">
        <f>VLOOKUP($B395,'Changes (pct point)'!$B:$AA,Z$645,FALSE)/(VLOOKUP($B395,'Rates (%) SA2'!$B:$AA,Z$645,FALSE)-(VLOOKUP($B395,'Changes (pct point)'!$B:$AA,Z$645,FALSE)))</f>
        <v>6.2042012701514417E-2</v>
      </c>
    </row>
    <row r="396" spans="1:26" x14ac:dyDescent="0.3">
      <c r="A396">
        <v>121041417</v>
      </c>
      <c r="B396" t="s">
        <v>547</v>
      </c>
      <c r="C396" s="2">
        <f>VLOOKUP($B396,'Changes (pct point)'!$B:$AA,C$645,FALSE)/(VLOOKUP($B396,'Rates (%) SA2'!$B:$AA,C$645,FALSE)-(VLOOKUP($B396,'Changes (pct point)'!$B:$AA,C$645,FALSE)))</f>
        <v>-0.10692794376098416</v>
      </c>
      <c r="D396" s="2">
        <f>VLOOKUP($B396,'Changes (pct point)'!$B:$AA,D$645,FALSE)/(VLOOKUP($B396,'Rates (%) SA2'!$B:$AA,D$645,FALSE)-(VLOOKUP($B396,'Changes (pct point)'!$B:$AA,D$645,FALSE)))</f>
        <v>-0.51021639344262293</v>
      </c>
      <c r="E396" s="2">
        <f>VLOOKUP($B396,'Changes (pct point)'!$B:$AA,E$645,FALSE)/(VLOOKUP($B396,'Rates (%) SA2'!$B:$AA,E$645,FALSE)-(VLOOKUP($B396,'Changes (pct point)'!$B:$AA,E$645,FALSE)))</f>
        <v>0.66223571428571426</v>
      </c>
      <c r="F396" s="2">
        <f>VLOOKUP($B396,'Changes (pct point)'!$B:$AA,F$645,FALSE)/(VLOOKUP($B396,'Rates (%) SA2'!$B:$AA,F$645,FALSE)-(VLOOKUP($B396,'Changes (pct point)'!$B:$AA,F$645,FALSE)))</f>
        <v>-0.17832926829268286</v>
      </c>
      <c r="G396" s="2">
        <f>VLOOKUP($B396,'Changes (pct point)'!$B:$AA,G$645,FALSE)/(VLOOKUP($B396,'Rates (%) SA2'!$B:$AA,G$645,FALSE)-(VLOOKUP($B396,'Changes (pct point)'!$B:$AA,G$645,FALSE)))</f>
        <v>-4.2946341463414611E-2</v>
      </c>
      <c r="H396" s="2">
        <f>VLOOKUP($B396,'Changes (pct point)'!$B:$AA,H$645,FALSE)/(VLOOKUP($B396,'Rates (%) SA2'!$B:$AA,H$645,FALSE)-(VLOOKUP($B396,'Changes (pct point)'!$B:$AA,H$645,FALSE)))</f>
        <v>-3.3636792452830168E-2</v>
      </c>
      <c r="I396" s="2">
        <f>VLOOKUP($B396,'Changes (pct point)'!$B:$AA,I$645,FALSE)/(VLOOKUP($B396,'Rates (%) SA2'!$B:$AA,I$645,FALSE)-(VLOOKUP($B396,'Changes (pct point)'!$B:$AA,I$645,FALSE)))</f>
        <v>-8.7786440677966121E-2</v>
      </c>
      <c r="J396" s="2">
        <f>VLOOKUP($B396,'Changes (pct point)'!$B:$AA,J$645,FALSE)/(VLOOKUP($B396,'Rates (%) SA2'!$B:$AA,J$645,FALSE)-(VLOOKUP($B396,'Changes (pct point)'!$B:$AA,J$645,FALSE)))</f>
        <v>-8.8583815028901794E-2</v>
      </c>
      <c r="K396" s="2">
        <f>VLOOKUP($B396,'Changes (pct point)'!$B:$AA,K$645,FALSE)/(VLOOKUP($B396,'Rates (%) SA2'!$B:$AA,K$645,FALSE)-(VLOOKUP($B396,'Changes (pct point)'!$B:$AA,K$645,FALSE)))</f>
        <v>-0.17334715025906733</v>
      </c>
      <c r="L396" s="2">
        <f>VLOOKUP($B396,'Changes (pct point)'!$B:$AA,L$645,FALSE)/(VLOOKUP($B396,'Rates (%) SA2'!$B:$AA,L$645,FALSE)-(VLOOKUP($B396,'Changes (pct point)'!$B:$AA,L$645,FALSE)))</f>
        <v>-0.69972800000000013</v>
      </c>
      <c r="M396" s="2">
        <f>VLOOKUP($B396,'Changes (pct point)'!$B:$AA,M$645,FALSE)/(VLOOKUP($B396,'Rates (%) SA2'!$B:$AA,M$645,FALSE)-(VLOOKUP($B396,'Changes (pct point)'!$B:$AA,M$645,FALSE)))</f>
        <v>-0.20094912280701765</v>
      </c>
      <c r="N396" s="2">
        <f>VLOOKUP($B396,'Changes (pct point)'!$B:$AA,N$645,FALSE)/(VLOOKUP($B396,'Rates (%) SA2'!$B:$AA,N$645,FALSE)-(VLOOKUP($B396,'Changes (pct point)'!$B:$AA,N$645,FALSE)))</f>
        <v>-0.66202538071065997</v>
      </c>
      <c r="O396" s="2">
        <f>VLOOKUP($B396,'Changes (pct point)'!$B:$AA,O$645,FALSE)/(VLOOKUP($B396,'Rates (%) SA2'!$B:$AA,O$645,FALSE)-(VLOOKUP($B396,'Changes (pct point)'!$B:$AA,O$645,FALSE)))</f>
        <v>1.5318744186046511</v>
      </c>
      <c r="P396" s="2">
        <f>VLOOKUP($B396,'Changes (pct point)'!$B:$AA,P$645,FALSE)/(VLOOKUP($B396,'Rates (%) SA2'!$B:$AA,P$645,FALSE)-(VLOOKUP($B396,'Changes (pct point)'!$B:$AA,P$645,FALSE)))</f>
        <v>-1.8690909090909105E-2</v>
      </c>
      <c r="Q396" s="2">
        <f>VLOOKUP($B396,'Changes (pct point)'!$B:$AA,Q$645,FALSE)/(VLOOKUP($B396,'Rates (%) SA2'!$B:$AA,Q$645,FALSE)-(VLOOKUP($B396,'Changes (pct point)'!$B:$AA,Q$645,FALSE)))</f>
        <v>0.59588778625954197</v>
      </c>
      <c r="R396" s="2">
        <f>VLOOKUP($B396,'Changes (pct point)'!$B:$AA,R$645,FALSE)/(VLOOKUP($B396,'Rates (%) SA2'!$B:$AA,R$645,FALSE)-(VLOOKUP($B396,'Changes (pct point)'!$B:$AA,R$645,FALSE)))</f>
        <v>-0.11432098765432103</v>
      </c>
      <c r="S396" s="2">
        <f>VLOOKUP($B396,'Changes (pct point)'!$B:$AA,S$645,FALSE)/(VLOOKUP($B396,'Rates (%) SA2'!$B:$AA,S$645,FALSE)-(VLOOKUP($B396,'Changes (pct point)'!$B:$AA,S$645,FALSE)))</f>
        <v>-0.25526595744680852</v>
      </c>
      <c r="T396" s="2">
        <f>VLOOKUP($B396,'Changes (pct point)'!$B:$AA,T$645,FALSE)/(VLOOKUP($B396,'Rates (%) SA2'!$B:$AA,T$645,FALSE)-(VLOOKUP($B396,'Changes (pct point)'!$B:$AA,T$645,FALSE)))</f>
        <v>0.14876850393700775</v>
      </c>
      <c r="U396" s="2">
        <f>VLOOKUP($B396,'Changes (pct point)'!$B:$AA,U$645,FALSE)/(VLOOKUP($B396,'Rates (%) SA2'!$B:$AA,U$645,FALSE)-(VLOOKUP($B396,'Changes (pct point)'!$B:$AA,U$645,FALSE)))</f>
        <v>-0.1686896551724138</v>
      </c>
      <c r="V396" s="2">
        <f>VLOOKUP($B396,'Changes (pct point)'!$B:$AA,V$645,FALSE)/(VLOOKUP($B396,'Rates (%) SA2'!$B:$AA,V$645,FALSE)-(VLOOKUP($B396,'Changes (pct point)'!$B:$AA,V$645,FALSE)))</f>
        <v>-1.3468749999999981E-2</v>
      </c>
      <c r="W396" s="2">
        <f>VLOOKUP($B396,'Changes (pct point)'!$B:$AA,W$645,FALSE)/(VLOOKUP($B396,'Rates (%) SA2'!$B:$AA,W$645,FALSE)-(VLOOKUP($B396,'Changes (pct point)'!$B:$AA,W$645,FALSE)))</f>
        <v>0.20474777448071216</v>
      </c>
      <c r="X396" s="2">
        <f>VLOOKUP($B396,'Changes (pct point)'!$B:$AA,X$645,FALSE)/(VLOOKUP($B396,'Rates (%) SA2'!$B:$AA,X$645,FALSE)-(VLOOKUP($B396,'Changes (pct point)'!$B:$AA,X$645,FALSE)))</f>
        <v>0</v>
      </c>
      <c r="Y396" s="2">
        <f>VLOOKUP($B396,'Changes (pct point)'!$B:$AA,Y$645,FALSE)/(VLOOKUP($B396,'Rates (%) SA2'!$B:$AA,Y$645,FALSE)-(VLOOKUP($B396,'Changes (pct point)'!$B:$AA,Y$645,FALSE)))</f>
        <v>0.4120202751629255</v>
      </c>
      <c r="Z396" s="2">
        <f>VLOOKUP($B396,'Changes (pct point)'!$B:$AA,Z$645,FALSE)/(VLOOKUP($B396,'Rates (%) SA2'!$B:$AA,Z$645,FALSE)-(VLOOKUP($B396,'Changes (pct point)'!$B:$AA,Z$645,FALSE)))</f>
        <v>0.24672774869109945</v>
      </c>
    </row>
    <row r="397" spans="1:26" x14ac:dyDescent="0.3">
      <c r="A397">
        <v>120031576</v>
      </c>
      <c r="B397" t="s">
        <v>517</v>
      </c>
      <c r="C397" s="2">
        <f>VLOOKUP($B397,'Changes (pct point)'!$B:$AA,C$645,FALSE)/(VLOOKUP($B397,'Rates (%) SA2'!$B:$AA,C$645,FALSE)-(VLOOKUP($B397,'Changes (pct point)'!$B:$AA,C$645,FALSE)))</f>
        <v>-0.26144496645309478</v>
      </c>
      <c r="D397" s="2">
        <f>VLOOKUP($B397,'Changes (pct point)'!$B:$AA,D$645,FALSE)/(VLOOKUP($B397,'Rates (%) SA2'!$B:$AA,D$645,FALSE)-(VLOOKUP($B397,'Changes (pct point)'!$B:$AA,D$645,FALSE)))</f>
        <v>-0.36116071428571422</v>
      </c>
      <c r="E397" s="2">
        <f>VLOOKUP($B397,'Changes (pct point)'!$B:$AA,E$645,FALSE)/(VLOOKUP($B397,'Rates (%) SA2'!$B:$AA,E$645,FALSE)-(VLOOKUP($B397,'Changes (pct point)'!$B:$AA,E$645,FALSE)))</f>
        <v>-0.5010190476190477</v>
      </c>
      <c r="F397" s="2">
        <f>VLOOKUP($B397,'Changes (pct point)'!$B:$AA,F$645,FALSE)/(VLOOKUP($B397,'Rates (%) SA2'!$B:$AA,F$645,FALSE)-(VLOOKUP($B397,'Changes (pct point)'!$B:$AA,F$645,FALSE)))</f>
        <v>-0.25847797833935027</v>
      </c>
      <c r="G397" s="2">
        <f>VLOOKUP($B397,'Changes (pct point)'!$B:$AA,G$645,FALSE)/(VLOOKUP($B397,'Rates (%) SA2'!$B:$AA,G$645,FALSE)-(VLOOKUP($B397,'Changes (pct point)'!$B:$AA,G$645,FALSE)))</f>
        <v>0.29027272727272713</v>
      </c>
      <c r="H397" s="2">
        <f>VLOOKUP($B397,'Changes (pct point)'!$B:$AA,H$645,FALSE)/(VLOOKUP($B397,'Rates (%) SA2'!$B:$AA,H$645,FALSE)-(VLOOKUP($B397,'Changes (pct point)'!$B:$AA,H$645,FALSE)))</f>
        <v>-0.21442841530054649</v>
      </c>
      <c r="I397" s="2">
        <f>VLOOKUP($B397,'Changes (pct point)'!$B:$AA,I$645,FALSE)/(VLOOKUP($B397,'Rates (%) SA2'!$B:$AA,I$645,FALSE)-(VLOOKUP($B397,'Changes (pct point)'!$B:$AA,I$645,FALSE)))</f>
        <v>-0.26108828828828828</v>
      </c>
      <c r="J397" s="2">
        <f>VLOOKUP($B397,'Changes (pct point)'!$B:$AA,J$645,FALSE)/(VLOOKUP($B397,'Rates (%) SA2'!$B:$AA,J$645,FALSE)-(VLOOKUP($B397,'Changes (pct point)'!$B:$AA,J$645,FALSE)))</f>
        <v>0.10308095238095231</v>
      </c>
      <c r="K397" s="2">
        <f>VLOOKUP($B397,'Changes (pct point)'!$B:$AA,K$645,FALSE)/(VLOOKUP($B397,'Rates (%) SA2'!$B:$AA,K$645,FALSE)-(VLOOKUP($B397,'Changes (pct point)'!$B:$AA,K$645,FALSE)))</f>
        <v>0.76666666666666683</v>
      </c>
      <c r="L397" s="2">
        <f>VLOOKUP($B397,'Changes (pct point)'!$B:$AA,L$645,FALSE)/(VLOOKUP($B397,'Rates (%) SA2'!$B:$AA,L$645,FALSE)-(VLOOKUP($B397,'Changes (pct point)'!$B:$AA,L$645,FALSE)))</f>
        <v>-0.3544205882352941</v>
      </c>
      <c r="M397" s="2">
        <f>VLOOKUP($B397,'Changes (pct point)'!$B:$AA,M$645,FALSE)/(VLOOKUP($B397,'Rates (%) SA2'!$B:$AA,M$645,FALSE)-(VLOOKUP($B397,'Changes (pct point)'!$B:$AA,M$645,FALSE)))</f>
        <v>-0.12506885245901636</v>
      </c>
      <c r="N397" s="2">
        <f>VLOOKUP($B397,'Changes (pct point)'!$B:$AA,N$645,FALSE)/(VLOOKUP($B397,'Rates (%) SA2'!$B:$AA,N$645,FALSE)-(VLOOKUP($B397,'Changes (pct point)'!$B:$AA,N$645,FALSE)))</f>
        <v>-0.48435303030303029</v>
      </c>
      <c r="O397" s="2">
        <f>VLOOKUP($B397,'Changes (pct point)'!$B:$AA,O$645,FALSE)/(VLOOKUP($B397,'Rates (%) SA2'!$B:$AA,O$645,FALSE)-(VLOOKUP($B397,'Changes (pct point)'!$B:$AA,O$645,FALSE)))</f>
        <v>0.14689591836734689</v>
      </c>
      <c r="P397" s="2">
        <f>VLOOKUP($B397,'Changes (pct point)'!$B:$AA,P$645,FALSE)/(VLOOKUP($B397,'Rates (%) SA2'!$B:$AA,P$645,FALSE)-(VLOOKUP($B397,'Changes (pct point)'!$B:$AA,P$645,FALSE)))</f>
        <v>-0.58131250000000001</v>
      </c>
      <c r="Q397" s="2">
        <f>VLOOKUP($B397,'Changes (pct point)'!$B:$AA,Q$645,FALSE)/(VLOOKUP($B397,'Rates (%) SA2'!$B:$AA,Q$645,FALSE)-(VLOOKUP($B397,'Changes (pct point)'!$B:$AA,Q$645,FALSE)))</f>
        <v>-0.1687674999999999</v>
      </c>
      <c r="R397" s="2">
        <f>VLOOKUP($B397,'Changes (pct point)'!$B:$AA,R$645,FALSE)/(VLOOKUP($B397,'Rates (%) SA2'!$B:$AA,R$645,FALSE)-(VLOOKUP($B397,'Changes (pct point)'!$B:$AA,R$645,FALSE)))</f>
        <v>0.38820769230769242</v>
      </c>
      <c r="S397" s="2">
        <f>VLOOKUP($B397,'Changes (pct point)'!$B:$AA,S$645,FALSE)/(VLOOKUP($B397,'Rates (%) SA2'!$B:$AA,S$645,FALSE)-(VLOOKUP($B397,'Changes (pct point)'!$B:$AA,S$645,FALSE)))</f>
        <v>0.5571722222222224</v>
      </c>
      <c r="T397" s="2">
        <f>VLOOKUP($B397,'Changes (pct point)'!$B:$AA,T$645,FALSE)/(VLOOKUP($B397,'Rates (%) SA2'!$B:$AA,T$645,FALSE)-(VLOOKUP($B397,'Changes (pct point)'!$B:$AA,T$645,FALSE)))</f>
        <v>-0.42779444444444448</v>
      </c>
      <c r="U397" s="2">
        <f>VLOOKUP($B397,'Changes (pct point)'!$B:$AA,U$645,FALSE)/(VLOOKUP($B397,'Rates (%) SA2'!$B:$AA,U$645,FALSE)-(VLOOKUP($B397,'Changes (pct point)'!$B:$AA,U$645,FALSE)))</f>
        <v>-0.16915746606334836</v>
      </c>
      <c r="V397" s="2">
        <f>VLOOKUP($B397,'Changes (pct point)'!$B:$AA,V$645,FALSE)/(VLOOKUP($B397,'Rates (%) SA2'!$B:$AA,V$645,FALSE)-(VLOOKUP($B397,'Changes (pct point)'!$B:$AA,V$645,FALSE)))</f>
        <v>-0.76676296296296298</v>
      </c>
      <c r="W397" s="2">
        <f>VLOOKUP($B397,'Changes (pct point)'!$B:$AA,W$645,FALSE)/(VLOOKUP($B397,'Rates (%) SA2'!$B:$AA,W$645,FALSE)-(VLOOKUP($B397,'Changes (pct point)'!$B:$AA,W$645,FALSE)))</f>
        <v>0.1558974358974359</v>
      </c>
      <c r="X397" s="2" t="e">
        <f>VLOOKUP($B397,'Changes (pct point)'!$B:$AA,X$645,FALSE)/(VLOOKUP($B397,'Rates (%) SA2'!$B:$AA,X$645,FALSE)-(VLOOKUP($B397,'Changes (pct point)'!$B:$AA,X$645,FALSE)))</f>
        <v>#DIV/0!</v>
      </c>
      <c r="Y397" s="2">
        <f>VLOOKUP($B397,'Changes (pct point)'!$B:$AA,Y$645,FALSE)/(VLOOKUP($B397,'Rates (%) SA2'!$B:$AA,Y$645,FALSE)-(VLOOKUP($B397,'Changes (pct point)'!$B:$AA,Y$645,FALSE)))</f>
        <v>0.43803418803418809</v>
      </c>
      <c r="Z397" s="2">
        <f>VLOOKUP($B397,'Changes (pct point)'!$B:$AA,Z$645,FALSE)/(VLOOKUP($B397,'Rates (%) SA2'!$B:$AA,Z$645,FALSE)-(VLOOKUP($B397,'Changes (pct point)'!$B:$AA,Z$645,FALSE)))</f>
        <v>0.82893289328932895</v>
      </c>
    </row>
    <row r="398" spans="1:26" x14ac:dyDescent="0.3">
      <c r="A398">
        <v>122031692</v>
      </c>
      <c r="B398" t="s">
        <v>563</v>
      </c>
      <c r="C398" s="2">
        <f>VLOOKUP($B398,'Changes (pct point)'!$B:$AA,C$645,FALSE)/(VLOOKUP($B398,'Rates (%) SA2'!$B:$AA,C$645,FALSE)-(VLOOKUP($B398,'Changes (pct point)'!$B:$AA,C$645,FALSE)))</f>
        <v>-0.10493857517608222</v>
      </c>
      <c r="D398" s="2">
        <f>VLOOKUP($B398,'Changes (pct point)'!$B:$AA,D$645,FALSE)/(VLOOKUP($B398,'Rates (%) SA2'!$B:$AA,D$645,FALSE)-(VLOOKUP($B398,'Changes (pct point)'!$B:$AA,D$645,FALSE)))</f>
        <v>-0.19565112733499482</v>
      </c>
      <c r="E398" s="2">
        <f>VLOOKUP($B398,'Changes (pct point)'!$B:$AA,E$645,FALSE)/(VLOOKUP($B398,'Rates (%) SA2'!$B:$AA,E$645,FALSE)-(VLOOKUP($B398,'Changes (pct point)'!$B:$AA,E$645,FALSE)))</f>
        <v>-0.25253330635155524</v>
      </c>
      <c r="F398" s="2">
        <f>VLOOKUP($B398,'Changes (pct point)'!$B:$AA,F$645,FALSE)/(VLOOKUP($B398,'Rates (%) SA2'!$B:$AA,F$645,FALSE)-(VLOOKUP($B398,'Changes (pct point)'!$B:$AA,F$645,FALSE)))</f>
        <v>-0.22824731378041241</v>
      </c>
      <c r="G398" s="2">
        <f>VLOOKUP($B398,'Changes (pct point)'!$B:$AA,G$645,FALSE)/(VLOOKUP($B398,'Rates (%) SA2'!$B:$AA,G$645,FALSE)-(VLOOKUP($B398,'Changes (pct point)'!$B:$AA,G$645,FALSE)))</f>
        <v>0.42263122719236978</v>
      </c>
      <c r="H398" s="2">
        <f>VLOOKUP($B398,'Changes (pct point)'!$B:$AA,H$645,FALSE)/(VLOOKUP($B398,'Rates (%) SA2'!$B:$AA,H$645,FALSE)-(VLOOKUP($B398,'Changes (pct point)'!$B:$AA,H$645,FALSE)))</f>
        <v>-7.5739443775233575E-2</v>
      </c>
      <c r="I398" s="2">
        <f>VLOOKUP($B398,'Changes (pct point)'!$B:$AA,I$645,FALSE)/(VLOOKUP($B398,'Rates (%) SA2'!$B:$AA,I$645,FALSE)-(VLOOKUP($B398,'Changes (pct point)'!$B:$AA,I$645,FALSE)))</f>
        <v>-6.0199993744930326E-2</v>
      </c>
      <c r="J398" s="2">
        <f>VLOOKUP($B398,'Changes (pct point)'!$B:$AA,J$645,FALSE)/(VLOOKUP($B398,'Rates (%) SA2'!$B:$AA,J$645,FALSE)-(VLOOKUP($B398,'Changes (pct point)'!$B:$AA,J$645,FALSE)))</f>
        <v>0.34368496029634599</v>
      </c>
      <c r="K398" s="2">
        <f>VLOOKUP($B398,'Changes (pct point)'!$B:$AA,K$645,FALSE)/(VLOOKUP($B398,'Rates (%) SA2'!$B:$AA,K$645,FALSE)-(VLOOKUP($B398,'Changes (pct point)'!$B:$AA,K$645,FALSE)))</f>
        <v>0.73767050866152306</v>
      </c>
      <c r="L398" s="2">
        <f>VLOOKUP($B398,'Changes (pct point)'!$B:$AA,L$645,FALSE)/(VLOOKUP($B398,'Rates (%) SA2'!$B:$AA,L$645,FALSE)-(VLOOKUP($B398,'Changes (pct point)'!$B:$AA,L$645,FALSE)))</f>
        <v>-0.42063442896662012</v>
      </c>
      <c r="M398" s="2">
        <f>VLOOKUP($B398,'Changes (pct point)'!$B:$AA,M$645,FALSE)/(VLOOKUP($B398,'Rates (%) SA2'!$B:$AA,M$645,FALSE)-(VLOOKUP($B398,'Changes (pct point)'!$B:$AA,M$645,FALSE)))</f>
        <v>-0.12317834606902489</v>
      </c>
      <c r="N398" s="2">
        <f>VLOOKUP($B398,'Changes (pct point)'!$B:$AA,N$645,FALSE)/(VLOOKUP($B398,'Rates (%) SA2'!$B:$AA,N$645,FALSE)-(VLOOKUP($B398,'Changes (pct point)'!$B:$AA,N$645,FALSE)))</f>
        <v>-0.50941477578354666</v>
      </c>
      <c r="O398" s="2">
        <f>VLOOKUP($B398,'Changes (pct point)'!$B:$AA,O$645,FALSE)/(VLOOKUP($B398,'Rates (%) SA2'!$B:$AA,O$645,FALSE)-(VLOOKUP($B398,'Changes (pct point)'!$B:$AA,O$645,FALSE)))</f>
        <v>0.88150617717227753</v>
      </c>
      <c r="P398" s="2">
        <f>VLOOKUP($B398,'Changes (pct point)'!$B:$AA,P$645,FALSE)/(VLOOKUP($B398,'Rates (%) SA2'!$B:$AA,P$645,FALSE)-(VLOOKUP($B398,'Changes (pct point)'!$B:$AA,P$645,FALSE)))</f>
        <v>-0.44426019765418912</v>
      </c>
      <c r="Q398" s="2">
        <f>VLOOKUP($B398,'Changes (pct point)'!$B:$AA,Q$645,FALSE)/(VLOOKUP($B398,'Rates (%) SA2'!$B:$AA,Q$645,FALSE)-(VLOOKUP($B398,'Changes (pct point)'!$B:$AA,Q$645,FALSE)))</f>
        <v>3.1167065162556962E-2</v>
      </c>
      <c r="R398" s="2">
        <f>VLOOKUP($B398,'Changes (pct point)'!$B:$AA,R$645,FALSE)/(VLOOKUP($B398,'Rates (%) SA2'!$B:$AA,R$645,FALSE)-(VLOOKUP($B398,'Changes (pct point)'!$B:$AA,R$645,FALSE)))</f>
        <v>0.17086322908477147</v>
      </c>
      <c r="S398" s="2">
        <f>VLOOKUP($B398,'Changes (pct point)'!$B:$AA,S$645,FALSE)/(VLOOKUP($B398,'Rates (%) SA2'!$B:$AA,S$645,FALSE)-(VLOOKUP($B398,'Changes (pct point)'!$B:$AA,S$645,FALSE)))</f>
        <v>0.37613526486311044</v>
      </c>
      <c r="T398" s="2">
        <f>VLOOKUP($B398,'Changes (pct point)'!$B:$AA,T$645,FALSE)/(VLOOKUP($B398,'Rates (%) SA2'!$B:$AA,T$645,FALSE)-(VLOOKUP($B398,'Changes (pct point)'!$B:$AA,T$645,FALSE)))</f>
        <v>-0.26863721040926336</v>
      </c>
      <c r="U398" s="2">
        <f>VLOOKUP($B398,'Changes (pct point)'!$B:$AA,U$645,FALSE)/(VLOOKUP($B398,'Rates (%) SA2'!$B:$AA,U$645,FALSE)-(VLOOKUP($B398,'Changes (pct point)'!$B:$AA,U$645,FALSE)))</f>
        <v>-0.16945000456208673</v>
      </c>
      <c r="V398" s="2" t="e">
        <f>VLOOKUP($B398,'Changes (pct point)'!$B:$AA,V$645,FALSE)/(VLOOKUP($B398,'Rates (%) SA2'!$B:$AA,V$645,FALSE)-(VLOOKUP($B398,'Changes (pct point)'!$B:$AA,V$645,FALSE)))</f>
        <v>#VALUE!</v>
      </c>
      <c r="W398" s="2">
        <f>VLOOKUP($B398,'Changes (pct point)'!$B:$AA,W$645,FALSE)/(VLOOKUP($B398,'Rates (%) SA2'!$B:$AA,W$645,FALSE)-(VLOOKUP($B398,'Changes (pct point)'!$B:$AA,W$645,FALSE)))</f>
        <v>0.53333333333333333</v>
      </c>
      <c r="X398" s="2" t="e">
        <f>VLOOKUP($B398,'Changes (pct point)'!$B:$AA,X$645,FALSE)/(VLOOKUP($B398,'Rates (%) SA2'!$B:$AA,X$645,FALSE)-(VLOOKUP($B398,'Changes (pct point)'!$B:$AA,X$645,FALSE)))</f>
        <v>#DIV/0!</v>
      </c>
      <c r="Y398" s="2">
        <f>VLOOKUP($B398,'Changes (pct point)'!$B:$AA,Y$645,FALSE)/(VLOOKUP($B398,'Rates (%) SA2'!$B:$AA,Y$645,FALSE)-(VLOOKUP($B398,'Changes (pct point)'!$B:$AA,Y$645,FALSE)))</f>
        <v>0.1132858837485172</v>
      </c>
      <c r="Z398" s="2">
        <f>VLOOKUP($B398,'Changes (pct point)'!$B:$AA,Z$645,FALSE)/(VLOOKUP($B398,'Rates (%) SA2'!$B:$AA,Z$645,FALSE)-(VLOOKUP($B398,'Changes (pct point)'!$B:$AA,Z$645,FALSE)))</f>
        <v>0.6222435282837967</v>
      </c>
    </row>
    <row r="399" spans="1:26" x14ac:dyDescent="0.3">
      <c r="A399">
        <v>117031336</v>
      </c>
      <c r="B399" t="s">
        <v>429</v>
      </c>
      <c r="C399" s="2">
        <f>VLOOKUP($B399,'Changes (pct point)'!$B:$AA,C$645,FALSE)/(VLOOKUP($B399,'Rates (%) SA2'!$B:$AA,C$645,FALSE)-(VLOOKUP($B399,'Changes (pct point)'!$B:$AA,C$645,FALSE)))</f>
        <v>-4.3448317468549304E-2</v>
      </c>
      <c r="D399" s="2">
        <f>VLOOKUP($B399,'Changes (pct point)'!$B:$AA,D$645,FALSE)/(VLOOKUP($B399,'Rates (%) SA2'!$B:$AA,D$645,FALSE)-(VLOOKUP($B399,'Changes (pct point)'!$B:$AA,D$645,FALSE)))</f>
        <v>-8.7867647058823467E-2</v>
      </c>
      <c r="E399" s="2">
        <f>VLOOKUP($B399,'Changes (pct point)'!$B:$AA,E$645,FALSE)/(VLOOKUP($B399,'Rates (%) SA2'!$B:$AA,E$645,FALSE)-(VLOOKUP($B399,'Changes (pct point)'!$B:$AA,E$645,FALSE)))</f>
        <v>5.4097014925373207E-2</v>
      </c>
      <c r="F399" s="2">
        <f>VLOOKUP($B399,'Changes (pct point)'!$B:$AA,F$645,FALSE)/(VLOOKUP($B399,'Rates (%) SA2'!$B:$AA,F$645,FALSE)-(VLOOKUP($B399,'Changes (pct point)'!$B:$AA,F$645,FALSE)))</f>
        <v>-3.5526170212765933E-2</v>
      </c>
      <c r="G399" s="2">
        <f>VLOOKUP($B399,'Changes (pct point)'!$B:$AA,G$645,FALSE)/(VLOOKUP($B399,'Rates (%) SA2'!$B:$AA,G$645,FALSE)-(VLOOKUP($B399,'Changes (pct point)'!$B:$AA,G$645,FALSE)))</f>
        <v>-0.25978000000000001</v>
      </c>
      <c r="H399" s="2">
        <f>VLOOKUP($B399,'Changes (pct point)'!$B:$AA,H$645,FALSE)/(VLOOKUP($B399,'Rates (%) SA2'!$B:$AA,H$645,FALSE)-(VLOOKUP($B399,'Changes (pct point)'!$B:$AA,H$645,FALSE)))</f>
        <v>-8.4829131652661025E-2</v>
      </c>
      <c r="I399" s="2">
        <f>VLOOKUP($B399,'Changes (pct point)'!$B:$AA,I$645,FALSE)/(VLOOKUP($B399,'Rates (%) SA2'!$B:$AA,I$645,FALSE)-(VLOOKUP($B399,'Changes (pct point)'!$B:$AA,I$645,FALSE)))</f>
        <v>7.1329032258063418E-3</v>
      </c>
      <c r="J399" s="2">
        <f>VLOOKUP($B399,'Changes (pct point)'!$B:$AA,J$645,FALSE)/(VLOOKUP($B399,'Rates (%) SA2'!$B:$AA,J$645,FALSE)-(VLOOKUP($B399,'Changes (pct point)'!$B:$AA,J$645,FALSE)))</f>
        <v>-4.3490280065897849E-2</v>
      </c>
      <c r="K399" s="2">
        <f>VLOOKUP($B399,'Changes (pct point)'!$B:$AA,K$645,FALSE)/(VLOOKUP($B399,'Rates (%) SA2'!$B:$AA,K$645,FALSE)-(VLOOKUP($B399,'Changes (pct point)'!$B:$AA,K$645,FALSE)))</f>
        <v>-0.47140624999999997</v>
      </c>
      <c r="L399" s="2">
        <f>VLOOKUP($B399,'Changes (pct point)'!$B:$AA,L$645,FALSE)/(VLOOKUP($B399,'Rates (%) SA2'!$B:$AA,L$645,FALSE)-(VLOOKUP($B399,'Changes (pct point)'!$B:$AA,L$645,FALSE)))</f>
        <v>-0.38148333333333334</v>
      </c>
      <c r="M399" s="2">
        <f>VLOOKUP($B399,'Changes (pct point)'!$B:$AA,M$645,FALSE)/(VLOOKUP($B399,'Rates (%) SA2'!$B:$AA,M$645,FALSE)-(VLOOKUP($B399,'Changes (pct point)'!$B:$AA,M$645,FALSE)))</f>
        <v>-0.48970578512396695</v>
      </c>
      <c r="N399" s="2">
        <f>VLOOKUP($B399,'Changes (pct point)'!$B:$AA,N$645,FALSE)/(VLOOKUP($B399,'Rates (%) SA2'!$B:$AA,N$645,FALSE)-(VLOOKUP($B399,'Changes (pct point)'!$B:$AA,N$645,FALSE)))</f>
        <v>-0.58967354085603119</v>
      </c>
      <c r="O399" s="2">
        <f>VLOOKUP($B399,'Changes (pct point)'!$B:$AA,O$645,FALSE)/(VLOOKUP($B399,'Rates (%) SA2'!$B:$AA,O$645,FALSE)-(VLOOKUP($B399,'Changes (pct point)'!$B:$AA,O$645,FALSE)))</f>
        <v>0.60526294117647061</v>
      </c>
      <c r="P399" s="2">
        <f>VLOOKUP($B399,'Changes (pct point)'!$B:$AA,P$645,FALSE)/(VLOOKUP($B399,'Rates (%) SA2'!$B:$AA,P$645,FALSE)-(VLOOKUP($B399,'Changes (pct point)'!$B:$AA,P$645,FALSE)))</f>
        <v>-0.42241159420289859</v>
      </c>
      <c r="Q399" s="2">
        <f>VLOOKUP($B399,'Changes (pct point)'!$B:$AA,Q$645,FALSE)/(VLOOKUP($B399,'Rates (%) SA2'!$B:$AA,Q$645,FALSE)-(VLOOKUP($B399,'Changes (pct point)'!$B:$AA,Q$645,FALSE)))</f>
        <v>0.32997697368421053</v>
      </c>
      <c r="R399" s="2">
        <f>VLOOKUP($B399,'Changes (pct point)'!$B:$AA,R$645,FALSE)/(VLOOKUP($B399,'Rates (%) SA2'!$B:$AA,R$645,FALSE)-(VLOOKUP($B399,'Changes (pct point)'!$B:$AA,R$645,FALSE)))</f>
        <v>-0.30643196721311472</v>
      </c>
      <c r="S399" s="2">
        <f>VLOOKUP($B399,'Changes (pct point)'!$B:$AA,S$645,FALSE)/(VLOOKUP($B399,'Rates (%) SA2'!$B:$AA,S$645,FALSE)-(VLOOKUP($B399,'Changes (pct point)'!$B:$AA,S$645,FALSE)))</f>
        <v>-0.49179870129870135</v>
      </c>
      <c r="T399" s="2">
        <f>VLOOKUP($B399,'Changes (pct point)'!$B:$AA,T$645,FALSE)/(VLOOKUP($B399,'Rates (%) SA2'!$B:$AA,T$645,FALSE)-(VLOOKUP($B399,'Changes (pct point)'!$B:$AA,T$645,FALSE)))</f>
        <v>6.2943624161073713E-2</v>
      </c>
      <c r="U399" s="2">
        <f>VLOOKUP($B399,'Changes (pct point)'!$B:$AA,U$645,FALSE)/(VLOOKUP($B399,'Rates (%) SA2'!$B:$AA,U$645,FALSE)-(VLOOKUP($B399,'Changes (pct point)'!$B:$AA,U$645,FALSE)))</f>
        <v>-0.1699647779479326</v>
      </c>
      <c r="V399" s="2">
        <f>VLOOKUP($B399,'Changes (pct point)'!$B:$AA,V$645,FALSE)/(VLOOKUP($B399,'Rates (%) SA2'!$B:$AA,V$645,FALSE)-(VLOOKUP($B399,'Changes (pct point)'!$B:$AA,V$645,FALSE)))</f>
        <v>0.29943497053045187</v>
      </c>
      <c r="W399" s="2">
        <f>VLOOKUP($B399,'Changes (pct point)'!$B:$AA,W$645,FALSE)/(VLOOKUP($B399,'Rates (%) SA2'!$B:$AA,W$645,FALSE)-(VLOOKUP($B399,'Changes (pct point)'!$B:$AA,W$645,FALSE)))</f>
        <v>8.281829419035848E-2</v>
      </c>
      <c r="X399" s="2">
        <f>VLOOKUP($B399,'Changes (pct point)'!$B:$AA,X$645,FALSE)/(VLOOKUP($B399,'Rates (%) SA2'!$B:$AA,X$645,FALSE)-(VLOOKUP($B399,'Changes (pct point)'!$B:$AA,X$645,FALSE)))</f>
        <v>-0.1671137339055794</v>
      </c>
      <c r="Y399" s="2">
        <f>VLOOKUP($B399,'Changes (pct point)'!$B:$AA,Y$645,FALSE)/(VLOOKUP($B399,'Rates (%) SA2'!$B:$AA,Y$645,FALSE)-(VLOOKUP($B399,'Changes (pct point)'!$B:$AA,Y$645,FALSE)))</f>
        <v>0.44927536231884058</v>
      </c>
      <c r="Z399" s="2">
        <f>VLOOKUP($B399,'Changes (pct point)'!$B:$AA,Z$645,FALSE)/(VLOOKUP($B399,'Rates (%) SA2'!$B:$AA,Z$645,FALSE)-(VLOOKUP($B399,'Changes (pct point)'!$B:$AA,Z$645,FALSE)))</f>
        <v>0.29626666666666668</v>
      </c>
    </row>
    <row r="400" spans="1:26" x14ac:dyDescent="0.3">
      <c r="A400">
        <v>113031270</v>
      </c>
      <c r="B400" t="s">
        <v>351</v>
      </c>
      <c r="C400" s="2">
        <f>VLOOKUP($B400,'Changes (pct point)'!$B:$AA,C$645,FALSE)/(VLOOKUP($B400,'Rates (%) SA2'!$B:$AA,C$645,FALSE)-(VLOOKUP($B400,'Changes (pct point)'!$B:$AA,C$645,FALSE)))</f>
        <v>-0.15871026500688529</v>
      </c>
      <c r="D400" s="2">
        <f>VLOOKUP($B400,'Changes (pct point)'!$B:$AA,D$645,FALSE)/(VLOOKUP($B400,'Rates (%) SA2'!$B:$AA,D$645,FALSE)-(VLOOKUP($B400,'Changes (pct point)'!$B:$AA,D$645,FALSE)))</f>
        <v>-0.42079545454545453</v>
      </c>
      <c r="E400" s="2">
        <f>VLOOKUP($B400,'Changes (pct point)'!$B:$AA,E$645,FALSE)/(VLOOKUP($B400,'Rates (%) SA2'!$B:$AA,E$645,FALSE)-(VLOOKUP($B400,'Changes (pct point)'!$B:$AA,E$645,FALSE)))</f>
        <v>-0.27318711656441719</v>
      </c>
      <c r="F400" s="2">
        <f>VLOOKUP($B400,'Changes (pct point)'!$B:$AA,F$645,FALSE)/(VLOOKUP($B400,'Rates (%) SA2'!$B:$AA,F$645,FALSE)-(VLOOKUP($B400,'Changes (pct point)'!$B:$AA,F$645,FALSE)))</f>
        <v>-4.8818327974276529E-2</v>
      </c>
      <c r="G400" s="2">
        <f>VLOOKUP($B400,'Changes (pct point)'!$B:$AA,G$645,FALSE)/(VLOOKUP($B400,'Rates (%) SA2'!$B:$AA,G$645,FALSE)-(VLOOKUP($B400,'Changes (pct point)'!$B:$AA,G$645,FALSE)))</f>
        <v>3.5228187919463601E-3</v>
      </c>
      <c r="H400" s="2">
        <f>VLOOKUP($B400,'Changes (pct point)'!$B:$AA,H$645,FALSE)/(VLOOKUP($B400,'Rates (%) SA2'!$B:$AA,H$645,FALSE)-(VLOOKUP($B400,'Changes (pct point)'!$B:$AA,H$645,FALSE)))</f>
        <v>2.4498838709677426E-2</v>
      </c>
      <c r="I400" s="2">
        <f>VLOOKUP($B400,'Changes (pct point)'!$B:$AA,I$645,FALSE)/(VLOOKUP($B400,'Rates (%) SA2'!$B:$AA,I$645,FALSE)-(VLOOKUP($B400,'Changes (pct point)'!$B:$AA,I$645,FALSE)))</f>
        <v>-0.17974309462915597</v>
      </c>
      <c r="J400" s="2">
        <f>VLOOKUP($B400,'Changes (pct point)'!$B:$AA,J$645,FALSE)/(VLOOKUP($B400,'Rates (%) SA2'!$B:$AA,J$645,FALSE)-(VLOOKUP($B400,'Changes (pct point)'!$B:$AA,J$645,FALSE)))</f>
        <v>1.9497183098591584E-2</v>
      </c>
      <c r="K400" s="2">
        <f>VLOOKUP($B400,'Changes (pct point)'!$B:$AA,K$645,FALSE)/(VLOOKUP($B400,'Rates (%) SA2'!$B:$AA,K$645,FALSE)-(VLOOKUP($B400,'Changes (pct point)'!$B:$AA,K$645,FALSE)))</f>
        <v>0.20503775100401603</v>
      </c>
      <c r="L400" s="2">
        <f>VLOOKUP($B400,'Changes (pct point)'!$B:$AA,L$645,FALSE)/(VLOOKUP($B400,'Rates (%) SA2'!$B:$AA,L$645,FALSE)-(VLOOKUP($B400,'Changes (pct point)'!$B:$AA,L$645,FALSE)))</f>
        <v>7.8885983263598455E-2</v>
      </c>
      <c r="M400" s="2">
        <f>VLOOKUP($B400,'Changes (pct point)'!$B:$AA,M$645,FALSE)/(VLOOKUP($B400,'Rates (%) SA2'!$B:$AA,M$645,FALSE)-(VLOOKUP($B400,'Changes (pct point)'!$B:$AA,M$645,FALSE)))</f>
        <v>-0.48505266272189351</v>
      </c>
      <c r="N400" s="2">
        <f>VLOOKUP($B400,'Changes (pct point)'!$B:$AA,N$645,FALSE)/(VLOOKUP($B400,'Rates (%) SA2'!$B:$AA,N$645,FALSE)-(VLOOKUP($B400,'Changes (pct point)'!$B:$AA,N$645,FALSE)))</f>
        <v>-0.13059999999999999</v>
      </c>
      <c r="O400" s="2">
        <f>VLOOKUP($B400,'Changes (pct point)'!$B:$AA,O$645,FALSE)/(VLOOKUP($B400,'Rates (%) SA2'!$B:$AA,O$645,FALSE)-(VLOOKUP($B400,'Changes (pct point)'!$B:$AA,O$645,FALSE)))</f>
        <v>-3.0057142857142866E-2</v>
      </c>
      <c r="P400" s="2">
        <f>VLOOKUP($B400,'Changes (pct point)'!$B:$AA,P$645,FALSE)/(VLOOKUP($B400,'Rates (%) SA2'!$B:$AA,P$645,FALSE)-(VLOOKUP($B400,'Changes (pct point)'!$B:$AA,P$645,FALSE)))</f>
        <v>-0.32217886178861793</v>
      </c>
      <c r="Q400" s="2">
        <f>VLOOKUP($B400,'Changes (pct point)'!$B:$AA,Q$645,FALSE)/(VLOOKUP($B400,'Rates (%) SA2'!$B:$AA,Q$645,FALSE)-(VLOOKUP($B400,'Changes (pct point)'!$B:$AA,Q$645,FALSE)))</f>
        <v>-2.6217027417027486E-2</v>
      </c>
      <c r="R400" s="2">
        <f>VLOOKUP($B400,'Changes (pct point)'!$B:$AA,R$645,FALSE)/(VLOOKUP($B400,'Rates (%) SA2'!$B:$AA,R$645,FALSE)-(VLOOKUP($B400,'Changes (pct point)'!$B:$AA,R$645,FALSE)))</f>
        <v>9.6953658536585344E-2</v>
      </c>
      <c r="S400" s="2">
        <f>VLOOKUP($B400,'Changes (pct point)'!$B:$AA,S$645,FALSE)/(VLOOKUP($B400,'Rates (%) SA2'!$B:$AA,S$645,FALSE)-(VLOOKUP($B400,'Changes (pct point)'!$B:$AA,S$645,FALSE)))</f>
        <v>-0.61058356481481479</v>
      </c>
      <c r="T400" s="2">
        <f>VLOOKUP($B400,'Changes (pct point)'!$B:$AA,T$645,FALSE)/(VLOOKUP($B400,'Rates (%) SA2'!$B:$AA,T$645,FALSE)-(VLOOKUP($B400,'Changes (pct point)'!$B:$AA,T$645,FALSE)))</f>
        <v>1.3417535211267604</v>
      </c>
      <c r="U400" s="2">
        <f>VLOOKUP($B400,'Changes (pct point)'!$B:$AA,U$645,FALSE)/(VLOOKUP($B400,'Rates (%) SA2'!$B:$AA,U$645,FALSE)-(VLOOKUP($B400,'Changes (pct point)'!$B:$AA,U$645,FALSE)))</f>
        <v>-0.17026687435098656</v>
      </c>
      <c r="V400" s="2">
        <f>VLOOKUP($B400,'Changes (pct point)'!$B:$AA,V$645,FALSE)/(VLOOKUP($B400,'Rates (%) SA2'!$B:$AA,V$645,FALSE)-(VLOOKUP($B400,'Changes (pct point)'!$B:$AA,V$645,FALSE)))</f>
        <v>-0.10154024390243893</v>
      </c>
      <c r="W400" s="2">
        <f>VLOOKUP($B400,'Changes (pct point)'!$B:$AA,W$645,FALSE)/(VLOOKUP($B400,'Rates (%) SA2'!$B:$AA,W$645,FALSE)-(VLOOKUP($B400,'Changes (pct point)'!$B:$AA,W$645,FALSE)))</f>
        <v>0.15370705244122965</v>
      </c>
      <c r="X400" s="2">
        <f>VLOOKUP($B400,'Changes (pct point)'!$B:$AA,X$645,FALSE)/(VLOOKUP($B400,'Rates (%) SA2'!$B:$AA,X$645,FALSE)-(VLOOKUP($B400,'Changes (pct point)'!$B:$AA,X$645,FALSE)))</f>
        <v>-2.4737631184407794E-2</v>
      </c>
      <c r="Y400" s="2">
        <f>VLOOKUP($B400,'Changes (pct point)'!$B:$AA,Y$645,FALSE)/(VLOOKUP($B400,'Rates (%) SA2'!$B:$AA,Y$645,FALSE)-(VLOOKUP($B400,'Changes (pct point)'!$B:$AA,Y$645,FALSE)))</f>
        <v>2.4210526315789465</v>
      </c>
      <c r="Z400" s="2">
        <f>VLOOKUP($B400,'Changes (pct point)'!$B:$AA,Z$645,FALSE)/(VLOOKUP($B400,'Rates (%) SA2'!$B:$AA,Z$645,FALSE)-(VLOOKUP($B400,'Changes (pct point)'!$B:$AA,Z$645,FALSE)))</f>
        <v>0.37595129375951303</v>
      </c>
    </row>
    <row r="401" spans="1:26" x14ac:dyDescent="0.3">
      <c r="A401">
        <v>115011622</v>
      </c>
      <c r="B401" t="s">
        <v>382</v>
      </c>
      <c r="C401" s="2">
        <f>VLOOKUP($B401,'Changes (pct point)'!$B:$AA,C$645,FALSE)/(VLOOKUP($B401,'Rates (%) SA2'!$B:$AA,C$645,FALSE)-(VLOOKUP($B401,'Changes (pct point)'!$B:$AA,C$645,FALSE)))</f>
        <v>5.2174913789924643E-2</v>
      </c>
      <c r="D401" s="2">
        <f>VLOOKUP($B401,'Changes (pct point)'!$B:$AA,D$645,FALSE)/(VLOOKUP($B401,'Rates (%) SA2'!$B:$AA,D$645,FALSE)-(VLOOKUP($B401,'Changes (pct point)'!$B:$AA,D$645,FALSE)))</f>
        <v>-3.9604342295503782E-2</v>
      </c>
      <c r="E401" s="2">
        <f>VLOOKUP($B401,'Changes (pct point)'!$B:$AA,E$645,FALSE)/(VLOOKUP($B401,'Rates (%) SA2'!$B:$AA,E$645,FALSE)-(VLOOKUP($B401,'Changes (pct point)'!$B:$AA,E$645,FALSE)))</f>
        <v>5.156915451897974E-2</v>
      </c>
      <c r="F401" s="2">
        <f>VLOOKUP($B401,'Changes (pct point)'!$B:$AA,F$645,FALSE)/(VLOOKUP($B401,'Rates (%) SA2'!$B:$AA,F$645,FALSE)-(VLOOKUP($B401,'Changes (pct point)'!$B:$AA,F$645,FALSE)))</f>
        <v>-2.7927802036573347E-2</v>
      </c>
      <c r="G401" s="2">
        <f>VLOOKUP($B401,'Changes (pct point)'!$B:$AA,G$645,FALSE)/(VLOOKUP($B401,'Rates (%) SA2'!$B:$AA,G$645,FALSE)-(VLOOKUP($B401,'Changes (pct point)'!$B:$AA,G$645,FALSE)))</f>
        <v>1.1322573665211499</v>
      </c>
      <c r="H401" s="2">
        <f>VLOOKUP($B401,'Changes (pct point)'!$B:$AA,H$645,FALSE)/(VLOOKUP($B401,'Rates (%) SA2'!$B:$AA,H$645,FALSE)-(VLOOKUP($B401,'Changes (pct point)'!$B:$AA,H$645,FALSE)))</f>
        <v>0.11276662870996196</v>
      </c>
      <c r="I401" s="2">
        <f>VLOOKUP($B401,'Changes (pct point)'!$B:$AA,I$645,FALSE)/(VLOOKUP($B401,'Rates (%) SA2'!$B:$AA,I$645,FALSE)-(VLOOKUP($B401,'Changes (pct point)'!$B:$AA,I$645,FALSE)))</f>
        <v>9.1449510542446183E-2</v>
      </c>
      <c r="J401" s="2">
        <f>VLOOKUP($B401,'Changes (pct point)'!$B:$AA,J$645,FALSE)/(VLOOKUP($B401,'Rates (%) SA2'!$B:$AA,J$645,FALSE)-(VLOOKUP($B401,'Changes (pct point)'!$B:$AA,J$645,FALSE)))</f>
        <v>0.46349839017115529</v>
      </c>
      <c r="K401" s="2">
        <f>VLOOKUP($B401,'Changes (pct point)'!$B:$AA,K$645,FALSE)/(VLOOKUP($B401,'Rates (%) SA2'!$B:$AA,K$645,FALSE)-(VLOOKUP($B401,'Changes (pct point)'!$B:$AA,K$645,FALSE)))</f>
        <v>1.1785931923432678</v>
      </c>
      <c r="L401" s="2">
        <f>VLOOKUP($B401,'Changes (pct point)'!$B:$AA,L$645,FALSE)/(VLOOKUP($B401,'Rates (%) SA2'!$B:$AA,L$645,FALSE)-(VLOOKUP($B401,'Changes (pct point)'!$B:$AA,L$645,FALSE)))</f>
        <v>-3.5627047415271298E-2</v>
      </c>
      <c r="M401" s="2">
        <f>VLOOKUP($B401,'Changes (pct point)'!$B:$AA,M$645,FALSE)/(VLOOKUP($B401,'Rates (%) SA2'!$B:$AA,M$645,FALSE)-(VLOOKUP($B401,'Changes (pct point)'!$B:$AA,M$645,FALSE)))</f>
        <v>0.11278769508886745</v>
      </c>
      <c r="N401" s="2">
        <f>VLOOKUP($B401,'Changes (pct point)'!$B:$AA,N$645,FALSE)/(VLOOKUP($B401,'Rates (%) SA2'!$B:$AA,N$645,FALSE)-(VLOOKUP($B401,'Changes (pct point)'!$B:$AA,N$645,FALSE)))</f>
        <v>-0.44440605553099749</v>
      </c>
      <c r="O401" s="2">
        <f>VLOOKUP($B401,'Changes (pct point)'!$B:$AA,O$645,FALSE)/(VLOOKUP($B401,'Rates (%) SA2'!$B:$AA,O$645,FALSE)-(VLOOKUP($B401,'Changes (pct point)'!$B:$AA,O$645,FALSE)))</f>
        <v>0.56405229284414637</v>
      </c>
      <c r="P401" s="2">
        <f>VLOOKUP($B401,'Changes (pct point)'!$B:$AA,P$645,FALSE)/(VLOOKUP($B401,'Rates (%) SA2'!$B:$AA,P$645,FALSE)-(VLOOKUP($B401,'Changes (pct point)'!$B:$AA,P$645,FALSE)))</f>
        <v>-3.0263593569326969E-2</v>
      </c>
      <c r="Q401" s="2">
        <f>VLOOKUP($B401,'Changes (pct point)'!$B:$AA,Q$645,FALSE)/(VLOOKUP($B401,'Rates (%) SA2'!$B:$AA,Q$645,FALSE)-(VLOOKUP($B401,'Changes (pct point)'!$B:$AA,Q$645,FALSE)))</f>
        <v>0.5278399988540371</v>
      </c>
      <c r="R401" s="2">
        <f>VLOOKUP($B401,'Changes (pct point)'!$B:$AA,R$645,FALSE)/(VLOOKUP($B401,'Rates (%) SA2'!$B:$AA,R$645,FALSE)-(VLOOKUP($B401,'Changes (pct point)'!$B:$AA,R$645,FALSE)))</f>
        <v>0.82271601678400996</v>
      </c>
      <c r="S401" s="2">
        <f>VLOOKUP($B401,'Changes (pct point)'!$B:$AA,S$645,FALSE)/(VLOOKUP($B401,'Rates (%) SA2'!$B:$AA,S$645,FALSE)-(VLOOKUP($B401,'Changes (pct point)'!$B:$AA,S$645,FALSE)))</f>
        <v>0.32858371588687985</v>
      </c>
      <c r="T401" s="2">
        <f>VLOOKUP($B401,'Changes (pct point)'!$B:$AA,T$645,FALSE)/(VLOOKUP($B401,'Rates (%) SA2'!$B:$AA,T$645,FALSE)-(VLOOKUP($B401,'Changes (pct point)'!$B:$AA,T$645,FALSE)))</f>
        <v>-0.11677976390783786</v>
      </c>
      <c r="U401" s="2">
        <f>VLOOKUP($B401,'Changes (pct point)'!$B:$AA,U$645,FALSE)/(VLOOKUP($B401,'Rates (%) SA2'!$B:$AA,U$645,FALSE)-(VLOOKUP($B401,'Changes (pct point)'!$B:$AA,U$645,FALSE)))</f>
        <v>-0.17299657848114738</v>
      </c>
      <c r="V401" s="2" t="e">
        <f>VLOOKUP($B401,'Changes (pct point)'!$B:$AA,V$645,FALSE)/(VLOOKUP($B401,'Rates (%) SA2'!$B:$AA,V$645,FALSE)-(VLOOKUP($B401,'Changes (pct point)'!$B:$AA,V$645,FALSE)))</f>
        <v>#VALUE!</v>
      </c>
      <c r="W401" s="2">
        <f>VLOOKUP($B401,'Changes (pct point)'!$B:$AA,W$645,FALSE)/(VLOOKUP($B401,'Rates (%) SA2'!$B:$AA,W$645,FALSE)-(VLOOKUP($B401,'Changes (pct point)'!$B:$AA,W$645,FALSE)))</f>
        <v>4.5081967213114756E-2</v>
      </c>
      <c r="X401" s="2" t="e">
        <f>VLOOKUP($B401,'Changes (pct point)'!$B:$AA,X$645,FALSE)/(VLOOKUP($B401,'Rates (%) SA2'!$B:$AA,X$645,FALSE)-(VLOOKUP($B401,'Changes (pct point)'!$B:$AA,X$645,FALSE)))</f>
        <v>#DIV/0!</v>
      </c>
      <c r="Y401" s="2">
        <f>VLOOKUP($B401,'Changes (pct point)'!$B:$AA,Y$645,FALSE)/(VLOOKUP($B401,'Rates (%) SA2'!$B:$AA,Y$645,FALSE)-(VLOOKUP($B401,'Changes (pct point)'!$B:$AA,Y$645,FALSE)))</f>
        <v>3.7195994277539342E-2</v>
      </c>
      <c r="Z401" s="2">
        <f>VLOOKUP($B401,'Changes (pct point)'!$B:$AA,Z$645,FALSE)/(VLOOKUP($B401,'Rates (%) SA2'!$B:$AA,Z$645,FALSE)-(VLOOKUP($B401,'Changes (pct point)'!$B:$AA,Z$645,FALSE)))</f>
        <v>0.66051660516605171</v>
      </c>
    </row>
    <row r="402" spans="1:26" x14ac:dyDescent="0.3">
      <c r="A402">
        <v>123011700</v>
      </c>
      <c r="B402" t="s">
        <v>572</v>
      </c>
      <c r="C402" s="2">
        <f>VLOOKUP($B402,'Changes (pct point)'!$B:$AA,C$645,FALSE)/(VLOOKUP($B402,'Rates (%) SA2'!$B:$AA,C$645,FALSE)-(VLOOKUP($B402,'Changes (pct point)'!$B:$AA,C$645,FALSE)))</f>
        <v>7.2270470842605448E-4</v>
      </c>
      <c r="D402" s="2">
        <f>VLOOKUP($B402,'Changes (pct point)'!$B:$AA,D$645,FALSE)/(VLOOKUP($B402,'Rates (%) SA2'!$B:$AA,D$645,FALSE)-(VLOOKUP($B402,'Changes (pct point)'!$B:$AA,D$645,FALSE)))</f>
        <v>-0.10108084641091969</v>
      </c>
      <c r="E402" s="2">
        <f>VLOOKUP($B402,'Changes (pct point)'!$B:$AA,E$645,FALSE)/(VLOOKUP($B402,'Rates (%) SA2'!$B:$AA,E$645,FALSE)-(VLOOKUP($B402,'Changes (pct point)'!$B:$AA,E$645,FALSE)))</f>
        <v>2.3942328065066514E-3</v>
      </c>
      <c r="F402" s="2">
        <f>VLOOKUP($B402,'Changes (pct point)'!$B:$AA,F$645,FALSE)/(VLOOKUP($B402,'Rates (%) SA2'!$B:$AA,F$645,FALSE)-(VLOOKUP($B402,'Changes (pct point)'!$B:$AA,F$645,FALSE)))</f>
        <v>4.6944113733946816E-2</v>
      </c>
      <c r="G402" s="2">
        <f>VLOOKUP($B402,'Changes (pct point)'!$B:$AA,G$645,FALSE)/(VLOOKUP($B402,'Rates (%) SA2'!$B:$AA,G$645,FALSE)-(VLOOKUP($B402,'Changes (pct point)'!$B:$AA,G$645,FALSE)))</f>
        <v>0.3102013595763114</v>
      </c>
      <c r="H402" s="2">
        <f>VLOOKUP($B402,'Changes (pct point)'!$B:$AA,H$645,FALSE)/(VLOOKUP($B402,'Rates (%) SA2'!$B:$AA,H$645,FALSE)-(VLOOKUP($B402,'Changes (pct point)'!$B:$AA,H$645,FALSE)))</f>
        <v>8.6039392784722377E-2</v>
      </c>
      <c r="I402" s="2">
        <f>VLOOKUP($B402,'Changes (pct point)'!$B:$AA,I$645,FALSE)/(VLOOKUP($B402,'Rates (%) SA2'!$B:$AA,I$645,FALSE)-(VLOOKUP($B402,'Changes (pct point)'!$B:$AA,I$645,FALSE)))</f>
        <v>6.3840052256808125E-2</v>
      </c>
      <c r="J402" s="2">
        <f>VLOOKUP($B402,'Changes (pct point)'!$B:$AA,J$645,FALSE)/(VLOOKUP($B402,'Rates (%) SA2'!$B:$AA,J$645,FALSE)-(VLOOKUP($B402,'Changes (pct point)'!$B:$AA,J$645,FALSE)))</f>
        <v>-0.10655407835773578</v>
      </c>
      <c r="K402" s="2">
        <f>VLOOKUP($B402,'Changes (pct point)'!$B:$AA,K$645,FALSE)/(VLOOKUP($B402,'Rates (%) SA2'!$B:$AA,K$645,FALSE)-(VLOOKUP($B402,'Changes (pct point)'!$B:$AA,K$645,FALSE)))</f>
        <v>0.89657612449660218</v>
      </c>
      <c r="L402" s="2">
        <f>VLOOKUP($B402,'Changes (pct point)'!$B:$AA,L$645,FALSE)/(VLOOKUP($B402,'Rates (%) SA2'!$B:$AA,L$645,FALSE)-(VLOOKUP($B402,'Changes (pct point)'!$B:$AA,L$645,FALSE)))</f>
        <v>0.22680110410933402</v>
      </c>
      <c r="M402" s="2">
        <f>VLOOKUP($B402,'Changes (pct point)'!$B:$AA,M$645,FALSE)/(VLOOKUP($B402,'Rates (%) SA2'!$B:$AA,M$645,FALSE)-(VLOOKUP($B402,'Changes (pct point)'!$B:$AA,M$645,FALSE)))</f>
        <v>-0.25800372626464885</v>
      </c>
      <c r="N402" s="2">
        <f>VLOOKUP($B402,'Changes (pct point)'!$B:$AA,N$645,FALSE)/(VLOOKUP($B402,'Rates (%) SA2'!$B:$AA,N$645,FALSE)-(VLOOKUP($B402,'Changes (pct point)'!$B:$AA,N$645,FALSE)))</f>
        <v>0.12025316222989191</v>
      </c>
      <c r="O402" s="2">
        <f>VLOOKUP($B402,'Changes (pct point)'!$B:$AA,O$645,FALSE)/(VLOOKUP($B402,'Rates (%) SA2'!$B:$AA,O$645,FALSE)-(VLOOKUP($B402,'Changes (pct point)'!$B:$AA,O$645,FALSE)))</f>
        <v>1.0879970838024481E-2</v>
      </c>
      <c r="P402" s="2">
        <f>VLOOKUP($B402,'Changes (pct point)'!$B:$AA,P$645,FALSE)/(VLOOKUP($B402,'Rates (%) SA2'!$B:$AA,P$645,FALSE)-(VLOOKUP($B402,'Changes (pct point)'!$B:$AA,P$645,FALSE)))</f>
        <v>-0.88060484235793757</v>
      </c>
      <c r="Q402" s="2">
        <f>VLOOKUP($B402,'Changes (pct point)'!$B:$AA,Q$645,FALSE)/(VLOOKUP($B402,'Rates (%) SA2'!$B:$AA,Q$645,FALSE)-(VLOOKUP($B402,'Changes (pct point)'!$B:$AA,Q$645,FALSE)))</f>
        <v>0.19202217863724971</v>
      </c>
      <c r="R402" s="2">
        <f>VLOOKUP($B402,'Changes (pct point)'!$B:$AA,R$645,FALSE)/(VLOOKUP($B402,'Rates (%) SA2'!$B:$AA,R$645,FALSE)-(VLOOKUP($B402,'Changes (pct point)'!$B:$AA,R$645,FALSE)))</f>
        <v>0.29647559389433498</v>
      </c>
      <c r="S402" s="2">
        <f>VLOOKUP($B402,'Changes (pct point)'!$B:$AA,S$645,FALSE)/(VLOOKUP($B402,'Rates (%) SA2'!$B:$AA,S$645,FALSE)-(VLOOKUP($B402,'Changes (pct point)'!$B:$AA,S$645,FALSE)))</f>
        <v>0.31340802827448061</v>
      </c>
      <c r="T402" s="2">
        <f>VLOOKUP($B402,'Changes (pct point)'!$B:$AA,T$645,FALSE)/(VLOOKUP($B402,'Rates (%) SA2'!$B:$AA,T$645,FALSE)-(VLOOKUP($B402,'Changes (pct point)'!$B:$AA,T$645,FALSE)))</f>
        <v>0.48747692456610742</v>
      </c>
      <c r="U402" s="2">
        <f>VLOOKUP($B402,'Changes (pct point)'!$B:$AA,U$645,FALSE)/(VLOOKUP($B402,'Rates (%) SA2'!$B:$AA,U$645,FALSE)-(VLOOKUP($B402,'Changes (pct point)'!$B:$AA,U$645,FALSE)))</f>
        <v>-0.17527704664525093</v>
      </c>
      <c r="V402" s="2" t="e">
        <f>VLOOKUP($B402,'Changes (pct point)'!$B:$AA,V$645,FALSE)/(VLOOKUP($B402,'Rates (%) SA2'!$B:$AA,V$645,FALSE)-(VLOOKUP($B402,'Changes (pct point)'!$B:$AA,V$645,FALSE)))</f>
        <v>#VALUE!</v>
      </c>
      <c r="W402" s="2">
        <f>VLOOKUP($B402,'Changes (pct point)'!$B:$AA,W$645,FALSE)/(VLOOKUP($B402,'Rates (%) SA2'!$B:$AA,W$645,FALSE)-(VLOOKUP($B402,'Changes (pct point)'!$B:$AA,W$645,FALSE)))</f>
        <v>0.17429577464788734</v>
      </c>
      <c r="X402" s="2">
        <f>VLOOKUP($B402,'Changes (pct point)'!$B:$AA,X$645,FALSE)/(VLOOKUP($B402,'Rates (%) SA2'!$B:$AA,X$645,FALSE)-(VLOOKUP($B402,'Changes (pct point)'!$B:$AA,X$645,FALSE)))</f>
        <v>-0.53556827473425994</v>
      </c>
      <c r="Y402" s="2">
        <f>VLOOKUP($B402,'Changes (pct point)'!$B:$AA,Y$645,FALSE)/(VLOOKUP($B402,'Rates (%) SA2'!$B:$AA,Y$645,FALSE)-(VLOOKUP($B402,'Changes (pct point)'!$B:$AA,Y$645,FALSE)))</f>
        <v>4.5007032348804508E-2</v>
      </c>
      <c r="Z402" s="2">
        <f>VLOOKUP($B402,'Changes (pct point)'!$B:$AA,Z$645,FALSE)/(VLOOKUP($B402,'Rates (%) SA2'!$B:$AA,Z$645,FALSE)-(VLOOKUP($B402,'Changes (pct point)'!$B:$AA,Z$645,FALSE)))</f>
        <v>-0.21920991479473276</v>
      </c>
    </row>
    <row r="403" spans="1:26" x14ac:dyDescent="0.3">
      <c r="A403">
        <v>103021062</v>
      </c>
      <c r="B403" t="s">
        <v>136</v>
      </c>
      <c r="C403" s="2">
        <f>VLOOKUP($B403,'Changes (pct point)'!$B:$AA,C$645,FALSE)/(VLOOKUP($B403,'Rates (%) SA2'!$B:$AA,C$645,FALSE)-(VLOOKUP($B403,'Changes (pct point)'!$B:$AA,C$645,FALSE)))</f>
        <v>-3.2039694656488496E-2</v>
      </c>
      <c r="D403" s="2">
        <f>VLOOKUP($B403,'Changes (pct point)'!$B:$AA,D$645,FALSE)/(VLOOKUP($B403,'Rates (%) SA2'!$B:$AA,D$645,FALSE)-(VLOOKUP($B403,'Changes (pct point)'!$B:$AA,D$645,FALSE)))</f>
        <v>-6.0182278481012659E-2</v>
      </c>
      <c r="E403" s="2">
        <f>VLOOKUP($B403,'Changes (pct point)'!$B:$AA,E$645,FALSE)/(VLOOKUP($B403,'Rates (%) SA2'!$B:$AA,E$645,FALSE)-(VLOOKUP($B403,'Changes (pct point)'!$B:$AA,E$645,FALSE)))</f>
        <v>0.45440000000000008</v>
      </c>
      <c r="F403" s="2">
        <f>VLOOKUP($B403,'Changes (pct point)'!$B:$AA,F$645,FALSE)/(VLOOKUP($B403,'Rates (%) SA2'!$B:$AA,F$645,FALSE)-(VLOOKUP($B403,'Changes (pct point)'!$B:$AA,F$645,FALSE)))</f>
        <v>-4.2712997347480075E-2</v>
      </c>
      <c r="G403" s="2">
        <f>VLOOKUP($B403,'Changes (pct point)'!$B:$AA,G$645,FALSE)/(VLOOKUP($B403,'Rates (%) SA2'!$B:$AA,G$645,FALSE)-(VLOOKUP($B403,'Changes (pct point)'!$B:$AA,G$645,FALSE)))</f>
        <v>-0.15410569948186528</v>
      </c>
      <c r="H403" s="2">
        <f>VLOOKUP($B403,'Changes (pct point)'!$B:$AA,H$645,FALSE)/(VLOOKUP($B403,'Rates (%) SA2'!$B:$AA,H$645,FALSE)-(VLOOKUP($B403,'Changes (pct point)'!$B:$AA,H$645,FALSE)))</f>
        <v>0.23969735099337749</v>
      </c>
      <c r="I403" s="2">
        <f>VLOOKUP($B403,'Changes (pct point)'!$B:$AA,I$645,FALSE)/(VLOOKUP($B403,'Rates (%) SA2'!$B:$AA,I$645,FALSE)-(VLOOKUP($B403,'Changes (pct point)'!$B:$AA,I$645,FALSE)))</f>
        <v>-0.24369174311926603</v>
      </c>
      <c r="J403" s="2">
        <f>VLOOKUP($B403,'Changes (pct point)'!$B:$AA,J$645,FALSE)/(VLOOKUP($B403,'Rates (%) SA2'!$B:$AA,J$645,FALSE)-(VLOOKUP($B403,'Changes (pct point)'!$B:$AA,J$645,FALSE)))</f>
        <v>-0.18305116279069764</v>
      </c>
      <c r="K403" s="2">
        <f>VLOOKUP($B403,'Changes (pct point)'!$B:$AA,K$645,FALSE)/(VLOOKUP($B403,'Rates (%) SA2'!$B:$AA,K$645,FALSE)-(VLOOKUP($B403,'Changes (pct point)'!$B:$AA,K$645,FALSE)))</f>
        <v>0.13</v>
      </c>
      <c r="L403" s="2">
        <f>VLOOKUP($B403,'Changes (pct point)'!$B:$AA,L$645,FALSE)/(VLOOKUP($B403,'Rates (%) SA2'!$B:$AA,L$645,FALSE)-(VLOOKUP($B403,'Changes (pct point)'!$B:$AA,L$645,FALSE)))</f>
        <v>-0.30096593886462886</v>
      </c>
      <c r="M403" s="2">
        <f>VLOOKUP($B403,'Changes (pct point)'!$B:$AA,M$645,FALSE)/(VLOOKUP($B403,'Rates (%) SA2'!$B:$AA,M$645,FALSE)-(VLOOKUP($B403,'Changes (pct point)'!$B:$AA,M$645,FALSE)))</f>
        <v>0.10020873362445415</v>
      </c>
      <c r="N403" s="2">
        <f>VLOOKUP($B403,'Changes (pct point)'!$B:$AA,N$645,FALSE)/(VLOOKUP($B403,'Rates (%) SA2'!$B:$AA,N$645,FALSE)-(VLOOKUP($B403,'Changes (pct point)'!$B:$AA,N$645,FALSE)))</f>
        <v>-7.317234042553189E-2</v>
      </c>
      <c r="O403" s="2">
        <f>VLOOKUP($B403,'Changes (pct point)'!$B:$AA,O$645,FALSE)/(VLOOKUP($B403,'Rates (%) SA2'!$B:$AA,O$645,FALSE)-(VLOOKUP($B403,'Changes (pct point)'!$B:$AA,O$645,FALSE)))</f>
        <v>0.91820000000000002</v>
      </c>
      <c r="P403" s="2">
        <f>VLOOKUP($B403,'Changes (pct point)'!$B:$AA,P$645,FALSE)/(VLOOKUP($B403,'Rates (%) SA2'!$B:$AA,P$645,FALSE)-(VLOOKUP($B403,'Changes (pct point)'!$B:$AA,P$645,FALSE)))</f>
        <v>0.396734693877551</v>
      </c>
      <c r="Q403" s="2">
        <f>VLOOKUP($B403,'Changes (pct point)'!$B:$AA,Q$645,FALSE)/(VLOOKUP($B403,'Rates (%) SA2'!$B:$AA,Q$645,FALSE)-(VLOOKUP($B403,'Changes (pct point)'!$B:$AA,Q$645,FALSE)))</f>
        <v>-0.17981747572815537</v>
      </c>
      <c r="R403" s="2">
        <f>VLOOKUP($B403,'Changes (pct point)'!$B:$AA,R$645,FALSE)/(VLOOKUP($B403,'Rates (%) SA2'!$B:$AA,R$645,FALSE)-(VLOOKUP($B403,'Changes (pct point)'!$B:$AA,R$645,FALSE)))</f>
        <v>-0.20084497354497344</v>
      </c>
      <c r="S403" s="2">
        <f>VLOOKUP($B403,'Changes (pct point)'!$B:$AA,S$645,FALSE)/(VLOOKUP($B403,'Rates (%) SA2'!$B:$AA,S$645,FALSE)-(VLOOKUP($B403,'Changes (pct point)'!$B:$AA,S$645,FALSE)))</f>
        <v>-0.32396858006042289</v>
      </c>
      <c r="T403" s="2">
        <f>VLOOKUP($B403,'Changes (pct point)'!$B:$AA,T$645,FALSE)/(VLOOKUP($B403,'Rates (%) SA2'!$B:$AA,T$645,FALSE)-(VLOOKUP($B403,'Changes (pct point)'!$B:$AA,T$645,FALSE)))</f>
        <v>1.2759647058823533</v>
      </c>
      <c r="U403" s="2">
        <f>VLOOKUP($B403,'Changes (pct point)'!$B:$AA,U$645,FALSE)/(VLOOKUP($B403,'Rates (%) SA2'!$B:$AA,U$645,FALSE)-(VLOOKUP($B403,'Changes (pct point)'!$B:$AA,U$645,FALSE)))</f>
        <v>-0.17527866108786622</v>
      </c>
      <c r="V403" s="2">
        <f>VLOOKUP($B403,'Changes (pct point)'!$B:$AA,V$645,FALSE)/(VLOOKUP($B403,'Rates (%) SA2'!$B:$AA,V$645,FALSE)-(VLOOKUP($B403,'Changes (pct point)'!$B:$AA,V$645,FALSE)))</f>
        <v>0.48097572815533973</v>
      </c>
      <c r="W403" s="2">
        <f>VLOOKUP($B403,'Changes (pct point)'!$B:$AA,W$645,FALSE)/(VLOOKUP($B403,'Rates (%) SA2'!$B:$AA,W$645,FALSE)-(VLOOKUP($B403,'Changes (pct point)'!$B:$AA,W$645,FALSE)))</f>
        <v>0.19897959183673466</v>
      </c>
      <c r="X403" s="2">
        <f>VLOOKUP($B403,'Changes (pct point)'!$B:$AA,X$645,FALSE)/(VLOOKUP($B403,'Rates (%) SA2'!$B:$AA,X$645,FALSE)-(VLOOKUP($B403,'Changes (pct point)'!$B:$AA,X$645,FALSE)))</f>
        <v>-0.15418610360913332</v>
      </c>
      <c r="Y403" s="2" t="e">
        <f>VLOOKUP($B403,'Changes (pct point)'!$B:$AA,Y$645,FALSE)/(VLOOKUP($B403,'Rates (%) SA2'!$B:$AA,Y$645,FALSE)-(VLOOKUP($B403,'Changes (pct point)'!$B:$AA,Y$645,FALSE)))</f>
        <v>#DIV/0!</v>
      </c>
      <c r="Z403" s="2">
        <f>VLOOKUP($B403,'Changes (pct point)'!$B:$AA,Z$645,FALSE)/(VLOOKUP($B403,'Rates (%) SA2'!$B:$AA,Z$645,FALSE)-(VLOOKUP($B403,'Changes (pct point)'!$B:$AA,Z$645,FALSE)))</f>
        <v>0.41110304789550067</v>
      </c>
    </row>
    <row r="404" spans="1:26" x14ac:dyDescent="0.3">
      <c r="A404">
        <v>116021632</v>
      </c>
      <c r="B404" t="s">
        <v>405</v>
      </c>
      <c r="C404" s="2">
        <f>VLOOKUP($B404,'Changes (pct point)'!$B:$AA,C$645,FALSE)/(VLOOKUP($B404,'Rates (%) SA2'!$B:$AA,C$645,FALSE)-(VLOOKUP($B404,'Changes (pct point)'!$B:$AA,C$645,FALSE)))</f>
        <v>-0.12587442279236566</v>
      </c>
      <c r="D404" s="2">
        <f>VLOOKUP($B404,'Changes (pct point)'!$B:$AA,D$645,FALSE)/(VLOOKUP($B404,'Rates (%) SA2'!$B:$AA,D$645,FALSE)-(VLOOKUP($B404,'Changes (pct point)'!$B:$AA,D$645,FALSE)))</f>
        <v>-0.34431388480810576</v>
      </c>
      <c r="E404" s="2">
        <f>VLOOKUP($B404,'Changes (pct point)'!$B:$AA,E$645,FALSE)/(VLOOKUP($B404,'Rates (%) SA2'!$B:$AA,E$645,FALSE)-(VLOOKUP($B404,'Changes (pct point)'!$B:$AA,E$645,FALSE)))</f>
        <v>0.18695800596302489</v>
      </c>
      <c r="F404" s="2">
        <f>VLOOKUP($B404,'Changes (pct point)'!$B:$AA,F$645,FALSE)/(VLOOKUP($B404,'Rates (%) SA2'!$B:$AA,F$645,FALSE)-(VLOOKUP($B404,'Changes (pct point)'!$B:$AA,F$645,FALSE)))</f>
        <v>-0.11665375307320486</v>
      </c>
      <c r="G404" s="2">
        <f>VLOOKUP($B404,'Changes (pct point)'!$B:$AA,G$645,FALSE)/(VLOOKUP($B404,'Rates (%) SA2'!$B:$AA,G$645,FALSE)-(VLOOKUP($B404,'Changes (pct point)'!$B:$AA,G$645,FALSE)))</f>
        <v>0.69628748866615464</v>
      </c>
      <c r="H404" s="2">
        <f>VLOOKUP($B404,'Changes (pct point)'!$B:$AA,H$645,FALSE)/(VLOOKUP($B404,'Rates (%) SA2'!$B:$AA,H$645,FALSE)-(VLOOKUP($B404,'Changes (pct point)'!$B:$AA,H$645,FALSE)))</f>
        <v>2.3427250532052687E-4</v>
      </c>
      <c r="I404" s="2">
        <f>VLOOKUP($B404,'Changes (pct point)'!$B:$AA,I$645,FALSE)/(VLOOKUP($B404,'Rates (%) SA2'!$B:$AA,I$645,FALSE)-(VLOOKUP($B404,'Changes (pct point)'!$B:$AA,I$645,FALSE)))</f>
        <v>-4.3746234360811383E-2</v>
      </c>
      <c r="J404" s="2">
        <f>VLOOKUP($B404,'Changes (pct point)'!$B:$AA,J$645,FALSE)/(VLOOKUP($B404,'Rates (%) SA2'!$B:$AA,J$645,FALSE)-(VLOOKUP($B404,'Changes (pct point)'!$B:$AA,J$645,FALSE)))</f>
        <v>0.18806157944531837</v>
      </c>
      <c r="K404" s="2">
        <f>VLOOKUP($B404,'Changes (pct point)'!$B:$AA,K$645,FALSE)/(VLOOKUP($B404,'Rates (%) SA2'!$B:$AA,K$645,FALSE)-(VLOOKUP($B404,'Changes (pct point)'!$B:$AA,K$645,FALSE)))</f>
        <v>0.94711250596169738</v>
      </c>
      <c r="L404" s="2">
        <f>VLOOKUP($B404,'Changes (pct point)'!$B:$AA,L$645,FALSE)/(VLOOKUP($B404,'Rates (%) SA2'!$B:$AA,L$645,FALSE)-(VLOOKUP($B404,'Changes (pct point)'!$B:$AA,L$645,FALSE)))</f>
        <v>-8.6830521222546253E-2</v>
      </c>
      <c r="M404" s="2">
        <f>VLOOKUP($B404,'Changes (pct point)'!$B:$AA,M$645,FALSE)/(VLOOKUP($B404,'Rates (%) SA2'!$B:$AA,M$645,FALSE)-(VLOOKUP($B404,'Changes (pct point)'!$B:$AA,M$645,FALSE)))</f>
        <v>-0.28178156821384615</v>
      </c>
      <c r="N404" s="2">
        <f>VLOOKUP($B404,'Changes (pct point)'!$B:$AA,N$645,FALSE)/(VLOOKUP($B404,'Rates (%) SA2'!$B:$AA,N$645,FALSE)-(VLOOKUP($B404,'Changes (pct point)'!$B:$AA,N$645,FALSE)))</f>
        <v>-0.25978520291168189</v>
      </c>
      <c r="O404" s="2">
        <f>VLOOKUP($B404,'Changes (pct point)'!$B:$AA,O$645,FALSE)/(VLOOKUP($B404,'Rates (%) SA2'!$B:$AA,O$645,FALSE)-(VLOOKUP($B404,'Changes (pct point)'!$B:$AA,O$645,FALSE)))</f>
        <v>0.46753678592407749</v>
      </c>
      <c r="P404" s="2">
        <f>VLOOKUP($B404,'Changes (pct point)'!$B:$AA,P$645,FALSE)/(VLOOKUP($B404,'Rates (%) SA2'!$B:$AA,P$645,FALSE)-(VLOOKUP($B404,'Changes (pct point)'!$B:$AA,P$645,FALSE)))</f>
        <v>-0.40819828617920767</v>
      </c>
      <c r="Q404" s="2">
        <f>VLOOKUP($B404,'Changes (pct point)'!$B:$AA,Q$645,FALSE)/(VLOOKUP($B404,'Rates (%) SA2'!$B:$AA,Q$645,FALSE)-(VLOOKUP($B404,'Changes (pct point)'!$B:$AA,Q$645,FALSE)))</f>
        <v>0.25272634551037931</v>
      </c>
      <c r="R404" s="2">
        <f>VLOOKUP($B404,'Changes (pct point)'!$B:$AA,R$645,FALSE)/(VLOOKUP($B404,'Rates (%) SA2'!$B:$AA,R$645,FALSE)-(VLOOKUP($B404,'Changes (pct point)'!$B:$AA,R$645,FALSE)))</f>
        <v>0.23606258295050606</v>
      </c>
      <c r="S404" s="2">
        <f>VLOOKUP($B404,'Changes (pct point)'!$B:$AA,S$645,FALSE)/(VLOOKUP($B404,'Rates (%) SA2'!$B:$AA,S$645,FALSE)-(VLOOKUP($B404,'Changes (pct point)'!$B:$AA,S$645,FALSE)))</f>
        <v>-0.7015525084503218</v>
      </c>
      <c r="T404" s="2">
        <f>VLOOKUP($B404,'Changes (pct point)'!$B:$AA,T$645,FALSE)/(VLOOKUP($B404,'Rates (%) SA2'!$B:$AA,T$645,FALSE)-(VLOOKUP($B404,'Changes (pct point)'!$B:$AA,T$645,FALSE)))</f>
        <v>-0.12140279970614398</v>
      </c>
      <c r="U404" s="2">
        <f>VLOOKUP($B404,'Changes (pct point)'!$B:$AA,U$645,FALSE)/(VLOOKUP($B404,'Rates (%) SA2'!$B:$AA,U$645,FALSE)-(VLOOKUP($B404,'Changes (pct point)'!$B:$AA,U$645,FALSE)))</f>
        <v>-0.17617073094590896</v>
      </c>
      <c r="V404" s="2" t="e">
        <f>VLOOKUP($B404,'Changes (pct point)'!$B:$AA,V$645,FALSE)/(VLOOKUP($B404,'Rates (%) SA2'!$B:$AA,V$645,FALSE)-(VLOOKUP($B404,'Changes (pct point)'!$B:$AA,V$645,FALSE)))</f>
        <v>#VALUE!</v>
      </c>
      <c r="W404" s="2">
        <f>VLOOKUP($B404,'Changes (pct point)'!$B:$AA,W$645,FALSE)/(VLOOKUP($B404,'Rates (%) SA2'!$B:$AA,W$645,FALSE)-(VLOOKUP($B404,'Changes (pct point)'!$B:$AA,W$645,FALSE)))</f>
        <v>-0.35</v>
      </c>
      <c r="X404" s="2">
        <f>VLOOKUP($B404,'Changes (pct point)'!$B:$AA,X$645,FALSE)/(VLOOKUP($B404,'Rates (%) SA2'!$B:$AA,X$645,FALSE)-(VLOOKUP($B404,'Changes (pct point)'!$B:$AA,X$645,FALSE)))</f>
        <v>-0.39649122807017545</v>
      </c>
      <c r="Y404" s="2">
        <f>VLOOKUP($B404,'Changes (pct point)'!$B:$AA,Y$645,FALSE)/(VLOOKUP($B404,'Rates (%) SA2'!$B:$AA,Y$645,FALSE)-(VLOOKUP($B404,'Changes (pct point)'!$B:$AA,Y$645,FALSE)))</f>
        <v>-5.2434456928838948E-2</v>
      </c>
      <c r="Z404" s="2">
        <f>VLOOKUP($B404,'Changes (pct point)'!$B:$AA,Z$645,FALSE)/(VLOOKUP($B404,'Rates (%) SA2'!$B:$AA,Z$645,FALSE)-(VLOOKUP($B404,'Changes (pct point)'!$B:$AA,Z$645,FALSE)))</f>
        <v>-0.15754189944134078</v>
      </c>
    </row>
    <row r="405" spans="1:26" x14ac:dyDescent="0.3">
      <c r="A405">
        <v>110041200</v>
      </c>
      <c r="B405" t="s">
        <v>279</v>
      </c>
      <c r="C405" s="2">
        <f>VLOOKUP($B405,'Changes (pct point)'!$B:$AA,C$645,FALSE)/(VLOOKUP($B405,'Rates (%) SA2'!$B:$AA,C$645,FALSE)-(VLOOKUP($B405,'Changes (pct point)'!$B:$AA,C$645,FALSE)))</f>
        <v>6.0445637583892681E-2</v>
      </c>
      <c r="D405" s="2">
        <f>VLOOKUP($B405,'Changes (pct point)'!$B:$AA,D$645,FALSE)/(VLOOKUP($B405,'Rates (%) SA2'!$B:$AA,D$645,FALSE)-(VLOOKUP($B405,'Changes (pct point)'!$B:$AA,D$645,FALSE)))</f>
        <v>0.20231904761904762</v>
      </c>
      <c r="E405" s="2">
        <f>VLOOKUP($B405,'Changes (pct point)'!$B:$AA,E$645,FALSE)/(VLOOKUP($B405,'Rates (%) SA2'!$B:$AA,E$645,FALSE)-(VLOOKUP($B405,'Changes (pct point)'!$B:$AA,E$645,FALSE)))</f>
        <v>-3.6631578947368348E-2</v>
      </c>
      <c r="F405" s="2">
        <f>VLOOKUP($B405,'Changes (pct point)'!$B:$AA,F$645,FALSE)/(VLOOKUP($B405,'Rates (%) SA2'!$B:$AA,F$645,FALSE)-(VLOOKUP($B405,'Changes (pct point)'!$B:$AA,F$645,FALSE)))</f>
        <v>-1.5488235294117646E-2</v>
      </c>
      <c r="G405" s="2">
        <f>VLOOKUP($B405,'Changes (pct point)'!$B:$AA,G$645,FALSE)/(VLOOKUP($B405,'Rates (%) SA2'!$B:$AA,G$645,FALSE)-(VLOOKUP($B405,'Changes (pct point)'!$B:$AA,G$645,FALSE)))</f>
        <v>8.9289534883720975E-2</v>
      </c>
      <c r="H405" s="2">
        <f>VLOOKUP($B405,'Changes (pct point)'!$B:$AA,H$645,FALSE)/(VLOOKUP($B405,'Rates (%) SA2'!$B:$AA,H$645,FALSE)-(VLOOKUP($B405,'Changes (pct point)'!$B:$AA,H$645,FALSE)))</f>
        <v>0.12719512195121946</v>
      </c>
      <c r="I405" s="2">
        <f>VLOOKUP($B405,'Changes (pct point)'!$B:$AA,I$645,FALSE)/(VLOOKUP($B405,'Rates (%) SA2'!$B:$AA,I$645,FALSE)-(VLOOKUP($B405,'Changes (pct point)'!$B:$AA,I$645,FALSE)))</f>
        <v>-7.241600000000005E-2</v>
      </c>
      <c r="J405" s="2">
        <f>VLOOKUP($B405,'Changes (pct point)'!$B:$AA,J$645,FALSE)/(VLOOKUP($B405,'Rates (%) SA2'!$B:$AA,J$645,FALSE)-(VLOOKUP($B405,'Changes (pct point)'!$B:$AA,J$645,FALSE)))</f>
        <v>0.40099661016949162</v>
      </c>
      <c r="K405" s="2">
        <f>VLOOKUP($B405,'Changes (pct point)'!$B:$AA,K$645,FALSE)/(VLOOKUP($B405,'Rates (%) SA2'!$B:$AA,K$645,FALSE)-(VLOOKUP($B405,'Changes (pct point)'!$B:$AA,K$645,FALSE)))</f>
        <v>9.9993548387096745E-2</v>
      </c>
      <c r="L405" s="2">
        <f>VLOOKUP($B405,'Changes (pct point)'!$B:$AA,L$645,FALSE)/(VLOOKUP($B405,'Rates (%) SA2'!$B:$AA,L$645,FALSE)-(VLOOKUP($B405,'Changes (pct point)'!$B:$AA,L$645,FALSE)))</f>
        <v>-0.344442125984252</v>
      </c>
      <c r="M405" s="2">
        <f>VLOOKUP($B405,'Changes (pct point)'!$B:$AA,M$645,FALSE)/(VLOOKUP($B405,'Rates (%) SA2'!$B:$AA,M$645,FALSE)-(VLOOKUP($B405,'Changes (pct point)'!$B:$AA,M$645,FALSE)))</f>
        <v>1.0707820895522389</v>
      </c>
      <c r="N405" s="2">
        <f>VLOOKUP($B405,'Changes (pct point)'!$B:$AA,N$645,FALSE)/(VLOOKUP($B405,'Rates (%) SA2'!$B:$AA,N$645,FALSE)-(VLOOKUP($B405,'Changes (pct point)'!$B:$AA,N$645,FALSE)))</f>
        <v>0.32042083333333349</v>
      </c>
      <c r="O405" s="2">
        <f>VLOOKUP($B405,'Changes (pct point)'!$B:$AA,O$645,FALSE)/(VLOOKUP($B405,'Rates (%) SA2'!$B:$AA,O$645,FALSE)-(VLOOKUP($B405,'Changes (pct point)'!$B:$AA,O$645,FALSE)))</f>
        <v>0.34322000000000003</v>
      </c>
      <c r="P405" s="2">
        <f>VLOOKUP($B405,'Changes (pct point)'!$B:$AA,P$645,FALSE)/(VLOOKUP($B405,'Rates (%) SA2'!$B:$AA,P$645,FALSE)-(VLOOKUP($B405,'Changes (pct point)'!$B:$AA,P$645,FALSE)))</f>
        <v>-2.7440909090909123E-2</v>
      </c>
      <c r="Q405" s="2">
        <f>VLOOKUP($B405,'Changes (pct point)'!$B:$AA,Q$645,FALSE)/(VLOOKUP($B405,'Rates (%) SA2'!$B:$AA,Q$645,FALSE)-(VLOOKUP($B405,'Changes (pct point)'!$B:$AA,Q$645,FALSE)))</f>
        <v>-0.21968750000000001</v>
      </c>
      <c r="R405" s="2">
        <f>VLOOKUP($B405,'Changes (pct point)'!$B:$AA,R$645,FALSE)/(VLOOKUP($B405,'Rates (%) SA2'!$B:$AA,R$645,FALSE)-(VLOOKUP($B405,'Changes (pct point)'!$B:$AA,R$645,FALSE)))</f>
        <v>2.2568749999999853E-2</v>
      </c>
      <c r="S405" s="2">
        <f>VLOOKUP($B405,'Changes (pct point)'!$B:$AA,S$645,FALSE)/(VLOOKUP($B405,'Rates (%) SA2'!$B:$AA,S$645,FALSE)-(VLOOKUP($B405,'Changes (pct point)'!$B:$AA,S$645,FALSE)))</f>
        <v>-0.10228979591836745</v>
      </c>
      <c r="T405" s="2">
        <f>VLOOKUP($B405,'Changes (pct point)'!$B:$AA,T$645,FALSE)/(VLOOKUP($B405,'Rates (%) SA2'!$B:$AA,T$645,FALSE)-(VLOOKUP($B405,'Changes (pct point)'!$B:$AA,T$645,FALSE)))</f>
        <v>0.87994920634920604</v>
      </c>
      <c r="U405" s="2">
        <f>VLOOKUP($B405,'Changes (pct point)'!$B:$AA,U$645,FALSE)/(VLOOKUP($B405,'Rates (%) SA2'!$B:$AA,U$645,FALSE)-(VLOOKUP($B405,'Changes (pct point)'!$B:$AA,U$645,FALSE)))</f>
        <v>-0.17709061032863854</v>
      </c>
      <c r="V405" s="2">
        <f>VLOOKUP($B405,'Changes (pct point)'!$B:$AA,V$645,FALSE)/(VLOOKUP($B405,'Rates (%) SA2'!$B:$AA,V$645,FALSE)-(VLOOKUP($B405,'Changes (pct point)'!$B:$AA,V$645,FALSE)))</f>
        <v>0</v>
      </c>
      <c r="W405" s="2">
        <f>VLOOKUP($B405,'Changes (pct point)'!$B:$AA,W$645,FALSE)/(VLOOKUP($B405,'Rates (%) SA2'!$B:$AA,W$645,FALSE)-(VLOOKUP($B405,'Changes (pct point)'!$B:$AA,W$645,FALSE)))</f>
        <v>7.9915134370579899E-2</v>
      </c>
      <c r="X405" s="2">
        <f>VLOOKUP($B405,'Changes (pct point)'!$B:$AA,X$645,FALSE)/(VLOOKUP($B405,'Rates (%) SA2'!$B:$AA,X$645,FALSE)-(VLOOKUP($B405,'Changes (pct point)'!$B:$AA,X$645,FALSE)))</f>
        <v>-0.15853197124479759</v>
      </c>
      <c r="Y405" s="2" t="e">
        <f>VLOOKUP($B405,'Changes (pct point)'!$B:$AA,Y$645,FALSE)/(VLOOKUP($B405,'Rates (%) SA2'!$B:$AA,Y$645,FALSE)-(VLOOKUP($B405,'Changes (pct point)'!$B:$AA,Y$645,FALSE)))</f>
        <v>#DIV/0!</v>
      </c>
      <c r="Z405" s="2">
        <f>VLOOKUP($B405,'Changes (pct point)'!$B:$AA,Z$645,FALSE)/(VLOOKUP($B405,'Rates (%) SA2'!$B:$AA,Z$645,FALSE)-(VLOOKUP($B405,'Changes (pct point)'!$B:$AA,Z$645,FALSE)))</f>
        <v>0.48109567901234568</v>
      </c>
    </row>
    <row r="406" spans="1:26" x14ac:dyDescent="0.3">
      <c r="A406">
        <v>121021579</v>
      </c>
      <c r="B406" t="s">
        <v>537</v>
      </c>
      <c r="C406" s="2">
        <f>VLOOKUP($B406,'Changes (pct point)'!$B:$AA,C$645,FALSE)/(VLOOKUP($B406,'Rates (%) SA2'!$B:$AA,C$645,FALSE)-(VLOOKUP($B406,'Changes (pct point)'!$B:$AA,C$645,FALSE)))</f>
        <v>-0.11362186616399635</v>
      </c>
      <c r="D406" s="2">
        <f>VLOOKUP($B406,'Changes (pct point)'!$B:$AA,D$645,FALSE)/(VLOOKUP($B406,'Rates (%) SA2'!$B:$AA,D$645,FALSE)-(VLOOKUP($B406,'Changes (pct point)'!$B:$AA,D$645,FALSE)))</f>
        <v>-0.35101444866920156</v>
      </c>
      <c r="E406" s="2">
        <f>VLOOKUP($B406,'Changes (pct point)'!$B:$AA,E$645,FALSE)/(VLOOKUP($B406,'Rates (%) SA2'!$B:$AA,E$645,FALSE)-(VLOOKUP($B406,'Changes (pct point)'!$B:$AA,E$645,FALSE)))</f>
        <v>-0.15725225225225226</v>
      </c>
      <c r="F406" s="2">
        <f>VLOOKUP($B406,'Changes (pct point)'!$B:$AA,F$645,FALSE)/(VLOOKUP($B406,'Rates (%) SA2'!$B:$AA,F$645,FALSE)-(VLOOKUP($B406,'Changes (pct point)'!$B:$AA,F$645,FALSE)))</f>
        <v>-9.2529943502824882E-2</v>
      </c>
      <c r="G406" s="2">
        <f>VLOOKUP($B406,'Changes (pct point)'!$B:$AA,G$645,FALSE)/(VLOOKUP($B406,'Rates (%) SA2'!$B:$AA,G$645,FALSE)-(VLOOKUP($B406,'Changes (pct point)'!$B:$AA,G$645,FALSE)))</f>
        <v>0.31173846153846163</v>
      </c>
      <c r="H406" s="2">
        <f>VLOOKUP($B406,'Changes (pct point)'!$B:$AA,H$645,FALSE)/(VLOOKUP($B406,'Rates (%) SA2'!$B:$AA,H$645,FALSE)-(VLOOKUP($B406,'Changes (pct point)'!$B:$AA,H$645,FALSE)))</f>
        <v>-5.042458100558608E-3</v>
      </c>
      <c r="I406" s="2">
        <f>VLOOKUP($B406,'Changes (pct point)'!$B:$AA,I$645,FALSE)/(VLOOKUP($B406,'Rates (%) SA2'!$B:$AA,I$645,FALSE)-(VLOOKUP($B406,'Changes (pct point)'!$B:$AA,I$645,FALSE)))</f>
        <v>-5.8208636363636435E-2</v>
      </c>
      <c r="J406" s="2">
        <f>VLOOKUP($B406,'Changes (pct point)'!$B:$AA,J$645,FALSE)/(VLOOKUP($B406,'Rates (%) SA2'!$B:$AA,J$645,FALSE)-(VLOOKUP($B406,'Changes (pct point)'!$B:$AA,J$645,FALSE)))</f>
        <v>0.32707913669064764</v>
      </c>
      <c r="K406" s="2">
        <f>VLOOKUP($B406,'Changes (pct point)'!$B:$AA,K$645,FALSE)/(VLOOKUP($B406,'Rates (%) SA2'!$B:$AA,K$645,FALSE)-(VLOOKUP($B406,'Changes (pct point)'!$B:$AA,K$645,FALSE)))</f>
        <v>0.35044628099173547</v>
      </c>
      <c r="L406" s="2">
        <f>VLOOKUP($B406,'Changes (pct point)'!$B:$AA,L$645,FALSE)/(VLOOKUP($B406,'Rates (%) SA2'!$B:$AA,L$645,FALSE)-(VLOOKUP($B406,'Changes (pct point)'!$B:$AA,L$645,FALSE)))</f>
        <v>-0.43830970537261699</v>
      </c>
      <c r="M406" s="2">
        <f>VLOOKUP($B406,'Changes (pct point)'!$B:$AA,M$645,FALSE)/(VLOOKUP($B406,'Rates (%) SA2'!$B:$AA,M$645,FALSE)-(VLOOKUP($B406,'Changes (pct point)'!$B:$AA,M$645,FALSE)))</f>
        <v>-0.18501483870967733</v>
      </c>
      <c r="N406" s="2">
        <f>VLOOKUP($B406,'Changes (pct point)'!$B:$AA,N$645,FALSE)/(VLOOKUP($B406,'Rates (%) SA2'!$B:$AA,N$645,FALSE)-(VLOOKUP($B406,'Changes (pct point)'!$B:$AA,N$645,FALSE)))</f>
        <v>-0.44807929515418499</v>
      </c>
      <c r="O406" s="2">
        <f>VLOOKUP($B406,'Changes (pct point)'!$B:$AA,O$645,FALSE)/(VLOOKUP($B406,'Rates (%) SA2'!$B:$AA,O$645,FALSE)-(VLOOKUP($B406,'Changes (pct point)'!$B:$AA,O$645,FALSE)))</f>
        <v>0.4623655913978495</v>
      </c>
      <c r="P406" s="2">
        <f>VLOOKUP($B406,'Changes (pct point)'!$B:$AA,P$645,FALSE)/(VLOOKUP($B406,'Rates (%) SA2'!$B:$AA,P$645,FALSE)-(VLOOKUP($B406,'Changes (pct point)'!$B:$AA,P$645,FALSE)))</f>
        <v>-0.31574074074074066</v>
      </c>
      <c r="Q406" s="2">
        <f>VLOOKUP($B406,'Changes (pct point)'!$B:$AA,Q$645,FALSE)/(VLOOKUP($B406,'Rates (%) SA2'!$B:$AA,Q$645,FALSE)-(VLOOKUP($B406,'Changes (pct point)'!$B:$AA,Q$645,FALSE)))</f>
        <v>0.21549277566539932</v>
      </c>
      <c r="R406" s="2">
        <f>VLOOKUP($B406,'Changes (pct point)'!$B:$AA,R$645,FALSE)/(VLOOKUP($B406,'Rates (%) SA2'!$B:$AA,R$645,FALSE)-(VLOOKUP($B406,'Changes (pct point)'!$B:$AA,R$645,FALSE)))</f>
        <v>0.31981194029850735</v>
      </c>
      <c r="S406" s="2">
        <f>VLOOKUP($B406,'Changes (pct point)'!$B:$AA,S$645,FALSE)/(VLOOKUP($B406,'Rates (%) SA2'!$B:$AA,S$645,FALSE)-(VLOOKUP($B406,'Changes (pct point)'!$B:$AA,S$645,FALSE)))</f>
        <v>1.9400000000000011E-2</v>
      </c>
      <c r="T406" s="2">
        <f>VLOOKUP($B406,'Changes (pct point)'!$B:$AA,T$645,FALSE)/(VLOOKUP($B406,'Rates (%) SA2'!$B:$AA,T$645,FALSE)-(VLOOKUP($B406,'Changes (pct point)'!$B:$AA,T$645,FALSE)))</f>
        <v>-0.15942000000000009</v>
      </c>
      <c r="U406" s="2">
        <f>VLOOKUP($B406,'Changes (pct point)'!$B:$AA,U$645,FALSE)/(VLOOKUP($B406,'Rates (%) SA2'!$B:$AA,U$645,FALSE)-(VLOOKUP($B406,'Changes (pct point)'!$B:$AA,U$645,FALSE)))</f>
        <v>-0.17717348927875246</v>
      </c>
      <c r="V406" s="2">
        <f>VLOOKUP($B406,'Changes (pct point)'!$B:$AA,V$645,FALSE)/(VLOOKUP($B406,'Rates (%) SA2'!$B:$AA,V$645,FALSE)-(VLOOKUP($B406,'Changes (pct point)'!$B:$AA,V$645,FALSE)))</f>
        <v>0.12540000000000007</v>
      </c>
      <c r="W406" s="2">
        <f>VLOOKUP($B406,'Changes (pct point)'!$B:$AA,W$645,FALSE)/(VLOOKUP($B406,'Rates (%) SA2'!$B:$AA,W$645,FALSE)-(VLOOKUP($B406,'Changes (pct point)'!$B:$AA,W$645,FALSE)))</f>
        <v>7.6642335766423375E-2</v>
      </c>
      <c r="X406" s="2" t="e">
        <f>VLOOKUP($B406,'Changes (pct point)'!$B:$AA,X$645,FALSE)/(VLOOKUP($B406,'Rates (%) SA2'!$B:$AA,X$645,FALSE)-(VLOOKUP($B406,'Changes (pct point)'!$B:$AA,X$645,FALSE)))</f>
        <v>#DIV/0!</v>
      </c>
      <c r="Y406" s="2">
        <f>VLOOKUP($B406,'Changes (pct point)'!$B:$AA,Y$645,FALSE)/(VLOOKUP($B406,'Rates (%) SA2'!$B:$AA,Y$645,FALSE)-(VLOOKUP($B406,'Changes (pct point)'!$B:$AA,Y$645,FALSE)))</f>
        <v>0.26340945300053109</v>
      </c>
      <c r="Z406" s="2">
        <f>VLOOKUP($B406,'Changes (pct point)'!$B:$AA,Z$645,FALSE)/(VLOOKUP($B406,'Rates (%) SA2'!$B:$AA,Z$645,FALSE)-(VLOOKUP($B406,'Changes (pct point)'!$B:$AA,Z$645,FALSE)))</f>
        <v>-1.9801980198019799E-2</v>
      </c>
    </row>
    <row r="407" spans="1:26" x14ac:dyDescent="0.3">
      <c r="A407">
        <v>126011720</v>
      </c>
      <c r="B407" t="s">
        <v>650</v>
      </c>
      <c r="C407" s="2">
        <f>VLOOKUP($B407,'Changes (pct point)'!$B:$AA,C$645,FALSE)/(VLOOKUP($B407,'Rates (%) SA2'!$B:$AA,C$645,FALSE)-(VLOOKUP($B407,'Changes (pct point)'!$B:$AA,C$645,FALSE)))</f>
        <v>-0.21149371865377439</v>
      </c>
      <c r="D407" s="2">
        <f>VLOOKUP($B407,'Changes (pct point)'!$B:$AA,D$645,FALSE)/(VLOOKUP($B407,'Rates (%) SA2'!$B:$AA,D$645,FALSE)-(VLOOKUP($B407,'Changes (pct point)'!$B:$AA,D$645,FALSE)))</f>
        <v>-0.32065822874684757</v>
      </c>
      <c r="E407" s="2">
        <f>VLOOKUP($B407,'Changes (pct point)'!$B:$AA,E$645,FALSE)/(VLOOKUP($B407,'Rates (%) SA2'!$B:$AA,E$645,FALSE)-(VLOOKUP($B407,'Changes (pct point)'!$B:$AA,E$645,FALSE)))</f>
        <v>-0.4306992298588439</v>
      </c>
      <c r="F407" s="2">
        <f>VLOOKUP($B407,'Changes (pct point)'!$B:$AA,F$645,FALSE)/(VLOOKUP($B407,'Rates (%) SA2'!$B:$AA,F$645,FALSE)-(VLOOKUP($B407,'Changes (pct point)'!$B:$AA,F$645,FALSE)))</f>
        <v>-0.18136284980773504</v>
      </c>
      <c r="G407" s="2">
        <f>VLOOKUP($B407,'Changes (pct point)'!$B:$AA,G$645,FALSE)/(VLOOKUP($B407,'Rates (%) SA2'!$B:$AA,G$645,FALSE)-(VLOOKUP($B407,'Changes (pct point)'!$B:$AA,G$645,FALSE)))</f>
        <v>0.31313080757038497</v>
      </c>
      <c r="H407" s="2">
        <f>VLOOKUP($B407,'Changes (pct point)'!$B:$AA,H$645,FALSE)/(VLOOKUP($B407,'Rates (%) SA2'!$B:$AA,H$645,FALSE)-(VLOOKUP($B407,'Changes (pct point)'!$B:$AA,H$645,FALSE)))</f>
        <v>-0.19973396090569184</v>
      </c>
      <c r="I407" s="2">
        <f>VLOOKUP($B407,'Changes (pct point)'!$B:$AA,I$645,FALSE)/(VLOOKUP($B407,'Rates (%) SA2'!$B:$AA,I$645,FALSE)-(VLOOKUP($B407,'Changes (pct point)'!$B:$AA,I$645,FALSE)))</f>
        <v>-0.15886098862331718</v>
      </c>
      <c r="J407" s="2">
        <f>VLOOKUP($B407,'Changes (pct point)'!$B:$AA,J$645,FALSE)/(VLOOKUP($B407,'Rates (%) SA2'!$B:$AA,J$645,FALSE)-(VLOOKUP($B407,'Changes (pct point)'!$B:$AA,J$645,FALSE)))</f>
        <v>0.58518819770909081</v>
      </c>
      <c r="K407" s="2">
        <f>VLOOKUP($B407,'Changes (pct point)'!$B:$AA,K$645,FALSE)/(VLOOKUP($B407,'Rates (%) SA2'!$B:$AA,K$645,FALSE)-(VLOOKUP($B407,'Changes (pct point)'!$B:$AA,K$645,FALSE)))</f>
        <v>0.22320000977783655</v>
      </c>
      <c r="L407" s="2">
        <f>VLOOKUP($B407,'Changes (pct point)'!$B:$AA,L$645,FALSE)/(VLOOKUP($B407,'Rates (%) SA2'!$B:$AA,L$645,FALSE)-(VLOOKUP($B407,'Changes (pct point)'!$B:$AA,L$645,FALSE)))</f>
        <v>-0.46187706038572512</v>
      </c>
      <c r="M407" s="2">
        <f>VLOOKUP($B407,'Changes (pct point)'!$B:$AA,M$645,FALSE)/(VLOOKUP($B407,'Rates (%) SA2'!$B:$AA,M$645,FALSE)-(VLOOKUP($B407,'Changes (pct point)'!$B:$AA,M$645,FALSE)))</f>
        <v>-0.2426179122503852</v>
      </c>
      <c r="N407" s="2">
        <f>VLOOKUP($B407,'Changes (pct point)'!$B:$AA,N$645,FALSE)/(VLOOKUP($B407,'Rates (%) SA2'!$B:$AA,N$645,FALSE)-(VLOOKUP($B407,'Changes (pct point)'!$B:$AA,N$645,FALSE)))</f>
        <v>-0.59762435196273467</v>
      </c>
      <c r="O407" s="2">
        <f>VLOOKUP($B407,'Changes (pct point)'!$B:$AA,O$645,FALSE)/(VLOOKUP($B407,'Rates (%) SA2'!$B:$AA,O$645,FALSE)-(VLOOKUP($B407,'Changes (pct point)'!$B:$AA,O$645,FALSE)))</f>
        <v>0.14535604078592662</v>
      </c>
      <c r="P407" s="2">
        <f>VLOOKUP($B407,'Changes (pct point)'!$B:$AA,P$645,FALSE)/(VLOOKUP($B407,'Rates (%) SA2'!$B:$AA,P$645,FALSE)-(VLOOKUP($B407,'Changes (pct point)'!$B:$AA,P$645,FALSE)))</f>
        <v>-0.10710521509101854</v>
      </c>
      <c r="Q407" s="2">
        <f>VLOOKUP($B407,'Changes (pct point)'!$B:$AA,Q$645,FALSE)/(VLOOKUP($B407,'Rates (%) SA2'!$B:$AA,Q$645,FALSE)-(VLOOKUP($B407,'Changes (pct point)'!$B:$AA,Q$645,FALSE)))</f>
        <v>0.11274710483610022</v>
      </c>
      <c r="R407" s="2">
        <f>VLOOKUP($B407,'Changes (pct point)'!$B:$AA,R$645,FALSE)/(VLOOKUP($B407,'Rates (%) SA2'!$B:$AA,R$645,FALSE)-(VLOOKUP($B407,'Changes (pct point)'!$B:$AA,R$645,FALSE)))</f>
        <v>0.17051572322945857</v>
      </c>
      <c r="S407" s="2">
        <f>VLOOKUP($B407,'Changes (pct point)'!$B:$AA,S$645,FALSE)/(VLOOKUP($B407,'Rates (%) SA2'!$B:$AA,S$645,FALSE)-(VLOOKUP($B407,'Changes (pct point)'!$B:$AA,S$645,FALSE)))</f>
        <v>-0.24243076285734017</v>
      </c>
      <c r="T407" s="2">
        <f>VLOOKUP($B407,'Changes (pct point)'!$B:$AA,T$645,FALSE)/(VLOOKUP($B407,'Rates (%) SA2'!$B:$AA,T$645,FALSE)-(VLOOKUP($B407,'Changes (pct point)'!$B:$AA,T$645,FALSE)))</f>
        <v>-0.30107389897327558</v>
      </c>
      <c r="U407" s="2">
        <f>VLOOKUP($B407,'Changes (pct point)'!$B:$AA,U$645,FALSE)/(VLOOKUP($B407,'Rates (%) SA2'!$B:$AA,U$645,FALSE)-(VLOOKUP($B407,'Changes (pct point)'!$B:$AA,U$645,FALSE)))</f>
        <v>-0.17810843232238932</v>
      </c>
      <c r="V407" s="2" t="e">
        <f>VLOOKUP($B407,'Changes (pct point)'!$B:$AA,V$645,FALSE)/(VLOOKUP($B407,'Rates (%) SA2'!$B:$AA,V$645,FALSE)-(VLOOKUP($B407,'Changes (pct point)'!$B:$AA,V$645,FALSE)))</f>
        <v>#VALUE!</v>
      </c>
      <c r="W407" s="2">
        <f>VLOOKUP($B407,'Changes (pct point)'!$B:$AA,W$645,FALSE)/(VLOOKUP($B407,'Rates (%) SA2'!$B:$AA,W$645,FALSE)-(VLOOKUP($B407,'Changes (pct point)'!$B:$AA,W$645,FALSE)))</f>
        <v>-0.1079219288174512</v>
      </c>
      <c r="X407" s="2">
        <f>VLOOKUP($B407,'Changes (pct point)'!$B:$AA,X$645,FALSE)/(VLOOKUP($B407,'Rates (%) SA2'!$B:$AA,X$645,FALSE)-(VLOOKUP($B407,'Changes (pct point)'!$B:$AA,X$645,FALSE)))</f>
        <v>0</v>
      </c>
      <c r="Y407" s="2">
        <f>VLOOKUP($B407,'Changes (pct point)'!$B:$AA,Y$645,FALSE)/(VLOOKUP($B407,'Rates (%) SA2'!$B:$AA,Y$645,FALSE)-(VLOOKUP($B407,'Changes (pct point)'!$B:$AA,Y$645,FALSE)))</f>
        <v>-4.7551789077212803E-2</v>
      </c>
      <c r="Z407" s="2">
        <f>VLOOKUP($B407,'Changes (pct point)'!$B:$AA,Z$645,FALSE)/(VLOOKUP($B407,'Rates (%) SA2'!$B:$AA,Z$645,FALSE)-(VLOOKUP($B407,'Changes (pct point)'!$B:$AA,Z$645,FALSE)))</f>
        <v>-0.60149174214171552</v>
      </c>
    </row>
    <row r="408" spans="1:26" x14ac:dyDescent="0.3">
      <c r="A408">
        <v>109031180</v>
      </c>
      <c r="B408" t="s">
        <v>259</v>
      </c>
      <c r="C408" s="2">
        <f>VLOOKUP($B408,'Changes (pct point)'!$B:$AA,C$645,FALSE)/(VLOOKUP($B408,'Rates (%) SA2'!$B:$AA,C$645,FALSE)-(VLOOKUP($B408,'Changes (pct point)'!$B:$AA,C$645,FALSE)))</f>
        <v>6.5035544217687022E-2</v>
      </c>
      <c r="D408" s="2">
        <f>VLOOKUP($B408,'Changes (pct point)'!$B:$AA,D$645,FALSE)/(VLOOKUP($B408,'Rates (%) SA2'!$B:$AA,D$645,FALSE)-(VLOOKUP($B408,'Changes (pct point)'!$B:$AA,D$645,FALSE)))</f>
        <v>-0.3878347107438016</v>
      </c>
      <c r="E408" s="2">
        <f>VLOOKUP($B408,'Changes (pct point)'!$B:$AA,E$645,FALSE)/(VLOOKUP($B408,'Rates (%) SA2'!$B:$AA,E$645,FALSE)-(VLOOKUP($B408,'Changes (pct point)'!$B:$AA,E$645,FALSE)))</f>
        <v>0.13052916666666664</v>
      </c>
      <c r="F408" s="2">
        <f>VLOOKUP($B408,'Changes (pct point)'!$B:$AA,F$645,FALSE)/(VLOOKUP($B408,'Rates (%) SA2'!$B:$AA,F$645,FALSE)-(VLOOKUP($B408,'Changes (pct point)'!$B:$AA,F$645,FALSE)))</f>
        <v>0.11302962962962963</v>
      </c>
      <c r="G408" s="2">
        <f>VLOOKUP($B408,'Changes (pct point)'!$B:$AA,G$645,FALSE)/(VLOOKUP($B408,'Rates (%) SA2'!$B:$AA,G$645,FALSE)-(VLOOKUP($B408,'Changes (pct point)'!$B:$AA,G$645,FALSE)))</f>
        <v>0.29533825503355704</v>
      </c>
      <c r="H408" s="2">
        <f>VLOOKUP($B408,'Changes (pct point)'!$B:$AA,H$645,FALSE)/(VLOOKUP($B408,'Rates (%) SA2'!$B:$AA,H$645,FALSE)-(VLOOKUP($B408,'Changes (pct point)'!$B:$AA,H$645,FALSE)))</f>
        <v>0.460721904761905</v>
      </c>
      <c r="I408" s="2">
        <f>VLOOKUP($B408,'Changes (pct point)'!$B:$AA,I$645,FALSE)/(VLOOKUP($B408,'Rates (%) SA2'!$B:$AA,I$645,FALSE)-(VLOOKUP($B408,'Changes (pct point)'!$B:$AA,I$645,FALSE)))</f>
        <v>-3.8794163424124617E-2</v>
      </c>
      <c r="J408" s="2">
        <f>VLOOKUP($B408,'Changes (pct point)'!$B:$AA,J$645,FALSE)/(VLOOKUP($B408,'Rates (%) SA2'!$B:$AA,J$645,FALSE)-(VLOOKUP($B408,'Changes (pct point)'!$B:$AA,J$645,FALSE)))</f>
        <v>-1.3675675675675767E-2</v>
      </c>
      <c r="K408" s="2">
        <f>VLOOKUP($B408,'Changes (pct point)'!$B:$AA,K$645,FALSE)/(VLOOKUP($B408,'Rates (%) SA2'!$B:$AA,K$645,FALSE)-(VLOOKUP($B408,'Changes (pct point)'!$B:$AA,K$645,FALSE)))</f>
        <v>0.5958457142857142</v>
      </c>
      <c r="L408" s="2">
        <f>VLOOKUP($B408,'Changes (pct point)'!$B:$AA,L$645,FALSE)/(VLOOKUP($B408,'Rates (%) SA2'!$B:$AA,L$645,FALSE)-(VLOOKUP($B408,'Changes (pct point)'!$B:$AA,L$645,FALSE)))</f>
        <v>0.58934567901234569</v>
      </c>
      <c r="M408" s="2">
        <f>VLOOKUP($B408,'Changes (pct point)'!$B:$AA,M$645,FALSE)/(VLOOKUP($B408,'Rates (%) SA2'!$B:$AA,M$645,FALSE)-(VLOOKUP($B408,'Changes (pct point)'!$B:$AA,M$645,FALSE)))</f>
        <v>-0.52762932692307685</v>
      </c>
      <c r="N408" s="2">
        <f>VLOOKUP($B408,'Changes (pct point)'!$B:$AA,N$645,FALSE)/(VLOOKUP($B408,'Rates (%) SA2'!$B:$AA,N$645,FALSE)-(VLOOKUP($B408,'Changes (pct point)'!$B:$AA,N$645,FALSE)))</f>
        <v>1.4620749999999998</v>
      </c>
      <c r="O408" s="2">
        <f>VLOOKUP($B408,'Changes (pct point)'!$B:$AA,O$645,FALSE)/(VLOOKUP($B408,'Rates (%) SA2'!$B:$AA,O$645,FALSE)-(VLOOKUP($B408,'Changes (pct point)'!$B:$AA,O$645,FALSE)))</f>
        <v>4.5104166666666536E-2</v>
      </c>
      <c r="P408" s="2">
        <f>VLOOKUP($B408,'Changes (pct point)'!$B:$AA,P$645,FALSE)/(VLOOKUP($B408,'Rates (%) SA2'!$B:$AA,P$645,FALSE)-(VLOOKUP($B408,'Changes (pct point)'!$B:$AA,P$645,FALSE)))</f>
        <v>0.20649375000000009</v>
      </c>
      <c r="Q408" s="2">
        <f>VLOOKUP($B408,'Changes (pct point)'!$B:$AA,Q$645,FALSE)/(VLOOKUP($B408,'Rates (%) SA2'!$B:$AA,Q$645,FALSE)-(VLOOKUP($B408,'Changes (pct point)'!$B:$AA,Q$645,FALSE)))</f>
        <v>2.4083253588516748E-2</v>
      </c>
      <c r="R408" s="2">
        <f>VLOOKUP($B408,'Changes (pct point)'!$B:$AA,R$645,FALSE)/(VLOOKUP($B408,'Rates (%) SA2'!$B:$AA,R$645,FALSE)-(VLOOKUP($B408,'Changes (pct point)'!$B:$AA,R$645,FALSE)))</f>
        <v>0.38635838926174498</v>
      </c>
      <c r="S408" s="2">
        <f>VLOOKUP($B408,'Changes (pct point)'!$B:$AA,S$645,FALSE)/(VLOOKUP($B408,'Rates (%) SA2'!$B:$AA,S$645,FALSE)-(VLOOKUP($B408,'Changes (pct point)'!$B:$AA,S$645,FALSE)))</f>
        <v>-0.13264000000000009</v>
      </c>
      <c r="T408" s="2">
        <f>VLOOKUP($B408,'Changes (pct point)'!$B:$AA,T$645,FALSE)/(VLOOKUP($B408,'Rates (%) SA2'!$B:$AA,T$645,FALSE)-(VLOOKUP($B408,'Changes (pct point)'!$B:$AA,T$645,FALSE)))</f>
        <v>1.5991614285714286</v>
      </c>
      <c r="U408" s="2">
        <f>VLOOKUP($B408,'Changes (pct point)'!$B:$AA,U$645,FALSE)/(VLOOKUP($B408,'Rates (%) SA2'!$B:$AA,U$645,FALSE)-(VLOOKUP($B408,'Changes (pct point)'!$B:$AA,U$645,FALSE)))</f>
        <v>-0.17823245283018868</v>
      </c>
      <c r="V408" s="2">
        <f>VLOOKUP($B408,'Changes (pct point)'!$B:$AA,V$645,FALSE)/(VLOOKUP($B408,'Rates (%) SA2'!$B:$AA,V$645,FALSE)-(VLOOKUP($B408,'Changes (pct point)'!$B:$AA,V$645,FALSE)))</f>
        <v>1.9611428571428714E-2</v>
      </c>
      <c r="W408" s="2">
        <f>VLOOKUP($B408,'Changes (pct point)'!$B:$AA,W$645,FALSE)/(VLOOKUP($B408,'Rates (%) SA2'!$B:$AA,W$645,FALSE)-(VLOOKUP($B408,'Changes (pct point)'!$B:$AA,W$645,FALSE)))</f>
        <v>0.36750902527075807</v>
      </c>
      <c r="X408" s="2">
        <f>VLOOKUP($B408,'Changes (pct point)'!$B:$AA,X$645,FALSE)/(VLOOKUP($B408,'Rates (%) SA2'!$B:$AA,X$645,FALSE)-(VLOOKUP($B408,'Changes (pct point)'!$B:$AA,X$645,FALSE)))</f>
        <v>0.39469808541973483</v>
      </c>
      <c r="Y408" s="2" t="e">
        <f>VLOOKUP($B408,'Changes (pct point)'!$B:$AA,Y$645,FALSE)/(VLOOKUP($B408,'Rates (%) SA2'!$B:$AA,Y$645,FALSE)-(VLOOKUP($B408,'Changes (pct point)'!$B:$AA,Y$645,FALSE)))</f>
        <v>#DIV/0!</v>
      </c>
      <c r="Z408" s="2">
        <f>VLOOKUP($B408,'Changes (pct point)'!$B:$AA,Z$645,FALSE)/(VLOOKUP($B408,'Rates (%) SA2'!$B:$AA,Z$645,FALSE)-(VLOOKUP($B408,'Changes (pct point)'!$B:$AA,Z$645,FALSE)))</f>
        <v>-0.21905537459283386</v>
      </c>
    </row>
    <row r="409" spans="1:26" x14ac:dyDescent="0.3">
      <c r="A409">
        <v>120021389</v>
      </c>
      <c r="B409" t="s">
        <v>509</v>
      </c>
      <c r="C409" s="2">
        <f>VLOOKUP($B409,'Changes (pct point)'!$B:$AA,C$645,FALSE)/(VLOOKUP($B409,'Rates (%) SA2'!$B:$AA,C$645,FALSE)-(VLOOKUP($B409,'Changes (pct point)'!$B:$AA,C$645,FALSE)))</f>
        <v>-0.31904580152671758</v>
      </c>
      <c r="D409" s="2">
        <f>VLOOKUP($B409,'Changes (pct point)'!$B:$AA,D$645,FALSE)/(VLOOKUP($B409,'Rates (%) SA2'!$B:$AA,D$645,FALSE)-(VLOOKUP($B409,'Changes (pct point)'!$B:$AA,D$645,FALSE)))</f>
        <v>-0.702777627118644</v>
      </c>
      <c r="E409" s="2">
        <f>VLOOKUP($B409,'Changes (pct point)'!$B:$AA,E$645,FALSE)/(VLOOKUP($B409,'Rates (%) SA2'!$B:$AA,E$645,FALSE)-(VLOOKUP($B409,'Changes (pct point)'!$B:$AA,E$645,FALSE)))</f>
        <v>-0.25177073170731712</v>
      </c>
      <c r="F409" s="2">
        <f>VLOOKUP($B409,'Changes (pct point)'!$B:$AA,F$645,FALSE)/(VLOOKUP($B409,'Rates (%) SA2'!$B:$AA,F$645,FALSE)-(VLOOKUP($B409,'Changes (pct point)'!$B:$AA,F$645,FALSE)))</f>
        <v>-0.29101280276816605</v>
      </c>
      <c r="G409" s="2">
        <f>VLOOKUP($B409,'Changes (pct point)'!$B:$AA,G$645,FALSE)/(VLOOKUP($B409,'Rates (%) SA2'!$B:$AA,G$645,FALSE)-(VLOOKUP($B409,'Changes (pct point)'!$B:$AA,G$645,FALSE)))</f>
        <v>0.4250956989247312</v>
      </c>
      <c r="H409" s="2">
        <f>VLOOKUP($B409,'Changes (pct point)'!$B:$AA,H$645,FALSE)/(VLOOKUP($B409,'Rates (%) SA2'!$B:$AA,H$645,FALSE)-(VLOOKUP($B409,'Changes (pct point)'!$B:$AA,H$645,FALSE)))</f>
        <v>-0.15119751552795035</v>
      </c>
      <c r="I409" s="2">
        <f>VLOOKUP($B409,'Changes (pct point)'!$B:$AA,I$645,FALSE)/(VLOOKUP($B409,'Rates (%) SA2'!$B:$AA,I$645,FALSE)-(VLOOKUP($B409,'Changes (pct point)'!$B:$AA,I$645,FALSE)))</f>
        <v>-0.19819071925754059</v>
      </c>
      <c r="J409" s="2">
        <f>VLOOKUP($B409,'Changes (pct point)'!$B:$AA,J$645,FALSE)/(VLOOKUP($B409,'Rates (%) SA2'!$B:$AA,J$645,FALSE)-(VLOOKUP($B409,'Changes (pct point)'!$B:$AA,J$645,FALSE)))</f>
        <v>0.26938412698412678</v>
      </c>
      <c r="K409" s="2">
        <f>VLOOKUP($B409,'Changes (pct point)'!$B:$AA,K$645,FALSE)/(VLOOKUP($B409,'Rates (%) SA2'!$B:$AA,K$645,FALSE)-(VLOOKUP($B409,'Changes (pct point)'!$B:$AA,K$645,FALSE)))</f>
        <v>-3.1254054054054056E-2</v>
      </c>
      <c r="L409" s="2">
        <f>VLOOKUP($B409,'Changes (pct point)'!$B:$AA,L$645,FALSE)/(VLOOKUP($B409,'Rates (%) SA2'!$B:$AA,L$645,FALSE)-(VLOOKUP($B409,'Changes (pct point)'!$B:$AA,L$645,FALSE)))</f>
        <v>-0.78139830508474573</v>
      </c>
      <c r="M409" s="2">
        <f>VLOOKUP($B409,'Changes (pct point)'!$B:$AA,M$645,FALSE)/(VLOOKUP($B409,'Rates (%) SA2'!$B:$AA,M$645,FALSE)-(VLOOKUP($B409,'Changes (pct point)'!$B:$AA,M$645,FALSE)))</f>
        <v>-0.55635308641975312</v>
      </c>
      <c r="N409" s="2">
        <f>VLOOKUP($B409,'Changes (pct point)'!$B:$AA,N$645,FALSE)/(VLOOKUP($B409,'Rates (%) SA2'!$B:$AA,N$645,FALSE)-(VLOOKUP($B409,'Changes (pct point)'!$B:$AA,N$645,FALSE)))</f>
        <v>-0.62209230769230761</v>
      </c>
      <c r="O409" s="2">
        <f>VLOOKUP($B409,'Changes (pct point)'!$B:$AA,O$645,FALSE)/(VLOOKUP($B409,'Rates (%) SA2'!$B:$AA,O$645,FALSE)-(VLOOKUP($B409,'Changes (pct point)'!$B:$AA,O$645,FALSE)))</f>
        <v>0.63498904109589038</v>
      </c>
      <c r="P409" s="2">
        <f>VLOOKUP($B409,'Changes (pct point)'!$B:$AA,P$645,FALSE)/(VLOOKUP($B409,'Rates (%) SA2'!$B:$AA,P$645,FALSE)-(VLOOKUP($B409,'Changes (pct point)'!$B:$AA,P$645,FALSE)))</f>
        <v>-0.41634814814814813</v>
      </c>
      <c r="Q409" s="2">
        <f>VLOOKUP($B409,'Changes (pct point)'!$B:$AA,Q$645,FALSE)/(VLOOKUP($B409,'Rates (%) SA2'!$B:$AA,Q$645,FALSE)-(VLOOKUP($B409,'Changes (pct point)'!$B:$AA,Q$645,FALSE)))</f>
        <v>-3.0562204724409316E-2</v>
      </c>
      <c r="R409" s="2">
        <f>VLOOKUP($B409,'Changes (pct point)'!$B:$AA,R$645,FALSE)/(VLOOKUP($B409,'Rates (%) SA2'!$B:$AA,R$645,FALSE)-(VLOOKUP($B409,'Changes (pct point)'!$B:$AA,R$645,FALSE)))</f>
        <v>0.21535714285714286</v>
      </c>
      <c r="S409" s="2">
        <f>VLOOKUP($B409,'Changes (pct point)'!$B:$AA,S$645,FALSE)/(VLOOKUP($B409,'Rates (%) SA2'!$B:$AA,S$645,FALSE)-(VLOOKUP($B409,'Changes (pct point)'!$B:$AA,S$645,FALSE)))</f>
        <v>-0.16624761904761901</v>
      </c>
      <c r="T409" s="2">
        <f>VLOOKUP($B409,'Changes (pct point)'!$B:$AA,T$645,FALSE)/(VLOOKUP($B409,'Rates (%) SA2'!$B:$AA,T$645,FALSE)-(VLOOKUP($B409,'Changes (pct point)'!$B:$AA,T$645,FALSE)))</f>
        <v>-0.51652775119617222</v>
      </c>
      <c r="U409" s="2">
        <f>VLOOKUP($B409,'Changes (pct point)'!$B:$AA,U$645,FALSE)/(VLOOKUP($B409,'Rates (%) SA2'!$B:$AA,U$645,FALSE)-(VLOOKUP($B409,'Changes (pct point)'!$B:$AA,U$645,FALSE)))</f>
        <v>-0.1787738562091504</v>
      </c>
      <c r="V409" s="2">
        <f>VLOOKUP($B409,'Changes (pct point)'!$B:$AA,V$645,FALSE)/(VLOOKUP($B409,'Rates (%) SA2'!$B:$AA,V$645,FALSE)-(VLOOKUP($B409,'Changes (pct point)'!$B:$AA,V$645,FALSE)))</f>
        <v>3.3442307692307653E-2</v>
      </c>
      <c r="W409" s="2">
        <f>VLOOKUP($B409,'Changes (pct point)'!$B:$AA,W$645,FALSE)/(VLOOKUP($B409,'Rates (%) SA2'!$B:$AA,W$645,FALSE)-(VLOOKUP($B409,'Changes (pct point)'!$B:$AA,W$645,FALSE)))</f>
        <v>0.20606060606060608</v>
      </c>
      <c r="X409" s="2">
        <f>VLOOKUP($B409,'Changes (pct point)'!$B:$AA,X$645,FALSE)/(VLOOKUP($B409,'Rates (%) SA2'!$B:$AA,X$645,FALSE)-(VLOOKUP($B409,'Changes (pct point)'!$B:$AA,X$645,FALSE)))</f>
        <v>-1.9789983844911149E-2</v>
      </c>
      <c r="Y409" s="2">
        <f>VLOOKUP($B409,'Changes (pct point)'!$B:$AA,Y$645,FALSE)/(VLOOKUP($B409,'Rates (%) SA2'!$B:$AA,Y$645,FALSE)-(VLOOKUP($B409,'Changes (pct point)'!$B:$AA,Y$645,FALSE)))</f>
        <v>0.25679347826086957</v>
      </c>
      <c r="Z409" s="2">
        <f>VLOOKUP($B409,'Changes (pct point)'!$B:$AA,Z$645,FALSE)/(VLOOKUP($B409,'Rates (%) SA2'!$B:$AA,Z$645,FALSE)-(VLOOKUP($B409,'Changes (pct point)'!$B:$AA,Z$645,FALSE)))</f>
        <v>0.42000000000000004</v>
      </c>
    </row>
    <row r="410" spans="1:26" x14ac:dyDescent="0.3">
      <c r="A410">
        <v>110031195</v>
      </c>
      <c r="B410" t="s">
        <v>274</v>
      </c>
      <c r="C410" s="2">
        <f>VLOOKUP($B410,'Changes (pct point)'!$B:$AA,C$645,FALSE)/(VLOOKUP($B410,'Rates (%) SA2'!$B:$AA,C$645,FALSE)-(VLOOKUP($B410,'Changes (pct point)'!$B:$AA,C$645,FALSE)))</f>
        <v>-0.19822286689419791</v>
      </c>
      <c r="D410" s="2">
        <f>VLOOKUP($B410,'Changes (pct point)'!$B:$AA,D$645,FALSE)/(VLOOKUP($B410,'Rates (%) SA2'!$B:$AA,D$645,FALSE)-(VLOOKUP($B410,'Changes (pct point)'!$B:$AA,D$645,FALSE)))</f>
        <v>-0.45254035087719302</v>
      </c>
      <c r="E410" s="2">
        <f>VLOOKUP($B410,'Changes (pct point)'!$B:$AA,E$645,FALSE)/(VLOOKUP($B410,'Rates (%) SA2'!$B:$AA,E$645,FALSE)-(VLOOKUP($B410,'Changes (pct point)'!$B:$AA,E$645,FALSE)))</f>
        <v>0.37837191011235943</v>
      </c>
      <c r="F410" s="2">
        <f>VLOOKUP($B410,'Changes (pct point)'!$B:$AA,F$645,FALSE)/(VLOOKUP($B410,'Rates (%) SA2'!$B:$AA,F$645,FALSE)-(VLOOKUP($B410,'Changes (pct point)'!$B:$AA,F$645,FALSE)))</f>
        <v>-0.19564699029126217</v>
      </c>
      <c r="G410" s="2">
        <f>VLOOKUP($B410,'Changes (pct point)'!$B:$AA,G$645,FALSE)/(VLOOKUP($B410,'Rates (%) SA2'!$B:$AA,G$645,FALSE)-(VLOOKUP($B410,'Changes (pct point)'!$B:$AA,G$645,FALSE)))</f>
        <v>8.4357142857142783E-2</v>
      </c>
      <c r="H410" s="2">
        <f>VLOOKUP($B410,'Changes (pct point)'!$B:$AA,H$645,FALSE)/(VLOOKUP($B410,'Rates (%) SA2'!$B:$AA,H$645,FALSE)-(VLOOKUP($B410,'Changes (pct point)'!$B:$AA,H$645,FALSE)))</f>
        <v>0.1118916905444127</v>
      </c>
      <c r="I410" s="2">
        <f>VLOOKUP($B410,'Changes (pct point)'!$B:$AA,I$645,FALSE)/(VLOOKUP($B410,'Rates (%) SA2'!$B:$AA,I$645,FALSE)-(VLOOKUP($B410,'Changes (pct point)'!$B:$AA,I$645,FALSE)))</f>
        <v>-0.21165957446808509</v>
      </c>
      <c r="J410" s="2">
        <f>VLOOKUP($B410,'Changes (pct point)'!$B:$AA,J$645,FALSE)/(VLOOKUP($B410,'Rates (%) SA2'!$B:$AA,J$645,FALSE)-(VLOOKUP($B410,'Changes (pct point)'!$B:$AA,J$645,FALSE)))</f>
        <v>2.1078571428571446E-2</v>
      </c>
      <c r="K410" s="2">
        <f>VLOOKUP($B410,'Changes (pct point)'!$B:$AA,K$645,FALSE)/(VLOOKUP($B410,'Rates (%) SA2'!$B:$AA,K$645,FALSE)-(VLOOKUP($B410,'Changes (pct point)'!$B:$AA,K$645,FALSE)))</f>
        <v>-0.20938848920863304</v>
      </c>
      <c r="L410" s="2">
        <f>VLOOKUP($B410,'Changes (pct point)'!$B:$AA,L$645,FALSE)/(VLOOKUP($B410,'Rates (%) SA2'!$B:$AA,L$645,FALSE)-(VLOOKUP($B410,'Changes (pct point)'!$B:$AA,L$645,FALSE)))</f>
        <v>0.78500774193548373</v>
      </c>
      <c r="M410" s="2">
        <f>VLOOKUP($B410,'Changes (pct point)'!$B:$AA,M$645,FALSE)/(VLOOKUP($B410,'Rates (%) SA2'!$B:$AA,M$645,FALSE)-(VLOOKUP($B410,'Changes (pct point)'!$B:$AA,M$645,FALSE)))</f>
        <v>-0.43804474123539233</v>
      </c>
      <c r="N410" s="2">
        <f>VLOOKUP($B410,'Changes (pct point)'!$B:$AA,N$645,FALSE)/(VLOOKUP($B410,'Rates (%) SA2'!$B:$AA,N$645,FALSE)-(VLOOKUP($B410,'Changes (pct point)'!$B:$AA,N$645,FALSE)))</f>
        <v>-0.14556428571428578</v>
      </c>
      <c r="O410" s="2">
        <f>VLOOKUP($B410,'Changes (pct point)'!$B:$AA,O$645,FALSE)/(VLOOKUP($B410,'Rates (%) SA2'!$B:$AA,O$645,FALSE)-(VLOOKUP($B410,'Changes (pct point)'!$B:$AA,O$645,FALSE)))</f>
        <v>-8.680000000000003E-2</v>
      </c>
      <c r="P410" s="2">
        <f>VLOOKUP($B410,'Changes (pct point)'!$B:$AA,P$645,FALSE)/(VLOOKUP($B410,'Rates (%) SA2'!$B:$AA,P$645,FALSE)-(VLOOKUP($B410,'Changes (pct point)'!$B:$AA,P$645,FALSE)))</f>
        <v>0.13706249999999986</v>
      </c>
      <c r="Q410" s="2">
        <f>VLOOKUP($B410,'Changes (pct point)'!$B:$AA,Q$645,FALSE)/(VLOOKUP($B410,'Rates (%) SA2'!$B:$AA,Q$645,FALSE)-(VLOOKUP($B410,'Changes (pct point)'!$B:$AA,Q$645,FALSE)))</f>
        <v>2.691199999999967E-3</v>
      </c>
      <c r="R410" s="2">
        <f>VLOOKUP($B410,'Changes (pct point)'!$B:$AA,R$645,FALSE)/(VLOOKUP($B410,'Rates (%) SA2'!$B:$AA,R$645,FALSE)-(VLOOKUP($B410,'Changes (pct point)'!$B:$AA,R$645,FALSE)))</f>
        <v>0.13834683544303811</v>
      </c>
      <c r="S410" s="2">
        <f>VLOOKUP($B410,'Changes (pct point)'!$B:$AA,S$645,FALSE)/(VLOOKUP($B410,'Rates (%) SA2'!$B:$AA,S$645,FALSE)-(VLOOKUP($B410,'Changes (pct point)'!$B:$AA,S$645,FALSE)))</f>
        <v>-0.46120782608695648</v>
      </c>
      <c r="T410" s="2">
        <f>VLOOKUP($B410,'Changes (pct point)'!$B:$AA,T$645,FALSE)/(VLOOKUP($B410,'Rates (%) SA2'!$B:$AA,T$645,FALSE)-(VLOOKUP($B410,'Changes (pct point)'!$B:$AA,T$645,FALSE)))</f>
        <v>1.3253043478260871</v>
      </c>
      <c r="U410" s="2">
        <f>VLOOKUP($B410,'Changes (pct point)'!$B:$AA,U$645,FALSE)/(VLOOKUP($B410,'Rates (%) SA2'!$B:$AA,U$645,FALSE)-(VLOOKUP($B410,'Changes (pct point)'!$B:$AA,U$645,FALSE)))</f>
        <v>-0.18085435684647308</v>
      </c>
      <c r="V410" s="2">
        <f>VLOOKUP($B410,'Changes (pct point)'!$B:$AA,V$645,FALSE)/(VLOOKUP($B410,'Rates (%) SA2'!$B:$AA,V$645,FALSE)-(VLOOKUP($B410,'Changes (pct point)'!$B:$AA,V$645,FALSE)))</f>
        <v>-0.3738090322580645</v>
      </c>
      <c r="W410" s="2">
        <f>VLOOKUP($B410,'Changes (pct point)'!$B:$AA,W$645,FALSE)/(VLOOKUP($B410,'Rates (%) SA2'!$B:$AA,W$645,FALSE)-(VLOOKUP($B410,'Changes (pct point)'!$B:$AA,W$645,FALSE)))</f>
        <v>2.1325648414985594E-2</v>
      </c>
      <c r="X410" s="2">
        <f>VLOOKUP($B410,'Changes (pct point)'!$B:$AA,X$645,FALSE)/(VLOOKUP($B410,'Rates (%) SA2'!$B:$AA,X$645,FALSE)-(VLOOKUP($B410,'Changes (pct point)'!$B:$AA,X$645,FALSE)))</f>
        <v>-0.18913429804518914</v>
      </c>
      <c r="Y410" s="2" t="e">
        <f>VLOOKUP($B410,'Changes (pct point)'!$B:$AA,Y$645,FALSE)/(VLOOKUP($B410,'Rates (%) SA2'!$B:$AA,Y$645,FALSE)-(VLOOKUP($B410,'Changes (pct point)'!$B:$AA,Y$645,FALSE)))</f>
        <v>#DIV/0!</v>
      </c>
      <c r="Z410" s="2">
        <f>VLOOKUP($B410,'Changes (pct point)'!$B:$AA,Z$645,FALSE)/(VLOOKUP($B410,'Rates (%) SA2'!$B:$AA,Z$645,FALSE)-(VLOOKUP($B410,'Changes (pct point)'!$B:$AA,Z$645,FALSE)))</f>
        <v>8.1721771678103558E-2</v>
      </c>
    </row>
    <row r="411" spans="1:26" x14ac:dyDescent="0.3">
      <c r="A411">
        <v>106011109</v>
      </c>
      <c r="B411" t="s">
        <v>183</v>
      </c>
      <c r="C411" s="2">
        <f>VLOOKUP($B411,'Changes (pct point)'!$B:$AA,C$645,FALSE)/(VLOOKUP($B411,'Rates (%) SA2'!$B:$AA,C$645,FALSE)-(VLOOKUP($B411,'Changes (pct point)'!$B:$AA,C$645,FALSE)))</f>
        <v>7.9123196605374757E-2</v>
      </c>
      <c r="D411" s="2">
        <f>VLOOKUP($B411,'Changes (pct point)'!$B:$AA,D$645,FALSE)/(VLOOKUP($B411,'Rates (%) SA2'!$B:$AA,D$645,FALSE)-(VLOOKUP($B411,'Changes (pct point)'!$B:$AA,D$645,FALSE)))</f>
        <v>-0.11088200000000005</v>
      </c>
      <c r="E411" s="2">
        <f>VLOOKUP($B411,'Changes (pct point)'!$B:$AA,E$645,FALSE)/(VLOOKUP($B411,'Rates (%) SA2'!$B:$AA,E$645,FALSE)-(VLOOKUP($B411,'Changes (pct point)'!$B:$AA,E$645,FALSE)))</f>
        <v>0.80600000000000027</v>
      </c>
      <c r="F411" s="2">
        <f>VLOOKUP($B411,'Changes (pct point)'!$B:$AA,F$645,FALSE)/(VLOOKUP($B411,'Rates (%) SA2'!$B:$AA,F$645,FALSE)-(VLOOKUP($B411,'Changes (pct point)'!$B:$AA,F$645,FALSE)))</f>
        <v>0.17607916666666651</v>
      </c>
      <c r="G411" s="2">
        <f>VLOOKUP($B411,'Changes (pct point)'!$B:$AA,G$645,FALSE)/(VLOOKUP($B411,'Rates (%) SA2'!$B:$AA,G$645,FALSE)-(VLOOKUP($B411,'Changes (pct point)'!$B:$AA,G$645,FALSE)))</f>
        <v>-0.28343511450381675</v>
      </c>
      <c r="H411" s="2">
        <f>VLOOKUP($B411,'Changes (pct point)'!$B:$AA,H$645,FALSE)/(VLOOKUP($B411,'Rates (%) SA2'!$B:$AA,H$645,FALSE)-(VLOOKUP($B411,'Changes (pct point)'!$B:$AA,H$645,FALSE)))</f>
        <v>0.20067355371900833</v>
      </c>
      <c r="I411" s="2">
        <f>VLOOKUP($B411,'Changes (pct point)'!$B:$AA,I$645,FALSE)/(VLOOKUP($B411,'Rates (%) SA2'!$B:$AA,I$645,FALSE)-(VLOOKUP($B411,'Changes (pct point)'!$B:$AA,I$645,FALSE)))</f>
        <v>7.4502857142857107E-2</v>
      </c>
      <c r="J411" s="2">
        <f>VLOOKUP($B411,'Changes (pct point)'!$B:$AA,J$645,FALSE)/(VLOOKUP($B411,'Rates (%) SA2'!$B:$AA,J$645,FALSE)-(VLOOKUP($B411,'Changes (pct point)'!$B:$AA,J$645,FALSE)))</f>
        <v>-4.7217460317460318E-2</v>
      </c>
      <c r="K411" s="2">
        <f>VLOOKUP($B411,'Changes (pct point)'!$B:$AA,K$645,FALSE)/(VLOOKUP($B411,'Rates (%) SA2'!$B:$AA,K$645,FALSE)-(VLOOKUP($B411,'Changes (pct point)'!$B:$AA,K$645,FALSE)))</f>
        <v>9.2647058823529485E-2</v>
      </c>
      <c r="L411" s="2">
        <f>VLOOKUP($B411,'Changes (pct point)'!$B:$AA,L$645,FALSE)/(VLOOKUP($B411,'Rates (%) SA2'!$B:$AA,L$645,FALSE)-(VLOOKUP($B411,'Changes (pct point)'!$B:$AA,L$645,FALSE)))</f>
        <v>0.22097196261682253</v>
      </c>
      <c r="M411" s="2">
        <f>VLOOKUP($B411,'Changes (pct point)'!$B:$AA,M$645,FALSE)/(VLOOKUP($B411,'Rates (%) SA2'!$B:$AA,M$645,FALSE)-(VLOOKUP($B411,'Changes (pct point)'!$B:$AA,M$645,FALSE)))</f>
        <v>1.6043514644351442E-2</v>
      </c>
      <c r="N411" s="2">
        <f>VLOOKUP($B411,'Changes (pct point)'!$B:$AA,N$645,FALSE)/(VLOOKUP($B411,'Rates (%) SA2'!$B:$AA,N$645,FALSE)-(VLOOKUP($B411,'Changes (pct point)'!$B:$AA,N$645,FALSE)))</f>
        <v>-0.18757352941176478</v>
      </c>
      <c r="O411" s="2">
        <f>VLOOKUP($B411,'Changes (pct point)'!$B:$AA,O$645,FALSE)/(VLOOKUP($B411,'Rates (%) SA2'!$B:$AA,O$645,FALSE)-(VLOOKUP($B411,'Changes (pct point)'!$B:$AA,O$645,FALSE)))</f>
        <v>1.1131803278688528</v>
      </c>
      <c r="P411" s="2">
        <f>VLOOKUP($B411,'Changes (pct point)'!$B:$AA,P$645,FALSE)/(VLOOKUP($B411,'Rates (%) SA2'!$B:$AA,P$645,FALSE)-(VLOOKUP($B411,'Changes (pct point)'!$B:$AA,P$645,FALSE)))</f>
        <v>3.4019090909090908</v>
      </c>
      <c r="Q411" s="2">
        <f>VLOOKUP($B411,'Changes (pct point)'!$B:$AA,Q$645,FALSE)/(VLOOKUP($B411,'Rates (%) SA2'!$B:$AA,Q$645,FALSE)-(VLOOKUP($B411,'Changes (pct point)'!$B:$AA,Q$645,FALSE)))</f>
        <v>0.29651779935275063</v>
      </c>
      <c r="R411" s="2">
        <f>VLOOKUP($B411,'Changes (pct point)'!$B:$AA,R$645,FALSE)/(VLOOKUP($B411,'Rates (%) SA2'!$B:$AA,R$645,FALSE)-(VLOOKUP($B411,'Changes (pct point)'!$B:$AA,R$645,FALSE)))</f>
        <v>-0.25194076923076925</v>
      </c>
      <c r="S411" s="2">
        <f>VLOOKUP($B411,'Changes (pct point)'!$B:$AA,S$645,FALSE)/(VLOOKUP($B411,'Rates (%) SA2'!$B:$AA,S$645,FALSE)-(VLOOKUP($B411,'Changes (pct point)'!$B:$AA,S$645,FALSE)))</f>
        <v>-0.24749649122807016</v>
      </c>
      <c r="T411" s="2">
        <f>VLOOKUP($B411,'Changes (pct point)'!$B:$AA,T$645,FALSE)/(VLOOKUP($B411,'Rates (%) SA2'!$B:$AA,T$645,FALSE)-(VLOOKUP($B411,'Changes (pct point)'!$B:$AA,T$645,FALSE)))</f>
        <v>0.89093567251462003</v>
      </c>
      <c r="U411" s="2">
        <f>VLOOKUP($B411,'Changes (pct point)'!$B:$AA,U$645,FALSE)/(VLOOKUP($B411,'Rates (%) SA2'!$B:$AA,U$645,FALSE)-(VLOOKUP($B411,'Changes (pct point)'!$B:$AA,U$645,FALSE)))</f>
        <v>-0.18392277227722781</v>
      </c>
      <c r="V411" s="2" t="e">
        <f>VLOOKUP($B411,'Changes (pct point)'!$B:$AA,V$645,FALSE)/(VLOOKUP($B411,'Rates (%) SA2'!$B:$AA,V$645,FALSE)-(VLOOKUP($B411,'Changes (pct point)'!$B:$AA,V$645,FALSE)))</f>
        <v>#VALUE!</v>
      </c>
      <c r="W411" s="2">
        <f>VLOOKUP($B411,'Changes (pct point)'!$B:$AA,W$645,FALSE)/(VLOOKUP($B411,'Rates (%) SA2'!$B:$AA,W$645,FALSE)-(VLOOKUP($B411,'Changes (pct point)'!$B:$AA,W$645,FALSE)))</f>
        <v>0.13959390862944163</v>
      </c>
      <c r="X411" s="2">
        <f>VLOOKUP($B411,'Changes (pct point)'!$B:$AA,X$645,FALSE)/(VLOOKUP($B411,'Rates (%) SA2'!$B:$AA,X$645,FALSE)-(VLOOKUP($B411,'Changes (pct point)'!$B:$AA,X$645,FALSE)))</f>
        <v>-0.15853091585309159</v>
      </c>
      <c r="Y411" s="2" t="e">
        <f>VLOOKUP($B411,'Changes (pct point)'!$B:$AA,Y$645,FALSE)/(VLOOKUP($B411,'Rates (%) SA2'!$B:$AA,Y$645,FALSE)-(VLOOKUP($B411,'Changes (pct point)'!$B:$AA,Y$645,FALSE)))</f>
        <v>#DIV/0!</v>
      </c>
      <c r="Z411" s="2">
        <f>VLOOKUP($B411,'Changes (pct point)'!$B:$AA,Z$645,FALSE)/(VLOOKUP($B411,'Rates (%) SA2'!$B:$AA,Z$645,FALSE)-(VLOOKUP($B411,'Changes (pct point)'!$B:$AA,Z$645,FALSE)))</f>
        <v>0.2185398655139289</v>
      </c>
    </row>
    <row r="412" spans="1:26" x14ac:dyDescent="0.3">
      <c r="A412">
        <v>121031412</v>
      </c>
      <c r="B412" t="s">
        <v>543</v>
      </c>
      <c r="C412" s="2">
        <f>VLOOKUP($B412,'Changes (pct point)'!$B:$AA,C$645,FALSE)/(VLOOKUP($B412,'Rates (%) SA2'!$B:$AA,C$645,FALSE)-(VLOOKUP($B412,'Changes (pct point)'!$B:$AA,C$645,FALSE)))</f>
        <v>-2.0316050799762959E-2</v>
      </c>
      <c r="D412" s="2">
        <f>VLOOKUP($B412,'Changes (pct point)'!$B:$AA,D$645,FALSE)/(VLOOKUP($B412,'Rates (%) SA2'!$B:$AA,D$645,FALSE)-(VLOOKUP($B412,'Changes (pct point)'!$B:$AA,D$645,FALSE)))</f>
        <v>3.5348461538461599E-2</v>
      </c>
      <c r="E412" s="2">
        <f>VLOOKUP($B412,'Changes (pct point)'!$B:$AA,E$645,FALSE)/(VLOOKUP($B412,'Rates (%) SA2'!$B:$AA,E$645,FALSE)-(VLOOKUP($B412,'Changes (pct point)'!$B:$AA,E$645,FALSE)))</f>
        <v>-0.4327245714285714</v>
      </c>
      <c r="F412" s="2">
        <f>VLOOKUP($B412,'Changes (pct point)'!$B:$AA,F$645,FALSE)/(VLOOKUP($B412,'Rates (%) SA2'!$B:$AA,F$645,FALSE)-(VLOOKUP($B412,'Changes (pct point)'!$B:$AA,F$645,FALSE)))</f>
        <v>-0.17336068052930056</v>
      </c>
      <c r="G412" s="2">
        <f>VLOOKUP($B412,'Changes (pct point)'!$B:$AA,G$645,FALSE)/(VLOOKUP($B412,'Rates (%) SA2'!$B:$AA,G$645,FALSE)-(VLOOKUP($B412,'Changes (pct point)'!$B:$AA,G$645,FALSE)))</f>
        <v>1.7370377777777775</v>
      </c>
      <c r="H412" s="2">
        <f>VLOOKUP($B412,'Changes (pct point)'!$B:$AA,H$645,FALSE)/(VLOOKUP($B412,'Rates (%) SA2'!$B:$AA,H$645,FALSE)-(VLOOKUP($B412,'Changes (pct point)'!$B:$AA,H$645,FALSE)))</f>
        <v>-5.0956574923547347E-2</v>
      </c>
      <c r="I412" s="2">
        <f>VLOOKUP($B412,'Changes (pct point)'!$B:$AA,I$645,FALSE)/(VLOOKUP($B412,'Rates (%) SA2'!$B:$AA,I$645,FALSE)-(VLOOKUP($B412,'Changes (pct point)'!$B:$AA,I$645,FALSE)))</f>
        <v>-1.0183083511777333E-2</v>
      </c>
      <c r="J412" s="2">
        <f>VLOOKUP($B412,'Changes (pct point)'!$B:$AA,J$645,FALSE)/(VLOOKUP($B412,'Rates (%) SA2'!$B:$AA,J$645,FALSE)-(VLOOKUP($B412,'Changes (pct point)'!$B:$AA,J$645,FALSE)))</f>
        <v>2.2499999999999964E-3</v>
      </c>
      <c r="K412" s="2">
        <f>VLOOKUP($B412,'Changes (pct point)'!$B:$AA,K$645,FALSE)/(VLOOKUP($B412,'Rates (%) SA2'!$B:$AA,K$645,FALSE)-(VLOOKUP($B412,'Changes (pct point)'!$B:$AA,K$645,FALSE)))</f>
        <v>2.9340892857142848</v>
      </c>
      <c r="L412" s="2">
        <f>VLOOKUP($B412,'Changes (pct point)'!$B:$AA,L$645,FALSE)/(VLOOKUP($B412,'Rates (%) SA2'!$B:$AA,L$645,FALSE)-(VLOOKUP($B412,'Changes (pct point)'!$B:$AA,L$645,FALSE)))</f>
        <v>-0.31830632911392398</v>
      </c>
      <c r="M412" s="2">
        <f>VLOOKUP($B412,'Changes (pct point)'!$B:$AA,M$645,FALSE)/(VLOOKUP($B412,'Rates (%) SA2'!$B:$AA,M$645,FALSE)-(VLOOKUP($B412,'Changes (pct point)'!$B:$AA,M$645,FALSE)))</f>
        <v>0.4908770642201834</v>
      </c>
      <c r="N412" s="2">
        <f>VLOOKUP($B412,'Changes (pct point)'!$B:$AA,N$645,FALSE)/(VLOOKUP($B412,'Rates (%) SA2'!$B:$AA,N$645,FALSE)-(VLOOKUP($B412,'Changes (pct point)'!$B:$AA,N$645,FALSE)))</f>
        <v>-0.50016222222222217</v>
      </c>
      <c r="O412" s="2">
        <f>VLOOKUP($B412,'Changes (pct point)'!$B:$AA,O$645,FALSE)/(VLOOKUP($B412,'Rates (%) SA2'!$B:$AA,O$645,FALSE)-(VLOOKUP($B412,'Changes (pct point)'!$B:$AA,O$645,FALSE)))</f>
        <v>1.2216186666666669</v>
      </c>
      <c r="P412" s="2">
        <f>VLOOKUP($B412,'Changes (pct point)'!$B:$AA,P$645,FALSE)/(VLOOKUP($B412,'Rates (%) SA2'!$B:$AA,P$645,FALSE)-(VLOOKUP($B412,'Changes (pct point)'!$B:$AA,P$645,FALSE)))</f>
        <v>-0.7310821917808219</v>
      </c>
      <c r="Q412" s="2">
        <f>VLOOKUP($B412,'Changes (pct point)'!$B:$AA,Q$645,FALSE)/(VLOOKUP($B412,'Rates (%) SA2'!$B:$AA,Q$645,FALSE)-(VLOOKUP($B412,'Changes (pct point)'!$B:$AA,Q$645,FALSE)))</f>
        <v>0.10721818181818182</v>
      </c>
      <c r="R412" s="2">
        <f>VLOOKUP($B412,'Changes (pct point)'!$B:$AA,R$645,FALSE)/(VLOOKUP($B412,'Rates (%) SA2'!$B:$AA,R$645,FALSE)-(VLOOKUP($B412,'Changes (pct point)'!$B:$AA,R$645,FALSE)))</f>
        <v>1.4357</v>
      </c>
      <c r="S412" s="2">
        <f>VLOOKUP($B412,'Changes (pct point)'!$B:$AA,S$645,FALSE)/(VLOOKUP($B412,'Rates (%) SA2'!$B:$AA,S$645,FALSE)-(VLOOKUP($B412,'Changes (pct point)'!$B:$AA,S$645,FALSE)))</f>
        <v>0.53036000000000005</v>
      </c>
      <c r="T412" s="2">
        <f>VLOOKUP($B412,'Changes (pct point)'!$B:$AA,T$645,FALSE)/(VLOOKUP($B412,'Rates (%) SA2'!$B:$AA,T$645,FALSE)-(VLOOKUP($B412,'Changes (pct point)'!$B:$AA,T$645,FALSE)))</f>
        <v>-0.15120072332730561</v>
      </c>
      <c r="U412" s="2">
        <f>VLOOKUP($B412,'Changes (pct point)'!$B:$AA,U$645,FALSE)/(VLOOKUP($B412,'Rates (%) SA2'!$B:$AA,U$645,FALSE)-(VLOOKUP($B412,'Changes (pct point)'!$B:$AA,U$645,FALSE)))</f>
        <v>-0.18607225433526012</v>
      </c>
      <c r="V412" s="2" t="e">
        <f>VLOOKUP($B412,'Changes (pct point)'!$B:$AA,V$645,FALSE)/(VLOOKUP($B412,'Rates (%) SA2'!$B:$AA,V$645,FALSE)-(VLOOKUP($B412,'Changes (pct point)'!$B:$AA,V$645,FALSE)))</f>
        <v>#VALUE!</v>
      </c>
      <c r="W412" s="2">
        <f>VLOOKUP($B412,'Changes (pct point)'!$B:$AA,W$645,FALSE)/(VLOOKUP($B412,'Rates (%) SA2'!$B:$AA,W$645,FALSE)-(VLOOKUP($B412,'Changes (pct point)'!$B:$AA,W$645,FALSE)))</f>
        <v>0.43828715365239296</v>
      </c>
      <c r="X412" s="2">
        <f>VLOOKUP($B412,'Changes (pct point)'!$B:$AA,X$645,FALSE)/(VLOOKUP($B412,'Rates (%) SA2'!$B:$AA,X$645,FALSE)-(VLOOKUP($B412,'Changes (pct point)'!$B:$AA,X$645,FALSE)))</f>
        <v>-0.70170244263508508</v>
      </c>
      <c r="Y412" s="2">
        <f>VLOOKUP($B412,'Changes (pct point)'!$B:$AA,Y$645,FALSE)/(VLOOKUP($B412,'Rates (%) SA2'!$B:$AA,Y$645,FALSE)-(VLOOKUP($B412,'Changes (pct point)'!$B:$AA,Y$645,FALSE)))</f>
        <v>0.20821917808219176</v>
      </c>
      <c r="Z412" s="2">
        <f>VLOOKUP($B412,'Changes (pct point)'!$B:$AA,Z$645,FALSE)/(VLOOKUP($B412,'Rates (%) SA2'!$B:$AA,Z$645,FALSE)-(VLOOKUP($B412,'Changes (pct point)'!$B:$AA,Z$645,FALSE)))</f>
        <v>0.62818791946308716</v>
      </c>
    </row>
    <row r="413" spans="1:26" x14ac:dyDescent="0.3">
      <c r="A413">
        <v>120021674</v>
      </c>
      <c r="B413" t="s">
        <v>510</v>
      </c>
      <c r="C413" s="2">
        <f>VLOOKUP($B413,'Changes (pct point)'!$B:$AA,C$645,FALSE)/(VLOOKUP($B413,'Rates (%) SA2'!$B:$AA,C$645,FALSE)-(VLOOKUP($B413,'Changes (pct point)'!$B:$AA,C$645,FALSE)))</f>
        <v>-0.38682612970378999</v>
      </c>
      <c r="D413" s="2">
        <f>VLOOKUP($B413,'Changes (pct point)'!$B:$AA,D$645,FALSE)/(VLOOKUP($B413,'Rates (%) SA2'!$B:$AA,D$645,FALSE)-(VLOOKUP($B413,'Changes (pct point)'!$B:$AA,D$645,FALSE)))</f>
        <v>-0.74090860896332089</v>
      </c>
      <c r="E413" s="2">
        <f>VLOOKUP($B413,'Changes (pct point)'!$B:$AA,E$645,FALSE)/(VLOOKUP($B413,'Rates (%) SA2'!$B:$AA,E$645,FALSE)-(VLOOKUP($B413,'Changes (pct point)'!$B:$AA,E$645,FALSE)))</f>
        <v>-0.4935502104890897</v>
      </c>
      <c r="F413" s="2">
        <f>VLOOKUP($B413,'Changes (pct point)'!$B:$AA,F$645,FALSE)/(VLOOKUP($B413,'Rates (%) SA2'!$B:$AA,F$645,FALSE)-(VLOOKUP($B413,'Changes (pct point)'!$B:$AA,F$645,FALSE)))</f>
        <v>-0.36498372875554502</v>
      </c>
      <c r="G413" s="2">
        <f>VLOOKUP($B413,'Changes (pct point)'!$B:$AA,G$645,FALSE)/(VLOOKUP($B413,'Rates (%) SA2'!$B:$AA,G$645,FALSE)-(VLOOKUP($B413,'Changes (pct point)'!$B:$AA,G$645,FALSE)))</f>
        <v>0.15432619574970044</v>
      </c>
      <c r="H413" s="2">
        <f>VLOOKUP($B413,'Changes (pct point)'!$B:$AA,H$645,FALSE)/(VLOOKUP($B413,'Rates (%) SA2'!$B:$AA,H$645,FALSE)-(VLOOKUP($B413,'Changes (pct point)'!$B:$AA,H$645,FALSE)))</f>
        <v>-0.29437387380694857</v>
      </c>
      <c r="I413" s="2">
        <f>VLOOKUP($B413,'Changes (pct point)'!$B:$AA,I$645,FALSE)/(VLOOKUP($B413,'Rates (%) SA2'!$B:$AA,I$645,FALSE)-(VLOOKUP($B413,'Changes (pct point)'!$B:$AA,I$645,FALSE)))</f>
        <v>-0.29080210821040475</v>
      </c>
      <c r="J413" s="2">
        <f>VLOOKUP($B413,'Changes (pct point)'!$B:$AA,J$645,FALSE)/(VLOOKUP($B413,'Rates (%) SA2'!$B:$AA,J$645,FALSE)-(VLOOKUP($B413,'Changes (pct point)'!$B:$AA,J$645,FALSE)))</f>
        <v>0.16360433695834903</v>
      </c>
      <c r="K413" s="2">
        <f>VLOOKUP($B413,'Changes (pct point)'!$B:$AA,K$645,FALSE)/(VLOOKUP($B413,'Rates (%) SA2'!$B:$AA,K$645,FALSE)-(VLOOKUP($B413,'Changes (pct point)'!$B:$AA,K$645,FALSE)))</f>
        <v>-0.33345935947708794</v>
      </c>
      <c r="L413" s="2">
        <f>VLOOKUP($B413,'Changes (pct point)'!$B:$AA,L$645,FALSE)/(VLOOKUP($B413,'Rates (%) SA2'!$B:$AA,L$645,FALSE)-(VLOOKUP($B413,'Changes (pct point)'!$B:$AA,L$645,FALSE)))</f>
        <v>-0.77224737082506378</v>
      </c>
      <c r="M413" s="2">
        <f>VLOOKUP($B413,'Changes (pct point)'!$B:$AA,M$645,FALSE)/(VLOOKUP($B413,'Rates (%) SA2'!$B:$AA,M$645,FALSE)-(VLOOKUP($B413,'Changes (pct point)'!$B:$AA,M$645,FALSE)))</f>
        <v>-0.60413120321157721</v>
      </c>
      <c r="N413" s="2">
        <f>VLOOKUP($B413,'Changes (pct point)'!$B:$AA,N$645,FALSE)/(VLOOKUP($B413,'Rates (%) SA2'!$B:$AA,N$645,FALSE)-(VLOOKUP($B413,'Changes (pct point)'!$B:$AA,N$645,FALSE)))</f>
        <v>-0.69342070521096089</v>
      </c>
      <c r="O413" s="2">
        <f>VLOOKUP($B413,'Changes (pct point)'!$B:$AA,O$645,FALSE)/(VLOOKUP($B413,'Rates (%) SA2'!$B:$AA,O$645,FALSE)-(VLOOKUP($B413,'Changes (pct point)'!$B:$AA,O$645,FALSE)))</f>
        <v>0.26665312121094514</v>
      </c>
      <c r="P413" s="2">
        <f>VLOOKUP($B413,'Changes (pct point)'!$B:$AA,P$645,FALSE)/(VLOOKUP($B413,'Rates (%) SA2'!$B:$AA,P$645,FALSE)-(VLOOKUP($B413,'Changes (pct point)'!$B:$AA,P$645,FALSE)))</f>
        <v>-0.38983464594108974</v>
      </c>
      <c r="Q413" s="2">
        <f>VLOOKUP($B413,'Changes (pct point)'!$B:$AA,Q$645,FALSE)/(VLOOKUP($B413,'Rates (%) SA2'!$B:$AA,Q$645,FALSE)-(VLOOKUP($B413,'Changes (pct point)'!$B:$AA,Q$645,FALSE)))</f>
        <v>-0.23006574172819497</v>
      </c>
      <c r="R413" s="2">
        <f>VLOOKUP($B413,'Changes (pct point)'!$B:$AA,R$645,FALSE)/(VLOOKUP($B413,'Rates (%) SA2'!$B:$AA,R$645,FALSE)-(VLOOKUP($B413,'Changes (pct point)'!$B:$AA,R$645,FALSE)))</f>
        <v>7.7344111117285119E-2</v>
      </c>
      <c r="S413" s="2">
        <f>VLOOKUP($B413,'Changes (pct point)'!$B:$AA,S$645,FALSE)/(VLOOKUP($B413,'Rates (%) SA2'!$B:$AA,S$645,FALSE)-(VLOOKUP($B413,'Changes (pct point)'!$B:$AA,S$645,FALSE)))</f>
        <v>-0.35841296137640899</v>
      </c>
      <c r="T413" s="2">
        <f>VLOOKUP($B413,'Changes (pct point)'!$B:$AA,T$645,FALSE)/(VLOOKUP($B413,'Rates (%) SA2'!$B:$AA,T$645,FALSE)-(VLOOKUP($B413,'Changes (pct point)'!$B:$AA,T$645,FALSE)))</f>
        <v>-0.57423431995152929</v>
      </c>
      <c r="U413" s="2">
        <f>VLOOKUP($B413,'Changes (pct point)'!$B:$AA,U$645,FALSE)/(VLOOKUP($B413,'Rates (%) SA2'!$B:$AA,U$645,FALSE)-(VLOOKUP($B413,'Changes (pct point)'!$B:$AA,U$645,FALSE)))</f>
        <v>-0.18628327459577118</v>
      </c>
      <c r="V413" s="2">
        <f>VLOOKUP($B413,'Changes (pct point)'!$B:$AA,V$645,FALSE)/(VLOOKUP($B413,'Rates (%) SA2'!$B:$AA,V$645,FALSE)-(VLOOKUP($B413,'Changes (pct point)'!$B:$AA,V$645,FALSE)))</f>
        <v>8.3343814998540086E-2</v>
      </c>
      <c r="W413" s="2">
        <f>VLOOKUP($B413,'Changes (pct point)'!$B:$AA,W$645,FALSE)/(VLOOKUP($B413,'Rates (%) SA2'!$B:$AA,W$645,FALSE)-(VLOOKUP($B413,'Changes (pct point)'!$B:$AA,W$645,FALSE)))</f>
        <v>-1.7077798861480076E-2</v>
      </c>
      <c r="X413" s="2">
        <f>VLOOKUP($B413,'Changes (pct point)'!$B:$AA,X$645,FALSE)/(VLOOKUP($B413,'Rates (%) SA2'!$B:$AA,X$645,FALSE)-(VLOOKUP($B413,'Changes (pct point)'!$B:$AA,X$645,FALSE)))</f>
        <v>-0.39475774424146148</v>
      </c>
      <c r="Y413" s="2">
        <f>VLOOKUP($B413,'Changes (pct point)'!$B:$AA,Y$645,FALSE)/(VLOOKUP($B413,'Rates (%) SA2'!$B:$AA,Y$645,FALSE)-(VLOOKUP($B413,'Changes (pct point)'!$B:$AA,Y$645,FALSE)))</f>
        <v>-0.10643330179754021</v>
      </c>
      <c r="Z413" s="2">
        <f>VLOOKUP($B413,'Changes (pct point)'!$B:$AA,Z$645,FALSE)/(VLOOKUP($B413,'Rates (%) SA2'!$B:$AA,Z$645,FALSE)-(VLOOKUP($B413,'Changes (pct point)'!$B:$AA,Z$645,FALSE)))</f>
        <v>-3.9133052378085495E-2</v>
      </c>
    </row>
    <row r="414" spans="1:26" x14ac:dyDescent="0.3">
      <c r="A414">
        <v>109011176</v>
      </c>
      <c r="B414" t="s">
        <v>255</v>
      </c>
      <c r="C414" s="2">
        <f>VLOOKUP($B414,'Changes (pct point)'!$B:$AA,C$645,FALSE)/(VLOOKUP($B414,'Rates (%) SA2'!$B:$AA,C$645,FALSE)-(VLOOKUP($B414,'Changes (pct point)'!$B:$AA,C$645,FALSE)))</f>
        <v>-8.1337607891492053E-2</v>
      </c>
      <c r="D414" s="2">
        <f>VLOOKUP($B414,'Changes (pct point)'!$B:$AA,D$645,FALSE)/(VLOOKUP($B414,'Rates (%) SA2'!$B:$AA,D$645,FALSE)-(VLOOKUP($B414,'Changes (pct point)'!$B:$AA,D$645,FALSE)))</f>
        <v>-0.29417702702702703</v>
      </c>
      <c r="E414" s="2">
        <f>VLOOKUP($B414,'Changes (pct point)'!$B:$AA,E$645,FALSE)/(VLOOKUP($B414,'Rates (%) SA2'!$B:$AA,E$645,FALSE)-(VLOOKUP($B414,'Changes (pct point)'!$B:$AA,E$645,FALSE)))</f>
        <v>0.13019078947368426</v>
      </c>
      <c r="F414" s="2">
        <f>VLOOKUP($B414,'Changes (pct point)'!$B:$AA,F$645,FALSE)/(VLOOKUP($B414,'Rates (%) SA2'!$B:$AA,F$645,FALSE)-(VLOOKUP($B414,'Changes (pct point)'!$B:$AA,F$645,FALSE)))</f>
        <v>-8.7452420701168695E-2</v>
      </c>
      <c r="G414" s="2">
        <f>VLOOKUP($B414,'Changes (pct point)'!$B:$AA,G$645,FALSE)/(VLOOKUP($B414,'Rates (%) SA2'!$B:$AA,G$645,FALSE)-(VLOOKUP($B414,'Changes (pct point)'!$B:$AA,G$645,FALSE)))</f>
        <v>0.12195434782608698</v>
      </c>
      <c r="H414" s="2">
        <f>VLOOKUP($B414,'Changes (pct point)'!$B:$AA,H$645,FALSE)/(VLOOKUP($B414,'Rates (%) SA2'!$B:$AA,H$645,FALSE)-(VLOOKUP($B414,'Changes (pct point)'!$B:$AA,H$645,FALSE)))</f>
        <v>2.6299999999999917E-2</v>
      </c>
      <c r="I414" s="2">
        <f>VLOOKUP($B414,'Changes (pct point)'!$B:$AA,I$645,FALSE)/(VLOOKUP($B414,'Rates (%) SA2'!$B:$AA,I$645,FALSE)-(VLOOKUP($B414,'Changes (pct point)'!$B:$AA,I$645,FALSE)))</f>
        <v>-5.11263157894737E-2</v>
      </c>
      <c r="J414" s="2">
        <f>VLOOKUP($B414,'Changes (pct point)'!$B:$AA,J$645,FALSE)/(VLOOKUP($B414,'Rates (%) SA2'!$B:$AA,J$645,FALSE)-(VLOOKUP($B414,'Changes (pct point)'!$B:$AA,J$645,FALSE)))</f>
        <v>1.2116081871344973E-2</v>
      </c>
      <c r="K414" s="2">
        <f>VLOOKUP($B414,'Changes (pct point)'!$B:$AA,K$645,FALSE)/(VLOOKUP($B414,'Rates (%) SA2'!$B:$AA,K$645,FALSE)-(VLOOKUP($B414,'Changes (pct point)'!$B:$AA,K$645,FALSE)))</f>
        <v>0.23852043010752691</v>
      </c>
      <c r="L414" s="2">
        <f>VLOOKUP($B414,'Changes (pct point)'!$B:$AA,L$645,FALSE)/(VLOOKUP($B414,'Rates (%) SA2'!$B:$AA,L$645,FALSE)-(VLOOKUP($B414,'Changes (pct point)'!$B:$AA,L$645,FALSE)))</f>
        <v>7.3743384615384669E-2</v>
      </c>
      <c r="M414" s="2">
        <f>VLOOKUP($B414,'Changes (pct point)'!$B:$AA,M$645,FALSE)/(VLOOKUP($B414,'Rates (%) SA2'!$B:$AA,M$645,FALSE)-(VLOOKUP($B414,'Changes (pct point)'!$B:$AA,M$645,FALSE)))</f>
        <v>-0.30159477124183015</v>
      </c>
      <c r="N414" s="2">
        <f>VLOOKUP($B414,'Changes (pct point)'!$B:$AA,N$645,FALSE)/(VLOOKUP($B414,'Rates (%) SA2'!$B:$AA,N$645,FALSE)-(VLOOKUP($B414,'Changes (pct point)'!$B:$AA,N$645,FALSE)))</f>
        <v>-0.21928434782608699</v>
      </c>
      <c r="O414" s="2">
        <f>VLOOKUP($B414,'Changes (pct point)'!$B:$AA,O$645,FALSE)/(VLOOKUP($B414,'Rates (%) SA2'!$B:$AA,O$645,FALSE)-(VLOOKUP($B414,'Changes (pct point)'!$B:$AA,O$645,FALSE)))</f>
        <v>6.2793625498007835E-2</v>
      </c>
      <c r="P414" s="2">
        <f>VLOOKUP($B414,'Changes (pct point)'!$B:$AA,P$645,FALSE)/(VLOOKUP($B414,'Rates (%) SA2'!$B:$AA,P$645,FALSE)-(VLOOKUP($B414,'Changes (pct point)'!$B:$AA,P$645,FALSE)))</f>
        <v>-0.3847272727272727</v>
      </c>
      <c r="Q414" s="2">
        <f>VLOOKUP($B414,'Changes (pct point)'!$B:$AA,Q$645,FALSE)/(VLOOKUP($B414,'Rates (%) SA2'!$B:$AA,Q$645,FALSE)-(VLOOKUP($B414,'Changes (pct point)'!$B:$AA,Q$645,FALSE)))</f>
        <v>0.19231414267834782</v>
      </c>
      <c r="R414" s="2">
        <f>VLOOKUP($B414,'Changes (pct point)'!$B:$AA,R$645,FALSE)/(VLOOKUP($B414,'Rates (%) SA2'!$B:$AA,R$645,FALSE)-(VLOOKUP($B414,'Changes (pct point)'!$B:$AA,R$645,FALSE)))</f>
        <v>0.1934133819951338</v>
      </c>
      <c r="S414" s="2">
        <f>VLOOKUP($B414,'Changes (pct point)'!$B:$AA,S$645,FALSE)/(VLOOKUP($B414,'Rates (%) SA2'!$B:$AA,S$645,FALSE)-(VLOOKUP($B414,'Changes (pct point)'!$B:$AA,S$645,FALSE)))</f>
        <v>-0.42054078212290497</v>
      </c>
      <c r="T414" s="2">
        <f>VLOOKUP($B414,'Changes (pct point)'!$B:$AA,T$645,FALSE)/(VLOOKUP($B414,'Rates (%) SA2'!$B:$AA,T$645,FALSE)-(VLOOKUP($B414,'Changes (pct point)'!$B:$AA,T$645,FALSE)))</f>
        <v>0.89660777385159018</v>
      </c>
      <c r="U414" s="2">
        <f>VLOOKUP($B414,'Changes (pct point)'!$B:$AA,U$645,FALSE)/(VLOOKUP($B414,'Rates (%) SA2'!$B:$AA,U$645,FALSE)-(VLOOKUP($B414,'Changes (pct point)'!$B:$AA,U$645,FALSE)))</f>
        <v>-0.18646509505703429</v>
      </c>
      <c r="V414" s="2">
        <f>VLOOKUP($B414,'Changes (pct point)'!$B:$AA,V$645,FALSE)/(VLOOKUP($B414,'Rates (%) SA2'!$B:$AA,V$645,FALSE)-(VLOOKUP($B414,'Changes (pct point)'!$B:$AA,V$645,FALSE)))</f>
        <v>0.1354823529411765</v>
      </c>
      <c r="W414" s="2">
        <f>VLOOKUP($B414,'Changes (pct point)'!$B:$AA,W$645,FALSE)/(VLOOKUP($B414,'Rates (%) SA2'!$B:$AA,W$645,FALSE)-(VLOOKUP($B414,'Changes (pct point)'!$B:$AA,W$645,FALSE)))</f>
        <v>0.1646273637374861</v>
      </c>
      <c r="X414" s="2">
        <f>VLOOKUP($B414,'Changes (pct point)'!$B:$AA,X$645,FALSE)/(VLOOKUP($B414,'Rates (%) SA2'!$B:$AA,X$645,FALSE)-(VLOOKUP($B414,'Changes (pct point)'!$B:$AA,X$645,FALSE)))</f>
        <v>-0.11944523068213982</v>
      </c>
      <c r="Y414" s="2">
        <f>VLOOKUP($B414,'Changes (pct point)'!$B:$AA,Y$645,FALSE)/(VLOOKUP($B414,'Rates (%) SA2'!$B:$AA,Y$645,FALSE)-(VLOOKUP($B414,'Changes (pct point)'!$B:$AA,Y$645,FALSE)))</f>
        <v>-0.27613504074505235</v>
      </c>
      <c r="Z414" s="2">
        <f>VLOOKUP($B414,'Changes (pct point)'!$B:$AA,Z$645,FALSE)/(VLOOKUP($B414,'Rates (%) SA2'!$B:$AA,Z$645,FALSE)-(VLOOKUP($B414,'Changes (pct point)'!$B:$AA,Z$645,FALSE)))</f>
        <v>0.16966858789625361</v>
      </c>
    </row>
    <row r="415" spans="1:26" x14ac:dyDescent="0.3">
      <c r="A415">
        <v>101031014</v>
      </c>
      <c r="B415" t="s">
        <v>81</v>
      </c>
      <c r="C415" s="2">
        <f>VLOOKUP($B415,'Changes (pct point)'!$B:$AA,C$645,FALSE)/(VLOOKUP($B415,'Rates (%) SA2'!$B:$AA,C$645,FALSE)-(VLOOKUP($B415,'Changes (pct point)'!$B:$AA,C$645,FALSE)))</f>
        <v>-1.4049523809523878E-2</v>
      </c>
      <c r="D415" s="2">
        <f>VLOOKUP($B415,'Changes (pct point)'!$B:$AA,D$645,FALSE)/(VLOOKUP($B415,'Rates (%) SA2'!$B:$AA,D$645,FALSE)-(VLOOKUP($B415,'Changes (pct point)'!$B:$AA,D$645,FALSE)))</f>
        <v>-0.32138025210084037</v>
      </c>
      <c r="E415" s="2">
        <f>VLOOKUP($B415,'Changes (pct point)'!$B:$AA,E$645,FALSE)/(VLOOKUP($B415,'Rates (%) SA2'!$B:$AA,E$645,FALSE)-(VLOOKUP($B415,'Changes (pct point)'!$B:$AA,E$645,FALSE)))</f>
        <v>0.31162285714285698</v>
      </c>
      <c r="F415" s="2">
        <f>VLOOKUP($B415,'Changes (pct point)'!$B:$AA,F$645,FALSE)/(VLOOKUP($B415,'Rates (%) SA2'!$B:$AA,F$645,FALSE)-(VLOOKUP($B415,'Changes (pct point)'!$B:$AA,F$645,FALSE)))</f>
        <v>-3.1483870967742179E-3</v>
      </c>
      <c r="G415" s="2">
        <f>VLOOKUP($B415,'Changes (pct point)'!$B:$AA,G$645,FALSE)/(VLOOKUP($B415,'Rates (%) SA2'!$B:$AA,G$645,FALSE)-(VLOOKUP($B415,'Changes (pct point)'!$B:$AA,G$645,FALSE)))</f>
        <v>0.25946562499999998</v>
      </c>
      <c r="H415" s="2">
        <f>VLOOKUP($B415,'Changes (pct point)'!$B:$AA,H$645,FALSE)/(VLOOKUP($B415,'Rates (%) SA2'!$B:$AA,H$645,FALSE)-(VLOOKUP($B415,'Changes (pct point)'!$B:$AA,H$645,FALSE)))</f>
        <v>0.40465416666666665</v>
      </c>
      <c r="I415" s="2">
        <f>VLOOKUP($B415,'Changes (pct point)'!$B:$AA,I$645,FALSE)/(VLOOKUP($B415,'Rates (%) SA2'!$B:$AA,I$645,FALSE)-(VLOOKUP($B415,'Changes (pct point)'!$B:$AA,I$645,FALSE)))</f>
        <v>-0.12126568047337281</v>
      </c>
      <c r="J415" s="2">
        <f>VLOOKUP($B415,'Changes (pct point)'!$B:$AA,J$645,FALSE)/(VLOOKUP($B415,'Rates (%) SA2'!$B:$AA,J$645,FALSE)-(VLOOKUP($B415,'Changes (pct point)'!$B:$AA,J$645,FALSE)))</f>
        <v>-0.13212697095435683</v>
      </c>
      <c r="K415" s="2">
        <f>VLOOKUP($B415,'Changes (pct point)'!$B:$AA,K$645,FALSE)/(VLOOKUP($B415,'Rates (%) SA2'!$B:$AA,K$645,FALSE)-(VLOOKUP($B415,'Changes (pct point)'!$B:$AA,K$645,FALSE)))</f>
        <v>0.21638239999999997</v>
      </c>
      <c r="L415" s="2">
        <f>VLOOKUP($B415,'Changes (pct point)'!$B:$AA,L$645,FALSE)/(VLOOKUP($B415,'Rates (%) SA2'!$B:$AA,L$645,FALSE)-(VLOOKUP($B415,'Changes (pct point)'!$B:$AA,L$645,FALSE)))</f>
        <v>0.62919008264462806</v>
      </c>
      <c r="M415" s="2">
        <f>VLOOKUP($B415,'Changes (pct point)'!$B:$AA,M$645,FALSE)/(VLOOKUP($B415,'Rates (%) SA2'!$B:$AA,M$645,FALSE)-(VLOOKUP($B415,'Changes (pct point)'!$B:$AA,M$645,FALSE)))</f>
        <v>-0.26771681415929205</v>
      </c>
      <c r="N415" s="2">
        <f>VLOOKUP($B415,'Changes (pct point)'!$B:$AA,N$645,FALSE)/(VLOOKUP($B415,'Rates (%) SA2'!$B:$AA,N$645,FALSE)-(VLOOKUP($B415,'Changes (pct point)'!$B:$AA,N$645,FALSE)))</f>
        <v>4.9371428571428197E-3</v>
      </c>
      <c r="O415" s="2">
        <f>VLOOKUP($B415,'Changes (pct point)'!$B:$AA,O$645,FALSE)/(VLOOKUP($B415,'Rates (%) SA2'!$B:$AA,O$645,FALSE)-(VLOOKUP($B415,'Changes (pct point)'!$B:$AA,O$645,FALSE)))</f>
        <v>4.265652173913051E-2</v>
      </c>
      <c r="P415" s="2">
        <f>VLOOKUP($B415,'Changes (pct point)'!$B:$AA,P$645,FALSE)/(VLOOKUP($B415,'Rates (%) SA2'!$B:$AA,P$645,FALSE)-(VLOOKUP($B415,'Changes (pct point)'!$B:$AA,P$645,FALSE)))</f>
        <v>-0.15160000000000007</v>
      </c>
      <c r="Q415" s="2">
        <f>VLOOKUP($B415,'Changes (pct point)'!$B:$AA,Q$645,FALSE)/(VLOOKUP($B415,'Rates (%) SA2'!$B:$AA,Q$645,FALSE)-(VLOOKUP($B415,'Changes (pct point)'!$B:$AA,Q$645,FALSE)))</f>
        <v>7.168248175182472E-2</v>
      </c>
      <c r="R415" s="2">
        <f>VLOOKUP($B415,'Changes (pct point)'!$B:$AA,R$645,FALSE)/(VLOOKUP($B415,'Rates (%) SA2'!$B:$AA,R$645,FALSE)-(VLOOKUP($B415,'Changes (pct point)'!$B:$AA,R$645,FALSE)))</f>
        <v>0.35077884615384619</v>
      </c>
      <c r="S415" s="2">
        <f>VLOOKUP($B415,'Changes (pct point)'!$B:$AA,S$645,FALSE)/(VLOOKUP($B415,'Rates (%) SA2'!$B:$AA,S$645,FALSE)-(VLOOKUP($B415,'Changes (pct point)'!$B:$AA,S$645,FALSE)))</f>
        <v>-4.3046315789473703E-2</v>
      </c>
      <c r="T415" s="2">
        <f>VLOOKUP($B415,'Changes (pct point)'!$B:$AA,T$645,FALSE)/(VLOOKUP($B415,'Rates (%) SA2'!$B:$AA,T$645,FALSE)-(VLOOKUP($B415,'Changes (pct point)'!$B:$AA,T$645,FALSE)))</f>
        <v>0.76024629629629636</v>
      </c>
      <c r="U415" s="2">
        <f>VLOOKUP($B415,'Changes (pct point)'!$B:$AA,U$645,FALSE)/(VLOOKUP($B415,'Rates (%) SA2'!$B:$AA,U$645,FALSE)-(VLOOKUP($B415,'Changes (pct point)'!$B:$AA,U$645,FALSE)))</f>
        <v>-0.18705251798561154</v>
      </c>
      <c r="V415" s="2">
        <f>VLOOKUP($B415,'Changes (pct point)'!$B:$AA,V$645,FALSE)/(VLOOKUP($B415,'Rates (%) SA2'!$B:$AA,V$645,FALSE)-(VLOOKUP($B415,'Changes (pct point)'!$B:$AA,V$645,FALSE)))</f>
        <v>0.78458749999999999</v>
      </c>
      <c r="W415" s="2">
        <f>VLOOKUP($B415,'Changes (pct point)'!$B:$AA,W$645,FALSE)/(VLOOKUP($B415,'Rates (%) SA2'!$B:$AA,W$645,FALSE)-(VLOOKUP($B415,'Changes (pct point)'!$B:$AA,W$645,FALSE)))</f>
        <v>0.12825651302605209</v>
      </c>
      <c r="X415" s="2">
        <f>VLOOKUP($B415,'Changes (pct point)'!$B:$AA,X$645,FALSE)/(VLOOKUP($B415,'Rates (%) SA2'!$B:$AA,X$645,FALSE)-(VLOOKUP($B415,'Changes (pct point)'!$B:$AA,X$645,FALSE)))</f>
        <v>8.8012139605462808E-2</v>
      </c>
      <c r="Y415" s="2">
        <f>VLOOKUP($B415,'Changes (pct point)'!$B:$AA,Y$645,FALSE)/(VLOOKUP($B415,'Rates (%) SA2'!$B:$AA,Y$645,FALSE)-(VLOOKUP($B415,'Changes (pct point)'!$B:$AA,Y$645,FALSE)))</f>
        <v>-0.5925797503467406</v>
      </c>
      <c r="Z415" s="2">
        <f>VLOOKUP($B415,'Changes (pct point)'!$B:$AA,Z$645,FALSE)/(VLOOKUP($B415,'Rates (%) SA2'!$B:$AA,Z$645,FALSE)-(VLOOKUP($B415,'Changes (pct point)'!$B:$AA,Z$645,FALSE)))</f>
        <v>0.41596989966555187</v>
      </c>
    </row>
    <row r="416" spans="1:26" x14ac:dyDescent="0.3">
      <c r="A416">
        <v>117031647</v>
      </c>
      <c r="B416" t="s">
        <v>439</v>
      </c>
      <c r="C416" s="2">
        <f>VLOOKUP($B416,'Changes (pct point)'!$B:$AA,C$645,FALSE)/(VLOOKUP($B416,'Rates (%) SA2'!$B:$AA,C$645,FALSE)-(VLOOKUP($B416,'Changes (pct point)'!$B:$AA,C$645,FALSE)))</f>
        <v>-8.2427484503386397E-2</v>
      </c>
      <c r="D416" s="2">
        <f>VLOOKUP($B416,'Changes (pct point)'!$B:$AA,D$645,FALSE)/(VLOOKUP($B416,'Rates (%) SA2'!$B:$AA,D$645,FALSE)-(VLOOKUP($B416,'Changes (pct point)'!$B:$AA,D$645,FALSE)))</f>
        <v>-0.12961224174653935</v>
      </c>
      <c r="E416" s="2">
        <f>VLOOKUP($B416,'Changes (pct point)'!$B:$AA,E$645,FALSE)/(VLOOKUP($B416,'Rates (%) SA2'!$B:$AA,E$645,FALSE)-(VLOOKUP($B416,'Changes (pct point)'!$B:$AA,E$645,FALSE)))</f>
        <v>-0.26925391777994512</v>
      </c>
      <c r="F416" s="2">
        <f>VLOOKUP($B416,'Changes (pct point)'!$B:$AA,F$645,FALSE)/(VLOOKUP($B416,'Rates (%) SA2'!$B:$AA,F$645,FALSE)-(VLOOKUP($B416,'Changes (pct point)'!$B:$AA,F$645,FALSE)))</f>
        <v>3.5199993659641368E-2</v>
      </c>
      <c r="G416" s="2">
        <f>VLOOKUP($B416,'Changes (pct point)'!$B:$AA,G$645,FALSE)/(VLOOKUP($B416,'Rates (%) SA2'!$B:$AA,G$645,FALSE)-(VLOOKUP($B416,'Changes (pct point)'!$B:$AA,G$645,FALSE)))</f>
        <v>-0.10717107216553061</v>
      </c>
      <c r="H416" s="2">
        <f>VLOOKUP($B416,'Changes (pct point)'!$B:$AA,H$645,FALSE)/(VLOOKUP($B416,'Rates (%) SA2'!$B:$AA,H$645,FALSE)-(VLOOKUP($B416,'Changes (pct point)'!$B:$AA,H$645,FALSE)))</f>
        <v>-8.4971456313034197E-2</v>
      </c>
      <c r="I416" s="2">
        <f>VLOOKUP($B416,'Changes (pct point)'!$B:$AA,I$645,FALSE)/(VLOOKUP($B416,'Rates (%) SA2'!$B:$AA,I$645,FALSE)-(VLOOKUP($B416,'Changes (pct point)'!$B:$AA,I$645,FALSE)))</f>
        <v>-6.342698124718589E-2</v>
      </c>
      <c r="J416" s="2">
        <f>VLOOKUP($B416,'Changes (pct point)'!$B:$AA,J$645,FALSE)/(VLOOKUP($B416,'Rates (%) SA2'!$B:$AA,J$645,FALSE)-(VLOOKUP($B416,'Changes (pct point)'!$B:$AA,J$645,FALSE)))</f>
        <v>0.1021597394720523</v>
      </c>
      <c r="K416" s="2">
        <f>VLOOKUP($B416,'Changes (pct point)'!$B:$AA,K$645,FALSE)/(VLOOKUP($B416,'Rates (%) SA2'!$B:$AA,K$645,FALSE)-(VLOOKUP($B416,'Changes (pct point)'!$B:$AA,K$645,FALSE)))</f>
        <v>-0.35157307442017283</v>
      </c>
      <c r="L416" s="2">
        <f>VLOOKUP($B416,'Changes (pct point)'!$B:$AA,L$645,FALSE)/(VLOOKUP($B416,'Rates (%) SA2'!$B:$AA,L$645,FALSE)-(VLOOKUP($B416,'Changes (pct point)'!$B:$AA,L$645,FALSE)))</f>
        <v>0.21726549757208902</v>
      </c>
      <c r="M416" s="2">
        <f>VLOOKUP($B416,'Changes (pct point)'!$B:$AA,M$645,FALSE)/(VLOOKUP($B416,'Rates (%) SA2'!$B:$AA,M$645,FALSE)-(VLOOKUP($B416,'Changes (pct point)'!$B:$AA,M$645,FALSE)))</f>
        <v>-0.48870435387259931</v>
      </c>
      <c r="N416" s="2">
        <f>VLOOKUP($B416,'Changes (pct point)'!$B:$AA,N$645,FALSE)/(VLOOKUP($B416,'Rates (%) SA2'!$B:$AA,N$645,FALSE)-(VLOOKUP($B416,'Changes (pct point)'!$B:$AA,N$645,FALSE)))</f>
        <v>-0.49770313206116007</v>
      </c>
      <c r="O416" s="2">
        <f>VLOOKUP($B416,'Changes (pct point)'!$B:$AA,O$645,FALSE)/(VLOOKUP($B416,'Rates (%) SA2'!$B:$AA,O$645,FALSE)-(VLOOKUP($B416,'Changes (pct point)'!$B:$AA,O$645,FALSE)))</f>
        <v>-0.25400000000000006</v>
      </c>
      <c r="P416" s="2">
        <f>VLOOKUP($B416,'Changes (pct point)'!$B:$AA,P$645,FALSE)/(VLOOKUP($B416,'Rates (%) SA2'!$B:$AA,P$645,FALSE)-(VLOOKUP($B416,'Changes (pct point)'!$B:$AA,P$645,FALSE)))</f>
        <v>-0.51604273774426657</v>
      </c>
      <c r="Q416" s="2">
        <f>VLOOKUP($B416,'Changes (pct point)'!$B:$AA,Q$645,FALSE)/(VLOOKUP($B416,'Rates (%) SA2'!$B:$AA,Q$645,FALSE)-(VLOOKUP($B416,'Changes (pct point)'!$B:$AA,Q$645,FALSE)))</f>
        <v>0.23229732544107598</v>
      </c>
      <c r="R416" s="2">
        <f>VLOOKUP($B416,'Changes (pct point)'!$B:$AA,R$645,FALSE)/(VLOOKUP($B416,'Rates (%) SA2'!$B:$AA,R$645,FALSE)-(VLOOKUP($B416,'Changes (pct point)'!$B:$AA,R$645,FALSE)))</f>
        <v>-0.15204941403040015</v>
      </c>
      <c r="S416" s="2">
        <f>VLOOKUP($B416,'Changes (pct point)'!$B:$AA,S$645,FALSE)/(VLOOKUP($B416,'Rates (%) SA2'!$B:$AA,S$645,FALSE)-(VLOOKUP($B416,'Changes (pct point)'!$B:$AA,S$645,FALSE)))</f>
        <v>-0.82251036185676818</v>
      </c>
      <c r="T416" s="2">
        <f>VLOOKUP($B416,'Changes (pct point)'!$B:$AA,T$645,FALSE)/(VLOOKUP($B416,'Rates (%) SA2'!$B:$AA,T$645,FALSE)-(VLOOKUP($B416,'Changes (pct point)'!$B:$AA,T$645,FALSE)))</f>
        <v>-0.47342847620677803</v>
      </c>
      <c r="U416" s="2">
        <f>VLOOKUP($B416,'Changes (pct point)'!$B:$AA,U$645,FALSE)/(VLOOKUP($B416,'Rates (%) SA2'!$B:$AA,U$645,FALSE)-(VLOOKUP($B416,'Changes (pct point)'!$B:$AA,U$645,FALSE)))</f>
        <v>-0.18916138666499882</v>
      </c>
      <c r="V416" s="2">
        <f>VLOOKUP($B416,'Changes (pct point)'!$B:$AA,V$645,FALSE)/(VLOOKUP($B416,'Rates (%) SA2'!$B:$AA,V$645,FALSE)-(VLOOKUP($B416,'Changes (pct point)'!$B:$AA,V$645,FALSE)))</f>
        <v>0.21158224190460892</v>
      </c>
      <c r="W416" s="2">
        <f>VLOOKUP($B416,'Changes (pct point)'!$B:$AA,W$645,FALSE)/(VLOOKUP($B416,'Rates (%) SA2'!$B:$AA,W$645,FALSE)-(VLOOKUP($B416,'Changes (pct point)'!$B:$AA,W$645,FALSE)))</f>
        <v>0.2204424103737605</v>
      </c>
      <c r="X416" s="2">
        <f>VLOOKUP($B416,'Changes (pct point)'!$B:$AA,X$645,FALSE)/(VLOOKUP($B416,'Rates (%) SA2'!$B:$AA,X$645,FALSE)-(VLOOKUP($B416,'Changes (pct point)'!$B:$AA,X$645,FALSE)))</f>
        <v>0.2545226130653267</v>
      </c>
      <c r="Y416" s="2">
        <f>VLOOKUP($B416,'Changes (pct point)'!$B:$AA,Y$645,FALSE)/(VLOOKUP($B416,'Rates (%) SA2'!$B:$AA,Y$645,FALSE)-(VLOOKUP($B416,'Changes (pct point)'!$B:$AA,Y$645,FALSE)))</f>
        <v>0.61326152810501511</v>
      </c>
      <c r="Z416" s="2">
        <f>VLOOKUP($B416,'Changes (pct point)'!$B:$AA,Z$645,FALSE)/(VLOOKUP($B416,'Rates (%) SA2'!$B:$AA,Z$645,FALSE)-(VLOOKUP($B416,'Changes (pct point)'!$B:$AA,Z$645,FALSE)))</f>
        <v>0.4184537246049661</v>
      </c>
    </row>
    <row r="417" spans="1:26" x14ac:dyDescent="0.3">
      <c r="A417">
        <v>115011553</v>
      </c>
      <c r="B417" t="s">
        <v>375</v>
      </c>
      <c r="C417" s="2">
        <f>VLOOKUP($B417,'Changes (pct point)'!$B:$AA,C$645,FALSE)/(VLOOKUP($B417,'Rates (%) SA2'!$B:$AA,C$645,FALSE)-(VLOOKUP($B417,'Changes (pct point)'!$B:$AA,C$645,FALSE)))</f>
        <v>-0.1067571236559139</v>
      </c>
      <c r="D417" s="2">
        <f>VLOOKUP($B417,'Changes (pct point)'!$B:$AA,D$645,FALSE)/(VLOOKUP($B417,'Rates (%) SA2'!$B:$AA,D$645,FALSE)-(VLOOKUP($B417,'Changes (pct point)'!$B:$AA,D$645,FALSE)))</f>
        <v>-0.21464077669902915</v>
      </c>
      <c r="E417" s="2">
        <f>VLOOKUP($B417,'Changes (pct point)'!$B:$AA,E$645,FALSE)/(VLOOKUP($B417,'Rates (%) SA2'!$B:$AA,E$645,FALSE)-(VLOOKUP($B417,'Changes (pct point)'!$B:$AA,E$645,FALSE)))</f>
        <v>1.8815662650602302E-2</v>
      </c>
      <c r="F417" s="2">
        <f>VLOOKUP($B417,'Changes (pct point)'!$B:$AA,F$645,FALSE)/(VLOOKUP($B417,'Rates (%) SA2'!$B:$AA,F$645,FALSE)-(VLOOKUP($B417,'Changes (pct point)'!$B:$AA,F$645,FALSE)))</f>
        <v>-0.1145903225806451</v>
      </c>
      <c r="G417" s="2">
        <f>VLOOKUP($B417,'Changes (pct point)'!$B:$AA,G$645,FALSE)/(VLOOKUP($B417,'Rates (%) SA2'!$B:$AA,G$645,FALSE)-(VLOOKUP($B417,'Changes (pct point)'!$B:$AA,G$645,FALSE)))</f>
        <v>4.2176991150442461E-2</v>
      </c>
      <c r="H417" s="2">
        <f>VLOOKUP($B417,'Changes (pct point)'!$B:$AA,H$645,FALSE)/(VLOOKUP($B417,'Rates (%) SA2'!$B:$AA,H$645,FALSE)-(VLOOKUP($B417,'Changes (pct point)'!$B:$AA,H$645,FALSE)))</f>
        <v>-9.0419008264462739E-2</v>
      </c>
      <c r="I417" s="2">
        <f>VLOOKUP($B417,'Changes (pct point)'!$B:$AA,I$645,FALSE)/(VLOOKUP($B417,'Rates (%) SA2'!$B:$AA,I$645,FALSE)-(VLOOKUP($B417,'Changes (pct point)'!$B:$AA,I$645,FALSE)))</f>
        <v>-3.8287457627118611E-2</v>
      </c>
      <c r="J417" s="2">
        <f>VLOOKUP($B417,'Changes (pct point)'!$B:$AA,J$645,FALSE)/(VLOOKUP($B417,'Rates (%) SA2'!$B:$AA,J$645,FALSE)-(VLOOKUP($B417,'Changes (pct point)'!$B:$AA,J$645,FALSE)))</f>
        <v>0.90082093023255827</v>
      </c>
      <c r="K417" s="2">
        <f>VLOOKUP($B417,'Changes (pct point)'!$B:$AA,K$645,FALSE)/(VLOOKUP($B417,'Rates (%) SA2'!$B:$AA,K$645,FALSE)-(VLOOKUP($B417,'Changes (pct point)'!$B:$AA,K$645,FALSE)))</f>
        <v>0.21958904109589034</v>
      </c>
      <c r="L417" s="2">
        <f>VLOOKUP($B417,'Changes (pct point)'!$B:$AA,L$645,FALSE)/(VLOOKUP($B417,'Rates (%) SA2'!$B:$AA,L$645,FALSE)-(VLOOKUP($B417,'Changes (pct point)'!$B:$AA,L$645,FALSE)))</f>
        <v>-0.2518270613107822</v>
      </c>
      <c r="M417" s="2">
        <f>VLOOKUP($B417,'Changes (pct point)'!$B:$AA,M$645,FALSE)/(VLOOKUP($B417,'Rates (%) SA2'!$B:$AA,M$645,FALSE)-(VLOOKUP($B417,'Changes (pct point)'!$B:$AA,M$645,FALSE)))</f>
        <v>-8.6236734693877534E-2</v>
      </c>
      <c r="N417" s="2">
        <f>VLOOKUP($B417,'Changes (pct point)'!$B:$AA,N$645,FALSE)/(VLOOKUP($B417,'Rates (%) SA2'!$B:$AA,N$645,FALSE)-(VLOOKUP($B417,'Changes (pct point)'!$B:$AA,N$645,FALSE)))</f>
        <v>-0.53703979057591622</v>
      </c>
      <c r="O417" s="2">
        <f>VLOOKUP($B417,'Changes (pct point)'!$B:$AA,O$645,FALSE)/(VLOOKUP($B417,'Rates (%) SA2'!$B:$AA,O$645,FALSE)-(VLOOKUP($B417,'Changes (pct point)'!$B:$AA,O$645,FALSE)))</f>
        <v>0.44774264705882344</v>
      </c>
      <c r="P417" s="2">
        <f>VLOOKUP($B417,'Changes (pct point)'!$B:$AA,P$645,FALSE)/(VLOOKUP($B417,'Rates (%) SA2'!$B:$AA,P$645,FALSE)-(VLOOKUP($B417,'Changes (pct point)'!$B:$AA,P$645,FALSE)))</f>
        <v>-0.45917419354838712</v>
      </c>
      <c r="Q417" s="2">
        <f>VLOOKUP($B417,'Changes (pct point)'!$B:$AA,Q$645,FALSE)/(VLOOKUP($B417,'Rates (%) SA2'!$B:$AA,Q$645,FALSE)-(VLOOKUP($B417,'Changes (pct point)'!$B:$AA,Q$645,FALSE)))</f>
        <v>0.35524135802469126</v>
      </c>
      <c r="R417" s="2">
        <f>VLOOKUP($B417,'Changes (pct point)'!$B:$AA,R$645,FALSE)/(VLOOKUP($B417,'Rates (%) SA2'!$B:$AA,R$645,FALSE)-(VLOOKUP($B417,'Changes (pct point)'!$B:$AA,R$645,FALSE)))</f>
        <v>2.107142857142863E-3</v>
      </c>
      <c r="S417" s="2">
        <f>VLOOKUP($B417,'Changes (pct point)'!$B:$AA,S$645,FALSE)/(VLOOKUP($B417,'Rates (%) SA2'!$B:$AA,S$645,FALSE)-(VLOOKUP($B417,'Changes (pct point)'!$B:$AA,S$645,FALSE)))</f>
        <v>0.48383820224719104</v>
      </c>
      <c r="T417" s="2">
        <f>VLOOKUP($B417,'Changes (pct point)'!$B:$AA,T$645,FALSE)/(VLOOKUP($B417,'Rates (%) SA2'!$B:$AA,T$645,FALSE)-(VLOOKUP($B417,'Changes (pct point)'!$B:$AA,T$645,FALSE)))</f>
        <v>-0.18805213114754094</v>
      </c>
      <c r="U417" s="2">
        <f>VLOOKUP($B417,'Changes (pct point)'!$B:$AA,U$645,FALSE)/(VLOOKUP($B417,'Rates (%) SA2'!$B:$AA,U$645,FALSE)-(VLOOKUP($B417,'Changes (pct point)'!$B:$AA,U$645,FALSE)))</f>
        <v>-0.19044637681159413</v>
      </c>
      <c r="V417" s="2" t="e">
        <f>VLOOKUP($B417,'Changes (pct point)'!$B:$AA,V$645,FALSE)/(VLOOKUP($B417,'Rates (%) SA2'!$B:$AA,V$645,FALSE)-(VLOOKUP($B417,'Changes (pct point)'!$B:$AA,V$645,FALSE)))</f>
        <v>#VALUE!</v>
      </c>
      <c r="W417" s="2">
        <f>VLOOKUP($B417,'Changes (pct point)'!$B:$AA,W$645,FALSE)/(VLOOKUP($B417,'Rates (%) SA2'!$B:$AA,W$645,FALSE)-(VLOOKUP($B417,'Changes (pct point)'!$B:$AA,W$645,FALSE)))</f>
        <v>0.29804560260586321</v>
      </c>
      <c r="X417" s="2" t="e">
        <f>VLOOKUP($B417,'Changes (pct point)'!$B:$AA,X$645,FALSE)/(VLOOKUP($B417,'Rates (%) SA2'!$B:$AA,X$645,FALSE)-(VLOOKUP($B417,'Changes (pct point)'!$B:$AA,X$645,FALSE)))</f>
        <v>#DIV/0!</v>
      </c>
      <c r="Y417" s="2">
        <f>VLOOKUP($B417,'Changes (pct point)'!$B:$AA,Y$645,FALSE)/(VLOOKUP($B417,'Rates (%) SA2'!$B:$AA,Y$645,FALSE)-(VLOOKUP($B417,'Changes (pct point)'!$B:$AA,Y$645,FALSE)))</f>
        <v>0.19661016949152543</v>
      </c>
      <c r="Z417" s="2">
        <f>VLOOKUP($B417,'Changes (pct point)'!$B:$AA,Z$645,FALSE)/(VLOOKUP($B417,'Rates (%) SA2'!$B:$AA,Z$645,FALSE)-(VLOOKUP($B417,'Changes (pct point)'!$B:$AA,Z$645,FALSE)))</f>
        <v>1.2275862068965517</v>
      </c>
    </row>
    <row r="418" spans="1:26" x14ac:dyDescent="0.3">
      <c r="A418">
        <v>116021631</v>
      </c>
      <c r="B418" t="s">
        <v>404</v>
      </c>
      <c r="C418" s="2">
        <f>VLOOKUP($B418,'Changes (pct point)'!$B:$AA,C$645,FALSE)/(VLOOKUP($B418,'Rates (%) SA2'!$B:$AA,C$645,FALSE)-(VLOOKUP($B418,'Changes (pct point)'!$B:$AA,C$645,FALSE)))</f>
        <v>-0.17669560420246594</v>
      </c>
      <c r="D418" s="2">
        <f>VLOOKUP($B418,'Changes (pct point)'!$B:$AA,D$645,FALSE)/(VLOOKUP($B418,'Rates (%) SA2'!$B:$AA,D$645,FALSE)-(VLOOKUP($B418,'Changes (pct point)'!$B:$AA,D$645,FALSE)))</f>
        <v>-0.32453539377222335</v>
      </c>
      <c r="E418" s="2">
        <f>VLOOKUP($B418,'Changes (pct point)'!$B:$AA,E$645,FALSE)/(VLOOKUP($B418,'Rates (%) SA2'!$B:$AA,E$645,FALSE)-(VLOOKUP($B418,'Changes (pct point)'!$B:$AA,E$645,FALSE)))</f>
        <v>-8.1240184861679873E-2</v>
      </c>
      <c r="F418" s="2">
        <f>VLOOKUP($B418,'Changes (pct point)'!$B:$AA,F$645,FALSE)/(VLOOKUP($B418,'Rates (%) SA2'!$B:$AA,F$645,FALSE)-(VLOOKUP($B418,'Changes (pct point)'!$B:$AA,F$645,FALSE)))</f>
        <v>-0.17839301172758754</v>
      </c>
      <c r="G418" s="2">
        <f>VLOOKUP($B418,'Changes (pct point)'!$B:$AA,G$645,FALSE)/(VLOOKUP($B418,'Rates (%) SA2'!$B:$AA,G$645,FALSE)-(VLOOKUP($B418,'Changes (pct point)'!$B:$AA,G$645,FALSE)))</f>
        <v>0.57261250136639286</v>
      </c>
      <c r="H418" s="2">
        <f>VLOOKUP($B418,'Changes (pct point)'!$B:$AA,H$645,FALSE)/(VLOOKUP($B418,'Rates (%) SA2'!$B:$AA,H$645,FALSE)-(VLOOKUP($B418,'Changes (pct point)'!$B:$AA,H$645,FALSE)))</f>
        <v>-7.9871149576396502E-2</v>
      </c>
      <c r="I418" s="2">
        <f>VLOOKUP($B418,'Changes (pct point)'!$B:$AA,I$645,FALSE)/(VLOOKUP($B418,'Rates (%) SA2'!$B:$AA,I$645,FALSE)-(VLOOKUP($B418,'Changes (pct point)'!$B:$AA,I$645,FALSE)))</f>
        <v>-0.1381365177564296</v>
      </c>
      <c r="J418" s="2">
        <f>VLOOKUP($B418,'Changes (pct point)'!$B:$AA,J$645,FALSE)/(VLOOKUP($B418,'Rates (%) SA2'!$B:$AA,J$645,FALSE)-(VLOOKUP($B418,'Changes (pct point)'!$B:$AA,J$645,FALSE)))</f>
        <v>0.77107132595845651</v>
      </c>
      <c r="K418" s="2">
        <f>VLOOKUP($B418,'Changes (pct point)'!$B:$AA,K$645,FALSE)/(VLOOKUP($B418,'Rates (%) SA2'!$B:$AA,K$645,FALSE)-(VLOOKUP($B418,'Changes (pct point)'!$B:$AA,K$645,FALSE)))</f>
        <v>0.53210741795878869</v>
      </c>
      <c r="L418" s="2">
        <f>VLOOKUP($B418,'Changes (pct point)'!$B:$AA,L$645,FALSE)/(VLOOKUP($B418,'Rates (%) SA2'!$B:$AA,L$645,FALSE)-(VLOOKUP($B418,'Changes (pct point)'!$B:$AA,L$645,FALSE)))</f>
        <v>-0.11116966864517938</v>
      </c>
      <c r="M418" s="2">
        <f>VLOOKUP($B418,'Changes (pct point)'!$B:$AA,M$645,FALSE)/(VLOOKUP($B418,'Rates (%) SA2'!$B:$AA,M$645,FALSE)-(VLOOKUP($B418,'Changes (pct point)'!$B:$AA,M$645,FALSE)))</f>
        <v>-0.24201060367643626</v>
      </c>
      <c r="N418" s="2">
        <f>VLOOKUP($B418,'Changes (pct point)'!$B:$AA,N$645,FALSE)/(VLOOKUP($B418,'Rates (%) SA2'!$B:$AA,N$645,FALSE)-(VLOOKUP($B418,'Changes (pct point)'!$B:$AA,N$645,FALSE)))</f>
        <v>-0.18425308549528077</v>
      </c>
      <c r="O418" s="2">
        <f>VLOOKUP($B418,'Changes (pct point)'!$B:$AA,O$645,FALSE)/(VLOOKUP($B418,'Rates (%) SA2'!$B:$AA,O$645,FALSE)-(VLOOKUP($B418,'Changes (pct point)'!$B:$AA,O$645,FALSE)))</f>
        <v>0.2560146566480182</v>
      </c>
      <c r="P418" s="2">
        <f>VLOOKUP($B418,'Changes (pct point)'!$B:$AA,P$645,FALSE)/(VLOOKUP($B418,'Rates (%) SA2'!$B:$AA,P$645,FALSE)-(VLOOKUP($B418,'Changes (pct point)'!$B:$AA,P$645,FALSE)))</f>
        <v>-0.74224407987554819</v>
      </c>
      <c r="Q418" s="2">
        <f>VLOOKUP($B418,'Changes (pct point)'!$B:$AA,Q$645,FALSE)/(VLOOKUP($B418,'Rates (%) SA2'!$B:$AA,Q$645,FALSE)-(VLOOKUP($B418,'Changes (pct point)'!$B:$AA,Q$645,FALSE)))</f>
        <v>2.6203853028765607E-2</v>
      </c>
      <c r="R418" s="2">
        <f>VLOOKUP($B418,'Changes (pct point)'!$B:$AA,R$645,FALSE)/(VLOOKUP($B418,'Rates (%) SA2'!$B:$AA,R$645,FALSE)-(VLOOKUP($B418,'Changes (pct point)'!$B:$AA,R$645,FALSE)))</f>
        <v>0.37673395687198785</v>
      </c>
      <c r="S418" s="2">
        <f>VLOOKUP($B418,'Changes (pct point)'!$B:$AA,S$645,FALSE)/(VLOOKUP($B418,'Rates (%) SA2'!$B:$AA,S$645,FALSE)-(VLOOKUP($B418,'Changes (pct point)'!$B:$AA,S$645,FALSE)))</f>
        <v>0.15797631142273427</v>
      </c>
      <c r="T418" s="2">
        <f>VLOOKUP($B418,'Changes (pct point)'!$B:$AA,T$645,FALSE)/(VLOOKUP($B418,'Rates (%) SA2'!$B:$AA,T$645,FALSE)-(VLOOKUP($B418,'Changes (pct point)'!$B:$AA,T$645,FALSE)))</f>
        <v>-6.1395510797294044E-2</v>
      </c>
      <c r="U418" s="2">
        <f>VLOOKUP($B418,'Changes (pct point)'!$B:$AA,U$645,FALSE)/(VLOOKUP($B418,'Rates (%) SA2'!$B:$AA,U$645,FALSE)-(VLOOKUP($B418,'Changes (pct point)'!$B:$AA,U$645,FALSE)))</f>
        <v>-0.19091823323635748</v>
      </c>
      <c r="V418" s="2" t="e">
        <f>VLOOKUP($B418,'Changes (pct point)'!$B:$AA,V$645,FALSE)/(VLOOKUP($B418,'Rates (%) SA2'!$B:$AA,V$645,FALSE)-(VLOOKUP($B418,'Changes (pct point)'!$B:$AA,V$645,FALSE)))</f>
        <v>#VALUE!</v>
      </c>
      <c r="W418" s="2">
        <f>VLOOKUP($B418,'Changes (pct point)'!$B:$AA,W$645,FALSE)/(VLOOKUP($B418,'Rates (%) SA2'!$B:$AA,W$645,FALSE)-(VLOOKUP($B418,'Changes (pct point)'!$B:$AA,W$645,FALSE)))</f>
        <v>-0.50938673341677099</v>
      </c>
      <c r="X418" s="2">
        <f>VLOOKUP($B418,'Changes (pct point)'!$B:$AA,X$645,FALSE)/(VLOOKUP($B418,'Rates (%) SA2'!$B:$AA,X$645,FALSE)-(VLOOKUP($B418,'Changes (pct point)'!$B:$AA,X$645,FALSE)))</f>
        <v>-1</v>
      </c>
      <c r="Y418" s="2">
        <f>VLOOKUP($B418,'Changes (pct point)'!$B:$AA,Y$645,FALSE)/(VLOOKUP($B418,'Rates (%) SA2'!$B:$AA,Y$645,FALSE)-(VLOOKUP($B418,'Changes (pct point)'!$B:$AA,Y$645,FALSE)))</f>
        <v>-0.45908806995627738</v>
      </c>
      <c r="Z418" s="2">
        <f>VLOOKUP($B418,'Changes (pct point)'!$B:$AA,Z$645,FALSE)/(VLOOKUP($B418,'Rates (%) SA2'!$B:$AA,Z$645,FALSE)-(VLOOKUP($B418,'Changes (pct point)'!$B:$AA,Z$645,FALSE)))</f>
        <v>-0.78032420346562326</v>
      </c>
    </row>
    <row r="419" spans="1:26" x14ac:dyDescent="0.3">
      <c r="A419">
        <v>101031016</v>
      </c>
      <c r="B419" t="s">
        <v>83</v>
      </c>
      <c r="C419" s="2">
        <f>VLOOKUP($B419,'Changes (pct point)'!$B:$AA,C$645,FALSE)/(VLOOKUP($B419,'Rates (%) SA2'!$B:$AA,C$645,FALSE)-(VLOOKUP($B419,'Changes (pct point)'!$B:$AA,C$645,FALSE)))</f>
        <v>0.18426950959488267</v>
      </c>
      <c r="D419" s="2">
        <f>VLOOKUP($B419,'Changes (pct point)'!$B:$AA,D$645,FALSE)/(VLOOKUP($B419,'Rates (%) SA2'!$B:$AA,D$645,FALSE)-(VLOOKUP($B419,'Changes (pct point)'!$B:$AA,D$645,FALSE)))</f>
        <v>-0.33885376344086027</v>
      </c>
      <c r="E419" s="2">
        <f>VLOOKUP($B419,'Changes (pct point)'!$B:$AA,E$645,FALSE)/(VLOOKUP($B419,'Rates (%) SA2'!$B:$AA,E$645,FALSE)-(VLOOKUP($B419,'Changes (pct point)'!$B:$AA,E$645,FALSE)))</f>
        <v>0.1961971830985916</v>
      </c>
      <c r="F419" s="2">
        <f>VLOOKUP($B419,'Changes (pct point)'!$B:$AA,F$645,FALSE)/(VLOOKUP($B419,'Rates (%) SA2'!$B:$AA,F$645,FALSE)-(VLOOKUP($B419,'Changes (pct point)'!$B:$AA,F$645,FALSE)))</f>
        <v>0.48044999999999993</v>
      </c>
      <c r="G419" s="2">
        <f>VLOOKUP($B419,'Changes (pct point)'!$B:$AA,G$645,FALSE)/(VLOOKUP($B419,'Rates (%) SA2'!$B:$AA,G$645,FALSE)-(VLOOKUP($B419,'Changes (pct point)'!$B:$AA,G$645,FALSE)))</f>
        <v>-7.1769911504425037E-3</v>
      </c>
      <c r="H419" s="2">
        <f>VLOOKUP($B419,'Changes (pct point)'!$B:$AA,H$645,FALSE)/(VLOOKUP($B419,'Rates (%) SA2'!$B:$AA,H$645,FALSE)-(VLOOKUP($B419,'Changes (pct point)'!$B:$AA,H$645,FALSE)))</f>
        <v>0.4027165644171779</v>
      </c>
      <c r="I419" s="2">
        <f>VLOOKUP($B419,'Changes (pct point)'!$B:$AA,I$645,FALSE)/(VLOOKUP($B419,'Rates (%) SA2'!$B:$AA,I$645,FALSE)-(VLOOKUP($B419,'Changes (pct point)'!$B:$AA,I$645,FALSE)))</f>
        <v>0.22063521126760555</v>
      </c>
      <c r="J419" s="2">
        <f>VLOOKUP($B419,'Changes (pct point)'!$B:$AA,J$645,FALSE)/(VLOOKUP($B419,'Rates (%) SA2'!$B:$AA,J$645,FALSE)-(VLOOKUP($B419,'Changes (pct point)'!$B:$AA,J$645,FALSE)))</f>
        <v>0.33518897637795281</v>
      </c>
      <c r="K419" s="2">
        <f>VLOOKUP($B419,'Changes (pct point)'!$B:$AA,K$645,FALSE)/(VLOOKUP($B419,'Rates (%) SA2'!$B:$AA,K$645,FALSE)-(VLOOKUP($B419,'Changes (pct point)'!$B:$AA,K$645,FALSE)))</f>
        <v>1.0250000000000001</v>
      </c>
      <c r="L419" s="2">
        <f>VLOOKUP($B419,'Changes (pct point)'!$B:$AA,L$645,FALSE)/(VLOOKUP($B419,'Rates (%) SA2'!$B:$AA,L$645,FALSE)-(VLOOKUP($B419,'Changes (pct point)'!$B:$AA,L$645,FALSE)))</f>
        <v>-0.29934720000000004</v>
      </c>
      <c r="M419" s="2">
        <f>VLOOKUP($B419,'Changes (pct point)'!$B:$AA,M$645,FALSE)/(VLOOKUP($B419,'Rates (%) SA2'!$B:$AA,M$645,FALSE)-(VLOOKUP($B419,'Changes (pct point)'!$B:$AA,M$645,FALSE)))</f>
        <v>-0.27300161290322578</v>
      </c>
      <c r="N419" s="2">
        <f>VLOOKUP($B419,'Changes (pct point)'!$B:$AA,N$645,FALSE)/(VLOOKUP($B419,'Rates (%) SA2'!$B:$AA,N$645,FALSE)-(VLOOKUP($B419,'Changes (pct point)'!$B:$AA,N$645,FALSE)))</f>
        <v>-0.45403582089552236</v>
      </c>
      <c r="O419" s="2">
        <f>VLOOKUP($B419,'Changes (pct point)'!$B:$AA,O$645,FALSE)/(VLOOKUP($B419,'Rates (%) SA2'!$B:$AA,O$645,FALSE)-(VLOOKUP($B419,'Changes (pct point)'!$B:$AA,O$645,FALSE)))</f>
        <v>1.3649107142857142</v>
      </c>
      <c r="P419" s="2">
        <f>VLOOKUP($B419,'Changes (pct point)'!$B:$AA,P$645,FALSE)/(VLOOKUP($B419,'Rates (%) SA2'!$B:$AA,P$645,FALSE)-(VLOOKUP($B419,'Changes (pct point)'!$B:$AA,P$645,FALSE)))</f>
        <v>6.0146999999999986</v>
      </c>
      <c r="Q419" s="2">
        <f>VLOOKUP($B419,'Changes (pct point)'!$B:$AA,Q$645,FALSE)/(VLOOKUP($B419,'Rates (%) SA2'!$B:$AA,Q$645,FALSE)-(VLOOKUP($B419,'Changes (pct point)'!$B:$AA,Q$645,FALSE)))</f>
        <v>-0.33511111111111103</v>
      </c>
      <c r="R419" s="2">
        <f>VLOOKUP($B419,'Changes (pct point)'!$B:$AA,R$645,FALSE)/(VLOOKUP($B419,'Rates (%) SA2'!$B:$AA,R$645,FALSE)-(VLOOKUP($B419,'Changes (pct point)'!$B:$AA,R$645,FALSE)))</f>
        <v>0.14223103448275853</v>
      </c>
      <c r="S419" s="2">
        <f>VLOOKUP($B419,'Changes (pct point)'!$B:$AA,S$645,FALSE)/(VLOOKUP($B419,'Rates (%) SA2'!$B:$AA,S$645,FALSE)-(VLOOKUP($B419,'Changes (pct point)'!$B:$AA,S$645,FALSE)))</f>
        <v>-0.1258823529411765</v>
      </c>
      <c r="T419" s="2">
        <f>VLOOKUP($B419,'Changes (pct point)'!$B:$AA,T$645,FALSE)/(VLOOKUP($B419,'Rates (%) SA2'!$B:$AA,T$645,FALSE)-(VLOOKUP($B419,'Changes (pct point)'!$B:$AA,T$645,FALSE)))</f>
        <v>2.9009600000000013</v>
      </c>
      <c r="U419" s="2">
        <f>VLOOKUP($B419,'Changes (pct point)'!$B:$AA,U$645,FALSE)/(VLOOKUP($B419,'Rates (%) SA2'!$B:$AA,U$645,FALSE)-(VLOOKUP($B419,'Changes (pct point)'!$B:$AA,U$645,FALSE)))</f>
        <v>-0.19429446808510642</v>
      </c>
      <c r="V419" s="2">
        <f>VLOOKUP($B419,'Changes (pct point)'!$B:$AA,V$645,FALSE)/(VLOOKUP($B419,'Rates (%) SA2'!$B:$AA,V$645,FALSE)-(VLOOKUP($B419,'Changes (pct point)'!$B:$AA,V$645,FALSE)))</f>
        <v>0</v>
      </c>
      <c r="W419" s="2">
        <f>VLOOKUP($B419,'Changes (pct point)'!$B:$AA,W$645,FALSE)/(VLOOKUP($B419,'Rates (%) SA2'!$B:$AA,W$645,FALSE)-(VLOOKUP($B419,'Changes (pct point)'!$B:$AA,W$645,FALSE)))</f>
        <v>3.6748329621380846E-2</v>
      </c>
      <c r="X419" s="2">
        <f>VLOOKUP($B419,'Changes (pct point)'!$B:$AA,X$645,FALSE)/(VLOOKUP($B419,'Rates (%) SA2'!$B:$AA,X$645,FALSE)-(VLOOKUP($B419,'Changes (pct point)'!$B:$AA,X$645,FALSE)))</f>
        <v>8.6614173228346455E-2</v>
      </c>
      <c r="Y419" s="2">
        <f>VLOOKUP($B419,'Changes (pct point)'!$B:$AA,Y$645,FALSE)/(VLOOKUP($B419,'Rates (%) SA2'!$B:$AA,Y$645,FALSE)-(VLOOKUP($B419,'Changes (pct point)'!$B:$AA,Y$645,FALSE)))</f>
        <v>-0.35899999999999999</v>
      </c>
      <c r="Z419" s="2">
        <f>VLOOKUP($B419,'Changes (pct point)'!$B:$AA,Z$645,FALSE)/(VLOOKUP($B419,'Rates (%) SA2'!$B:$AA,Z$645,FALSE)-(VLOOKUP($B419,'Changes (pct point)'!$B:$AA,Z$645,FALSE)))</f>
        <v>0.28241469816272963</v>
      </c>
    </row>
    <row r="420" spans="1:26" x14ac:dyDescent="0.3">
      <c r="A420">
        <v>106031125</v>
      </c>
      <c r="B420" t="s">
        <v>201</v>
      </c>
      <c r="C420" s="2">
        <f>VLOOKUP($B420,'Changes (pct point)'!$B:$AA,C$645,FALSE)/(VLOOKUP($B420,'Rates (%) SA2'!$B:$AA,C$645,FALSE)-(VLOOKUP($B420,'Changes (pct point)'!$B:$AA,C$645,FALSE)))</f>
        <v>0.22511968365553614</v>
      </c>
      <c r="D420" s="2">
        <f>VLOOKUP($B420,'Changes (pct point)'!$B:$AA,D$645,FALSE)/(VLOOKUP($B420,'Rates (%) SA2'!$B:$AA,D$645,FALSE)-(VLOOKUP($B420,'Changes (pct point)'!$B:$AA,D$645,FALSE)))</f>
        <v>-4.660932475884233E-2</v>
      </c>
      <c r="E420" s="2">
        <f>VLOOKUP($B420,'Changes (pct point)'!$B:$AA,E$645,FALSE)/(VLOOKUP($B420,'Rates (%) SA2'!$B:$AA,E$645,FALSE)-(VLOOKUP($B420,'Changes (pct point)'!$B:$AA,E$645,FALSE)))</f>
        <v>0.893413043478261</v>
      </c>
      <c r="F420" s="2">
        <f>VLOOKUP($B420,'Changes (pct point)'!$B:$AA,F$645,FALSE)/(VLOOKUP($B420,'Rates (%) SA2'!$B:$AA,F$645,FALSE)-(VLOOKUP($B420,'Changes (pct point)'!$B:$AA,F$645,FALSE)))</f>
        <v>0.28922627737226264</v>
      </c>
      <c r="G420" s="2">
        <f>VLOOKUP($B420,'Changes (pct point)'!$B:$AA,G$645,FALSE)/(VLOOKUP($B420,'Rates (%) SA2'!$B:$AA,G$645,FALSE)-(VLOOKUP($B420,'Changes (pct point)'!$B:$AA,G$645,FALSE)))</f>
        <v>0.15866310160427816</v>
      </c>
      <c r="H420" s="2">
        <f>VLOOKUP($B420,'Changes (pct point)'!$B:$AA,H$645,FALSE)/(VLOOKUP($B420,'Rates (%) SA2'!$B:$AA,H$645,FALSE)-(VLOOKUP($B420,'Changes (pct point)'!$B:$AA,H$645,FALSE)))</f>
        <v>0.43996503856041119</v>
      </c>
      <c r="I420" s="2">
        <f>VLOOKUP($B420,'Changes (pct point)'!$B:$AA,I$645,FALSE)/(VLOOKUP($B420,'Rates (%) SA2'!$B:$AA,I$645,FALSE)-(VLOOKUP($B420,'Changes (pct point)'!$B:$AA,I$645,FALSE)))</f>
        <v>0.22991598173515976</v>
      </c>
      <c r="J420" s="2">
        <f>VLOOKUP($B420,'Changes (pct point)'!$B:$AA,J$645,FALSE)/(VLOOKUP($B420,'Rates (%) SA2'!$B:$AA,J$645,FALSE)-(VLOOKUP($B420,'Changes (pct point)'!$B:$AA,J$645,FALSE)))</f>
        <v>7.5267187500000055E-2</v>
      </c>
      <c r="K420" s="2">
        <f>VLOOKUP($B420,'Changes (pct point)'!$B:$AA,K$645,FALSE)/(VLOOKUP($B420,'Rates (%) SA2'!$B:$AA,K$645,FALSE)-(VLOOKUP($B420,'Changes (pct point)'!$B:$AA,K$645,FALSE)))</f>
        <v>0.78841333333333319</v>
      </c>
      <c r="L420" s="2">
        <f>VLOOKUP($B420,'Changes (pct point)'!$B:$AA,L$645,FALSE)/(VLOOKUP($B420,'Rates (%) SA2'!$B:$AA,L$645,FALSE)-(VLOOKUP($B420,'Changes (pct point)'!$B:$AA,L$645,FALSE)))</f>
        <v>-6.0137157534246588E-2</v>
      </c>
      <c r="M420" s="2">
        <f>VLOOKUP($B420,'Changes (pct point)'!$B:$AA,M$645,FALSE)/(VLOOKUP($B420,'Rates (%) SA2'!$B:$AA,M$645,FALSE)-(VLOOKUP($B420,'Changes (pct point)'!$B:$AA,M$645,FALSE)))</f>
        <v>0.27382654867256617</v>
      </c>
      <c r="N420" s="2">
        <f>VLOOKUP($B420,'Changes (pct point)'!$B:$AA,N$645,FALSE)/(VLOOKUP($B420,'Rates (%) SA2'!$B:$AA,N$645,FALSE)-(VLOOKUP($B420,'Changes (pct point)'!$B:$AA,N$645,FALSE)))</f>
        <v>0.1603085365853659</v>
      </c>
      <c r="O420" s="2">
        <f>VLOOKUP($B420,'Changes (pct point)'!$B:$AA,O$645,FALSE)/(VLOOKUP($B420,'Rates (%) SA2'!$B:$AA,O$645,FALSE)-(VLOOKUP($B420,'Changes (pct point)'!$B:$AA,O$645,FALSE)))</f>
        <v>1.1401818181818184</v>
      </c>
      <c r="P420" s="2">
        <f>VLOOKUP($B420,'Changes (pct point)'!$B:$AA,P$645,FALSE)/(VLOOKUP($B420,'Rates (%) SA2'!$B:$AA,P$645,FALSE)-(VLOOKUP($B420,'Changes (pct point)'!$B:$AA,P$645,FALSE)))</f>
        <v>3.6665878048780471</v>
      </c>
      <c r="Q420" s="2">
        <f>VLOOKUP($B420,'Changes (pct point)'!$B:$AA,Q$645,FALSE)/(VLOOKUP($B420,'Rates (%) SA2'!$B:$AA,Q$645,FALSE)-(VLOOKUP($B420,'Changes (pct point)'!$B:$AA,Q$645,FALSE)))</f>
        <v>0.19908477272727279</v>
      </c>
      <c r="R420" s="2">
        <f>VLOOKUP($B420,'Changes (pct point)'!$B:$AA,R$645,FALSE)/(VLOOKUP($B420,'Rates (%) SA2'!$B:$AA,R$645,FALSE)-(VLOOKUP($B420,'Changes (pct point)'!$B:$AA,R$645,FALSE)))</f>
        <v>0.24786203208556151</v>
      </c>
      <c r="S420" s="2">
        <f>VLOOKUP($B420,'Changes (pct point)'!$B:$AA,S$645,FALSE)/(VLOOKUP($B420,'Rates (%) SA2'!$B:$AA,S$645,FALSE)-(VLOOKUP($B420,'Changes (pct point)'!$B:$AA,S$645,FALSE)))</f>
        <v>0.12422327272727275</v>
      </c>
      <c r="T420" s="2">
        <f>VLOOKUP($B420,'Changes (pct point)'!$B:$AA,T$645,FALSE)/(VLOOKUP($B420,'Rates (%) SA2'!$B:$AA,T$645,FALSE)-(VLOOKUP($B420,'Changes (pct point)'!$B:$AA,T$645,FALSE)))</f>
        <v>1.4190507772020724</v>
      </c>
      <c r="U420" s="2">
        <f>VLOOKUP($B420,'Changes (pct point)'!$B:$AA,U$645,FALSE)/(VLOOKUP($B420,'Rates (%) SA2'!$B:$AA,U$645,FALSE)-(VLOOKUP($B420,'Changes (pct point)'!$B:$AA,U$645,FALSE)))</f>
        <v>-0.19768039538714993</v>
      </c>
      <c r="V420" s="2">
        <f>VLOOKUP($B420,'Changes (pct point)'!$B:$AA,V$645,FALSE)/(VLOOKUP($B420,'Rates (%) SA2'!$B:$AA,V$645,FALSE)-(VLOOKUP($B420,'Changes (pct point)'!$B:$AA,V$645,FALSE)))</f>
        <v>3.3229999999999954E-2</v>
      </c>
      <c r="W420" s="2">
        <f>VLOOKUP($B420,'Changes (pct point)'!$B:$AA,W$645,FALSE)/(VLOOKUP($B420,'Rates (%) SA2'!$B:$AA,W$645,FALSE)-(VLOOKUP($B420,'Changes (pct point)'!$B:$AA,W$645,FALSE)))</f>
        <v>0.42529989094874593</v>
      </c>
      <c r="X420" s="2">
        <f>VLOOKUP($B420,'Changes (pct point)'!$B:$AA,X$645,FALSE)/(VLOOKUP($B420,'Rates (%) SA2'!$B:$AA,X$645,FALSE)-(VLOOKUP($B420,'Changes (pct point)'!$B:$AA,X$645,FALSE)))</f>
        <v>-0.17706333973128599</v>
      </c>
      <c r="Y420" s="2">
        <f>VLOOKUP($B420,'Changes (pct point)'!$B:$AA,Y$645,FALSE)/(VLOOKUP($B420,'Rates (%) SA2'!$B:$AA,Y$645,FALSE)-(VLOOKUP($B420,'Changes (pct point)'!$B:$AA,Y$645,FALSE)))</f>
        <v>0.16523341523341525</v>
      </c>
      <c r="Z420" s="2">
        <f>VLOOKUP($B420,'Changes (pct point)'!$B:$AA,Z$645,FALSE)/(VLOOKUP($B420,'Rates (%) SA2'!$B:$AA,Z$645,FALSE)-(VLOOKUP($B420,'Changes (pct point)'!$B:$AA,Z$645,FALSE)))</f>
        <v>0.20499419279907086</v>
      </c>
    </row>
    <row r="421" spans="1:26" x14ac:dyDescent="0.3">
      <c r="A421">
        <v>104021084</v>
      </c>
      <c r="B421" t="s">
        <v>158</v>
      </c>
      <c r="C421" s="2">
        <f>VLOOKUP($B421,'Changes (pct point)'!$B:$AA,C$645,FALSE)/(VLOOKUP($B421,'Rates (%) SA2'!$B:$AA,C$645,FALSE)-(VLOOKUP($B421,'Changes (pct point)'!$B:$AA,C$645,FALSE)))</f>
        <v>-5.4476768010575126E-2</v>
      </c>
      <c r="D421" s="2">
        <f>VLOOKUP($B421,'Changes (pct point)'!$B:$AA,D$645,FALSE)/(VLOOKUP($B421,'Rates (%) SA2'!$B:$AA,D$645,FALSE)-(VLOOKUP($B421,'Changes (pct point)'!$B:$AA,D$645,FALSE)))</f>
        <v>-0.34536314496314502</v>
      </c>
      <c r="E421" s="2">
        <f>VLOOKUP($B421,'Changes (pct point)'!$B:$AA,E$645,FALSE)/(VLOOKUP($B421,'Rates (%) SA2'!$B:$AA,E$645,FALSE)-(VLOOKUP($B421,'Changes (pct point)'!$B:$AA,E$645,FALSE)))</f>
        <v>-6.5644827586206947E-2</v>
      </c>
      <c r="F421" s="2">
        <f>VLOOKUP($B421,'Changes (pct point)'!$B:$AA,F$645,FALSE)/(VLOOKUP($B421,'Rates (%) SA2'!$B:$AA,F$645,FALSE)-(VLOOKUP($B421,'Changes (pct point)'!$B:$AA,F$645,FALSE)))</f>
        <v>4.686077308518264E-2</v>
      </c>
      <c r="G421" s="2">
        <f>VLOOKUP($B421,'Changes (pct point)'!$B:$AA,G$645,FALSE)/(VLOOKUP($B421,'Rates (%) SA2'!$B:$AA,G$645,FALSE)-(VLOOKUP($B421,'Changes (pct point)'!$B:$AA,G$645,FALSE)))</f>
        <v>0.1884938356164384</v>
      </c>
      <c r="H421" s="2">
        <f>VLOOKUP($B421,'Changes (pct point)'!$B:$AA,H$645,FALSE)/(VLOOKUP($B421,'Rates (%) SA2'!$B:$AA,H$645,FALSE)-(VLOOKUP($B421,'Changes (pct point)'!$B:$AA,H$645,FALSE)))</f>
        <v>8.7423602484471966E-2</v>
      </c>
      <c r="I421" s="2">
        <f>VLOOKUP($B421,'Changes (pct point)'!$B:$AA,I$645,FALSE)/(VLOOKUP($B421,'Rates (%) SA2'!$B:$AA,I$645,FALSE)-(VLOOKUP($B421,'Changes (pct point)'!$B:$AA,I$645,FALSE)))</f>
        <v>2.5636866359446921E-2</v>
      </c>
      <c r="J421" s="2">
        <f>VLOOKUP($B421,'Changes (pct point)'!$B:$AA,J$645,FALSE)/(VLOOKUP($B421,'Rates (%) SA2'!$B:$AA,J$645,FALSE)-(VLOOKUP($B421,'Changes (pct point)'!$B:$AA,J$645,FALSE)))</f>
        <v>2.2957450628366221E-2</v>
      </c>
      <c r="K421" s="2">
        <f>VLOOKUP($B421,'Changes (pct point)'!$B:$AA,K$645,FALSE)/(VLOOKUP($B421,'Rates (%) SA2'!$B:$AA,K$645,FALSE)-(VLOOKUP($B421,'Changes (pct point)'!$B:$AA,K$645,FALSE)))</f>
        <v>0.45869499999999991</v>
      </c>
      <c r="L421" s="2">
        <f>VLOOKUP($B421,'Changes (pct point)'!$B:$AA,L$645,FALSE)/(VLOOKUP($B421,'Rates (%) SA2'!$B:$AA,L$645,FALSE)-(VLOOKUP($B421,'Changes (pct point)'!$B:$AA,L$645,FALSE)))</f>
        <v>-0.12029857142857144</v>
      </c>
      <c r="M421" s="2">
        <f>VLOOKUP($B421,'Changes (pct point)'!$B:$AA,M$645,FALSE)/(VLOOKUP($B421,'Rates (%) SA2'!$B:$AA,M$645,FALSE)-(VLOOKUP($B421,'Changes (pct point)'!$B:$AA,M$645,FALSE)))</f>
        <v>-9.5621621621621661E-2</v>
      </c>
      <c r="N421" s="2">
        <f>VLOOKUP($B421,'Changes (pct point)'!$B:$AA,N$645,FALSE)/(VLOOKUP($B421,'Rates (%) SA2'!$B:$AA,N$645,FALSE)-(VLOOKUP($B421,'Changes (pct point)'!$B:$AA,N$645,FALSE)))</f>
        <v>-0.1639878326996197</v>
      </c>
      <c r="O421" s="2">
        <f>VLOOKUP($B421,'Changes (pct point)'!$B:$AA,O$645,FALSE)/(VLOOKUP($B421,'Rates (%) SA2'!$B:$AA,O$645,FALSE)-(VLOOKUP($B421,'Changes (pct point)'!$B:$AA,O$645,FALSE)))</f>
        <v>0.51306718146718144</v>
      </c>
      <c r="P421" s="2">
        <f>VLOOKUP($B421,'Changes (pct point)'!$B:$AA,P$645,FALSE)/(VLOOKUP($B421,'Rates (%) SA2'!$B:$AA,P$645,FALSE)-(VLOOKUP($B421,'Changes (pct point)'!$B:$AA,P$645,FALSE)))</f>
        <v>-3.2293577981650167E-3</v>
      </c>
      <c r="Q421" s="2">
        <f>VLOOKUP($B421,'Changes (pct point)'!$B:$AA,Q$645,FALSE)/(VLOOKUP($B421,'Rates (%) SA2'!$B:$AA,Q$645,FALSE)-(VLOOKUP($B421,'Changes (pct point)'!$B:$AA,Q$645,FALSE)))</f>
        <v>5.0983381088825115E-2</v>
      </c>
      <c r="R421" s="2">
        <f>VLOOKUP($B421,'Changes (pct point)'!$B:$AA,R$645,FALSE)/(VLOOKUP($B421,'Rates (%) SA2'!$B:$AA,R$645,FALSE)-(VLOOKUP($B421,'Changes (pct point)'!$B:$AA,R$645,FALSE)))</f>
        <v>0.30690164705882367</v>
      </c>
      <c r="S421" s="2">
        <f>VLOOKUP($B421,'Changes (pct point)'!$B:$AA,S$645,FALSE)/(VLOOKUP($B421,'Rates (%) SA2'!$B:$AA,S$645,FALSE)-(VLOOKUP($B421,'Changes (pct point)'!$B:$AA,S$645,FALSE)))</f>
        <v>-0.27258781362007173</v>
      </c>
      <c r="T421" s="2">
        <f>VLOOKUP($B421,'Changes (pct point)'!$B:$AA,T$645,FALSE)/(VLOOKUP($B421,'Rates (%) SA2'!$B:$AA,T$645,FALSE)-(VLOOKUP($B421,'Changes (pct point)'!$B:$AA,T$645,FALSE)))</f>
        <v>0.98550332326284007</v>
      </c>
      <c r="U421" s="2">
        <f>VLOOKUP($B421,'Changes (pct point)'!$B:$AA,U$645,FALSE)/(VLOOKUP($B421,'Rates (%) SA2'!$B:$AA,U$645,FALSE)-(VLOOKUP($B421,'Changes (pct point)'!$B:$AA,U$645,FALSE)))</f>
        <v>-0.19788075000000005</v>
      </c>
      <c r="V421" s="2">
        <f>VLOOKUP($B421,'Changes (pct point)'!$B:$AA,V$645,FALSE)/(VLOOKUP($B421,'Rates (%) SA2'!$B:$AA,V$645,FALSE)-(VLOOKUP($B421,'Changes (pct point)'!$B:$AA,V$645,FALSE)))</f>
        <v>-0.14466129032258068</v>
      </c>
      <c r="W421" s="2">
        <f>VLOOKUP($B421,'Changes (pct point)'!$B:$AA,W$645,FALSE)/(VLOOKUP($B421,'Rates (%) SA2'!$B:$AA,W$645,FALSE)-(VLOOKUP($B421,'Changes (pct point)'!$B:$AA,W$645,FALSE)))</f>
        <v>0.31833674164962505</v>
      </c>
      <c r="X421" s="2">
        <f>VLOOKUP($B421,'Changes (pct point)'!$B:$AA,X$645,FALSE)/(VLOOKUP($B421,'Rates (%) SA2'!$B:$AA,X$645,FALSE)-(VLOOKUP($B421,'Changes (pct point)'!$B:$AA,X$645,FALSE)))</f>
        <v>-0.15751397566589936</v>
      </c>
      <c r="Y421" s="2">
        <f>VLOOKUP($B421,'Changes (pct point)'!$B:$AA,Y$645,FALSE)/(VLOOKUP($B421,'Rates (%) SA2'!$B:$AA,Y$645,FALSE)-(VLOOKUP($B421,'Changes (pct point)'!$B:$AA,Y$645,FALSE)))</f>
        <v>0.12061676199950259</v>
      </c>
      <c r="Z421" s="2">
        <f>VLOOKUP($B421,'Changes (pct point)'!$B:$AA,Z$645,FALSE)/(VLOOKUP($B421,'Rates (%) SA2'!$B:$AA,Z$645,FALSE)-(VLOOKUP($B421,'Changes (pct point)'!$B:$AA,Z$645,FALSE)))</f>
        <v>0.17970049916805325</v>
      </c>
    </row>
    <row r="422" spans="1:26" x14ac:dyDescent="0.3">
      <c r="A422">
        <v>103031070</v>
      </c>
      <c r="B422" t="s">
        <v>144</v>
      </c>
      <c r="C422" s="2">
        <f>VLOOKUP($B422,'Changes (pct point)'!$B:$AA,C$645,FALSE)/(VLOOKUP($B422,'Rates (%) SA2'!$B:$AA,C$645,FALSE)-(VLOOKUP($B422,'Changes (pct point)'!$B:$AA,C$645,FALSE)))</f>
        <v>-2.1382065775950591E-2</v>
      </c>
      <c r="D422" s="2">
        <f>VLOOKUP($B422,'Changes (pct point)'!$B:$AA,D$645,FALSE)/(VLOOKUP($B422,'Rates (%) SA2'!$B:$AA,D$645,FALSE)-(VLOOKUP($B422,'Changes (pct point)'!$B:$AA,D$645,FALSE)))</f>
        <v>-0.26103451536643024</v>
      </c>
      <c r="E422" s="2">
        <f>VLOOKUP($B422,'Changes (pct point)'!$B:$AA,E$645,FALSE)/(VLOOKUP($B422,'Rates (%) SA2'!$B:$AA,E$645,FALSE)-(VLOOKUP($B422,'Changes (pct point)'!$B:$AA,E$645,FALSE)))</f>
        <v>0.23555925925925916</v>
      </c>
      <c r="F422" s="2">
        <f>VLOOKUP($B422,'Changes (pct point)'!$B:$AA,F$645,FALSE)/(VLOOKUP($B422,'Rates (%) SA2'!$B:$AA,F$645,FALSE)-(VLOOKUP($B422,'Changes (pct point)'!$B:$AA,F$645,FALSE)))</f>
        <v>-8.0199108027750349E-2</v>
      </c>
      <c r="G422" s="2">
        <f>VLOOKUP($B422,'Changes (pct point)'!$B:$AA,G$645,FALSE)/(VLOOKUP($B422,'Rates (%) SA2'!$B:$AA,G$645,FALSE)-(VLOOKUP($B422,'Changes (pct point)'!$B:$AA,G$645,FALSE)))</f>
        <v>0.32431134969325159</v>
      </c>
      <c r="H422" s="2">
        <f>VLOOKUP($B422,'Changes (pct point)'!$B:$AA,H$645,FALSE)/(VLOOKUP($B422,'Rates (%) SA2'!$B:$AA,H$645,FALSE)-(VLOOKUP($B422,'Changes (pct point)'!$B:$AA,H$645,FALSE)))</f>
        <v>0.20199128065395094</v>
      </c>
      <c r="I422" s="2">
        <f>VLOOKUP($B422,'Changes (pct point)'!$B:$AA,I$645,FALSE)/(VLOOKUP($B422,'Rates (%) SA2'!$B:$AA,I$645,FALSE)-(VLOOKUP($B422,'Changes (pct point)'!$B:$AA,I$645,FALSE)))</f>
        <v>-9.3540506329113995E-2</v>
      </c>
      <c r="J422" s="2">
        <f>VLOOKUP($B422,'Changes (pct point)'!$B:$AA,J$645,FALSE)/(VLOOKUP($B422,'Rates (%) SA2'!$B:$AA,J$645,FALSE)-(VLOOKUP($B422,'Changes (pct point)'!$B:$AA,J$645,FALSE)))</f>
        <v>1.487769080234834E-2</v>
      </c>
      <c r="K422" s="2">
        <f>VLOOKUP($B422,'Changes (pct point)'!$B:$AA,K$645,FALSE)/(VLOOKUP($B422,'Rates (%) SA2'!$B:$AA,K$645,FALSE)-(VLOOKUP($B422,'Changes (pct point)'!$B:$AA,K$645,FALSE)))</f>
        <v>0.35510142180094778</v>
      </c>
      <c r="L422" s="2">
        <f>VLOOKUP($B422,'Changes (pct point)'!$B:$AA,L$645,FALSE)/(VLOOKUP($B422,'Rates (%) SA2'!$B:$AA,L$645,FALSE)-(VLOOKUP($B422,'Changes (pct point)'!$B:$AA,L$645,FALSE)))</f>
        <v>-9.265706618962434E-2</v>
      </c>
      <c r="M422" s="2">
        <f>VLOOKUP($B422,'Changes (pct point)'!$B:$AA,M$645,FALSE)/(VLOOKUP($B422,'Rates (%) SA2'!$B:$AA,M$645,FALSE)-(VLOOKUP($B422,'Changes (pct point)'!$B:$AA,M$645,FALSE)))</f>
        <v>-0.16083008000000001</v>
      </c>
      <c r="N422" s="2">
        <f>VLOOKUP($B422,'Changes (pct point)'!$B:$AA,N$645,FALSE)/(VLOOKUP($B422,'Rates (%) SA2'!$B:$AA,N$645,FALSE)-(VLOOKUP($B422,'Changes (pct point)'!$B:$AA,N$645,FALSE)))</f>
        <v>-0.56881666666666675</v>
      </c>
      <c r="O422" s="2">
        <f>VLOOKUP($B422,'Changes (pct point)'!$B:$AA,O$645,FALSE)/(VLOOKUP($B422,'Rates (%) SA2'!$B:$AA,O$645,FALSE)-(VLOOKUP($B422,'Changes (pct point)'!$B:$AA,O$645,FALSE)))</f>
        <v>0.29785983606557381</v>
      </c>
      <c r="P422" s="2">
        <f>VLOOKUP($B422,'Changes (pct point)'!$B:$AA,P$645,FALSE)/(VLOOKUP($B422,'Rates (%) SA2'!$B:$AA,P$645,FALSE)-(VLOOKUP($B422,'Changes (pct point)'!$B:$AA,P$645,FALSE)))</f>
        <v>5.3148351648351598E-2</v>
      </c>
      <c r="Q422" s="2">
        <f>VLOOKUP($B422,'Changes (pct point)'!$B:$AA,Q$645,FALSE)/(VLOOKUP($B422,'Rates (%) SA2'!$B:$AA,Q$645,FALSE)-(VLOOKUP($B422,'Changes (pct point)'!$B:$AA,Q$645,FALSE)))</f>
        <v>0.20210230179028138</v>
      </c>
      <c r="R422" s="2">
        <f>VLOOKUP($B422,'Changes (pct point)'!$B:$AA,R$645,FALSE)/(VLOOKUP($B422,'Rates (%) SA2'!$B:$AA,R$645,FALSE)-(VLOOKUP($B422,'Changes (pct point)'!$B:$AA,R$645,FALSE)))</f>
        <v>0.51099561128526649</v>
      </c>
      <c r="S422" s="2">
        <f>VLOOKUP($B422,'Changes (pct point)'!$B:$AA,S$645,FALSE)/(VLOOKUP($B422,'Rates (%) SA2'!$B:$AA,S$645,FALSE)-(VLOOKUP($B422,'Changes (pct point)'!$B:$AA,S$645,FALSE)))</f>
        <v>-0.34912830188679245</v>
      </c>
      <c r="T422" s="2">
        <f>VLOOKUP($B422,'Changes (pct point)'!$B:$AA,T$645,FALSE)/(VLOOKUP($B422,'Rates (%) SA2'!$B:$AA,T$645,FALSE)-(VLOOKUP($B422,'Changes (pct point)'!$B:$AA,T$645,FALSE)))</f>
        <v>1.2044028436018956</v>
      </c>
      <c r="U422" s="2">
        <f>VLOOKUP($B422,'Changes (pct point)'!$B:$AA,U$645,FALSE)/(VLOOKUP($B422,'Rates (%) SA2'!$B:$AA,U$645,FALSE)-(VLOOKUP($B422,'Changes (pct point)'!$B:$AA,U$645,FALSE)))</f>
        <v>-0.19806007326007322</v>
      </c>
      <c r="V422" s="2">
        <f>VLOOKUP($B422,'Changes (pct point)'!$B:$AA,V$645,FALSE)/(VLOOKUP($B422,'Rates (%) SA2'!$B:$AA,V$645,FALSE)-(VLOOKUP($B422,'Changes (pct point)'!$B:$AA,V$645,FALSE)))</f>
        <v>0.19192176870748295</v>
      </c>
      <c r="W422" s="2">
        <f>VLOOKUP($B422,'Changes (pct point)'!$B:$AA,W$645,FALSE)/(VLOOKUP($B422,'Rates (%) SA2'!$B:$AA,W$645,FALSE)-(VLOOKUP($B422,'Changes (pct point)'!$B:$AA,W$645,FALSE)))</f>
        <v>0.32109070673344464</v>
      </c>
      <c r="X422" s="2">
        <f>VLOOKUP($B422,'Changes (pct point)'!$B:$AA,X$645,FALSE)/(VLOOKUP($B422,'Rates (%) SA2'!$B:$AA,X$645,FALSE)-(VLOOKUP($B422,'Changes (pct point)'!$B:$AA,X$645,FALSE)))</f>
        <v>2.8542646071188719E-2</v>
      </c>
      <c r="Y422" s="2">
        <f>VLOOKUP($B422,'Changes (pct point)'!$B:$AA,Y$645,FALSE)/(VLOOKUP($B422,'Rates (%) SA2'!$B:$AA,Y$645,FALSE)-(VLOOKUP($B422,'Changes (pct point)'!$B:$AA,Y$645,FALSE)))</f>
        <v>-0.14674285714285715</v>
      </c>
      <c r="Z422" s="2">
        <f>VLOOKUP($B422,'Changes (pct point)'!$B:$AA,Z$645,FALSE)/(VLOOKUP($B422,'Rates (%) SA2'!$B:$AA,Z$645,FALSE)-(VLOOKUP($B422,'Changes (pct point)'!$B:$AA,Z$645,FALSE)))</f>
        <v>0.37455325232308795</v>
      </c>
    </row>
    <row r="423" spans="1:26" x14ac:dyDescent="0.3">
      <c r="A423">
        <v>110041205</v>
      </c>
      <c r="B423" t="s">
        <v>284</v>
      </c>
      <c r="C423" s="2">
        <f>VLOOKUP($B423,'Changes (pct point)'!$B:$AA,C$645,FALSE)/(VLOOKUP($B423,'Rates (%) SA2'!$B:$AA,C$645,FALSE)-(VLOOKUP($B423,'Changes (pct point)'!$B:$AA,C$645,FALSE)))</f>
        <v>0.17320807522123893</v>
      </c>
      <c r="D423" s="2">
        <f>VLOOKUP($B423,'Changes (pct point)'!$B:$AA,D$645,FALSE)/(VLOOKUP($B423,'Rates (%) SA2'!$B:$AA,D$645,FALSE)-(VLOOKUP($B423,'Changes (pct point)'!$B:$AA,D$645,FALSE)))</f>
        <v>0.10933236714975844</v>
      </c>
      <c r="E423" s="2">
        <f>VLOOKUP($B423,'Changes (pct point)'!$B:$AA,E$645,FALSE)/(VLOOKUP($B423,'Rates (%) SA2'!$B:$AA,E$645,FALSE)-(VLOOKUP($B423,'Changes (pct point)'!$B:$AA,E$645,FALSE)))</f>
        <v>0.35402162162162143</v>
      </c>
      <c r="F423" s="2">
        <f>VLOOKUP($B423,'Changes (pct point)'!$B:$AA,F$645,FALSE)/(VLOOKUP($B423,'Rates (%) SA2'!$B:$AA,F$645,FALSE)-(VLOOKUP($B423,'Changes (pct point)'!$B:$AA,F$645,FALSE)))</f>
        <v>0.16161370165745842</v>
      </c>
      <c r="G423" s="2">
        <f>VLOOKUP($B423,'Changes (pct point)'!$B:$AA,G$645,FALSE)/(VLOOKUP($B423,'Rates (%) SA2'!$B:$AA,G$645,FALSE)-(VLOOKUP($B423,'Changes (pct point)'!$B:$AA,G$645,FALSE)))</f>
        <v>0.19767953216374259</v>
      </c>
      <c r="H423" s="2">
        <f>VLOOKUP($B423,'Changes (pct point)'!$B:$AA,H$645,FALSE)/(VLOOKUP($B423,'Rates (%) SA2'!$B:$AA,H$645,FALSE)-(VLOOKUP($B423,'Changes (pct point)'!$B:$AA,H$645,FALSE)))</f>
        <v>0.36730000000000007</v>
      </c>
      <c r="I423" s="2">
        <f>VLOOKUP($B423,'Changes (pct point)'!$B:$AA,I$645,FALSE)/(VLOOKUP($B423,'Rates (%) SA2'!$B:$AA,I$645,FALSE)-(VLOOKUP($B423,'Changes (pct point)'!$B:$AA,I$645,FALSE)))</f>
        <v>5.0333593749999996E-2</v>
      </c>
      <c r="J423" s="2">
        <f>VLOOKUP($B423,'Changes (pct point)'!$B:$AA,J$645,FALSE)/(VLOOKUP($B423,'Rates (%) SA2'!$B:$AA,J$645,FALSE)-(VLOOKUP($B423,'Changes (pct point)'!$B:$AA,J$645,FALSE)))</f>
        <v>2.2705949008498521E-2</v>
      </c>
      <c r="K423" s="2">
        <f>VLOOKUP($B423,'Changes (pct point)'!$B:$AA,K$645,FALSE)/(VLOOKUP($B423,'Rates (%) SA2'!$B:$AA,K$645,FALSE)-(VLOOKUP($B423,'Changes (pct point)'!$B:$AA,K$645,FALSE)))</f>
        <v>0.29039504132231408</v>
      </c>
      <c r="L423" s="2">
        <f>VLOOKUP($B423,'Changes (pct point)'!$B:$AA,L$645,FALSE)/(VLOOKUP($B423,'Rates (%) SA2'!$B:$AA,L$645,FALSE)-(VLOOKUP($B423,'Changes (pct point)'!$B:$AA,L$645,FALSE)))</f>
        <v>0.16719772727272714</v>
      </c>
      <c r="M423" s="2">
        <f>VLOOKUP($B423,'Changes (pct point)'!$B:$AA,M$645,FALSE)/(VLOOKUP($B423,'Rates (%) SA2'!$B:$AA,M$645,FALSE)-(VLOOKUP($B423,'Changes (pct point)'!$B:$AA,M$645,FALSE)))</f>
        <v>0.11078451882845186</v>
      </c>
      <c r="N423" s="2">
        <f>VLOOKUP($B423,'Changes (pct point)'!$B:$AA,N$645,FALSE)/(VLOOKUP($B423,'Rates (%) SA2'!$B:$AA,N$645,FALSE)-(VLOOKUP($B423,'Changes (pct point)'!$B:$AA,N$645,FALSE)))</f>
        <v>-0.14382027027027025</v>
      </c>
      <c r="O423" s="2">
        <f>VLOOKUP($B423,'Changes (pct point)'!$B:$AA,O$645,FALSE)/(VLOOKUP($B423,'Rates (%) SA2'!$B:$AA,O$645,FALSE)-(VLOOKUP($B423,'Changes (pct point)'!$B:$AA,O$645,FALSE)))</f>
        <v>0.85289999999999999</v>
      </c>
      <c r="P423" s="2">
        <f>VLOOKUP($B423,'Changes (pct point)'!$B:$AA,P$645,FALSE)/(VLOOKUP($B423,'Rates (%) SA2'!$B:$AA,P$645,FALSE)-(VLOOKUP($B423,'Changes (pct point)'!$B:$AA,P$645,FALSE)))</f>
        <v>0.57050000000000001</v>
      </c>
      <c r="Q423" s="2">
        <f>VLOOKUP($B423,'Changes (pct point)'!$B:$AA,Q$645,FALSE)/(VLOOKUP($B423,'Rates (%) SA2'!$B:$AA,Q$645,FALSE)-(VLOOKUP($B423,'Changes (pct point)'!$B:$AA,Q$645,FALSE)))</f>
        <v>6.7199714285714168E-2</v>
      </c>
      <c r="R423" s="2">
        <f>VLOOKUP($B423,'Changes (pct point)'!$B:$AA,R$645,FALSE)/(VLOOKUP($B423,'Rates (%) SA2'!$B:$AA,R$645,FALSE)-(VLOOKUP($B423,'Changes (pct point)'!$B:$AA,R$645,FALSE)))</f>
        <v>0.1780030769230769</v>
      </c>
      <c r="S423" s="2">
        <f>VLOOKUP($B423,'Changes (pct point)'!$B:$AA,S$645,FALSE)/(VLOOKUP($B423,'Rates (%) SA2'!$B:$AA,S$645,FALSE)-(VLOOKUP($B423,'Changes (pct point)'!$B:$AA,S$645,FALSE)))</f>
        <v>2.3726901669758875E-2</v>
      </c>
      <c r="T423" s="2">
        <f>VLOOKUP($B423,'Changes (pct point)'!$B:$AA,T$645,FALSE)/(VLOOKUP($B423,'Rates (%) SA2'!$B:$AA,T$645,FALSE)-(VLOOKUP($B423,'Changes (pct point)'!$B:$AA,T$645,FALSE)))</f>
        <v>1.2903833333333332</v>
      </c>
      <c r="U423" s="2">
        <f>VLOOKUP($B423,'Changes (pct point)'!$B:$AA,U$645,FALSE)/(VLOOKUP($B423,'Rates (%) SA2'!$B:$AA,U$645,FALSE)-(VLOOKUP($B423,'Changes (pct point)'!$B:$AA,U$645,FALSE)))</f>
        <v>-0.19867273795534662</v>
      </c>
      <c r="V423" s="2">
        <f>VLOOKUP($B423,'Changes (pct point)'!$B:$AA,V$645,FALSE)/(VLOOKUP($B423,'Rates (%) SA2'!$B:$AA,V$645,FALSE)-(VLOOKUP($B423,'Changes (pct point)'!$B:$AA,V$645,FALSE)))</f>
        <v>0</v>
      </c>
      <c r="W423" s="2">
        <f>VLOOKUP($B423,'Changes (pct point)'!$B:$AA,W$645,FALSE)/(VLOOKUP($B423,'Rates (%) SA2'!$B:$AA,W$645,FALSE)-(VLOOKUP($B423,'Changes (pct point)'!$B:$AA,W$645,FALSE)))</f>
        <v>0.31687898089171979</v>
      </c>
      <c r="X423" s="2">
        <f>VLOOKUP($B423,'Changes (pct point)'!$B:$AA,X$645,FALSE)/(VLOOKUP($B423,'Rates (%) SA2'!$B:$AA,X$645,FALSE)-(VLOOKUP($B423,'Changes (pct point)'!$B:$AA,X$645,FALSE)))</f>
        <v>-0.11619718309859156</v>
      </c>
      <c r="Y423" s="2" t="e">
        <f>VLOOKUP($B423,'Changes (pct point)'!$B:$AA,Y$645,FALSE)/(VLOOKUP($B423,'Rates (%) SA2'!$B:$AA,Y$645,FALSE)-(VLOOKUP($B423,'Changes (pct point)'!$B:$AA,Y$645,FALSE)))</f>
        <v>#DIV/0!</v>
      </c>
      <c r="Z423" s="2">
        <f>VLOOKUP($B423,'Changes (pct point)'!$B:$AA,Z$645,FALSE)/(VLOOKUP($B423,'Rates (%) SA2'!$B:$AA,Z$645,FALSE)-(VLOOKUP($B423,'Changes (pct point)'!$B:$AA,Z$645,FALSE)))</f>
        <v>0.28752107925801013</v>
      </c>
    </row>
    <row r="424" spans="1:26" x14ac:dyDescent="0.3">
      <c r="A424">
        <v>106021616</v>
      </c>
      <c r="B424" t="s">
        <v>192</v>
      </c>
      <c r="C424" s="2">
        <f>VLOOKUP($B424,'Changes (pct point)'!$B:$AA,C$645,FALSE)/(VLOOKUP($B424,'Rates (%) SA2'!$B:$AA,C$645,FALSE)-(VLOOKUP($B424,'Changes (pct point)'!$B:$AA,C$645,FALSE)))</f>
        <v>-1.3679754259360377E-2</v>
      </c>
      <c r="D424" s="2">
        <f>VLOOKUP($B424,'Changes (pct point)'!$B:$AA,D$645,FALSE)/(VLOOKUP($B424,'Rates (%) SA2'!$B:$AA,D$645,FALSE)-(VLOOKUP($B424,'Changes (pct point)'!$B:$AA,D$645,FALSE)))</f>
        <v>-0.28668535127842804</v>
      </c>
      <c r="E424" s="2">
        <f>VLOOKUP($B424,'Changes (pct point)'!$B:$AA,E$645,FALSE)/(VLOOKUP($B424,'Rates (%) SA2'!$B:$AA,E$645,FALSE)-(VLOOKUP($B424,'Changes (pct point)'!$B:$AA,E$645,FALSE)))</f>
        <v>-0.13317943205028915</v>
      </c>
      <c r="F424" s="2">
        <f>VLOOKUP($B424,'Changes (pct point)'!$B:$AA,F$645,FALSE)/(VLOOKUP($B424,'Rates (%) SA2'!$B:$AA,F$645,FALSE)-(VLOOKUP($B424,'Changes (pct point)'!$B:$AA,F$645,FALSE)))</f>
        <v>0.1050757095588986</v>
      </c>
      <c r="G424" s="2">
        <f>VLOOKUP($B424,'Changes (pct point)'!$B:$AA,G$645,FALSE)/(VLOOKUP($B424,'Rates (%) SA2'!$B:$AA,G$645,FALSE)-(VLOOKUP($B424,'Changes (pct point)'!$B:$AA,G$645,FALSE)))</f>
        <v>0.36431875778434192</v>
      </c>
      <c r="H424" s="2">
        <f>VLOOKUP($B424,'Changes (pct point)'!$B:$AA,H$645,FALSE)/(VLOOKUP($B424,'Rates (%) SA2'!$B:$AA,H$645,FALSE)-(VLOOKUP($B424,'Changes (pct point)'!$B:$AA,H$645,FALSE)))</f>
        <v>0.34422431634935113</v>
      </c>
      <c r="I424" s="2">
        <f>VLOOKUP($B424,'Changes (pct point)'!$B:$AA,I$645,FALSE)/(VLOOKUP($B424,'Rates (%) SA2'!$B:$AA,I$645,FALSE)-(VLOOKUP($B424,'Changes (pct point)'!$B:$AA,I$645,FALSE)))</f>
        <v>-9.2097114082960466E-2</v>
      </c>
      <c r="J424" s="2">
        <f>VLOOKUP($B424,'Changes (pct point)'!$B:$AA,J$645,FALSE)/(VLOOKUP($B424,'Rates (%) SA2'!$B:$AA,J$645,FALSE)-(VLOOKUP($B424,'Changes (pct point)'!$B:$AA,J$645,FALSE)))</f>
        <v>9.6807964193411963E-2</v>
      </c>
      <c r="K424" s="2">
        <f>VLOOKUP($B424,'Changes (pct point)'!$B:$AA,K$645,FALSE)/(VLOOKUP($B424,'Rates (%) SA2'!$B:$AA,K$645,FALSE)-(VLOOKUP($B424,'Changes (pct point)'!$B:$AA,K$645,FALSE)))</f>
        <v>0.81533243812403566</v>
      </c>
      <c r="L424" s="2">
        <f>VLOOKUP($B424,'Changes (pct point)'!$B:$AA,L$645,FALSE)/(VLOOKUP($B424,'Rates (%) SA2'!$B:$AA,L$645,FALSE)-(VLOOKUP($B424,'Changes (pct point)'!$B:$AA,L$645,FALSE)))</f>
        <v>-0.30517323593115658</v>
      </c>
      <c r="M424" s="2">
        <f>VLOOKUP($B424,'Changes (pct point)'!$B:$AA,M$645,FALSE)/(VLOOKUP($B424,'Rates (%) SA2'!$B:$AA,M$645,FALSE)-(VLOOKUP($B424,'Changes (pct point)'!$B:$AA,M$645,FALSE)))</f>
        <v>-0.1758157452400784</v>
      </c>
      <c r="N424" s="2">
        <f>VLOOKUP($B424,'Changes (pct point)'!$B:$AA,N$645,FALSE)/(VLOOKUP($B424,'Rates (%) SA2'!$B:$AA,N$645,FALSE)-(VLOOKUP($B424,'Changes (pct point)'!$B:$AA,N$645,FALSE)))</f>
        <v>-0.34485162731884994</v>
      </c>
      <c r="O424" s="2">
        <f>VLOOKUP($B424,'Changes (pct point)'!$B:$AA,O$645,FALSE)/(VLOOKUP($B424,'Rates (%) SA2'!$B:$AA,O$645,FALSE)-(VLOOKUP($B424,'Changes (pct point)'!$B:$AA,O$645,FALSE)))</f>
        <v>0.57254439717115846</v>
      </c>
      <c r="P424" s="2">
        <f>VLOOKUP($B424,'Changes (pct point)'!$B:$AA,P$645,FALSE)/(VLOOKUP($B424,'Rates (%) SA2'!$B:$AA,P$645,FALSE)-(VLOOKUP($B424,'Changes (pct point)'!$B:$AA,P$645,FALSE)))</f>
        <v>-0.2055837215204091</v>
      </c>
      <c r="Q424" s="2">
        <f>VLOOKUP($B424,'Changes (pct point)'!$B:$AA,Q$645,FALSE)/(VLOOKUP($B424,'Rates (%) SA2'!$B:$AA,Q$645,FALSE)-(VLOOKUP($B424,'Changes (pct point)'!$B:$AA,Q$645,FALSE)))</f>
        <v>0.21648078094142226</v>
      </c>
      <c r="R424" s="2">
        <f>VLOOKUP($B424,'Changes (pct point)'!$B:$AA,R$645,FALSE)/(VLOOKUP($B424,'Rates (%) SA2'!$B:$AA,R$645,FALSE)-(VLOOKUP($B424,'Changes (pct point)'!$B:$AA,R$645,FALSE)))</f>
        <v>0.55940316132635226</v>
      </c>
      <c r="S424" s="2">
        <f>VLOOKUP($B424,'Changes (pct point)'!$B:$AA,S$645,FALSE)/(VLOOKUP($B424,'Rates (%) SA2'!$B:$AA,S$645,FALSE)-(VLOOKUP($B424,'Changes (pct point)'!$B:$AA,S$645,FALSE)))</f>
        <v>-6.2268137180282845E-2</v>
      </c>
      <c r="T424" s="2">
        <f>VLOOKUP($B424,'Changes (pct point)'!$B:$AA,T$645,FALSE)/(VLOOKUP($B424,'Rates (%) SA2'!$B:$AA,T$645,FALSE)-(VLOOKUP($B424,'Changes (pct point)'!$B:$AA,T$645,FALSE)))</f>
        <v>1.1268638737940571</v>
      </c>
      <c r="U424" s="2">
        <f>VLOOKUP($B424,'Changes (pct point)'!$B:$AA,U$645,FALSE)/(VLOOKUP($B424,'Rates (%) SA2'!$B:$AA,U$645,FALSE)-(VLOOKUP($B424,'Changes (pct point)'!$B:$AA,U$645,FALSE)))</f>
        <v>-0.19895113474934295</v>
      </c>
      <c r="V424" s="2">
        <f>VLOOKUP($B424,'Changes (pct point)'!$B:$AA,V$645,FALSE)/(VLOOKUP($B424,'Rates (%) SA2'!$B:$AA,V$645,FALSE)-(VLOOKUP($B424,'Changes (pct point)'!$B:$AA,V$645,FALSE)))</f>
        <v>-0.24325110504062128</v>
      </c>
      <c r="W424" s="2">
        <f>VLOOKUP($B424,'Changes (pct point)'!$B:$AA,W$645,FALSE)/(VLOOKUP($B424,'Rates (%) SA2'!$B:$AA,W$645,FALSE)-(VLOOKUP($B424,'Changes (pct point)'!$B:$AA,W$645,FALSE)))</f>
        <v>0.38654147104851339</v>
      </c>
      <c r="X424" s="2">
        <f>VLOOKUP($B424,'Changes (pct point)'!$B:$AA,X$645,FALSE)/(VLOOKUP($B424,'Rates (%) SA2'!$B:$AA,X$645,FALSE)-(VLOOKUP($B424,'Changes (pct point)'!$B:$AA,X$645,FALSE)))</f>
        <v>9.9923136049192927E-3</v>
      </c>
      <c r="Y424" s="2">
        <f>VLOOKUP($B424,'Changes (pct point)'!$B:$AA,Y$645,FALSE)/(VLOOKUP($B424,'Rates (%) SA2'!$B:$AA,Y$645,FALSE)-(VLOOKUP($B424,'Changes (pct point)'!$B:$AA,Y$645,FALSE)))</f>
        <v>-6.6518847006651879E-2</v>
      </c>
      <c r="Z424" s="2">
        <f>VLOOKUP($B424,'Changes (pct point)'!$B:$AA,Z$645,FALSE)/(VLOOKUP($B424,'Rates (%) SA2'!$B:$AA,Z$645,FALSE)-(VLOOKUP($B424,'Changes (pct point)'!$B:$AA,Z$645,FALSE)))</f>
        <v>0.52493321460373987</v>
      </c>
    </row>
    <row r="425" spans="1:26" x14ac:dyDescent="0.3">
      <c r="A425">
        <v>113031271</v>
      </c>
      <c r="B425" t="s">
        <v>352</v>
      </c>
      <c r="C425" s="2">
        <f>VLOOKUP($B425,'Changes (pct point)'!$B:$AA,C$645,FALSE)/(VLOOKUP($B425,'Rates (%) SA2'!$B:$AA,C$645,FALSE)-(VLOOKUP($B425,'Changes (pct point)'!$B:$AA,C$645,FALSE)))</f>
        <v>8.3664999999999989E-2</v>
      </c>
      <c r="D425" s="2">
        <f>VLOOKUP($B425,'Changes (pct point)'!$B:$AA,D$645,FALSE)/(VLOOKUP($B425,'Rates (%) SA2'!$B:$AA,D$645,FALSE)-(VLOOKUP($B425,'Changes (pct point)'!$B:$AA,D$645,FALSE)))</f>
        <v>-0.34898855585831057</v>
      </c>
      <c r="E425" s="2">
        <f>VLOOKUP($B425,'Changes (pct point)'!$B:$AA,E$645,FALSE)/(VLOOKUP($B425,'Rates (%) SA2'!$B:$AA,E$645,FALSE)-(VLOOKUP($B425,'Changes (pct point)'!$B:$AA,E$645,FALSE)))</f>
        <v>1.51097311827957</v>
      </c>
      <c r="F425" s="2">
        <f>VLOOKUP($B425,'Changes (pct point)'!$B:$AA,F$645,FALSE)/(VLOOKUP($B425,'Rates (%) SA2'!$B:$AA,F$645,FALSE)-(VLOOKUP($B425,'Changes (pct point)'!$B:$AA,F$645,FALSE)))</f>
        <v>0.15837543859649114</v>
      </c>
      <c r="G425" s="2">
        <f>VLOOKUP($B425,'Changes (pct point)'!$B:$AA,G$645,FALSE)/(VLOOKUP($B425,'Rates (%) SA2'!$B:$AA,G$645,FALSE)-(VLOOKUP($B425,'Changes (pct point)'!$B:$AA,G$645,FALSE)))</f>
        <v>-1.7608695652173809E-3</v>
      </c>
      <c r="H425" s="2">
        <f>VLOOKUP($B425,'Changes (pct point)'!$B:$AA,H$645,FALSE)/(VLOOKUP($B425,'Rates (%) SA2'!$B:$AA,H$645,FALSE)-(VLOOKUP($B425,'Changes (pct point)'!$B:$AA,H$645,FALSE)))</f>
        <v>0.47584383561643823</v>
      </c>
      <c r="I425" s="2">
        <f>VLOOKUP($B425,'Changes (pct point)'!$B:$AA,I$645,FALSE)/(VLOOKUP($B425,'Rates (%) SA2'!$B:$AA,I$645,FALSE)-(VLOOKUP($B425,'Changes (pct point)'!$B:$AA,I$645,FALSE)))</f>
        <v>0.13030491071428571</v>
      </c>
      <c r="J425" s="2">
        <f>VLOOKUP($B425,'Changes (pct point)'!$B:$AA,J$645,FALSE)/(VLOOKUP($B425,'Rates (%) SA2'!$B:$AA,J$645,FALSE)-(VLOOKUP($B425,'Changes (pct point)'!$B:$AA,J$645,FALSE)))</f>
        <v>0.23914999999999995</v>
      </c>
      <c r="K425" s="2">
        <f>VLOOKUP($B425,'Changes (pct point)'!$B:$AA,K$645,FALSE)/(VLOOKUP($B425,'Rates (%) SA2'!$B:$AA,K$645,FALSE)-(VLOOKUP($B425,'Changes (pct point)'!$B:$AA,K$645,FALSE)))</f>
        <v>0.47768000000000016</v>
      </c>
      <c r="L425" s="2">
        <f>VLOOKUP($B425,'Changes (pct point)'!$B:$AA,L$645,FALSE)/(VLOOKUP($B425,'Rates (%) SA2'!$B:$AA,L$645,FALSE)-(VLOOKUP($B425,'Changes (pct point)'!$B:$AA,L$645,FALSE)))</f>
        <v>2.9904377880184352E-2</v>
      </c>
      <c r="M425" s="2">
        <f>VLOOKUP($B425,'Changes (pct point)'!$B:$AA,M$645,FALSE)/(VLOOKUP($B425,'Rates (%) SA2'!$B:$AA,M$645,FALSE)-(VLOOKUP($B425,'Changes (pct point)'!$B:$AA,M$645,FALSE)))</f>
        <v>-6.5729310344827596E-2</v>
      </c>
      <c r="N425" s="2">
        <f>VLOOKUP($B425,'Changes (pct point)'!$B:$AA,N$645,FALSE)/(VLOOKUP($B425,'Rates (%) SA2'!$B:$AA,N$645,FALSE)-(VLOOKUP($B425,'Changes (pct point)'!$B:$AA,N$645,FALSE)))</f>
        <v>0.63593239436619731</v>
      </c>
      <c r="O425" s="2">
        <f>VLOOKUP($B425,'Changes (pct point)'!$B:$AA,O$645,FALSE)/(VLOOKUP($B425,'Rates (%) SA2'!$B:$AA,O$645,FALSE)-(VLOOKUP($B425,'Changes (pct point)'!$B:$AA,O$645,FALSE)))</f>
        <v>2.1855307692307693</v>
      </c>
      <c r="P425" s="2">
        <f>VLOOKUP($B425,'Changes (pct point)'!$B:$AA,P$645,FALSE)/(VLOOKUP($B425,'Rates (%) SA2'!$B:$AA,P$645,FALSE)-(VLOOKUP($B425,'Changes (pct point)'!$B:$AA,P$645,FALSE)))</f>
        <v>2.1631609756097565</v>
      </c>
      <c r="Q425" s="2">
        <f>VLOOKUP($B425,'Changes (pct point)'!$B:$AA,Q$645,FALSE)/(VLOOKUP($B425,'Rates (%) SA2'!$B:$AA,Q$645,FALSE)-(VLOOKUP($B425,'Changes (pct point)'!$B:$AA,Q$645,FALSE)))</f>
        <v>-3.1810722100656483E-2</v>
      </c>
      <c r="R425" s="2">
        <f>VLOOKUP($B425,'Changes (pct point)'!$B:$AA,R$645,FALSE)/(VLOOKUP($B425,'Rates (%) SA2'!$B:$AA,R$645,FALSE)-(VLOOKUP($B425,'Changes (pct point)'!$B:$AA,R$645,FALSE)))</f>
        <v>-5.5523958333333373E-2</v>
      </c>
      <c r="S425" s="2">
        <f>VLOOKUP($B425,'Changes (pct point)'!$B:$AA,S$645,FALSE)/(VLOOKUP($B425,'Rates (%) SA2'!$B:$AA,S$645,FALSE)-(VLOOKUP($B425,'Changes (pct point)'!$B:$AA,S$645,FALSE)))</f>
        <v>-2.5742424242424546E-3</v>
      </c>
      <c r="T425" s="2">
        <f>VLOOKUP($B425,'Changes (pct point)'!$B:$AA,T$645,FALSE)/(VLOOKUP($B425,'Rates (%) SA2'!$B:$AA,T$645,FALSE)-(VLOOKUP($B425,'Changes (pct point)'!$B:$AA,T$645,FALSE)))</f>
        <v>1.9422228070175431</v>
      </c>
      <c r="U425" s="2">
        <f>VLOOKUP($B425,'Changes (pct point)'!$B:$AA,U$645,FALSE)/(VLOOKUP($B425,'Rates (%) SA2'!$B:$AA,U$645,FALSE)-(VLOOKUP($B425,'Changes (pct point)'!$B:$AA,U$645,FALSE)))</f>
        <v>-0.19921025641025636</v>
      </c>
      <c r="V425" s="2" t="e">
        <f>VLOOKUP($B425,'Changes (pct point)'!$B:$AA,V$645,FALSE)/(VLOOKUP($B425,'Rates (%) SA2'!$B:$AA,V$645,FALSE)-(VLOOKUP($B425,'Changes (pct point)'!$B:$AA,V$645,FALSE)))</f>
        <v>#VALUE!</v>
      </c>
      <c r="W425" s="2">
        <f>VLOOKUP($B425,'Changes (pct point)'!$B:$AA,W$645,FALSE)/(VLOOKUP($B425,'Rates (%) SA2'!$B:$AA,W$645,FALSE)-(VLOOKUP($B425,'Changes (pct point)'!$B:$AA,W$645,FALSE)))</f>
        <v>0.10495382031905962</v>
      </c>
      <c r="X425" s="2">
        <f>VLOOKUP($B425,'Changes (pct point)'!$B:$AA,X$645,FALSE)/(VLOOKUP($B425,'Rates (%) SA2'!$B:$AA,X$645,FALSE)-(VLOOKUP($B425,'Changes (pct point)'!$B:$AA,X$645,FALSE)))</f>
        <v>-2.6455026455026454E-2</v>
      </c>
      <c r="Y425" s="2">
        <f>VLOOKUP($B425,'Changes (pct point)'!$B:$AA,Y$645,FALSE)/(VLOOKUP($B425,'Rates (%) SA2'!$B:$AA,Y$645,FALSE)-(VLOOKUP($B425,'Changes (pct point)'!$B:$AA,Y$645,FALSE)))</f>
        <v>-1</v>
      </c>
      <c r="Z425" s="2">
        <f>VLOOKUP($B425,'Changes (pct point)'!$B:$AA,Z$645,FALSE)/(VLOOKUP($B425,'Rates (%) SA2'!$B:$AA,Z$645,FALSE)-(VLOOKUP($B425,'Changes (pct point)'!$B:$AA,Z$645,FALSE)))</f>
        <v>0.31685615422639646</v>
      </c>
    </row>
    <row r="426" spans="1:26" x14ac:dyDescent="0.3">
      <c r="A426">
        <v>108051171</v>
      </c>
      <c r="B426" t="s">
        <v>251</v>
      </c>
      <c r="C426" s="2">
        <f>VLOOKUP($B426,'Changes (pct point)'!$B:$AA,C$645,FALSE)/(VLOOKUP($B426,'Rates (%) SA2'!$B:$AA,C$645,FALSE)-(VLOOKUP($B426,'Changes (pct point)'!$B:$AA,C$645,FALSE)))</f>
        <v>0.18093462643678154</v>
      </c>
      <c r="D426" s="2">
        <f>VLOOKUP($B426,'Changes (pct point)'!$B:$AA,D$645,FALSE)/(VLOOKUP($B426,'Rates (%) SA2'!$B:$AA,D$645,FALSE)-(VLOOKUP($B426,'Changes (pct point)'!$B:$AA,D$645,FALSE)))</f>
        <v>-0.1617006896551724</v>
      </c>
      <c r="E426" s="2">
        <f>VLOOKUP($B426,'Changes (pct point)'!$B:$AA,E$645,FALSE)/(VLOOKUP($B426,'Rates (%) SA2'!$B:$AA,E$645,FALSE)-(VLOOKUP($B426,'Changes (pct point)'!$B:$AA,E$645,FALSE)))</f>
        <v>1.8328250000000001</v>
      </c>
      <c r="F426" s="2">
        <f>VLOOKUP($B426,'Changes (pct point)'!$B:$AA,F$645,FALSE)/(VLOOKUP($B426,'Rates (%) SA2'!$B:$AA,F$645,FALSE)-(VLOOKUP($B426,'Changes (pct point)'!$B:$AA,F$645,FALSE)))</f>
        <v>6.8825329815303399E-2</v>
      </c>
      <c r="G426" s="2">
        <f>VLOOKUP($B426,'Changes (pct point)'!$B:$AA,G$645,FALSE)/(VLOOKUP($B426,'Rates (%) SA2'!$B:$AA,G$645,FALSE)-(VLOOKUP($B426,'Changes (pct point)'!$B:$AA,G$645,FALSE)))</f>
        <v>0.27592500000000009</v>
      </c>
      <c r="H426" s="2">
        <f>VLOOKUP($B426,'Changes (pct point)'!$B:$AA,H$645,FALSE)/(VLOOKUP($B426,'Rates (%) SA2'!$B:$AA,H$645,FALSE)-(VLOOKUP($B426,'Changes (pct point)'!$B:$AA,H$645,FALSE)))</f>
        <v>0.35282681992337162</v>
      </c>
      <c r="I426" s="2">
        <f>VLOOKUP($B426,'Changes (pct point)'!$B:$AA,I$645,FALSE)/(VLOOKUP($B426,'Rates (%) SA2'!$B:$AA,I$645,FALSE)-(VLOOKUP($B426,'Changes (pct point)'!$B:$AA,I$645,FALSE)))</f>
        <v>0.20681241379310356</v>
      </c>
      <c r="J426" s="2">
        <f>VLOOKUP($B426,'Changes (pct point)'!$B:$AA,J$645,FALSE)/(VLOOKUP($B426,'Rates (%) SA2'!$B:$AA,J$645,FALSE)-(VLOOKUP($B426,'Changes (pct point)'!$B:$AA,J$645,FALSE)))</f>
        <v>0.14925390070921984</v>
      </c>
      <c r="K426" s="2">
        <f>VLOOKUP($B426,'Changes (pct point)'!$B:$AA,K$645,FALSE)/(VLOOKUP($B426,'Rates (%) SA2'!$B:$AA,K$645,FALSE)-(VLOOKUP($B426,'Changes (pct point)'!$B:$AA,K$645,FALSE)))</f>
        <v>0.54133493975903613</v>
      </c>
      <c r="L426" s="2">
        <f>VLOOKUP($B426,'Changes (pct point)'!$B:$AA,L$645,FALSE)/(VLOOKUP($B426,'Rates (%) SA2'!$B:$AA,L$645,FALSE)-(VLOOKUP($B426,'Changes (pct point)'!$B:$AA,L$645,FALSE)))</f>
        <v>0.12983684210526319</v>
      </c>
      <c r="M426" s="2">
        <f>VLOOKUP($B426,'Changes (pct point)'!$B:$AA,M$645,FALSE)/(VLOOKUP($B426,'Rates (%) SA2'!$B:$AA,M$645,FALSE)-(VLOOKUP($B426,'Changes (pct point)'!$B:$AA,M$645,FALSE)))</f>
        <v>0.17229401709401707</v>
      </c>
      <c r="N426" s="2">
        <f>VLOOKUP($B426,'Changes (pct point)'!$B:$AA,N$645,FALSE)/(VLOOKUP($B426,'Rates (%) SA2'!$B:$AA,N$645,FALSE)-(VLOOKUP($B426,'Changes (pct point)'!$B:$AA,N$645,FALSE)))</f>
        <v>-8.3933333333333277E-2</v>
      </c>
      <c r="O426" s="2">
        <f>VLOOKUP($B426,'Changes (pct point)'!$B:$AA,O$645,FALSE)/(VLOOKUP($B426,'Rates (%) SA2'!$B:$AA,O$645,FALSE)-(VLOOKUP($B426,'Changes (pct point)'!$B:$AA,O$645,FALSE)))</f>
        <v>0.72830645161290331</v>
      </c>
      <c r="P426" s="2">
        <f>VLOOKUP($B426,'Changes (pct point)'!$B:$AA,P$645,FALSE)/(VLOOKUP($B426,'Rates (%) SA2'!$B:$AA,P$645,FALSE)-(VLOOKUP($B426,'Changes (pct point)'!$B:$AA,P$645,FALSE)))</f>
        <v>0.15483870967741928</v>
      </c>
      <c r="Q426" s="2">
        <f>VLOOKUP($B426,'Changes (pct point)'!$B:$AA,Q$645,FALSE)/(VLOOKUP($B426,'Rates (%) SA2'!$B:$AA,Q$645,FALSE)-(VLOOKUP($B426,'Changes (pct point)'!$B:$AA,Q$645,FALSE)))</f>
        <v>0.54376679104477599</v>
      </c>
      <c r="R426" s="2">
        <f>VLOOKUP($B426,'Changes (pct point)'!$B:$AA,R$645,FALSE)/(VLOOKUP($B426,'Rates (%) SA2'!$B:$AA,R$645,FALSE)-(VLOOKUP($B426,'Changes (pct point)'!$B:$AA,R$645,FALSE)))</f>
        <v>0.39457435897435905</v>
      </c>
      <c r="S426" s="2">
        <f>VLOOKUP($B426,'Changes (pct point)'!$B:$AA,S$645,FALSE)/(VLOOKUP($B426,'Rates (%) SA2'!$B:$AA,S$645,FALSE)-(VLOOKUP($B426,'Changes (pct point)'!$B:$AA,S$645,FALSE)))</f>
        <v>-9.8370285714285827E-2</v>
      </c>
      <c r="T426" s="2">
        <f>VLOOKUP($B426,'Changes (pct point)'!$B:$AA,T$645,FALSE)/(VLOOKUP($B426,'Rates (%) SA2'!$B:$AA,T$645,FALSE)-(VLOOKUP($B426,'Changes (pct point)'!$B:$AA,T$645,FALSE)))</f>
        <v>1.1494695035460993</v>
      </c>
      <c r="U426" s="2">
        <f>VLOOKUP($B426,'Changes (pct point)'!$B:$AA,U$645,FALSE)/(VLOOKUP($B426,'Rates (%) SA2'!$B:$AA,U$645,FALSE)-(VLOOKUP($B426,'Changes (pct point)'!$B:$AA,U$645,FALSE)))</f>
        <v>-0.20191622418879049</v>
      </c>
      <c r="V426" s="2">
        <f>VLOOKUP($B426,'Changes (pct point)'!$B:$AA,V$645,FALSE)/(VLOOKUP($B426,'Rates (%) SA2'!$B:$AA,V$645,FALSE)-(VLOOKUP($B426,'Changes (pct point)'!$B:$AA,V$645,FALSE)))</f>
        <v>1.2242971428571432</v>
      </c>
      <c r="W426" s="2">
        <f>VLOOKUP($B426,'Changes (pct point)'!$B:$AA,W$645,FALSE)/(VLOOKUP($B426,'Rates (%) SA2'!$B:$AA,W$645,FALSE)-(VLOOKUP($B426,'Changes (pct point)'!$B:$AA,W$645,FALSE)))</f>
        <v>0.2787709497206704</v>
      </c>
      <c r="X426" s="2">
        <f>VLOOKUP($B426,'Changes (pct point)'!$B:$AA,X$645,FALSE)/(VLOOKUP($B426,'Rates (%) SA2'!$B:$AA,X$645,FALSE)-(VLOOKUP($B426,'Changes (pct point)'!$B:$AA,X$645,FALSE)))</f>
        <v>-2.49632892804699E-2</v>
      </c>
      <c r="Y426" s="2" t="e">
        <f>VLOOKUP($B426,'Changes (pct point)'!$B:$AA,Y$645,FALSE)/(VLOOKUP($B426,'Rates (%) SA2'!$B:$AA,Y$645,FALSE)-(VLOOKUP($B426,'Changes (pct point)'!$B:$AA,Y$645,FALSE)))</f>
        <v>#DIV/0!</v>
      </c>
      <c r="Z426" s="2">
        <f>VLOOKUP($B426,'Changes (pct point)'!$B:$AA,Z$645,FALSE)/(VLOOKUP($B426,'Rates (%) SA2'!$B:$AA,Z$645,FALSE)-(VLOOKUP($B426,'Changes (pct point)'!$B:$AA,Z$645,FALSE)))</f>
        <v>-0.15333554596747426</v>
      </c>
    </row>
    <row r="427" spans="1:26" x14ac:dyDescent="0.3">
      <c r="A427">
        <v>110031197</v>
      </c>
      <c r="B427" t="s">
        <v>276</v>
      </c>
      <c r="C427" s="2">
        <f>VLOOKUP($B427,'Changes (pct point)'!$B:$AA,C$645,FALSE)/(VLOOKUP($B427,'Rates (%) SA2'!$B:$AA,C$645,FALSE)-(VLOOKUP($B427,'Changes (pct point)'!$B:$AA,C$645,FALSE)))</f>
        <v>-0.13103558897243109</v>
      </c>
      <c r="D427" s="2">
        <f>VLOOKUP($B427,'Changes (pct point)'!$B:$AA,D$645,FALSE)/(VLOOKUP($B427,'Rates (%) SA2'!$B:$AA,D$645,FALSE)-(VLOOKUP($B427,'Changes (pct point)'!$B:$AA,D$645,FALSE)))</f>
        <v>-0.38769291338582679</v>
      </c>
      <c r="E427" s="2">
        <f>VLOOKUP($B427,'Changes (pct point)'!$B:$AA,E$645,FALSE)/(VLOOKUP($B427,'Rates (%) SA2'!$B:$AA,E$645,FALSE)-(VLOOKUP($B427,'Changes (pct point)'!$B:$AA,E$645,FALSE)))</f>
        <v>-0.57060722891566273</v>
      </c>
      <c r="F427" s="2">
        <f>VLOOKUP($B427,'Changes (pct point)'!$B:$AA,F$645,FALSE)/(VLOOKUP($B427,'Rates (%) SA2'!$B:$AA,F$645,FALSE)-(VLOOKUP($B427,'Changes (pct point)'!$B:$AA,F$645,FALSE)))</f>
        <v>6.4200626959247985E-3</v>
      </c>
      <c r="G427" s="2">
        <f>VLOOKUP($B427,'Changes (pct point)'!$B:$AA,G$645,FALSE)/(VLOOKUP($B427,'Rates (%) SA2'!$B:$AA,G$645,FALSE)-(VLOOKUP($B427,'Changes (pct point)'!$B:$AA,G$645,FALSE)))</f>
        <v>0.18852816901408456</v>
      </c>
      <c r="H427" s="2">
        <f>VLOOKUP($B427,'Changes (pct point)'!$B:$AA,H$645,FALSE)/(VLOOKUP($B427,'Rates (%) SA2'!$B:$AA,H$645,FALSE)-(VLOOKUP($B427,'Changes (pct point)'!$B:$AA,H$645,FALSE)))</f>
        <v>0.20459183673469383</v>
      </c>
      <c r="I427" s="2">
        <f>VLOOKUP($B427,'Changes (pct point)'!$B:$AA,I$645,FALSE)/(VLOOKUP($B427,'Rates (%) SA2'!$B:$AA,I$645,FALSE)-(VLOOKUP($B427,'Changes (pct point)'!$B:$AA,I$645,FALSE)))</f>
        <v>-0.18911705685618738</v>
      </c>
      <c r="J427" s="2">
        <f>VLOOKUP($B427,'Changes (pct point)'!$B:$AA,J$645,FALSE)/(VLOOKUP($B427,'Rates (%) SA2'!$B:$AA,J$645,FALSE)-(VLOOKUP($B427,'Changes (pct point)'!$B:$AA,J$645,FALSE)))</f>
        <v>-4.9309316770186247E-2</v>
      </c>
      <c r="K427" s="2">
        <f>VLOOKUP($B427,'Changes (pct point)'!$B:$AA,K$645,FALSE)/(VLOOKUP($B427,'Rates (%) SA2'!$B:$AA,K$645,FALSE)-(VLOOKUP($B427,'Changes (pct point)'!$B:$AA,K$645,FALSE)))</f>
        <v>0.29648909090909098</v>
      </c>
      <c r="L427" s="2">
        <f>VLOOKUP($B427,'Changes (pct point)'!$B:$AA,L$645,FALSE)/(VLOOKUP($B427,'Rates (%) SA2'!$B:$AA,L$645,FALSE)-(VLOOKUP($B427,'Changes (pct point)'!$B:$AA,L$645,FALSE)))</f>
        <v>-0.40299559471365631</v>
      </c>
      <c r="M427" s="2">
        <f>VLOOKUP($B427,'Changes (pct point)'!$B:$AA,M$645,FALSE)/(VLOOKUP($B427,'Rates (%) SA2'!$B:$AA,M$645,FALSE)-(VLOOKUP($B427,'Changes (pct point)'!$B:$AA,M$645,FALSE)))</f>
        <v>-0.25454982332155474</v>
      </c>
      <c r="N427" s="2">
        <f>VLOOKUP($B427,'Changes (pct point)'!$B:$AA,N$645,FALSE)/(VLOOKUP($B427,'Rates (%) SA2'!$B:$AA,N$645,FALSE)-(VLOOKUP($B427,'Changes (pct point)'!$B:$AA,N$645,FALSE)))</f>
        <v>-0.2386928571428571</v>
      </c>
      <c r="O427" s="2">
        <f>VLOOKUP($B427,'Changes (pct point)'!$B:$AA,O$645,FALSE)/(VLOOKUP($B427,'Rates (%) SA2'!$B:$AA,O$645,FALSE)-(VLOOKUP($B427,'Changes (pct point)'!$B:$AA,O$645,FALSE)))</f>
        <v>-6.2229310344827551E-2</v>
      </c>
      <c r="P427" s="2">
        <f>VLOOKUP($B427,'Changes (pct point)'!$B:$AA,P$645,FALSE)/(VLOOKUP($B427,'Rates (%) SA2'!$B:$AA,P$645,FALSE)-(VLOOKUP($B427,'Changes (pct point)'!$B:$AA,P$645,FALSE)))</f>
        <v>-8.768656716417908E-2</v>
      </c>
      <c r="Q427" s="2">
        <f>VLOOKUP($B427,'Changes (pct point)'!$B:$AA,Q$645,FALSE)/(VLOOKUP($B427,'Rates (%) SA2'!$B:$AA,Q$645,FALSE)-(VLOOKUP($B427,'Changes (pct point)'!$B:$AA,Q$645,FALSE)))</f>
        <v>-4.6327272727272648E-2</v>
      </c>
      <c r="R427" s="2">
        <f>VLOOKUP($B427,'Changes (pct point)'!$B:$AA,R$645,FALSE)/(VLOOKUP($B427,'Rates (%) SA2'!$B:$AA,R$645,FALSE)-(VLOOKUP($B427,'Changes (pct point)'!$B:$AA,R$645,FALSE)))</f>
        <v>0.28250970149253724</v>
      </c>
      <c r="S427" s="2">
        <f>VLOOKUP($B427,'Changes (pct point)'!$B:$AA,S$645,FALSE)/(VLOOKUP($B427,'Rates (%) SA2'!$B:$AA,S$645,FALSE)-(VLOOKUP($B427,'Changes (pct point)'!$B:$AA,S$645,FALSE)))</f>
        <v>-5.8649132947976905E-2</v>
      </c>
      <c r="T427" s="2">
        <f>VLOOKUP($B427,'Changes (pct point)'!$B:$AA,T$645,FALSE)/(VLOOKUP($B427,'Rates (%) SA2'!$B:$AA,T$645,FALSE)-(VLOOKUP($B427,'Changes (pct point)'!$B:$AA,T$645,FALSE)))</f>
        <v>0.13727804878048785</v>
      </c>
      <c r="U427" s="2">
        <f>VLOOKUP($B427,'Changes (pct point)'!$B:$AA,U$645,FALSE)/(VLOOKUP($B427,'Rates (%) SA2'!$B:$AA,U$645,FALSE)-(VLOOKUP($B427,'Changes (pct point)'!$B:$AA,U$645,FALSE)))</f>
        <v>-0.20601381215469619</v>
      </c>
      <c r="V427" s="2">
        <f>VLOOKUP($B427,'Changes (pct point)'!$B:$AA,V$645,FALSE)/(VLOOKUP($B427,'Rates (%) SA2'!$B:$AA,V$645,FALSE)-(VLOOKUP($B427,'Changes (pct point)'!$B:$AA,V$645,FALSE)))</f>
        <v>-0.19705629139072856</v>
      </c>
      <c r="W427" s="2">
        <f>VLOOKUP($B427,'Changes (pct point)'!$B:$AA,W$645,FALSE)/(VLOOKUP($B427,'Rates (%) SA2'!$B:$AA,W$645,FALSE)-(VLOOKUP($B427,'Changes (pct point)'!$B:$AA,W$645,FALSE)))</f>
        <v>0.12239020878329733</v>
      </c>
      <c r="X427" s="2">
        <f>VLOOKUP($B427,'Changes (pct point)'!$B:$AA,X$645,FALSE)/(VLOOKUP($B427,'Rates (%) SA2'!$B:$AA,X$645,FALSE)-(VLOOKUP($B427,'Changes (pct point)'!$B:$AA,X$645,FALSE)))</f>
        <v>-0.10878661087866108</v>
      </c>
      <c r="Y427" s="2" t="e">
        <f>VLOOKUP($B427,'Changes (pct point)'!$B:$AA,Y$645,FALSE)/(VLOOKUP($B427,'Rates (%) SA2'!$B:$AA,Y$645,FALSE)-(VLOOKUP($B427,'Changes (pct point)'!$B:$AA,Y$645,FALSE)))</f>
        <v>#DIV/0!</v>
      </c>
      <c r="Z427" s="2">
        <f>VLOOKUP($B427,'Changes (pct point)'!$B:$AA,Z$645,FALSE)/(VLOOKUP($B427,'Rates (%) SA2'!$B:$AA,Z$645,FALSE)-(VLOOKUP($B427,'Changes (pct point)'!$B:$AA,Z$645,FALSE)))</f>
        <v>6.6907775768535266E-2</v>
      </c>
    </row>
    <row r="428" spans="1:26" x14ac:dyDescent="0.3">
      <c r="A428">
        <v>103011612</v>
      </c>
      <c r="B428" t="s">
        <v>134</v>
      </c>
      <c r="C428" s="2">
        <f>VLOOKUP($B428,'Changes (pct point)'!$B:$AA,C$645,FALSE)/(VLOOKUP($B428,'Rates (%) SA2'!$B:$AA,C$645,FALSE)-(VLOOKUP($B428,'Changes (pct point)'!$B:$AA,C$645,FALSE)))</f>
        <v>7.6062195562008314E-2</v>
      </c>
      <c r="D428" s="2">
        <f>VLOOKUP($B428,'Changes (pct point)'!$B:$AA,D$645,FALSE)/(VLOOKUP($B428,'Rates (%) SA2'!$B:$AA,D$645,FALSE)-(VLOOKUP($B428,'Changes (pct point)'!$B:$AA,D$645,FALSE)))</f>
        <v>-0.15925605669700096</v>
      </c>
      <c r="E428" s="2">
        <f>VLOOKUP($B428,'Changes (pct point)'!$B:$AA,E$645,FALSE)/(VLOOKUP($B428,'Rates (%) SA2'!$B:$AA,E$645,FALSE)-(VLOOKUP($B428,'Changes (pct point)'!$B:$AA,E$645,FALSE)))</f>
        <v>-0.16772246968144805</v>
      </c>
      <c r="F428" s="2">
        <f>VLOOKUP($B428,'Changes (pct point)'!$B:$AA,F$645,FALSE)/(VLOOKUP($B428,'Rates (%) SA2'!$B:$AA,F$645,FALSE)-(VLOOKUP($B428,'Changes (pct point)'!$B:$AA,F$645,FALSE)))</f>
        <v>0.18693023796560662</v>
      </c>
      <c r="G428" s="2">
        <f>VLOOKUP($B428,'Changes (pct point)'!$B:$AA,G$645,FALSE)/(VLOOKUP($B428,'Rates (%) SA2'!$B:$AA,G$645,FALSE)-(VLOOKUP($B428,'Changes (pct point)'!$B:$AA,G$645,FALSE)))</f>
        <v>0.31018864660448942</v>
      </c>
      <c r="H428" s="2">
        <f>VLOOKUP($B428,'Changes (pct point)'!$B:$AA,H$645,FALSE)/(VLOOKUP($B428,'Rates (%) SA2'!$B:$AA,H$645,FALSE)-(VLOOKUP($B428,'Changes (pct point)'!$B:$AA,H$645,FALSE)))</f>
        <v>0.33035318059833824</v>
      </c>
      <c r="I428" s="2">
        <f>VLOOKUP($B428,'Changes (pct point)'!$B:$AA,I$645,FALSE)/(VLOOKUP($B428,'Rates (%) SA2'!$B:$AA,I$645,FALSE)-(VLOOKUP($B428,'Changes (pct point)'!$B:$AA,I$645,FALSE)))</f>
        <v>-1.9574123429213264E-2</v>
      </c>
      <c r="J428" s="2">
        <f>VLOOKUP($B428,'Changes (pct point)'!$B:$AA,J$645,FALSE)/(VLOOKUP($B428,'Rates (%) SA2'!$B:$AA,J$645,FALSE)-(VLOOKUP($B428,'Changes (pct point)'!$B:$AA,J$645,FALSE)))</f>
        <v>4.2131065232867457E-2</v>
      </c>
      <c r="K428" s="2">
        <f>VLOOKUP($B428,'Changes (pct point)'!$B:$AA,K$645,FALSE)/(VLOOKUP($B428,'Rates (%) SA2'!$B:$AA,K$645,FALSE)-(VLOOKUP($B428,'Changes (pct point)'!$B:$AA,K$645,FALSE)))</f>
        <v>0.34076663712545086</v>
      </c>
      <c r="L428" s="2">
        <f>VLOOKUP($B428,'Changes (pct point)'!$B:$AA,L$645,FALSE)/(VLOOKUP($B428,'Rates (%) SA2'!$B:$AA,L$645,FALSE)-(VLOOKUP($B428,'Changes (pct point)'!$B:$AA,L$645,FALSE)))</f>
        <v>0.29264270520563457</v>
      </c>
      <c r="M428" s="2">
        <f>VLOOKUP($B428,'Changes (pct point)'!$B:$AA,M$645,FALSE)/(VLOOKUP($B428,'Rates (%) SA2'!$B:$AA,M$645,FALSE)-(VLOOKUP($B428,'Changes (pct point)'!$B:$AA,M$645,FALSE)))</f>
        <v>-0.31060801480222616</v>
      </c>
      <c r="N428" s="2">
        <f>VLOOKUP($B428,'Changes (pct point)'!$B:$AA,N$645,FALSE)/(VLOOKUP($B428,'Rates (%) SA2'!$B:$AA,N$645,FALSE)-(VLOOKUP($B428,'Changes (pct point)'!$B:$AA,N$645,FALSE)))</f>
        <v>-0.37418771678055479</v>
      </c>
      <c r="O428" s="2">
        <f>VLOOKUP($B428,'Changes (pct point)'!$B:$AA,O$645,FALSE)/(VLOOKUP($B428,'Rates (%) SA2'!$B:$AA,O$645,FALSE)-(VLOOKUP($B428,'Changes (pct point)'!$B:$AA,O$645,FALSE)))</f>
        <v>1.7399056863570046E-3</v>
      </c>
      <c r="P428" s="2">
        <f>VLOOKUP($B428,'Changes (pct point)'!$B:$AA,P$645,FALSE)/(VLOOKUP($B428,'Rates (%) SA2'!$B:$AA,P$645,FALSE)-(VLOOKUP($B428,'Changes (pct point)'!$B:$AA,P$645,FALSE)))</f>
        <v>-0.18196677709161344</v>
      </c>
      <c r="Q428" s="2">
        <f>VLOOKUP($B428,'Changes (pct point)'!$B:$AA,Q$645,FALSE)/(VLOOKUP($B428,'Rates (%) SA2'!$B:$AA,Q$645,FALSE)-(VLOOKUP($B428,'Changes (pct point)'!$B:$AA,Q$645,FALSE)))</f>
        <v>0.20284660450268763</v>
      </c>
      <c r="R428" s="2">
        <f>VLOOKUP($B428,'Changes (pct point)'!$B:$AA,R$645,FALSE)/(VLOOKUP($B428,'Rates (%) SA2'!$B:$AA,R$645,FALSE)-(VLOOKUP($B428,'Changes (pct point)'!$B:$AA,R$645,FALSE)))</f>
        <v>0.5703138341703714</v>
      </c>
      <c r="S428" s="2">
        <f>VLOOKUP($B428,'Changes (pct point)'!$B:$AA,S$645,FALSE)/(VLOOKUP($B428,'Rates (%) SA2'!$B:$AA,S$645,FALSE)-(VLOOKUP($B428,'Changes (pct point)'!$B:$AA,S$645,FALSE)))</f>
        <v>-0.35873279120297441</v>
      </c>
      <c r="T428" s="2">
        <f>VLOOKUP($B428,'Changes (pct point)'!$B:$AA,T$645,FALSE)/(VLOOKUP($B428,'Rates (%) SA2'!$B:$AA,T$645,FALSE)-(VLOOKUP($B428,'Changes (pct point)'!$B:$AA,T$645,FALSE)))</f>
        <v>1.1368145260957567</v>
      </c>
      <c r="U428" s="2">
        <f>VLOOKUP($B428,'Changes (pct point)'!$B:$AA,U$645,FALSE)/(VLOOKUP($B428,'Rates (%) SA2'!$B:$AA,U$645,FALSE)-(VLOOKUP($B428,'Changes (pct point)'!$B:$AA,U$645,FALSE)))</f>
        <v>-0.20607573440308885</v>
      </c>
      <c r="V428" s="2">
        <f>VLOOKUP($B428,'Changes (pct point)'!$B:$AA,V$645,FALSE)/(VLOOKUP($B428,'Rates (%) SA2'!$B:$AA,V$645,FALSE)-(VLOOKUP($B428,'Changes (pct point)'!$B:$AA,V$645,FALSE)))</f>
        <v>5.0543425385367394E-2</v>
      </c>
      <c r="W428" s="2">
        <f>VLOOKUP($B428,'Changes (pct point)'!$B:$AA,W$645,FALSE)/(VLOOKUP($B428,'Rates (%) SA2'!$B:$AA,W$645,FALSE)-(VLOOKUP($B428,'Changes (pct point)'!$B:$AA,W$645,FALSE)))</f>
        <v>0.51231945624468989</v>
      </c>
      <c r="X428" s="2">
        <f>VLOOKUP($B428,'Changes (pct point)'!$B:$AA,X$645,FALSE)/(VLOOKUP($B428,'Rates (%) SA2'!$B:$AA,X$645,FALSE)-(VLOOKUP($B428,'Changes (pct point)'!$B:$AA,X$645,FALSE)))</f>
        <v>0.3424484644509887</v>
      </c>
      <c r="Y428" s="2">
        <f>VLOOKUP($B428,'Changes (pct point)'!$B:$AA,Y$645,FALSE)/(VLOOKUP($B428,'Rates (%) SA2'!$B:$AA,Y$645,FALSE)-(VLOOKUP($B428,'Changes (pct point)'!$B:$AA,Y$645,FALSE)))</f>
        <v>-0.45193508114856423</v>
      </c>
      <c r="Z428" s="2">
        <f>VLOOKUP($B428,'Changes (pct point)'!$B:$AA,Z$645,FALSE)/(VLOOKUP($B428,'Rates (%) SA2'!$B:$AA,Z$645,FALSE)-(VLOOKUP($B428,'Changes (pct point)'!$B:$AA,Z$645,FALSE)))</f>
        <v>0.67401079136690667</v>
      </c>
    </row>
    <row r="429" spans="1:26" x14ac:dyDescent="0.3">
      <c r="A429">
        <v>101021010</v>
      </c>
      <c r="B429" t="s">
        <v>76</v>
      </c>
      <c r="C429" s="2">
        <f>VLOOKUP($B429,'Changes (pct point)'!$B:$AA,C$645,FALSE)/(VLOOKUP($B429,'Rates (%) SA2'!$B:$AA,C$645,FALSE)-(VLOOKUP($B429,'Changes (pct point)'!$B:$AA,C$645,FALSE)))</f>
        <v>-7.2244575936883618E-2</v>
      </c>
      <c r="D429" s="2">
        <f>VLOOKUP($B429,'Changes (pct point)'!$B:$AA,D$645,FALSE)/(VLOOKUP($B429,'Rates (%) SA2'!$B:$AA,D$645,FALSE)-(VLOOKUP($B429,'Changes (pct point)'!$B:$AA,D$645,FALSE)))</f>
        <v>-0.55324740259740257</v>
      </c>
      <c r="E429" s="2">
        <f>VLOOKUP($B429,'Changes (pct point)'!$B:$AA,E$645,FALSE)/(VLOOKUP($B429,'Rates (%) SA2'!$B:$AA,E$645,FALSE)-(VLOOKUP($B429,'Changes (pct point)'!$B:$AA,E$645,FALSE)))</f>
        <v>0.21024000000000007</v>
      </c>
      <c r="F429" s="2">
        <f>VLOOKUP($B429,'Changes (pct point)'!$B:$AA,F$645,FALSE)/(VLOOKUP($B429,'Rates (%) SA2'!$B:$AA,F$645,FALSE)-(VLOOKUP($B429,'Changes (pct point)'!$B:$AA,F$645,FALSE)))</f>
        <v>0.15584274193548384</v>
      </c>
      <c r="G429" s="2">
        <f>VLOOKUP($B429,'Changes (pct point)'!$B:$AA,G$645,FALSE)/(VLOOKUP($B429,'Rates (%) SA2'!$B:$AA,G$645,FALSE)-(VLOOKUP($B429,'Changes (pct point)'!$B:$AA,G$645,FALSE)))</f>
        <v>-2.3860000000000103E-2</v>
      </c>
      <c r="H429" s="2">
        <f>VLOOKUP($B429,'Changes (pct point)'!$B:$AA,H$645,FALSE)/(VLOOKUP($B429,'Rates (%) SA2'!$B:$AA,H$645,FALSE)-(VLOOKUP($B429,'Changes (pct point)'!$B:$AA,H$645,FALSE)))</f>
        <v>0.31467365269461084</v>
      </c>
      <c r="I429" s="2">
        <f>VLOOKUP($B429,'Changes (pct point)'!$B:$AA,I$645,FALSE)/(VLOOKUP($B429,'Rates (%) SA2'!$B:$AA,I$645,FALSE)-(VLOOKUP($B429,'Changes (pct point)'!$B:$AA,I$645,FALSE)))</f>
        <v>-1.4196774193548431E-2</v>
      </c>
      <c r="J429" s="2">
        <f>VLOOKUP($B429,'Changes (pct point)'!$B:$AA,J$645,FALSE)/(VLOOKUP($B429,'Rates (%) SA2'!$B:$AA,J$645,FALSE)-(VLOOKUP($B429,'Changes (pct point)'!$B:$AA,J$645,FALSE)))</f>
        <v>0.30007500000000004</v>
      </c>
      <c r="K429" s="2">
        <f>VLOOKUP($B429,'Changes (pct point)'!$B:$AA,K$645,FALSE)/(VLOOKUP($B429,'Rates (%) SA2'!$B:$AA,K$645,FALSE)-(VLOOKUP($B429,'Changes (pct point)'!$B:$AA,K$645,FALSE)))</f>
        <v>0.91039999999999988</v>
      </c>
      <c r="L429" s="2">
        <f>VLOOKUP($B429,'Changes (pct point)'!$B:$AA,L$645,FALSE)/(VLOOKUP($B429,'Rates (%) SA2'!$B:$AA,L$645,FALSE)-(VLOOKUP($B429,'Changes (pct point)'!$B:$AA,L$645,FALSE)))</f>
        <v>-0.20072293577981654</v>
      </c>
      <c r="M429" s="2">
        <f>VLOOKUP($B429,'Changes (pct point)'!$B:$AA,M$645,FALSE)/(VLOOKUP($B429,'Rates (%) SA2'!$B:$AA,M$645,FALSE)-(VLOOKUP($B429,'Changes (pct point)'!$B:$AA,M$645,FALSE)))</f>
        <v>-0.58726250000000002</v>
      </c>
      <c r="N429" s="2">
        <f>VLOOKUP($B429,'Changes (pct point)'!$B:$AA,N$645,FALSE)/(VLOOKUP($B429,'Rates (%) SA2'!$B:$AA,N$645,FALSE)-(VLOOKUP($B429,'Changes (pct point)'!$B:$AA,N$645,FALSE)))</f>
        <v>-0.35342499999999999</v>
      </c>
      <c r="O429" s="2">
        <f>VLOOKUP($B429,'Changes (pct point)'!$B:$AA,O$645,FALSE)/(VLOOKUP($B429,'Rates (%) SA2'!$B:$AA,O$645,FALSE)-(VLOOKUP($B429,'Changes (pct point)'!$B:$AA,O$645,FALSE)))</f>
        <v>-0.35623529411764698</v>
      </c>
      <c r="P429" s="2">
        <f>VLOOKUP($B429,'Changes (pct point)'!$B:$AA,P$645,FALSE)/(VLOOKUP($B429,'Rates (%) SA2'!$B:$AA,P$645,FALSE)-(VLOOKUP($B429,'Changes (pct point)'!$B:$AA,P$645,FALSE)))</f>
        <v>0.2913935483870968</v>
      </c>
      <c r="Q429" s="2">
        <f>VLOOKUP($B429,'Changes (pct point)'!$B:$AA,Q$645,FALSE)/(VLOOKUP($B429,'Rates (%) SA2'!$B:$AA,Q$645,FALSE)-(VLOOKUP($B429,'Changes (pct point)'!$B:$AA,Q$645,FALSE)))</f>
        <v>0.56892710280373804</v>
      </c>
      <c r="R429" s="2">
        <f>VLOOKUP($B429,'Changes (pct point)'!$B:$AA,R$645,FALSE)/(VLOOKUP($B429,'Rates (%) SA2'!$B:$AA,R$645,FALSE)-(VLOOKUP($B429,'Changes (pct point)'!$B:$AA,R$645,FALSE)))</f>
        <v>0.16421818181818176</v>
      </c>
      <c r="S429" s="2">
        <f>VLOOKUP($B429,'Changes (pct point)'!$B:$AA,S$645,FALSE)/(VLOOKUP($B429,'Rates (%) SA2'!$B:$AA,S$645,FALSE)-(VLOOKUP($B429,'Changes (pct point)'!$B:$AA,S$645,FALSE)))</f>
        <v>-4.9428571428571065E-3</v>
      </c>
      <c r="T429" s="2">
        <f>VLOOKUP($B429,'Changes (pct point)'!$B:$AA,T$645,FALSE)/(VLOOKUP($B429,'Rates (%) SA2'!$B:$AA,T$645,FALSE)-(VLOOKUP($B429,'Changes (pct point)'!$B:$AA,T$645,FALSE)))</f>
        <v>2.5442000000000005</v>
      </c>
      <c r="U429" s="2">
        <f>VLOOKUP($B429,'Changes (pct point)'!$B:$AA,U$645,FALSE)/(VLOOKUP($B429,'Rates (%) SA2'!$B:$AA,U$645,FALSE)-(VLOOKUP($B429,'Changes (pct point)'!$B:$AA,U$645,FALSE)))</f>
        <v>-0.20840237388724039</v>
      </c>
      <c r="V429" s="2">
        <f>VLOOKUP($B429,'Changes (pct point)'!$B:$AA,V$645,FALSE)/(VLOOKUP($B429,'Rates (%) SA2'!$B:$AA,V$645,FALSE)-(VLOOKUP($B429,'Changes (pct point)'!$B:$AA,V$645,FALSE)))</f>
        <v>-2.2739130434782599E-2</v>
      </c>
      <c r="W429" s="2">
        <f>VLOOKUP($B429,'Changes (pct point)'!$B:$AA,W$645,FALSE)/(VLOOKUP($B429,'Rates (%) SA2'!$B:$AA,W$645,FALSE)-(VLOOKUP($B429,'Changes (pct point)'!$B:$AA,W$645,FALSE)))</f>
        <v>2.3142509135200971E-2</v>
      </c>
      <c r="X429" s="2">
        <f>VLOOKUP($B429,'Changes (pct point)'!$B:$AA,X$645,FALSE)/(VLOOKUP($B429,'Rates (%) SA2'!$B:$AA,X$645,FALSE)-(VLOOKUP($B429,'Changes (pct point)'!$B:$AA,X$645,FALSE)))</f>
        <v>-4.3393466601657722E-2</v>
      </c>
      <c r="Y429" s="2">
        <f>VLOOKUP($B429,'Changes (pct point)'!$B:$AA,Y$645,FALSE)/(VLOOKUP($B429,'Rates (%) SA2'!$B:$AA,Y$645,FALSE)-(VLOOKUP($B429,'Changes (pct point)'!$B:$AA,Y$645,FALSE)))</f>
        <v>-0.20676139147476727</v>
      </c>
      <c r="Z429" s="2">
        <f>VLOOKUP($B429,'Changes (pct point)'!$B:$AA,Z$645,FALSE)/(VLOOKUP($B429,'Rates (%) SA2'!$B:$AA,Z$645,FALSE)-(VLOOKUP($B429,'Changes (pct point)'!$B:$AA,Z$645,FALSE)))</f>
        <v>0.27750677506775068</v>
      </c>
    </row>
    <row r="430" spans="1:26" x14ac:dyDescent="0.3">
      <c r="A430">
        <v>115041625</v>
      </c>
      <c r="B430" t="s">
        <v>390</v>
      </c>
      <c r="C430" s="2">
        <f>VLOOKUP($B430,'Changes (pct point)'!$B:$AA,C$645,FALSE)/(VLOOKUP($B430,'Rates (%) SA2'!$B:$AA,C$645,FALSE)-(VLOOKUP($B430,'Changes (pct point)'!$B:$AA,C$645,FALSE)))</f>
        <v>-8.5260967429324527E-2</v>
      </c>
      <c r="D430" s="2">
        <f>VLOOKUP($B430,'Changes (pct point)'!$B:$AA,D$645,FALSE)/(VLOOKUP($B430,'Rates (%) SA2'!$B:$AA,D$645,FALSE)-(VLOOKUP($B430,'Changes (pct point)'!$B:$AA,D$645,FALSE)))</f>
        <v>-0.10744926609982092</v>
      </c>
      <c r="E430" s="2">
        <f>VLOOKUP($B430,'Changes (pct point)'!$B:$AA,E$645,FALSE)/(VLOOKUP($B430,'Rates (%) SA2'!$B:$AA,E$645,FALSE)-(VLOOKUP($B430,'Changes (pct point)'!$B:$AA,E$645,FALSE)))</f>
        <v>-9.9298202058860446E-2</v>
      </c>
      <c r="F430" s="2">
        <f>VLOOKUP($B430,'Changes (pct point)'!$B:$AA,F$645,FALSE)/(VLOOKUP($B430,'Rates (%) SA2'!$B:$AA,F$645,FALSE)-(VLOOKUP($B430,'Changes (pct point)'!$B:$AA,F$645,FALSE)))</f>
        <v>-0.15130963218729607</v>
      </c>
      <c r="G430" s="2">
        <f>VLOOKUP($B430,'Changes (pct point)'!$B:$AA,G$645,FALSE)/(VLOOKUP($B430,'Rates (%) SA2'!$B:$AA,G$645,FALSE)-(VLOOKUP($B430,'Changes (pct point)'!$B:$AA,G$645,FALSE)))</f>
        <v>0.86841342414407818</v>
      </c>
      <c r="H430" s="2">
        <f>VLOOKUP($B430,'Changes (pct point)'!$B:$AA,H$645,FALSE)/(VLOOKUP($B430,'Rates (%) SA2'!$B:$AA,H$645,FALSE)-(VLOOKUP($B430,'Changes (pct point)'!$B:$AA,H$645,FALSE)))</f>
        <v>-8.3871991287099434E-2</v>
      </c>
      <c r="I430" s="2">
        <f>VLOOKUP($B430,'Changes (pct point)'!$B:$AA,I$645,FALSE)/(VLOOKUP($B430,'Rates (%) SA2'!$B:$AA,I$645,FALSE)-(VLOOKUP($B430,'Changes (pct point)'!$B:$AA,I$645,FALSE)))</f>
        <v>-3.7816370207553393E-2</v>
      </c>
      <c r="J430" s="2">
        <f>VLOOKUP($B430,'Changes (pct point)'!$B:$AA,J$645,FALSE)/(VLOOKUP($B430,'Rates (%) SA2'!$B:$AA,J$645,FALSE)-(VLOOKUP($B430,'Changes (pct point)'!$B:$AA,J$645,FALSE)))</f>
        <v>0.41676764293563556</v>
      </c>
      <c r="K430" s="2">
        <f>VLOOKUP($B430,'Changes (pct point)'!$B:$AA,K$645,FALSE)/(VLOOKUP($B430,'Rates (%) SA2'!$B:$AA,K$645,FALSE)-(VLOOKUP($B430,'Changes (pct point)'!$B:$AA,K$645,FALSE)))</f>
        <v>0.94676921247436818</v>
      </c>
      <c r="L430" s="2">
        <f>VLOOKUP($B430,'Changes (pct point)'!$B:$AA,L$645,FALSE)/(VLOOKUP($B430,'Rates (%) SA2'!$B:$AA,L$645,FALSE)-(VLOOKUP($B430,'Changes (pct point)'!$B:$AA,L$645,FALSE)))</f>
        <v>-0.17750687523289724</v>
      </c>
      <c r="M430" s="2">
        <f>VLOOKUP($B430,'Changes (pct point)'!$B:$AA,M$645,FALSE)/(VLOOKUP($B430,'Rates (%) SA2'!$B:$AA,M$645,FALSE)-(VLOOKUP($B430,'Changes (pct point)'!$B:$AA,M$645,FALSE)))</f>
        <v>0.2278461630724011</v>
      </c>
      <c r="N430" s="2">
        <f>VLOOKUP($B430,'Changes (pct point)'!$B:$AA,N$645,FALSE)/(VLOOKUP($B430,'Rates (%) SA2'!$B:$AA,N$645,FALSE)-(VLOOKUP($B430,'Changes (pct point)'!$B:$AA,N$645,FALSE)))</f>
        <v>-0.50900604255084181</v>
      </c>
      <c r="O430" s="2">
        <f>VLOOKUP($B430,'Changes (pct point)'!$B:$AA,O$645,FALSE)/(VLOOKUP($B430,'Rates (%) SA2'!$B:$AA,O$645,FALSE)-(VLOOKUP($B430,'Changes (pct point)'!$B:$AA,O$645,FALSE)))</f>
        <v>0.28696029782110588</v>
      </c>
      <c r="P430" s="2">
        <f>VLOOKUP($B430,'Changes (pct point)'!$B:$AA,P$645,FALSE)/(VLOOKUP($B430,'Rates (%) SA2'!$B:$AA,P$645,FALSE)-(VLOOKUP($B430,'Changes (pct point)'!$B:$AA,P$645,FALSE)))</f>
        <v>-0.10251381268907818</v>
      </c>
      <c r="Q430" s="2">
        <f>VLOOKUP($B430,'Changes (pct point)'!$B:$AA,Q$645,FALSE)/(VLOOKUP($B430,'Rates (%) SA2'!$B:$AA,Q$645,FALSE)-(VLOOKUP($B430,'Changes (pct point)'!$B:$AA,Q$645,FALSE)))</f>
        <v>0.24326232449368676</v>
      </c>
      <c r="R430" s="2">
        <f>VLOOKUP($B430,'Changes (pct point)'!$B:$AA,R$645,FALSE)/(VLOOKUP($B430,'Rates (%) SA2'!$B:$AA,R$645,FALSE)-(VLOOKUP($B430,'Changes (pct point)'!$B:$AA,R$645,FALSE)))</f>
        <v>0.99672131147540999</v>
      </c>
      <c r="S430" s="2">
        <f>VLOOKUP($B430,'Changes (pct point)'!$B:$AA,S$645,FALSE)/(VLOOKUP($B430,'Rates (%) SA2'!$B:$AA,S$645,FALSE)-(VLOOKUP($B430,'Changes (pct point)'!$B:$AA,S$645,FALSE)))</f>
        <v>0.61437881198136968</v>
      </c>
      <c r="T430" s="2">
        <f>VLOOKUP($B430,'Changes (pct point)'!$B:$AA,T$645,FALSE)/(VLOOKUP($B430,'Rates (%) SA2'!$B:$AA,T$645,FALSE)-(VLOOKUP($B430,'Changes (pct point)'!$B:$AA,T$645,FALSE)))</f>
        <v>-0.13697569342627311</v>
      </c>
      <c r="U430" s="2">
        <f>VLOOKUP($B430,'Changes (pct point)'!$B:$AA,U$645,FALSE)/(VLOOKUP($B430,'Rates (%) SA2'!$B:$AA,U$645,FALSE)-(VLOOKUP($B430,'Changes (pct point)'!$B:$AA,U$645,FALSE)))</f>
        <v>-0.20955892089836572</v>
      </c>
      <c r="V430" s="2" t="e">
        <f>VLOOKUP($B430,'Changes (pct point)'!$B:$AA,V$645,FALSE)/(VLOOKUP($B430,'Rates (%) SA2'!$B:$AA,V$645,FALSE)-(VLOOKUP($B430,'Changes (pct point)'!$B:$AA,V$645,FALSE)))</f>
        <v>#DIV/0!</v>
      </c>
      <c r="W430" s="2">
        <f>VLOOKUP($B430,'Changes (pct point)'!$B:$AA,W$645,FALSE)/(VLOOKUP($B430,'Rates (%) SA2'!$B:$AA,W$645,FALSE)-(VLOOKUP($B430,'Changes (pct point)'!$B:$AA,W$645,FALSE)))</f>
        <v>0.27577319587628868</v>
      </c>
      <c r="X430" s="2">
        <f>VLOOKUP($B430,'Changes (pct point)'!$B:$AA,X$645,FALSE)/(VLOOKUP($B430,'Rates (%) SA2'!$B:$AA,X$645,FALSE)-(VLOOKUP($B430,'Changes (pct point)'!$B:$AA,X$645,FALSE)))</f>
        <v>-0.69610091743119262</v>
      </c>
      <c r="Y430" s="2">
        <f>VLOOKUP($B430,'Changes (pct point)'!$B:$AA,Y$645,FALSE)/(VLOOKUP($B430,'Rates (%) SA2'!$B:$AA,Y$645,FALSE)-(VLOOKUP($B430,'Changes (pct point)'!$B:$AA,Y$645,FALSE)))</f>
        <v>-1.5796703296703296E-2</v>
      </c>
      <c r="Z430" s="2">
        <f>VLOOKUP($B430,'Changes (pct point)'!$B:$AA,Z$645,FALSE)/(VLOOKUP($B430,'Rates (%) SA2'!$B:$AA,Z$645,FALSE)-(VLOOKUP($B430,'Changes (pct point)'!$B:$AA,Z$645,FALSE)))</f>
        <v>-0.14070351758793972</v>
      </c>
    </row>
    <row r="431" spans="1:26" x14ac:dyDescent="0.3">
      <c r="A431">
        <v>127011726</v>
      </c>
      <c r="B431" t="s">
        <v>670</v>
      </c>
      <c r="C431" s="2">
        <f>VLOOKUP($B431,'Changes (pct point)'!$B:$AA,C$645,FALSE)/(VLOOKUP($B431,'Rates (%) SA2'!$B:$AA,C$645,FALSE)-(VLOOKUP($B431,'Changes (pct point)'!$B:$AA,C$645,FALSE)))</f>
        <v>-0.10529591729096704</v>
      </c>
      <c r="D431" s="2">
        <f>VLOOKUP($B431,'Changes (pct point)'!$B:$AA,D$645,FALSE)/(VLOOKUP($B431,'Rates (%) SA2'!$B:$AA,D$645,FALSE)-(VLOOKUP($B431,'Changes (pct point)'!$B:$AA,D$645,FALSE)))</f>
        <v>-0.36879521350514954</v>
      </c>
      <c r="E431" s="2">
        <f>VLOOKUP($B431,'Changes (pct point)'!$B:$AA,E$645,FALSE)/(VLOOKUP($B431,'Rates (%) SA2'!$B:$AA,E$645,FALSE)-(VLOOKUP($B431,'Changes (pct point)'!$B:$AA,E$645,FALSE)))</f>
        <v>-0.21574665468734286</v>
      </c>
      <c r="F431" s="2">
        <f>VLOOKUP($B431,'Changes (pct point)'!$B:$AA,F$645,FALSE)/(VLOOKUP($B431,'Rates (%) SA2'!$B:$AA,F$645,FALSE)-(VLOOKUP($B431,'Changes (pct point)'!$B:$AA,F$645,FALSE)))</f>
        <v>-6.6313413367280416E-2</v>
      </c>
      <c r="G431" s="2">
        <f>VLOOKUP($B431,'Changes (pct point)'!$B:$AA,G$645,FALSE)/(VLOOKUP($B431,'Rates (%) SA2'!$B:$AA,G$645,FALSE)-(VLOOKUP($B431,'Changes (pct point)'!$B:$AA,G$645,FALSE)))</f>
        <v>1.0820599439542837</v>
      </c>
      <c r="H431" s="2">
        <f>VLOOKUP($B431,'Changes (pct point)'!$B:$AA,H$645,FALSE)/(VLOOKUP($B431,'Rates (%) SA2'!$B:$AA,H$645,FALSE)-(VLOOKUP($B431,'Changes (pct point)'!$B:$AA,H$645,FALSE)))</f>
        <v>8.7067070559984208E-2</v>
      </c>
      <c r="I431" s="2">
        <f>VLOOKUP($B431,'Changes (pct point)'!$B:$AA,I$645,FALSE)/(VLOOKUP($B431,'Rates (%) SA2'!$B:$AA,I$645,FALSE)-(VLOOKUP($B431,'Changes (pct point)'!$B:$AA,I$645,FALSE)))</f>
        <v>1.0906743090011269E-2</v>
      </c>
      <c r="J431" s="2">
        <f>VLOOKUP($B431,'Changes (pct point)'!$B:$AA,J$645,FALSE)/(VLOOKUP($B431,'Rates (%) SA2'!$B:$AA,J$645,FALSE)-(VLOOKUP($B431,'Changes (pct point)'!$B:$AA,J$645,FALSE)))</f>
        <v>1.0624337883892135E-3</v>
      </c>
      <c r="K431" s="2">
        <f>VLOOKUP($B431,'Changes (pct point)'!$B:$AA,K$645,FALSE)/(VLOOKUP($B431,'Rates (%) SA2'!$B:$AA,K$645,FALSE)-(VLOOKUP($B431,'Changes (pct point)'!$B:$AA,K$645,FALSE)))</f>
        <v>1.5636155083529166</v>
      </c>
      <c r="L431" s="2">
        <f>VLOOKUP($B431,'Changes (pct point)'!$B:$AA,L$645,FALSE)/(VLOOKUP($B431,'Rates (%) SA2'!$B:$AA,L$645,FALSE)-(VLOOKUP($B431,'Changes (pct point)'!$B:$AA,L$645,FALSE)))</f>
        <v>-0.22822397437412725</v>
      </c>
      <c r="M431" s="2">
        <f>VLOOKUP($B431,'Changes (pct point)'!$B:$AA,M$645,FALSE)/(VLOOKUP($B431,'Rates (%) SA2'!$B:$AA,M$645,FALSE)-(VLOOKUP($B431,'Changes (pct point)'!$B:$AA,M$645,FALSE)))</f>
        <v>-0.42428021683214384</v>
      </c>
      <c r="N431" s="2">
        <f>VLOOKUP($B431,'Changes (pct point)'!$B:$AA,N$645,FALSE)/(VLOOKUP($B431,'Rates (%) SA2'!$B:$AA,N$645,FALSE)-(VLOOKUP($B431,'Changes (pct point)'!$B:$AA,N$645,FALSE)))</f>
        <v>-0.21568997726514888</v>
      </c>
      <c r="O431" s="2">
        <f>VLOOKUP($B431,'Changes (pct point)'!$B:$AA,O$645,FALSE)/(VLOOKUP($B431,'Rates (%) SA2'!$B:$AA,O$645,FALSE)-(VLOOKUP($B431,'Changes (pct point)'!$B:$AA,O$645,FALSE)))</f>
        <v>-0.17292106700169399</v>
      </c>
      <c r="P431" s="2">
        <f>VLOOKUP($B431,'Changes (pct point)'!$B:$AA,P$645,FALSE)/(VLOOKUP($B431,'Rates (%) SA2'!$B:$AA,P$645,FALSE)-(VLOOKUP($B431,'Changes (pct point)'!$B:$AA,P$645,FALSE)))</f>
        <v>-0.8337508236907577</v>
      </c>
      <c r="Q431" s="2">
        <f>VLOOKUP($B431,'Changes (pct point)'!$B:$AA,Q$645,FALSE)/(VLOOKUP($B431,'Rates (%) SA2'!$B:$AA,Q$645,FALSE)-(VLOOKUP($B431,'Changes (pct point)'!$B:$AA,Q$645,FALSE)))</f>
        <v>0.2182888218104827</v>
      </c>
      <c r="R431" s="2">
        <f>VLOOKUP($B431,'Changes (pct point)'!$B:$AA,R$645,FALSE)/(VLOOKUP($B431,'Rates (%) SA2'!$B:$AA,R$645,FALSE)-(VLOOKUP($B431,'Changes (pct point)'!$B:$AA,R$645,FALSE)))</f>
        <v>1.5396363782261875</v>
      </c>
      <c r="S431" s="2">
        <f>VLOOKUP($B431,'Changes (pct point)'!$B:$AA,S$645,FALSE)/(VLOOKUP($B431,'Rates (%) SA2'!$B:$AA,S$645,FALSE)-(VLOOKUP($B431,'Changes (pct point)'!$B:$AA,S$645,FALSE)))</f>
        <v>0.6883365041368491</v>
      </c>
      <c r="T431" s="2">
        <f>VLOOKUP($B431,'Changes (pct point)'!$B:$AA,T$645,FALSE)/(VLOOKUP($B431,'Rates (%) SA2'!$B:$AA,T$645,FALSE)-(VLOOKUP($B431,'Changes (pct point)'!$B:$AA,T$645,FALSE)))</f>
        <v>-6.9595195517461905E-2</v>
      </c>
      <c r="U431" s="2">
        <f>VLOOKUP($B431,'Changes (pct point)'!$B:$AA,U$645,FALSE)/(VLOOKUP($B431,'Rates (%) SA2'!$B:$AA,U$645,FALSE)-(VLOOKUP($B431,'Changes (pct point)'!$B:$AA,U$645,FALSE)))</f>
        <v>-0.21022746772169712</v>
      </c>
      <c r="V431" s="2" t="e">
        <f>VLOOKUP($B431,'Changes (pct point)'!$B:$AA,V$645,FALSE)/(VLOOKUP($B431,'Rates (%) SA2'!$B:$AA,V$645,FALSE)-(VLOOKUP($B431,'Changes (pct point)'!$B:$AA,V$645,FALSE)))</f>
        <v>#VALUE!</v>
      </c>
      <c r="W431" s="2">
        <f>VLOOKUP($B431,'Changes (pct point)'!$B:$AA,W$645,FALSE)/(VLOOKUP($B431,'Rates (%) SA2'!$B:$AA,W$645,FALSE)-(VLOOKUP($B431,'Changes (pct point)'!$B:$AA,W$645,FALSE)))</f>
        <v>0.24961715160796322</v>
      </c>
      <c r="X431" s="2">
        <f>VLOOKUP($B431,'Changes (pct point)'!$B:$AA,X$645,FALSE)/(VLOOKUP($B431,'Rates (%) SA2'!$B:$AA,X$645,FALSE)-(VLOOKUP($B431,'Changes (pct point)'!$B:$AA,X$645,FALSE)))</f>
        <v>1.5492063492063495</v>
      </c>
      <c r="Y431" s="2">
        <f>VLOOKUP($B431,'Changes (pct point)'!$B:$AA,Y$645,FALSE)/(VLOOKUP($B431,'Rates (%) SA2'!$B:$AA,Y$645,FALSE)-(VLOOKUP($B431,'Changes (pct point)'!$B:$AA,Y$645,FALSE)))</f>
        <v>-0.20067264573991031</v>
      </c>
      <c r="Z431" s="2">
        <f>VLOOKUP($B431,'Changes (pct point)'!$B:$AA,Z$645,FALSE)/(VLOOKUP($B431,'Rates (%) SA2'!$B:$AA,Z$645,FALSE)-(VLOOKUP($B431,'Changes (pct point)'!$B:$AA,Z$645,FALSE)))</f>
        <v>0.18174133558748942</v>
      </c>
    </row>
    <row r="432" spans="1:26" x14ac:dyDescent="0.3">
      <c r="A432">
        <v>108051167</v>
      </c>
      <c r="B432" t="s">
        <v>247</v>
      </c>
      <c r="C432" s="45">
        <f>VLOOKUP($B432,'Changes (pct point)'!$B:$AA,C$645,FALSE)/(VLOOKUP($B432,'Rates (%) SA2'!$B:$AA,C$645,FALSE)-(VLOOKUP($B432,'Changes (pct point)'!$B:$AA,C$645,FALSE)))</f>
        <v>7.0800689655172541E-2</v>
      </c>
      <c r="D432" s="2">
        <f>VLOOKUP($B432,'Changes (pct point)'!$B:$AA,D$645,FALSE)/(VLOOKUP($B432,'Rates (%) SA2'!$B:$AA,D$645,FALSE)-(VLOOKUP($B432,'Changes (pct point)'!$B:$AA,D$645,FALSE)))</f>
        <v>-0.14023653846153838</v>
      </c>
      <c r="E432" s="2">
        <f>VLOOKUP($B432,'Changes (pct point)'!$B:$AA,E$645,FALSE)/(VLOOKUP($B432,'Rates (%) SA2'!$B:$AA,E$645,FALSE)-(VLOOKUP($B432,'Changes (pct point)'!$B:$AA,E$645,FALSE)))</f>
        <v>0.46858253968253982</v>
      </c>
      <c r="F432" s="2">
        <f>VLOOKUP($B432,'Changes (pct point)'!$B:$AA,F$645,FALSE)/(VLOOKUP($B432,'Rates (%) SA2'!$B:$AA,F$645,FALSE)-(VLOOKUP($B432,'Changes (pct point)'!$B:$AA,F$645,FALSE)))</f>
        <v>9.667650602409654E-2</v>
      </c>
      <c r="G432" s="2">
        <f>VLOOKUP($B432,'Changes (pct point)'!$B:$AA,G$645,FALSE)/(VLOOKUP($B432,'Rates (%) SA2'!$B:$AA,G$645,FALSE)-(VLOOKUP($B432,'Changes (pct point)'!$B:$AA,G$645,FALSE)))</f>
        <v>0.10979310344827585</v>
      </c>
      <c r="H432" s="2">
        <f>VLOOKUP($B432,'Changes (pct point)'!$B:$AA,H$645,FALSE)/(VLOOKUP($B432,'Rates (%) SA2'!$B:$AA,H$645,FALSE)-(VLOOKUP($B432,'Changes (pct point)'!$B:$AA,H$645,FALSE)))</f>
        <v>0.2992459770114943</v>
      </c>
      <c r="I432" s="2">
        <f>VLOOKUP($B432,'Changes (pct point)'!$B:$AA,I$645,FALSE)/(VLOOKUP($B432,'Rates (%) SA2'!$B:$AA,I$645,FALSE)-(VLOOKUP($B432,'Changes (pct point)'!$B:$AA,I$645,FALSE)))</f>
        <v>-1.5646753246753166E-2</v>
      </c>
      <c r="J432" s="2">
        <f>VLOOKUP($B432,'Changes (pct point)'!$B:$AA,J$645,FALSE)/(VLOOKUP($B432,'Rates (%) SA2'!$B:$AA,J$645,FALSE)-(VLOOKUP($B432,'Changes (pct point)'!$B:$AA,J$645,FALSE)))</f>
        <v>0.10818873239436616</v>
      </c>
      <c r="K432" s="2">
        <f>VLOOKUP($B432,'Changes (pct point)'!$B:$AA,K$645,FALSE)/(VLOOKUP($B432,'Rates (%) SA2'!$B:$AA,K$645,FALSE)-(VLOOKUP($B432,'Changes (pct point)'!$B:$AA,K$645,FALSE)))</f>
        <v>0.30673181818181822</v>
      </c>
      <c r="L432" s="2">
        <f>VLOOKUP($B432,'Changes (pct point)'!$B:$AA,L$645,FALSE)/(VLOOKUP($B432,'Rates (%) SA2'!$B:$AA,L$645,FALSE)-(VLOOKUP($B432,'Changes (pct point)'!$B:$AA,L$645,FALSE)))</f>
        <v>0.67129611111111109</v>
      </c>
      <c r="M432" s="2">
        <f>VLOOKUP($B432,'Changes (pct point)'!$B:$AA,M$645,FALSE)/(VLOOKUP($B432,'Rates (%) SA2'!$B:$AA,M$645,FALSE)-(VLOOKUP($B432,'Changes (pct point)'!$B:$AA,M$645,FALSE)))</f>
        <v>-0.36130076628352492</v>
      </c>
      <c r="N432" s="2">
        <f>VLOOKUP($B432,'Changes (pct point)'!$B:$AA,N$645,FALSE)/(VLOOKUP($B432,'Rates (%) SA2'!$B:$AA,N$645,FALSE)-(VLOOKUP($B432,'Changes (pct point)'!$B:$AA,N$645,FALSE)))</f>
        <v>0.39063846153846155</v>
      </c>
      <c r="O432" s="2">
        <f>VLOOKUP($B432,'Changes (pct point)'!$B:$AA,O$645,FALSE)/(VLOOKUP($B432,'Rates (%) SA2'!$B:$AA,O$645,FALSE)-(VLOOKUP($B432,'Changes (pct point)'!$B:$AA,O$645,FALSE)))</f>
        <v>0.37962622950819674</v>
      </c>
      <c r="P432" s="2">
        <f>VLOOKUP($B432,'Changes (pct point)'!$B:$AA,P$645,FALSE)/(VLOOKUP($B432,'Rates (%) SA2'!$B:$AA,P$645,FALSE)-(VLOOKUP($B432,'Changes (pct point)'!$B:$AA,P$645,FALSE)))</f>
        <v>-1.9468181818181829E-2</v>
      </c>
      <c r="Q432" s="2">
        <f>VLOOKUP($B432,'Changes (pct point)'!$B:$AA,Q$645,FALSE)/(VLOOKUP($B432,'Rates (%) SA2'!$B:$AA,Q$645,FALSE)-(VLOOKUP($B432,'Changes (pct point)'!$B:$AA,Q$645,FALSE)))</f>
        <v>0.16630225563909767</v>
      </c>
      <c r="R432" s="2">
        <f>VLOOKUP($B432,'Changes (pct point)'!$B:$AA,R$645,FALSE)/(VLOOKUP($B432,'Rates (%) SA2'!$B:$AA,R$645,FALSE)-(VLOOKUP($B432,'Changes (pct point)'!$B:$AA,R$645,FALSE)))</f>
        <v>0.12904767441860462</v>
      </c>
      <c r="S432" s="2">
        <f>VLOOKUP($B432,'Changes (pct point)'!$B:$AA,S$645,FALSE)/(VLOOKUP($B432,'Rates (%) SA2'!$B:$AA,S$645,FALSE)-(VLOOKUP($B432,'Changes (pct point)'!$B:$AA,S$645,FALSE)))</f>
        <v>-0.1585987447698744</v>
      </c>
      <c r="T432" s="2">
        <f>VLOOKUP($B432,'Changes (pct point)'!$B:$AA,T$645,FALSE)/(VLOOKUP($B432,'Rates (%) SA2'!$B:$AA,T$645,FALSE)-(VLOOKUP($B432,'Changes (pct point)'!$B:$AA,T$645,FALSE)))</f>
        <v>1.7618819277108431</v>
      </c>
      <c r="U432" s="2">
        <f>VLOOKUP($B432,'Changes (pct point)'!$B:$AA,U$645,FALSE)/(VLOOKUP($B432,'Rates (%) SA2'!$B:$AA,U$645,FALSE)-(VLOOKUP($B432,'Changes (pct point)'!$B:$AA,U$645,FALSE)))</f>
        <v>-0.21031495601173017</v>
      </c>
      <c r="V432" s="2">
        <f>VLOOKUP($B432,'Changes (pct point)'!$B:$AA,V$645,FALSE)/(VLOOKUP($B432,'Rates (%) SA2'!$B:$AA,V$645,FALSE)-(VLOOKUP($B432,'Changes (pct point)'!$B:$AA,V$645,FALSE)))</f>
        <v>0.4100666666666668</v>
      </c>
      <c r="W432" s="2">
        <f>VLOOKUP($B432,'Changes (pct point)'!$B:$AA,W$645,FALSE)/(VLOOKUP($B432,'Rates (%) SA2'!$B:$AA,W$645,FALSE)-(VLOOKUP($B432,'Changes (pct point)'!$B:$AA,W$645,FALSE)))</f>
        <v>0.31302521008403361</v>
      </c>
      <c r="X432" s="2">
        <f>VLOOKUP($B432,'Changes (pct point)'!$B:$AA,X$645,FALSE)/(VLOOKUP($B432,'Rates (%) SA2'!$B:$AA,X$645,FALSE)-(VLOOKUP($B432,'Changes (pct point)'!$B:$AA,X$645,FALSE)))</f>
        <v>-0.38262973917719822</v>
      </c>
      <c r="Y432" s="2" t="e">
        <f>VLOOKUP($B432,'Changes (pct point)'!$B:$AA,Y$645,FALSE)/(VLOOKUP($B432,'Rates (%) SA2'!$B:$AA,Y$645,FALSE)-(VLOOKUP($B432,'Changes (pct point)'!$B:$AA,Y$645,FALSE)))</f>
        <v>#DIV/0!</v>
      </c>
      <c r="Z432" s="2">
        <f>VLOOKUP($B432,'Changes (pct point)'!$B:$AA,Z$645,FALSE)/(VLOOKUP($B432,'Rates (%) SA2'!$B:$AA,Z$645,FALSE)-(VLOOKUP($B432,'Changes (pct point)'!$B:$AA,Z$645,FALSE)))</f>
        <v>0.5199211045364891</v>
      </c>
    </row>
    <row r="433" spans="1:26" x14ac:dyDescent="0.3">
      <c r="A433">
        <v>112021247</v>
      </c>
      <c r="B433" t="s">
        <v>326</v>
      </c>
      <c r="C433" s="2">
        <f>VLOOKUP($B433,'Changes (pct point)'!$B:$AA,C$645,FALSE)/(VLOOKUP($B433,'Rates (%) SA2'!$B:$AA,C$645,FALSE)-(VLOOKUP($B433,'Changes (pct point)'!$B:$AA,C$645,FALSE)))</f>
        <v>9.2509090909090888E-2</v>
      </c>
      <c r="D433" s="2">
        <f>VLOOKUP($B433,'Changes (pct point)'!$B:$AA,D$645,FALSE)/(VLOOKUP($B433,'Rates (%) SA2'!$B:$AA,D$645,FALSE)-(VLOOKUP($B433,'Changes (pct point)'!$B:$AA,D$645,FALSE)))</f>
        <v>4.5620603015075499E-2</v>
      </c>
      <c r="E433" s="2">
        <f>VLOOKUP($B433,'Changes (pct point)'!$B:$AA,E$645,FALSE)/(VLOOKUP($B433,'Rates (%) SA2'!$B:$AA,E$645,FALSE)-(VLOOKUP($B433,'Changes (pct point)'!$B:$AA,E$645,FALSE)))</f>
        <v>1.1511295918367344</v>
      </c>
      <c r="F433" s="2">
        <f>VLOOKUP($B433,'Changes (pct point)'!$B:$AA,F$645,FALSE)/(VLOOKUP($B433,'Rates (%) SA2'!$B:$AA,F$645,FALSE)-(VLOOKUP($B433,'Changes (pct point)'!$B:$AA,F$645,FALSE)))</f>
        <v>-4.3370613409415074E-2</v>
      </c>
      <c r="G433" s="2">
        <f>VLOOKUP($B433,'Changes (pct point)'!$B:$AA,G$645,FALSE)/(VLOOKUP($B433,'Rates (%) SA2'!$B:$AA,G$645,FALSE)-(VLOOKUP($B433,'Changes (pct point)'!$B:$AA,G$645,FALSE)))</f>
        <v>0.30666666666666664</v>
      </c>
      <c r="H433" s="2">
        <f>VLOOKUP($B433,'Changes (pct point)'!$B:$AA,H$645,FALSE)/(VLOOKUP($B433,'Rates (%) SA2'!$B:$AA,H$645,FALSE)-(VLOOKUP($B433,'Changes (pct point)'!$B:$AA,H$645,FALSE)))</f>
        <v>0.19970552147239248</v>
      </c>
      <c r="I433" s="2">
        <f>VLOOKUP($B433,'Changes (pct point)'!$B:$AA,I$645,FALSE)/(VLOOKUP($B433,'Rates (%) SA2'!$B:$AA,I$645,FALSE)-(VLOOKUP($B433,'Changes (pct point)'!$B:$AA,I$645,FALSE)))</f>
        <v>9.8502092050208236E-3</v>
      </c>
      <c r="J433" s="2">
        <f>VLOOKUP($B433,'Changes (pct point)'!$B:$AA,J$645,FALSE)/(VLOOKUP($B433,'Rates (%) SA2'!$B:$AA,J$645,FALSE)-(VLOOKUP($B433,'Changes (pct point)'!$B:$AA,J$645,FALSE)))</f>
        <v>-8.100000000000003E-2</v>
      </c>
      <c r="K433" s="2">
        <f>VLOOKUP($B433,'Changes (pct point)'!$B:$AA,K$645,FALSE)/(VLOOKUP($B433,'Rates (%) SA2'!$B:$AA,K$645,FALSE)-(VLOOKUP($B433,'Changes (pct point)'!$B:$AA,K$645,FALSE)))</f>
        <v>0.2408395604395604</v>
      </c>
      <c r="L433" s="2">
        <f>VLOOKUP($B433,'Changes (pct point)'!$B:$AA,L$645,FALSE)/(VLOOKUP($B433,'Rates (%) SA2'!$B:$AA,L$645,FALSE)-(VLOOKUP($B433,'Changes (pct point)'!$B:$AA,L$645,FALSE)))</f>
        <v>-8.1685642317380264E-2</v>
      </c>
      <c r="M433" s="2">
        <f>VLOOKUP($B433,'Changes (pct point)'!$B:$AA,M$645,FALSE)/(VLOOKUP($B433,'Rates (%) SA2'!$B:$AA,M$645,FALSE)-(VLOOKUP($B433,'Changes (pct point)'!$B:$AA,M$645,FALSE)))</f>
        <v>0.34613472222222225</v>
      </c>
      <c r="N433" s="2">
        <f>VLOOKUP($B433,'Changes (pct point)'!$B:$AA,N$645,FALSE)/(VLOOKUP($B433,'Rates (%) SA2'!$B:$AA,N$645,FALSE)-(VLOOKUP($B433,'Changes (pct point)'!$B:$AA,N$645,FALSE)))</f>
        <v>-0.22946153846153844</v>
      </c>
      <c r="O433" s="2">
        <f>VLOOKUP($B433,'Changes (pct point)'!$B:$AA,O$645,FALSE)/(VLOOKUP($B433,'Rates (%) SA2'!$B:$AA,O$645,FALSE)-(VLOOKUP($B433,'Changes (pct point)'!$B:$AA,O$645,FALSE)))</f>
        <v>0.31103076923076922</v>
      </c>
      <c r="P433" s="2">
        <f>VLOOKUP($B433,'Changes (pct point)'!$B:$AA,P$645,FALSE)/(VLOOKUP($B433,'Rates (%) SA2'!$B:$AA,P$645,FALSE)-(VLOOKUP($B433,'Changes (pct point)'!$B:$AA,P$645,FALSE)))</f>
        <v>7.5329268292683334E-3</v>
      </c>
      <c r="Q433" s="2">
        <f>VLOOKUP($B433,'Changes (pct point)'!$B:$AA,Q$645,FALSE)/(VLOOKUP($B433,'Rates (%) SA2'!$B:$AA,Q$645,FALSE)-(VLOOKUP($B433,'Changes (pct point)'!$B:$AA,Q$645,FALSE)))</f>
        <v>0.24721946564885494</v>
      </c>
      <c r="R433" s="2">
        <f>VLOOKUP($B433,'Changes (pct point)'!$B:$AA,R$645,FALSE)/(VLOOKUP($B433,'Rates (%) SA2'!$B:$AA,R$645,FALSE)-(VLOOKUP($B433,'Changes (pct point)'!$B:$AA,R$645,FALSE)))</f>
        <v>0.32115481927710837</v>
      </c>
      <c r="S433" s="2">
        <f>VLOOKUP($B433,'Changes (pct point)'!$B:$AA,S$645,FALSE)/(VLOOKUP($B433,'Rates (%) SA2'!$B:$AA,S$645,FALSE)-(VLOOKUP($B433,'Changes (pct point)'!$B:$AA,S$645,FALSE)))</f>
        <v>-0.29413133159268928</v>
      </c>
      <c r="T433" s="2">
        <f>VLOOKUP($B433,'Changes (pct point)'!$B:$AA,T$645,FALSE)/(VLOOKUP($B433,'Rates (%) SA2'!$B:$AA,T$645,FALSE)-(VLOOKUP($B433,'Changes (pct point)'!$B:$AA,T$645,FALSE)))</f>
        <v>0.94169011857707496</v>
      </c>
      <c r="U433" s="2">
        <f>VLOOKUP($B433,'Changes (pct point)'!$B:$AA,U$645,FALSE)/(VLOOKUP($B433,'Rates (%) SA2'!$B:$AA,U$645,FALSE)-(VLOOKUP($B433,'Changes (pct point)'!$B:$AA,U$645,FALSE)))</f>
        <v>-0.21184622030237582</v>
      </c>
      <c r="V433" s="2">
        <f>VLOOKUP($B433,'Changes (pct point)'!$B:$AA,V$645,FALSE)/(VLOOKUP($B433,'Rates (%) SA2'!$B:$AA,V$645,FALSE)-(VLOOKUP($B433,'Changes (pct point)'!$B:$AA,V$645,FALSE)))</f>
        <v>1.1071787234042554</v>
      </c>
      <c r="W433" s="2">
        <f>VLOOKUP($B433,'Changes (pct point)'!$B:$AA,W$645,FALSE)/(VLOOKUP($B433,'Rates (%) SA2'!$B:$AA,W$645,FALSE)-(VLOOKUP($B433,'Changes (pct point)'!$B:$AA,W$645,FALSE)))</f>
        <v>0.28923225494929983</v>
      </c>
      <c r="X433" s="2">
        <f>VLOOKUP($B433,'Changes (pct point)'!$B:$AA,X$645,FALSE)/(VLOOKUP($B433,'Rates (%) SA2'!$B:$AA,X$645,FALSE)-(VLOOKUP($B433,'Changes (pct point)'!$B:$AA,X$645,FALSE)))</f>
        <v>0.16768558951965065</v>
      </c>
      <c r="Y433" s="2" t="e">
        <f>VLOOKUP($B433,'Changes (pct point)'!$B:$AA,Y$645,FALSE)/(VLOOKUP($B433,'Rates (%) SA2'!$B:$AA,Y$645,FALSE)-(VLOOKUP($B433,'Changes (pct point)'!$B:$AA,Y$645,FALSE)))</f>
        <v>#DIV/0!</v>
      </c>
      <c r="Z433" s="2">
        <f>VLOOKUP($B433,'Changes (pct point)'!$B:$AA,Z$645,FALSE)/(VLOOKUP($B433,'Rates (%) SA2'!$B:$AA,Z$645,FALSE)-(VLOOKUP($B433,'Changes (pct point)'!$B:$AA,Z$645,FALSE)))</f>
        <v>0.54479999999999995</v>
      </c>
    </row>
    <row r="434" spans="1:26" x14ac:dyDescent="0.3">
      <c r="A434">
        <v>102011033</v>
      </c>
      <c r="B434" t="s">
        <v>106</v>
      </c>
      <c r="C434" s="2">
        <f>VLOOKUP($B434,'Changes (pct point)'!$B:$AA,C$645,FALSE)/(VLOOKUP($B434,'Rates (%) SA2'!$B:$AA,C$645,FALSE)-(VLOOKUP($B434,'Changes (pct point)'!$B:$AA,C$645,FALSE)))</f>
        <v>-1.6350915141430878E-2</v>
      </c>
      <c r="D434" s="2">
        <f>VLOOKUP($B434,'Changes (pct point)'!$B:$AA,D$645,FALSE)/(VLOOKUP($B434,'Rates (%) SA2'!$B:$AA,D$645,FALSE)-(VLOOKUP($B434,'Changes (pct point)'!$B:$AA,D$645,FALSE)))</f>
        <v>-0.16365581395348847</v>
      </c>
      <c r="E434" s="2">
        <f>VLOOKUP($B434,'Changes (pct point)'!$B:$AA,E$645,FALSE)/(VLOOKUP($B434,'Rates (%) SA2'!$B:$AA,E$645,FALSE)-(VLOOKUP($B434,'Changes (pct point)'!$B:$AA,E$645,FALSE)))</f>
        <v>0.13398999999999991</v>
      </c>
      <c r="F434" s="2">
        <f>VLOOKUP($B434,'Changes (pct point)'!$B:$AA,F$645,FALSE)/(VLOOKUP($B434,'Rates (%) SA2'!$B:$AA,F$645,FALSE)-(VLOOKUP($B434,'Changes (pct point)'!$B:$AA,F$645,FALSE)))</f>
        <v>0.17698995983935736</v>
      </c>
      <c r="G434" s="2">
        <f>VLOOKUP($B434,'Changes (pct point)'!$B:$AA,G$645,FALSE)/(VLOOKUP($B434,'Rates (%) SA2'!$B:$AA,G$645,FALSE)-(VLOOKUP($B434,'Changes (pct point)'!$B:$AA,G$645,FALSE)))</f>
        <v>-0.32195324675324677</v>
      </c>
      <c r="H434" s="2">
        <f>VLOOKUP($B434,'Changes (pct point)'!$B:$AA,H$645,FALSE)/(VLOOKUP($B434,'Rates (%) SA2'!$B:$AA,H$645,FALSE)-(VLOOKUP($B434,'Changes (pct point)'!$B:$AA,H$645,FALSE)))</f>
        <v>0.24517662337662349</v>
      </c>
      <c r="I434" s="2">
        <f>VLOOKUP($B434,'Changes (pct point)'!$B:$AA,I$645,FALSE)/(VLOOKUP($B434,'Rates (%) SA2'!$B:$AA,I$645,FALSE)-(VLOOKUP($B434,'Changes (pct point)'!$B:$AA,I$645,FALSE)))</f>
        <v>-3.9389655172413808E-2</v>
      </c>
      <c r="J434" s="2">
        <f>VLOOKUP($B434,'Changes (pct point)'!$B:$AA,J$645,FALSE)/(VLOOKUP($B434,'Rates (%) SA2'!$B:$AA,J$645,FALSE)-(VLOOKUP($B434,'Changes (pct point)'!$B:$AA,J$645,FALSE)))</f>
        <v>0.1595130434782609</v>
      </c>
      <c r="K434" s="2">
        <f>VLOOKUP($B434,'Changes (pct point)'!$B:$AA,K$645,FALSE)/(VLOOKUP($B434,'Rates (%) SA2'!$B:$AA,K$645,FALSE)-(VLOOKUP($B434,'Changes (pct point)'!$B:$AA,K$645,FALSE)))</f>
        <v>4.4585365853658715E-2</v>
      </c>
      <c r="L434" s="2">
        <f>VLOOKUP($B434,'Changes (pct point)'!$B:$AA,L$645,FALSE)/(VLOOKUP($B434,'Rates (%) SA2'!$B:$AA,L$645,FALSE)-(VLOOKUP($B434,'Changes (pct point)'!$B:$AA,L$645,FALSE)))</f>
        <v>0.47733819444444442</v>
      </c>
      <c r="M434" s="2">
        <f>VLOOKUP($B434,'Changes (pct point)'!$B:$AA,M$645,FALSE)/(VLOOKUP($B434,'Rates (%) SA2'!$B:$AA,M$645,FALSE)-(VLOOKUP($B434,'Changes (pct point)'!$B:$AA,M$645,FALSE)))</f>
        <v>-0.29673705583756349</v>
      </c>
      <c r="N434" s="2">
        <f>VLOOKUP($B434,'Changes (pct point)'!$B:$AA,N$645,FALSE)/(VLOOKUP($B434,'Rates (%) SA2'!$B:$AA,N$645,FALSE)-(VLOOKUP($B434,'Changes (pct point)'!$B:$AA,N$645,FALSE)))</f>
        <v>0.53682741935483858</v>
      </c>
      <c r="O434" s="2">
        <f>VLOOKUP($B434,'Changes (pct point)'!$B:$AA,O$645,FALSE)/(VLOOKUP($B434,'Rates (%) SA2'!$B:$AA,O$645,FALSE)-(VLOOKUP($B434,'Changes (pct point)'!$B:$AA,O$645,FALSE)))</f>
        <v>0.33705660377358476</v>
      </c>
      <c r="P434" s="2">
        <f>VLOOKUP($B434,'Changes (pct point)'!$B:$AA,P$645,FALSE)/(VLOOKUP($B434,'Rates (%) SA2'!$B:$AA,P$645,FALSE)-(VLOOKUP($B434,'Changes (pct point)'!$B:$AA,P$645,FALSE)))</f>
        <v>-0.58379787234042557</v>
      </c>
      <c r="Q434" s="2">
        <f>VLOOKUP($B434,'Changes (pct point)'!$B:$AA,Q$645,FALSE)/(VLOOKUP($B434,'Rates (%) SA2'!$B:$AA,Q$645,FALSE)-(VLOOKUP($B434,'Changes (pct point)'!$B:$AA,Q$645,FALSE)))</f>
        <v>0.17045454545454539</v>
      </c>
      <c r="R434" s="2">
        <f>VLOOKUP($B434,'Changes (pct point)'!$B:$AA,R$645,FALSE)/(VLOOKUP($B434,'Rates (%) SA2'!$B:$AA,R$645,FALSE)-(VLOOKUP($B434,'Changes (pct point)'!$B:$AA,R$645,FALSE)))</f>
        <v>-0.27292</v>
      </c>
      <c r="S434" s="2">
        <f>VLOOKUP($B434,'Changes (pct point)'!$B:$AA,S$645,FALSE)/(VLOOKUP($B434,'Rates (%) SA2'!$B:$AA,S$645,FALSE)-(VLOOKUP($B434,'Changes (pct point)'!$B:$AA,S$645,FALSE)))</f>
        <v>-0.15935270270270271</v>
      </c>
      <c r="T434" s="2">
        <f>VLOOKUP($B434,'Changes (pct point)'!$B:$AA,T$645,FALSE)/(VLOOKUP($B434,'Rates (%) SA2'!$B:$AA,T$645,FALSE)-(VLOOKUP($B434,'Changes (pct point)'!$B:$AA,T$645,FALSE)))</f>
        <v>0.1142955102040817</v>
      </c>
      <c r="U434" s="2">
        <f>VLOOKUP($B434,'Changes (pct point)'!$B:$AA,U$645,FALSE)/(VLOOKUP($B434,'Rates (%) SA2'!$B:$AA,U$645,FALSE)-(VLOOKUP($B434,'Changes (pct point)'!$B:$AA,U$645,FALSE)))</f>
        <v>-0.21332203389830509</v>
      </c>
      <c r="V434" s="2">
        <f>VLOOKUP($B434,'Changes (pct point)'!$B:$AA,V$645,FALSE)/(VLOOKUP($B434,'Rates (%) SA2'!$B:$AA,V$645,FALSE)-(VLOOKUP($B434,'Changes (pct point)'!$B:$AA,V$645,FALSE)))</f>
        <v>0.47238695652173923</v>
      </c>
      <c r="W434" s="2">
        <f>VLOOKUP($B434,'Changes (pct point)'!$B:$AA,W$645,FALSE)/(VLOOKUP($B434,'Rates (%) SA2'!$B:$AA,W$645,FALSE)-(VLOOKUP($B434,'Changes (pct point)'!$B:$AA,W$645,FALSE)))</f>
        <v>9.5351609058402884E-2</v>
      </c>
      <c r="X434" s="2">
        <f>VLOOKUP($B434,'Changes (pct point)'!$B:$AA,X$645,FALSE)/(VLOOKUP($B434,'Rates (%) SA2'!$B:$AA,X$645,FALSE)-(VLOOKUP($B434,'Changes (pct point)'!$B:$AA,X$645,FALSE)))</f>
        <v>-0.14041680901947387</v>
      </c>
      <c r="Y434" s="2">
        <f>VLOOKUP($B434,'Changes (pct point)'!$B:$AA,Y$645,FALSE)/(VLOOKUP($B434,'Rates (%) SA2'!$B:$AA,Y$645,FALSE)-(VLOOKUP($B434,'Changes (pct point)'!$B:$AA,Y$645,FALSE)))</f>
        <v>1.484480431848853E-2</v>
      </c>
      <c r="Z434" s="2">
        <f>VLOOKUP($B434,'Changes (pct point)'!$B:$AA,Z$645,FALSE)/(VLOOKUP($B434,'Rates (%) SA2'!$B:$AA,Z$645,FALSE)-(VLOOKUP($B434,'Changes (pct point)'!$B:$AA,Z$645,FALSE)))</f>
        <v>-0.17503729487817007</v>
      </c>
    </row>
    <row r="435" spans="1:26" x14ac:dyDescent="0.3">
      <c r="A435">
        <v>103041079</v>
      </c>
      <c r="B435" t="s">
        <v>153</v>
      </c>
      <c r="C435" s="2">
        <f>VLOOKUP($B435,'Changes (pct point)'!$B:$AA,C$645,FALSE)/(VLOOKUP($B435,'Rates (%) SA2'!$B:$AA,C$645,FALSE)-(VLOOKUP($B435,'Changes (pct point)'!$B:$AA,C$645,FALSE)))</f>
        <v>0.41006546854942239</v>
      </c>
      <c r="D435" s="2">
        <f>VLOOKUP($B435,'Changes (pct point)'!$B:$AA,D$645,FALSE)/(VLOOKUP($B435,'Rates (%) SA2'!$B:$AA,D$645,FALSE)-(VLOOKUP($B435,'Changes (pct point)'!$B:$AA,D$645,FALSE)))</f>
        <v>0.14182400000000017</v>
      </c>
      <c r="E435" s="2">
        <f>VLOOKUP($B435,'Changes (pct point)'!$B:$AA,E$645,FALSE)/(VLOOKUP($B435,'Rates (%) SA2'!$B:$AA,E$645,FALSE)-(VLOOKUP($B435,'Changes (pct point)'!$B:$AA,E$645,FALSE)))</f>
        <v>3.4493250000000004</v>
      </c>
      <c r="F435" s="2">
        <f>VLOOKUP($B435,'Changes (pct point)'!$B:$AA,F$645,FALSE)/(VLOOKUP($B435,'Rates (%) SA2'!$B:$AA,F$645,FALSE)-(VLOOKUP($B435,'Changes (pct point)'!$B:$AA,F$645,FALSE)))</f>
        <v>0.3582319034852548</v>
      </c>
      <c r="G435" s="2">
        <f>VLOOKUP($B435,'Changes (pct point)'!$B:$AA,G$645,FALSE)/(VLOOKUP($B435,'Rates (%) SA2'!$B:$AA,G$645,FALSE)-(VLOOKUP($B435,'Changes (pct point)'!$B:$AA,G$645,FALSE)))</f>
        <v>0.11254096385542169</v>
      </c>
      <c r="H435" s="2">
        <f>VLOOKUP($B435,'Changes (pct point)'!$B:$AA,H$645,FALSE)/(VLOOKUP($B435,'Rates (%) SA2'!$B:$AA,H$645,FALSE)-(VLOOKUP($B435,'Changes (pct point)'!$B:$AA,H$645,FALSE)))</f>
        <v>0.86143777777777775</v>
      </c>
      <c r="I435" s="2">
        <f>VLOOKUP($B435,'Changes (pct point)'!$B:$AA,I$645,FALSE)/(VLOOKUP($B435,'Rates (%) SA2'!$B:$AA,I$645,FALSE)-(VLOOKUP($B435,'Changes (pct point)'!$B:$AA,I$645,FALSE)))</f>
        <v>0.26927711864406773</v>
      </c>
      <c r="J435" s="2">
        <f>VLOOKUP($B435,'Changes (pct point)'!$B:$AA,J$645,FALSE)/(VLOOKUP($B435,'Rates (%) SA2'!$B:$AA,J$645,FALSE)-(VLOOKUP($B435,'Changes (pct point)'!$B:$AA,J$645,FALSE)))</f>
        <v>-7.0028333333333331E-2</v>
      </c>
      <c r="K435" s="2">
        <f>VLOOKUP($B435,'Changes (pct point)'!$B:$AA,K$645,FALSE)/(VLOOKUP($B435,'Rates (%) SA2'!$B:$AA,K$645,FALSE)-(VLOOKUP($B435,'Changes (pct point)'!$B:$AA,K$645,FALSE)))</f>
        <v>0.53801200000000005</v>
      </c>
      <c r="L435" s="2">
        <f>VLOOKUP($B435,'Changes (pct point)'!$B:$AA,L$645,FALSE)/(VLOOKUP($B435,'Rates (%) SA2'!$B:$AA,L$645,FALSE)-(VLOOKUP($B435,'Changes (pct point)'!$B:$AA,L$645,FALSE)))</f>
        <v>0.63563200000000009</v>
      </c>
      <c r="M435" s="2">
        <f>VLOOKUP($B435,'Changes (pct point)'!$B:$AA,M$645,FALSE)/(VLOOKUP($B435,'Rates (%) SA2'!$B:$AA,M$645,FALSE)-(VLOOKUP($B435,'Changes (pct point)'!$B:$AA,M$645,FALSE)))</f>
        <v>0.12624202127659573</v>
      </c>
      <c r="N435" s="2">
        <f>VLOOKUP($B435,'Changes (pct point)'!$B:$AA,N$645,FALSE)/(VLOOKUP($B435,'Rates (%) SA2'!$B:$AA,N$645,FALSE)-(VLOOKUP($B435,'Changes (pct point)'!$B:$AA,N$645,FALSE)))</f>
        <v>0.66340819672131157</v>
      </c>
      <c r="O435" s="2">
        <f>VLOOKUP($B435,'Changes (pct point)'!$B:$AA,O$645,FALSE)/(VLOOKUP($B435,'Rates (%) SA2'!$B:$AA,O$645,FALSE)-(VLOOKUP($B435,'Changes (pct point)'!$B:$AA,O$645,FALSE)))</f>
        <v>2.9236675675675681</v>
      </c>
      <c r="P435" s="2">
        <f>VLOOKUP($B435,'Changes (pct point)'!$B:$AA,P$645,FALSE)/(VLOOKUP($B435,'Rates (%) SA2'!$B:$AA,P$645,FALSE)-(VLOOKUP($B435,'Changes (pct point)'!$B:$AA,P$645,FALSE)))</f>
        <v>2.5351999999999997</v>
      </c>
      <c r="Q435" s="2">
        <f>VLOOKUP($B435,'Changes (pct point)'!$B:$AA,Q$645,FALSE)/(VLOOKUP($B435,'Rates (%) SA2'!$B:$AA,Q$645,FALSE)-(VLOOKUP($B435,'Changes (pct point)'!$B:$AA,Q$645,FALSE)))</f>
        <v>0.20080264900662245</v>
      </c>
      <c r="R435" s="2">
        <f>VLOOKUP($B435,'Changes (pct point)'!$B:$AA,R$645,FALSE)/(VLOOKUP($B435,'Rates (%) SA2'!$B:$AA,R$645,FALSE)-(VLOOKUP($B435,'Changes (pct point)'!$B:$AA,R$645,FALSE)))</f>
        <v>1.0531645569621252E-3</v>
      </c>
      <c r="S435" s="2">
        <f>VLOOKUP($B435,'Changes (pct point)'!$B:$AA,S$645,FALSE)/(VLOOKUP($B435,'Rates (%) SA2'!$B:$AA,S$645,FALSE)-(VLOOKUP($B435,'Changes (pct point)'!$B:$AA,S$645,FALSE)))</f>
        <v>1.7758847736625592E-2</v>
      </c>
      <c r="T435" s="2">
        <f>VLOOKUP($B435,'Changes (pct point)'!$B:$AA,T$645,FALSE)/(VLOOKUP($B435,'Rates (%) SA2'!$B:$AA,T$645,FALSE)-(VLOOKUP($B435,'Changes (pct point)'!$B:$AA,T$645,FALSE)))</f>
        <v>4.2845555555555563</v>
      </c>
      <c r="U435" s="2">
        <f>VLOOKUP($B435,'Changes (pct point)'!$B:$AA,U$645,FALSE)/(VLOOKUP($B435,'Rates (%) SA2'!$B:$AA,U$645,FALSE)-(VLOOKUP($B435,'Changes (pct point)'!$B:$AA,U$645,FALSE)))</f>
        <v>-0.21724800000000005</v>
      </c>
      <c r="V435" s="2">
        <f>VLOOKUP($B435,'Changes (pct point)'!$B:$AA,V$645,FALSE)/(VLOOKUP($B435,'Rates (%) SA2'!$B:$AA,V$645,FALSE)-(VLOOKUP($B435,'Changes (pct point)'!$B:$AA,V$645,FALSE)))</f>
        <v>0</v>
      </c>
      <c r="W435" s="2">
        <f>VLOOKUP($B435,'Changes (pct point)'!$B:$AA,W$645,FALSE)/(VLOOKUP($B435,'Rates (%) SA2'!$B:$AA,W$645,FALSE)-(VLOOKUP($B435,'Changes (pct point)'!$B:$AA,W$645,FALSE)))</f>
        <v>0.36354166666666671</v>
      </c>
      <c r="X435" s="2">
        <f>VLOOKUP($B435,'Changes (pct point)'!$B:$AA,X$645,FALSE)/(VLOOKUP($B435,'Rates (%) SA2'!$B:$AA,X$645,FALSE)-(VLOOKUP($B435,'Changes (pct point)'!$B:$AA,X$645,FALSE)))</f>
        <v>0.28723404255319146</v>
      </c>
      <c r="Y435" s="2" t="e">
        <f>VLOOKUP($B435,'Changes (pct point)'!$B:$AA,Y$645,FALSE)/(VLOOKUP($B435,'Rates (%) SA2'!$B:$AA,Y$645,FALSE)-(VLOOKUP($B435,'Changes (pct point)'!$B:$AA,Y$645,FALSE)))</f>
        <v>#DIV/0!</v>
      </c>
      <c r="Z435" s="2">
        <f>VLOOKUP($B435,'Changes (pct point)'!$B:$AA,Z$645,FALSE)/(VLOOKUP($B435,'Rates (%) SA2'!$B:$AA,Z$645,FALSE)-(VLOOKUP($B435,'Changes (pct point)'!$B:$AA,Z$645,FALSE)))</f>
        <v>-8.8417975886006583E-2</v>
      </c>
    </row>
    <row r="436" spans="1:26" x14ac:dyDescent="0.3">
      <c r="A436">
        <v>112031550</v>
      </c>
      <c r="B436" t="s">
        <v>334</v>
      </c>
      <c r="C436" s="2">
        <f>VLOOKUP($B436,'Changes (pct point)'!$B:$AA,C$645,FALSE)/(VLOOKUP($B436,'Rates (%) SA2'!$B:$AA,C$645,FALSE)-(VLOOKUP($B436,'Changes (pct point)'!$B:$AA,C$645,FALSE)))</f>
        <v>0.11318003432494278</v>
      </c>
      <c r="D436" s="2">
        <f>VLOOKUP($B436,'Changes (pct point)'!$B:$AA,D$645,FALSE)/(VLOOKUP($B436,'Rates (%) SA2'!$B:$AA,D$645,FALSE)-(VLOOKUP($B436,'Changes (pct point)'!$B:$AA,D$645,FALSE)))</f>
        <v>-0.37826708860759495</v>
      </c>
      <c r="E436" s="2">
        <f>VLOOKUP($B436,'Changes (pct point)'!$B:$AA,E$645,FALSE)/(VLOOKUP($B436,'Rates (%) SA2'!$B:$AA,E$645,FALSE)-(VLOOKUP($B436,'Changes (pct point)'!$B:$AA,E$645,FALSE)))</f>
        <v>-6.1084112149532702E-2</v>
      </c>
      <c r="F436" s="2">
        <f>VLOOKUP($B436,'Changes (pct point)'!$B:$AA,F$645,FALSE)/(VLOOKUP($B436,'Rates (%) SA2'!$B:$AA,F$645,FALSE)-(VLOOKUP($B436,'Changes (pct point)'!$B:$AA,F$645,FALSE)))</f>
        <v>0.3132191780821918</v>
      </c>
      <c r="G436" s="2">
        <f>VLOOKUP($B436,'Changes (pct point)'!$B:$AA,G$645,FALSE)/(VLOOKUP($B436,'Rates (%) SA2'!$B:$AA,G$645,FALSE)-(VLOOKUP($B436,'Changes (pct point)'!$B:$AA,G$645,FALSE)))</f>
        <v>0.43394727272727274</v>
      </c>
      <c r="H436" s="2">
        <f>VLOOKUP($B436,'Changes (pct point)'!$B:$AA,H$645,FALSE)/(VLOOKUP($B436,'Rates (%) SA2'!$B:$AA,H$645,FALSE)-(VLOOKUP($B436,'Changes (pct point)'!$B:$AA,H$645,FALSE)))</f>
        <v>0.519646017699115</v>
      </c>
      <c r="I436" s="2">
        <f>VLOOKUP($B436,'Changes (pct point)'!$B:$AA,I$645,FALSE)/(VLOOKUP($B436,'Rates (%) SA2'!$B:$AA,I$645,FALSE)-(VLOOKUP($B436,'Changes (pct point)'!$B:$AA,I$645,FALSE)))</f>
        <v>0.13135994358251049</v>
      </c>
      <c r="J436" s="2">
        <f>VLOOKUP($B436,'Changes (pct point)'!$B:$AA,J$645,FALSE)/(VLOOKUP($B436,'Rates (%) SA2'!$B:$AA,J$645,FALSE)-(VLOOKUP($B436,'Changes (pct point)'!$B:$AA,J$645,FALSE)))</f>
        <v>9.7102222222222201E-2</v>
      </c>
      <c r="K436" s="2">
        <f>VLOOKUP($B436,'Changes (pct point)'!$B:$AA,K$645,FALSE)/(VLOOKUP($B436,'Rates (%) SA2'!$B:$AA,K$645,FALSE)-(VLOOKUP($B436,'Changes (pct point)'!$B:$AA,K$645,FALSE)))</f>
        <v>0.97166793893129777</v>
      </c>
      <c r="L436" s="2">
        <f>VLOOKUP($B436,'Changes (pct point)'!$B:$AA,L$645,FALSE)/(VLOOKUP($B436,'Rates (%) SA2'!$B:$AA,L$645,FALSE)-(VLOOKUP($B436,'Changes (pct point)'!$B:$AA,L$645,FALSE)))</f>
        <v>-6.2180746561885459E-3</v>
      </c>
      <c r="M436" s="2">
        <f>VLOOKUP($B436,'Changes (pct point)'!$B:$AA,M$645,FALSE)/(VLOOKUP($B436,'Rates (%) SA2'!$B:$AA,M$645,FALSE)-(VLOOKUP($B436,'Changes (pct point)'!$B:$AA,M$645,FALSE)))</f>
        <v>-0.29789516129032262</v>
      </c>
      <c r="N436" s="2">
        <f>VLOOKUP($B436,'Changes (pct point)'!$B:$AA,N$645,FALSE)/(VLOOKUP($B436,'Rates (%) SA2'!$B:$AA,N$645,FALSE)-(VLOOKUP($B436,'Changes (pct point)'!$B:$AA,N$645,FALSE)))</f>
        <v>8.5610563380281779E-2</v>
      </c>
      <c r="O436" s="2">
        <f>VLOOKUP($B436,'Changes (pct point)'!$B:$AA,O$645,FALSE)/(VLOOKUP($B436,'Rates (%) SA2'!$B:$AA,O$645,FALSE)-(VLOOKUP($B436,'Changes (pct point)'!$B:$AA,O$645,FALSE)))</f>
        <v>0.9344937499999999</v>
      </c>
      <c r="P436" s="2">
        <f>VLOOKUP($B436,'Changes (pct point)'!$B:$AA,P$645,FALSE)/(VLOOKUP($B436,'Rates (%) SA2'!$B:$AA,P$645,FALSE)-(VLOOKUP($B436,'Changes (pct point)'!$B:$AA,P$645,FALSE)))</f>
        <v>1.3386991869918853E-2</v>
      </c>
      <c r="Q436" s="2">
        <f>VLOOKUP($B436,'Changes (pct point)'!$B:$AA,Q$645,FALSE)/(VLOOKUP($B436,'Rates (%) SA2'!$B:$AA,Q$645,FALSE)-(VLOOKUP($B436,'Changes (pct point)'!$B:$AA,Q$645,FALSE)))</f>
        <v>0.14049725490196072</v>
      </c>
      <c r="R436" s="2">
        <f>VLOOKUP($B436,'Changes (pct point)'!$B:$AA,R$645,FALSE)/(VLOOKUP($B436,'Rates (%) SA2'!$B:$AA,R$645,FALSE)-(VLOOKUP($B436,'Changes (pct point)'!$B:$AA,R$645,FALSE)))</f>
        <v>0.56098571428571442</v>
      </c>
      <c r="S436" s="2">
        <f>VLOOKUP($B436,'Changes (pct point)'!$B:$AA,S$645,FALSE)/(VLOOKUP($B436,'Rates (%) SA2'!$B:$AA,S$645,FALSE)-(VLOOKUP($B436,'Changes (pct point)'!$B:$AA,S$645,FALSE)))</f>
        <v>0.46481250000000013</v>
      </c>
      <c r="T436" s="2">
        <f>VLOOKUP($B436,'Changes (pct point)'!$B:$AA,T$645,FALSE)/(VLOOKUP($B436,'Rates (%) SA2'!$B:$AA,T$645,FALSE)-(VLOOKUP($B436,'Changes (pct point)'!$B:$AA,T$645,FALSE)))</f>
        <v>0.933733727810651</v>
      </c>
      <c r="U436" s="2">
        <f>VLOOKUP($B436,'Changes (pct point)'!$B:$AA,U$645,FALSE)/(VLOOKUP($B436,'Rates (%) SA2'!$B:$AA,U$645,FALSE)-(VLOOKUP($B436,'Changes (pct point)'!$B:$AA,U$645,FALSE)))</f>
        <v>-0.21825702592087312</v>
      </c>
      <c r="V436" s="2">
        <f>VLOOKUP($B436,'Changes (pct point)'!$B:$AA,V$645,FALSE)/(VLOOKUP($B436,'Rates (%) SA2'!$B:$AA,V$645,FALSE)-(VLOOKUP($B436,'Changes (pct point)'!$B:$AA,V$645,FALSE)))</f>
        <v>-6.8556870229007555E-2</v>
      </c>
      <c r="W436" s="2">
        <f>VLOOKUP($B436,'Changes (pct point)'!$B:$AA,W$645,FALSE)/(VLOOKUP($B436,'Rates (%) SA2'!$B:$AA,W$645,FALSE)-(VLOOKUP($B436,'Changes (pct point)'!$B:$AA,W$645,FALSE)))</f>
        <v>0.57465618860510792</v>
      </c>
      <c r="X436" s="2">
        <f>VLOOKUP($B436,'Changes (pct point)'!$B:$AA,X$645,FALSE)/(VLOOKUP($B436,'Rates (%) SA2'!$B:$AA,X$645,FALSE)-(VLOOKUP($B436,'Changes (pct point)'!$B:$AA,X$645,FALSE)))</f>
        <v>-6.5824117956819389E-2</v>
      </c>
      <c r="Y436" s="2">
        <f>VLOOKUP($B436,'Changes (pct point)'!$B:$AA,Y$645,FALSE)/(VLOOKUP($B436,'Rates (%) SA2'!$B:$AA,Y$645,FALSE)-(VLOOKUP($B436,'Changes (pct point)'!$B:$AA,Y$645,FALSE)))</f>
        <v>-0.24245939675174014</v>
      </c>
      <c r="Z436" s="2">
        <f>VLOOKUP($B436,'Changes (pct point)'!$B:$AA,Z$645,FALSE)/(VLOOKUP($B436,'Rates (%) SA2'!$B:$AA,Z$645,FALSE)-(VLOOKUP($B436,'Changes (pct point)'!$B:$AA,Z$645,FALSE)))</f>
        <v>0.50029886431560056</v>
      </c>
    </row>
    <row r="437" spans="1:26" x14ac:dyDescent="0.3">
      <c r="A437">
        <v>110021190</v>
      </c>
      <c r="B437" t="s">
        <v>269</v>
      </c>
      <c r="C437" s="2">
        <f>VLOOKUP($B437,'Changes (pct point)'!$B:$AA,C$645,FALSE)/(VLOOKUP($B437,'Rates (%) SA2'!$B:$AA,C$645,FALSE)-(VLOOKUP($B437,'Changes (pct point)'!$B:$AA,C$645,FALSE)))</f>
        <v>2.9225931677018611E-2</v>
      </c>
      <c r="D437" s="2">
        <f>VLOOKUP($B437,'Changes (pct point)'!$B:$AA,D$645,FALSE)/(VLOOKUP($B437,'Rates (%) SA2'!$B:$AA,D$645,FALSE)-(VLOOKUP($B437,'Changes (pct point)'!$B:$AA,D$645,FALSE)))</f>
        <v>-0.17568838951310853</v>
      </c>
      <c r="E437" s="2">
        <f>VLOOKUP($B437,'Changes (pct point)'!$B:$AA,E$645,FALSE)/(VLOOKUP($B437,'Rates (%) SA2'!$B:$AA,E$645,FALSE)-(VLOOKUP($B437,'Changes (pct point)'!$B:$AA,E$645,FALSE)))</f>
        <v>0.60706483516483523</v>
      </c>
      <c r="F437" s="2">
        <f>VLOOKUP($B437,'Changes (pct point)'!$B:$AA,F$645,FALSE)/(VLOOKUP($B437,'Rates (%) SA2'!$B:$AA,F$645,FALSE)-(VLOOKUP($B437,'Changes (pct point)'!$B:$AA,F$645,FALSE)))</f>
        <v>-1.1248847262247848E-2</v>
      </c>
      <c r="G437" s="2">
        <f>VLOOKUP($B437,'Changes (pct point)'!$B:$AA,G$645,FALSE)/(VLOOKUP($B437,'Rates (%) SA2'!$B:$AA,G$645,FALSE)-(VLOOKUP($B437,'Changes (pct point)'!$B:$AA,G$645,FALSE)))</f>
        <v>0.22091144067796609</v>
      </c>
      <c r="H437" s="2">
        <f>VLOOKUP($B437,'Changes (pct point)'!$B:$AA,H$645,FALSE)/(VLOOKUP($B437,'Rates (%) SA2'!$B:$AA,H$645,FALSE)-(VLOOKUP($B437,'Changes (pct point)'!$B:$AA,H$645,FALSE)))</f>
        <v>0.26140796645702319</v>
      </c>
      <c r="I437" s="2">
        <f>VLOOKUP($B437,'Changes (pct point)'!$B:$AA,I$645,FALSE)/(VLOOKUP($B437,'Rates (%) SA2'!$B:$AA,I$645,FALSE)-(VLOOKUP($B437,'Changes (pct point)'!$B:$AA,I$645,FALSE)))</f>
        <v>-6.2449816176470468E-2</v>
      </c>
      <c r="J437" s="2">
        <f>VLOOKUP($B437,'Changes (pct point)'!$B:$AA,J$645,FALSE)/(VLOOKUP($B437,'Rates (%) SA2'!$B:$AA,J$645,FALSE)-(VLOOKUP($B437,'Changes (pct point)'!$B:$AA,J$645,FALSE)))</f>
        <v>-1.8207017543859599E-2</v>
      </c>
      <c r="K437" s="2">
        <f>VLOOKUP($B437,'Changes (pct point)'!$B:$AA,K$645,FALSE)/(VLOOKUP($B437,'Rates (%) SA2'!$B:$AA,K$645,FALSE)-(VLOOKUP($B437,'Changes (pct point)'!$B:$AA,K$645,FALSE)))</f>
        <v>0.12356521739130434</v>
      </c>
      <c r="L437" s="2">
        <f>VLOOKUP($B437,'Changes (pct point)'!$B:$AA,L$645,FALSE)/(VLOOKUP($B437,'Rates (%) SA2'!$B:$AA,L$645,FALSE)-(VLOOKUP($B437,'Changes (pct point)'!$B:$AA,L$645,FALSE)))</f>
        <v>1.0585082969432316</v>
      </c>
      <c r="M437" s="2">
        <f>VLOOKUP($B437,'Changes (pct point)'!$B:$AA,M$645,FALSE)/(VLOOKUP($B437,'Rates (%) SA2'!$B:$AA,M$645,FALSE)-(VLOOKUP($B437,'Changes (pct point)'!$B:$AA,M$645,FALSE)))</f>
        <v>-0.45151421446384038</v>
      </c>
      <c r="N437" s="2">
        <f>VLOOKUP($B437,'Changes (pct point)'!$B:$AA,N$645,FALSE)/(VLOOKUP($B437,'Rates (%) SA2'!$B:$AA,N$645,FALSE)-(VLOOKUP($B437,'Changes (pct point)'!$B:$AA,N$645,FALSE)))</f>
        <v>0.39469629629629643</v>
      </c>
      <c r="O437" s="2">
        <f>VLOOKUP($B437,'Changes (pct point)'!$B:$AA,O$645,FALSE)/(VLOOKUP($B437,'Rates (%) SA2'!$B:$AA,O$645,FALSE)-(VLOOKUP($B437,'Changes (pct point)'!$B:$AA,O$645,FALSE)))</f>
        <v>-0.14861011904761895</v>
      </c>
      <c r="P437" s="2">
        <f>VLOOKUP($B437,'Changes (pct point)'!$B:$AA,P$645,FALSE)/(VLOOKUP($B437,'Rates (%) SA2'!$B:$AA,P$645,FALSE)-(VLOOKUP($B437,'Changes (pct point)'!$B:$AA,P$645,FALSE)))</f>
        <v>-0.25068956521739127</v>
      </c>
      <c r="Q437" s="2">
        <f>VLOOKUP($B437,'Changes (pct point)'!$B:$AA,Q$645,FALSE)/(VLOOKUP($B437,'Rates (%) SA2'!$B:$AA,Q$645,FALSE)-(VLOOKUP($B437,'Changes (pct point)'!$B:$AA,Q$645,FALSE)))</f>
        <v>0.16950308370044054</v>
      </c>
      <c r="R437" s="2">
        <f>VLOOKUP($B437,'Changes (pct point)'!$B:$AA,R$645,FALSE)/(VLOOKUP($B437,'Rates (%) SA2'!$B:$AA,R$645,FALSE)-(VLOOKUP($B437,'Changes (pct point)'!$B:$AA,R$645,FALSE)))</f>
        <v>0.19534739130434792</v>
      </c>
      <c r="S437" s="2">
        <f>VLOOKUP($B437,'Changes (pct point)'!$B:$AA,S$645,FALSE)/(VLOOKUP($B437,'Rates (%) SA2'!$B:$AA,S$645,FALSE)-(VLOOKUP($B437,'Changes (pct point)'!$B:$AA,S$645,FALSE)))</f>
        <v>-4.4902631578947409E-2</v>
      </c>
      <c r="T437" s="2">
        <f>VLOOKUP($B437,'Changes (pct point)'!$B:$AA,T$645,FALSE)/(VLOOKUP($B437,'Rates (%) SA2'!$B:$AA,T$645,FALSE)-(VLOOKUP($B437,'Changes (pct point)'!$B:$AA,T$645,FALSE)))</f>
        <v>0.47011589403973519</v>
      </c>
      <c r="U437" s="2">
        <f>VLOOKUP($B437,'Changes (pct point)'!$B:$AA,U$645,FALSE)/(VLOOKUP($B437,'Rates (%) SA2'!$B:$AA,U$645,FALSE)-(VLOOKUP($B437,'Changes (pct point)'!$B:$AA,U$645,FALSE)))</f>
        <v>-0.22033582089552242</v>
      </c>
      <c r="V437" s="2">
        <f>VLOOKUP($B437,'Changes (pct point)'!$B:$AA,V$645,FALSE)/(VLOOKUP($B437,'Rates (%) SA2'!$B:$AA,V$645,FALSE)-(VLOOKUP($B437,'Changes (pct point)'!$B:$AA,V$645,FALSE)))</f>
        <v>0.78115000000000012</v>
      </c>
      <c r="W437" s="2">
        <f>VLOOKUP($B437,'Changes (pct point)'!$B:$AA,W$645,FALSE)/(VLOOKUP($B437,'Rates (%) SA2'!$B:$AA,W$645,FALSE)-(VLOOKUP($B437,'Changes (pct point)'!$B:$AA,W$645,FALSE)))</f>
        <v>0.35011547344110855</v>
      </c>
      <c r="X437" s="2">
        <f>VLOOKUP($B437,'Changes (pct point)'!$B:$AA,X$645,FALSE)/(VLOOKUP($B437,'Rates (%) SA2'!$B:$AA,X$645,FALSE)-(VLOOKUP($B437,'Changes (pct point)'!$B:$AA,X$645,FALSE)))</f>
        <v>5.7857701329163409E-2</v>
      </c>
      <c r="Y437" s="2" t="e">
        <f>VLOOKUP($B437,'Changes (pct point)'!$B:$AA,Y$645,FALSE)/(VLOOKUP($B437,'Rates (%) SA2'!$B:$AA,Y$645,FALSE)-(VLOOKUP($B437,'Changes (pct point)'!$B:$AA,Y$645,FALSE)))</f>
        <v>#DIV/0!</v>
      </c>
      <c r="Z437" s="2">
        <f>VLOOKUP($B437,'Changes (pct point)'!$B:$AA,Z$645,FALSE)/(VLOOKUP($B437,'Rates (%) SA2'!$B:$AA,Z$645,FALSE)-(VLOOKUP($B437,'Changes (pct point)'!$B:$AA,Z$645,FALSE)))</f>
        <v>0.21282309499832155</v>
      </c>
    </row>
    <row r="438" spans="1:26" x14ac:dyDescent="0.3">
      <c r="A438">
        <v>103041077</v>
      </c>
      <c r="B438" t="s">
        <v>151</v>
      </c>
      <c r="C438" s="2">
        <f>VLOOKUP($B438,'Changes (pct point)'!$B:$AA,C$645,FALSE)/(VLOOKUP($B438,'Rates (%) SA2'!$B:$AA,C$645,FALSE)-(VLOOKUP($B438,'Changes (pct point)'!$B:$AA,C$645,FALSE)))</f>
        <v>-6.7787975146198845E-2</v>
      </c>
      <c r="D438" s="2">
        <f>VLOOKUP($B438,'Changes (pct point)'!$B:$AA,D$645,FALSE)/(VLOOKUP($B438,'Rates (%) SA2'!$B:$AA,D$645,FALSE)-(VLOOKUP($B438,'Changes (pct point)'!$B:$AA,D$645,FALSE)))</f>
        <v>-0.31230961002785518</v>
      </c>
      <c r="E438" s="2">
        <f>VLOOKUP($B438,'Changes (pct point)'!$B:$AA,E$645,FALSE)/(VLOOKUP($B438,'Rates (%) SA2'!$B:$AA,E$645,FALSE)-(VLOOKUP($B438,'Changes (pct point)'!$B:$AA,E$645,FALSE)))</f>
        <v>0.16278697183098581</v>
      </c>
      <c r="F438" s="2">
        <f>VLOOKUP($B438,'Changes (pct point)'!$B:$AA,F$645,FALSE)/(VLOOKUP($B438,'Rates (%) SA2'!$B:$AA,F$645,FALSE)-(VLOOKUP($B438,'Changes (pct point)'!$B:$AA,F$645,FALSE)))</f>
        <v>-0.10209686098654713</v>
      </c>
      <c r="G438" s="2">
        <f>VLOOKUP($B438,'Changes (pct point)'!$B:$AA,G$645,FALSE)/(VLOOKUP($B438,'Rates (%) SA2'!$B:$AA,G$645,FALSE)-(VLOOKUP($B438,'Changes (pct point)'!$B:$AA,G$645,FALSE)))</f>
        <v>0.33077979797979806</v>
      </c>
      <c r="H438" s="2">
        <f>VLOOKUP($B438,'Changes (pct point)'!$B:$AA,H$645,FALSE)/(VLOOKUP($B438,'Rates (%) SA2'!$B:$AA,H$645,FALSE)-(VLOOKUP($B438,'Changes (pct point)'!$B:$AA,H$645,FALSE)))</f>
        <v>8.8310286844708166E-2</v>
      </c>
      <c r="I438" s="2">
        <f>VLOOKUP($B438,'Changes (pct point)'!$B:$AA,I$645,FALSE)/(VLOOKUP($B438,'Rates (%) SA2'!$B:$AA,I$645,FALSE)-(VLOOKUP($B438,'Changes (pct point)'!$B:$AA,I$645,FALSE)))</f>
        <v>-4.1428202581926553E-2</v>
      </c>
      <c r="J438" s="2">
        <f>VLOOKUP($B438,'Changes (pct point)'!$B:$AA,J$645,FALSE)/(VLOOKUP($B438,'Rates (%) SA2'!$B:$AA,J$645,FALSE)-(VLOOKUP($B438,'Changes (pct point)'!$B:$AA,J$645,FALSE)))</f>
        <v>-2.9234583333333421E-2</v>
      </c>
      <c r="K438" s="2">
        <f>VLOOKUP($B438,'Changes (pct point)'!$B:$AA,K$645,FALSE)/(VLOOKUP($B438,'Rates (%) SA2'!$B:$AA,K$645,FALSE)-(VLOOKUP($B438,'Changes (pct point)'!$B:$AA,K$645,FALSE)))</f>
        <v>0.355296</v>
      </c>
      <c r="L438" s="2">
        <f>VLOOKUP($B438,'Changes (pct point)'!$B:$AA,L$645,FALSE)/(VLOOKUP($B438,'Rates (%) SA2'!$B:$AA,L$645,FALSE)-(VLOOKUP($B438,'Changes (pct point)'!$B:$AA,L$645,FALSE)))</f>
        <v>-7.8633165829145799E-2</v>
      </c>
      <c r="M438" s="2">
        <f>VLOOKUP($B438,'Changes (pct point)'!$B:$AA,M$645,FALSE)/(VLOOKUP($B438,'Rates (%) SA2'!$B:$AA,M$645,FALSE)-(VLOOKUP($B438,'Changes (pct point)'!$B:$AA,M$645,FALSE)))</f>
        <v>-0.14481101021566406</v>
      </c>
      <c r="N438" s="2">
        <f>VLOOKUP($B438,'Changes (pct point)'!$B:$AA,N$645,FALSE)/(VLOOKUP($B438,'Rates (%) SA2'!$B:$AA,N$645,FALSE)-(VLOOKUP($B438,'Changes (pct point)'!$B:$AA,N$645,FALSE)))</f>
        <v>-0.56245333333333336</v>
      </c>
      <c r="O438" s="2">
        <f>VLOOKUP($B438,'Changes (pct point)'!$B:$AA,O$645,FALSE)/(VLOOKUP($B438,'Rates (%) SA2'!$B:$AA,O$645,FALSE)-(VLOOKUP($B438,'Changes (pct point)'!$B:$AA,O$645,FALSE)))</f>
        <v>0.24082167487684719</v>
      </c>
      <c r="P438" s="2">
        <f>VLOOKUP($B438,'Changes (pct point)'!$B:$AA,P$645,FALSE)/(VLOOKUP($B438,'Rates (%) SA2'!$B:$AA,P$645,FALSE)-(VLOOKUP($B438,'Changes (pct point)'!$B:$AA,P$645,FALSE)))</f>
        <v>-0.18278208955223885</v>
      </c>
      <c r="Q438" s="2">
        <f>VLOOKUP($B438,'Changes (pct point)'!$B:$AA,Q$645,FALSE)/(VLOOKUP($B438,'Rates (%) SA2'!$B:$AA,Q$645,FALSE)-(VLOOKUP($B438,'Changes (pct point)'!$B:$AA,Q$645,FALSE)))</f>
        <v>0.20102885462555078</v>
      </c>
      <c r="R438" s="2">
        <f>VLOOKUP($B438,'Changes (pct point)'!$B:$AA,R$645,FALSE)/(VLOOKUP($B438,'Rates (%) SA2'!$B:$AA,R$645,FALSE)-(VLOOKUP($B438,'Changes (pct point)'!$B:$AA,R$645,FALSE)))</f>
        <v>0.50646432432432442</v>
      </c>
      <c r="S438" s="2">
        <f>VLOOKUP($B438,'Changes (pct point)'!$B:$AA,S$645,FALSE)/(VLOOKUP($B438,'Rates (%) SA2'!$B:$AA,S$645,FALSE)-(VLOOKUP($B438,'Changes (pct point)'!$B:$AA,S$645,FALSE)))</f>
        <v>-0.34092664092664093</v>
      </c>
      <c r="T438" s="2">
        <f>VLOOKUP($B438,'Changes (pct point)'!$B:$AA,T$645,FALSE)/(VLOOKUP($B438,'Rates (%) SA2'!$B:$AA,T$645,FALSE)-(VLOOKUP($B438,'Changes (pct point)'!$B:$AA,T$645,FALSE)))</f>
        <v>0.67272522522522527</v>
      </c>
      <c r="U438" s="2">
        <f>VLOOKUP($B438,'Changes (pct point)'!$B:$AA,U$645,FALSE)/(VLOOKUP($B438,'Rates (%) SA2'!$B:$AA,U$645,FALSE)-(VLOOKUP($B438,'Changes (pct point)'!$B:$AA,U$645,FALSE)))</f>
        <v>-0.22089725609756095</v>
      </c>
      <c r="V438" s="2">
        <f>VLOOKUP($B438,'Changes (pct point)'!$B:$AA,V$645,FALSE)/(VLOOKUP($B438,'Rates (%) SA2'!$B:$AA,V$645,FALSE)-(VLOOKUP($B438,'Changes (pct point)'!$B:$AA,V$645,FALSE)))</f>
        <v>0.16666946107784425</v>
      </c>
      <c r="W438" s="2">
        <f>VLOOKUP($B438,'Changes (pct point)'!$B:$AA,W$645,FALSE)/(VLOOKUP($B438,'Rates (%) SA2'!$B:$AA,W$645,FALSE)-(VLOOKUP($B438,'Changes (pct point)'!$B:$AA,W$645,FALSE)))</f>
        <v>0.1268705270006506</v>
      </c>
      <c r="X438" s="2">
        <f>VLOOKUP($B438,'Changes (pct point)'!$B:$AA,X$645,FALSE)/(VLOOKUP($B438,'Rates (%) SA2'!$B:$AA,X$645,FALSE)-(VLOOKUP($B438,'Changes (pct point)'!$B:$AA,X$645,FALSE)))</f>
        <v>7.7906269020085211E-2</v>
      </c>
      <c r="Y438" s="2">
        <f>VLOOKUP($B438,'Changes (pct point)'!$B:$AA,Y$645,FALSE)/(VLOOKUP($B438,'Rates (%) SA2'!$B:$AA,Y$645,FALSE)-(VLOOKUP($B438,'Changes (pct point)'!$B:$AA,Y$645,FALSE)))</f>
        <v>-0.13177762525737816</v>
      </c>
      <c r="Z438" s="2">
        <f>VLOOKUP($B438,'Changes (pct point)'!$B:$AA,Z$645,FALSE)/(VLOOKUP($B438,'Rates (%) SA2'!$B:$AA,Z$645,FALSE)-(VLOOKUP($B438,'Changes (pct point)'!$B:$AA,Z$645,FALSE)))</f>
        <v>0.10353953026794574</v>
      </c>
    </row>
    <row r="439" spans="1:26" x14ac:dyDescent="0.3">
      <c r="A439">
        <v>111021218</v>
      </c>
      <c r="B439" t="s">
        <v>297</v>
      </c>
      <c r="C439" s="2">
        <f>VLOOKUP($B439,'Changes (pct point)'!$B:$AA,C$645,FALSE)/(VLOOKUP($B439,'Rates (%) SA2'!$B:$AA,C$645,FALSE)-(VLOOKUP($B439,'Changes (pct point)'!$B:$AA,C$645,FALSE)))</f>
        <v>3.8008416130917662E-2</v>
      </c>
      <c r="D439" s="2">
        <f>VLOOKUP($B439,'Changes (pct point)'!$B:$AA,D$645,FALSE)/(VLOOKUP($B439,'Rates (%) SA2'!$B:$AA,D$645,FALSE)-(VLOOKUP($B439,'Changes (pct point)'!$B:$AA,D$645,FALSE)))</f>
        <v>-0.37349446808510633</v>
      </c>
      <c r="E439" s="2">
        <f>VLOOKUP($B439,'Changes (pct point)'!$B:$AA,E$645,FALSE)/(VLOOKUP($B439,'Rates (%) SA2'!$B:$AA,E$645,FALSE)-(VLOOKUP($B439,'Changes (pct point)'!$B:$AA,E$645,FALSE)))</f>
        <v>0.52301456953642367</v>
      </c>
      <c r="F439" s="2">
        <f>VLOOKUP($B439,'Changes (pct point)'!$B:$AA,F$645,FALSE)/(VLOOKUP($B439,'Rates (%) SA2'!$B:$AA,F$645,FALSE)-(VLOOKUP($B439,'Changes (pct point)'!$B:$AA,F$645,FALSE)))</f>
        <v>3.8696517412935366E-2</v>
      </c>
      <c r="G439" s="2">
        <f>VLOOKUP($B439,'Changes (pct point)'!$B:$AA,G$645,FALSE)/(VLOOKUP($B439,'Rates (%) SA2'!$B:$AA,G$645,FALSE)-(VLOOKUP($B439,'Changes (pct point)'!$B:$AA,G$645,FALSE)))</f>
        <v>0.45114825174825174</v>
      </c>
      <c r="H439" s="2">
        <f>VLOOKUP($B439,'Changes (pct point)'!$B:$AA,H$645,FALSE)/(VLOOKUP($B439,'Rates (%) SA2'!$B:$AA,H$645,FALSE)-(VLOOKUP($B439,'Changes (pct point)'!$B:$AA,H$645,FALSE)))</f>
        <v>0.4580912476722534</v>
      </c>
      <c r="I439" s="2">
        <f>VLOOKUP($B439,'Changes (pct point)'!$B:$AA,I$645,FALSE)/(VLOOKUP($B439,'Rates (%) SA2'!$B:$AA,I$645,FALSE)-(VLOOKUP($B439,'Changes (pct point)'!$B:$AA,I$645,FALSE)))</f>
        <v>-2.6728693181818238E-3</v>
      </c>
      <c r="J439" s="2">
        <f>VLOOKUP($B439,'Changes (pct point)'!$B:$AA,J$645,FALSE)/(VLOOKUP($B439,'Rates (%) SA2'!$B:$AA,J$645,FALSE)-(VLOOKUP($B439,'Changes (pct point)'!$B:$AA,J$645,FALSE)))</f>
        <v>0.55030608695652161</v>
      </c>
      <c r="K439" s="2">
        <f>VLOOKUP($B439,'Changes (pct point)'!$B:$AA,K$645,FALSE)/(VLOOKUP($B439,'Rates (%) SA2'!$B:$AA,K$645,FALSE)-(VLOOKUP($B439,'Changes (pct point)'!$B:$AA,K$645,FALSE)))</f>
        <v>0.68445294117647049</v>
      </c>
      <c r="L439" s="2">
        <f>VLOOKUP($B439,'Changes (pct point)'!$B:$AA,L$645,FALSE)/(VLOOKUP($B439,'Rates (%) SA2'!$B:$AA,L$645,FALSE)-(VLOOKUP($B439,'Changes (pct point)'!$B:$AA,L$645,FALSE)))</f>
        <v>-0.35147038081805354</v>
      </c>
      <c r="M439" s="2">
        <f>VLOOKUP($B439,'Changes (pct point)'!$B:$AA,M$645,FALSE)/(VLOOKUP($B439,'Rates (%) SA2'!$B:$AA,M$645,FALSE)-(VLOOKUP($B439,'Changes (pct point)'!$B:$AA,M$645,FALSE)))</f>
        <v>-0.10230319999999993</v>
      </c>
      <c r="N439" s="2">
        <f>VLOOKUP($B439,'Changes (pct point)'!$B:$AA,N$645,FALSE)/(VLOOKUP($B439,'Rates (%) SA2'!$B:$AA,N$645,FALSE)-(VLOOKUP($B439,'Changes (pct point)'!$B:$AA,N$645,FALSE)))</f>
        <v>-8.3459459459459456E-2</v>
      </c>
      <c r="O439" s="2">
        <f>VLOOKUP($B439,'Changes (pct point)'!$B:$AA,O$645,FALSE)/(VLOOKUP($B439,'Rates (%) SA2'!$B:$AA,O$645,FALSE)-(VLOOKUP($B439,'Changes (pct point)'!$B:$AA,O$645,FALSE)))</f>
        <v>0.75975414012738851</v>
      </c>
      <c r="P439" s="2">
        <f>VLOOKUP($B439,'Changes (pct point)'!$B:$AA,P$645,FALSE)/(VLOOKUP($B439,'Rates (%) SA2'!$B:$AA,P$645,FALSE)-(VLOOKUP($B439,'Changes (pct point)'!$B:$AA,P$645,FALSE)))</f>
        <v>0.85462619047619071</v>
      </c>
      <c r="Q439" s="2">
        <f>VLOOKUP($B439,'Changes (pct point)'!$B:$AA,Q$645,FALSE)/(VLOOKUP($B439,'Rates (%) SA2'!$B:$AA,Q$645,FALSE)-(VLOOKUP($B439,'Changes (pct point)'!$B:$AA,Q$645,FALSE)))</f>
        <v>2.4778145695364222E-2</v>
      </c>
      <c r="R439" s="2">
        <f>VLOOKUP($B439,'Changes (pct point)'!$B:$AA,R$645,FALSE)/(VLOOKUP($B439,'Rates (%) SA2'!$B:$AA,R$645,FALSE)-(VLOOKUP($B439,'Changes (pct point)'!$B:$AA,R$645,FALSE)))</f>
        <v>0.55688274647887337</v>
      </c>
      <c r="S439" s="2">
        <f>VLOOKUP($B439,'Changes (pct point)'!$B:$AA,S$645,FALSE)/(VLOOKUP($B439,'Rates (%) SA2'!$B:$AA,S$645,FALSE)-(VLOOKUP($B439,'Changes (pct point)'!$B:$AA,S$645,FALSE)))</f>
        <v>0.31849548192771088</v>
      </c>
      <c r="T439" s="2">
        <f>VLOOKUP($B439,'Changes (pct point)'!$B:$AA,T$645,FALSE)/(VLOOKUP($B439,'Rates (%) SA2'!$B:$AA,T$645,FALSE)-(VLOOKUP($B439,'Changes (pct point)'!$B:$AA,T$645,FALSE)))</f>
        <v>0.29256732673267333</v>
      </c>
      <c r="U439" s="2">
        <f>VLOOKUP($B439,'Changes (pct point)'!$B:$AA,U$645,FALSE)/(VLOOKUP($B439,'Rates (%) SA2'!$B:$AA,U$645,FALSE)-(VLOOKUP($B439,'Changes (pct point)'!$B:$AA,U$645,FALSE)))</f>
        <v>-0.22143654266958424</v>
      </c>
      <c r="V439" s="2">
        <f>VLOOKUP($B439,'Changes (pct point)'!$B:$AA,V$645,FALSE)/(VLOOKUP($B439,'Rates (%) SA2'!$B:$AA,V$645,FALSE)-(VLOOKUP($B439,'Changes (pct point)'!$B:$AA,V$645,FALSE)))</f>
        <v>0.16843835616438341</v>
      </c>
      <c r="W439" s="2">
        <f>VLOOKUP($B439,'Changes (pct point)'!$B:$AA,W$645,FALSE)/(VLOOKUP($B439,'Rates (%) SA2'!$B:$AA,W$645,FALSE)-(VLOOKUP($B439,'Changes (pct point)'!$B:$AA,W$645,FALSE)))</f>
        <v>0.3480801335559266</v>
      </c>
      <c r="X439" s="2">
        <f>VLOOKUP($B439,'Changes (pct point)'!$B:$AA,X$645,FALSE)/(VLOOKUP($B439,'Rates (%) SA2'!$B:$AA,X$645,FALSE)-(VLOOKUP($B439,'Changes (pct point)'!$B:$AA,X$645,FALSE)))</f>
        <v>-0.10478899952584163</v>
      </c>
      <c r="Y439" s="2">
        <f>VLOOKUP($B439,'Changes (pct point)'!$B:$AA,Y$645,FALSE)/(VLOOKUP($B439,'Rates (%) SA2'!$B:$AA,Y$645,FALSE)-(VLOOKUP($B439,'Changes (pct point)'!$B:$AA,Y$645,FALSE)))</f>
        <v>-7.9295154185022018E-2</v>
      </c>
      <c r="Z439" s="2">
        <f>VLOOKUP($B439,'Changes (pct point)'!$B:$AA,Z$645,FALSE)/(VLOOKUP($B439,'Rates (%) SA2'!$B:$AA,Z$645,FALSE)-(VLOOKUP($B439,'Changes (pct point)'!$B:$AA,Z$645,FALSE)))</f>
        <v>0.13185255198487714</v>
      </c>
    </row>
    <row r="440" spans="1:26" x14ac:dyDescent="0.3">
      <c r="A440">
        <v>112021244</v>
      </c>
      <c r="B440" t="s">
        <v>323</v>
      </c>
      <c r="C440" s="2">
        <f>VLOOKUP($B440,'Changes (pct point)'!$B:$AA,C$645,FALSE)/(VLOOKUP($B440,'Rates (%) SA2'!$B:$AA,C$645,FALSE)-(VLOOKUP($B440,'Changes (pct point)'!$B:$AA,C$645,FALSE)))</f>
        <v>9.0193864115168665E-3</v>
      </c>
      <c r="D440" s="2">
        <f>VLOOKUP($B440,'Changes (pct point)'!$B:$AA,D$645,FALSE)/(VLOOKUP($B440,'Rates (%) SA2'!$B:$AA,D$645,FALSE)-(VLOOKUP($B440,'Changes (pct point)'!$B:$AA,D$645,FALSE)))</f>
        <v>-0.25225273722627733</v>
      </c>
      <c r="E440" s="2">
        <f>VLOOKUP($B440,'Changes (pct point)'!$B:$AA,E$645,FALSE)/(VLOOKUP($B440,'Rates (%) SA2'!$B:$AA,E$645,FALSE)-(VLOOKUP($B440,'Changes (pct point)'!$B:$AA,E$645,FALSE)))</f>
        <v>0.13585781990521328</v>
      </c>
      <c r="F440" s="2">
        <f>VLOOKUP($B440,'Changes (pct point)'!$B:$AA,F$645,FALSE)/(VLOOKUP($B440,'Rates (%) SA2'!$B:$AA,F$645,FALSE)-(VLOOKUP($B440,'Changes (pct point)'!$B:$AA,F$645,FALSE)))</f>
        <v>-7.1424749163880429E-3</v>
      </c>
      <c r="G440" s="2">
        <f>VLOOKUP($B440,'Changes (pct point)'!$B:$AA,G$645,FALSE)/(VLOOKUP($B440,'Rates (%) SA2'!$B:$AA,G$645,FALSE)-(VLOOKUP($B440,'Changes (pct point)'!$B:$AA,G$645,FALSE)))</f>
        <v>0.43963774834437103</v>
      </c>
      <c r="H440" s="2">
        <f>VLOOKUP($B440,'Changes (pct point)'!$B:$AA,H$645,FALSE)/(VLOOKUP($B440,'Rates (%) SA2'!$B:$AA,H$645,FALSE)-(VLOOKUP($B440,'Changes (pct point)'!$B:$AA,H$645,FALSE)))</f>
        <v>0.21396731054977716</v>
      </c>
      <c r="I440" s="2">
        <f>VLOOKUP($B440,'Changes (pct point)'!$B:$AA,I$645,FALSE)/(VLOOKUP($B440,'Rates (%) SA2'!$B:$AA,I$645,FALSE)-(VLOOKUP($B440,'Changes (pct point)'!$B:$AA,I$645,FALSE)))</f>
        <v>1.939755766621426E-2</v>
      </c>
      <c r="J440" s="2">
        <f>VLOOKUP($B440,'Changes (pct point)'!$B:$AA,J$645,FALSE)/(VLOOKUP($B440,'Rates (%) SA2'!$B:$AA,J$645,FALSE)-(VLOOKUP($B440,'Changes (pct point)'!$B:$AA,J$645,FALSE)))</f>
        <v>0.16716624685138537</v>
      </c>
      <c r="K440" s="2">
        <f>VLOOKUP($B440,'Changes (pct point)'!$B:$AA,K$645,FALSE)/(VLOOKUP($B440,'Rates (%) SA2'!$B:$AA,K$645,FALSE)-(VLOOKUP($B440,'Changes (pct point)'!$B:$AA,K$645,FALSE)))</f>
        <v>0.56284903846153855</v>
      </c>
      <c r="L440" s="2">
        <f>VLOOKUP($B440,'Changes (pct point)'!$B:$AA,L$645,FALSE)/(VLOOKUP($B440,'Rates (%) SA2'!$B:$AA,L$645,FALSE)-(VLOOKUP($B440,'Changes (pct point)'!$B:$AA,L$645,FALSE)))</f>
        <v>6.932142857142826E-3</v>
      </c>
      <c r="M440" s="2">
        <f>VLOOKUP($B440,'Changes (pct point)'!$B:$AA,M$645,FALSE)/(VLOOKUP($B440,'Rates (%) SA2'!$B:$AA,M$645,FALSE)-(VLOOKUP($B440,'Changes (pct point)'!$B:$AA,M$645,FALSE)))</f>
        <v>-0.15401523668639053</v>
      </c>
      <c r="N440" s="2">
        <f>VLOOKUP($B440,'Changes (pct point)'!$B:$AA,N$645,FALSE)/(VLOOKUP($B440,'Rates (%) SA2'!$B:$AA,N$645,FALSE)-(VLOOKUP($B440,'Changes (pct point)'!$B:$AA,N$645,FALSE)))</f>
        <v>-0.15887474747474742</v>
      </c>
      <c r="O440" s="2">
        <f>VLOOKUP($B440,'Changes (pct point)'!$B:$AA,O$645,FALSE)/(VLOOKUP($B440,'Rates (%) SA2'!$B:$AA,O$645,FALSE)-(VLOOKUP($B440,'Changes (pct point)'!$B:$AA,O$645,FALSE)))</f>
        <v>0.22215662650602405</v>
      </c>
      <c r="P440" s="2">
        <f>VLOOKUP($B440,'Changes (pct point)'!$B:$AA,P$645,FALSE)/(VLOOKUP($B440,'Rates (%) SA2'!$B:$AA,P$645,FALSE)-(VLOOKUP($B440,'Changes (pct point)'!$B:$AA,P$645,FALSE)))</f>
        <v>0.11653691275167791</v>
      </c>
      <c r="Q440" s="2">
        <f>VLOOKUP($B440,'Changes (pct point)'!$B:$AA,Q$645,FALSE)/(VLOOKUP($B440,'Rates (%) SA2'!$B:$AA,Q$645,FALSE)-(VLOOKUP($B440,'Changes (pct point)'!$B:$AA,Q$645,FALSE)))</f>
        <v>0.3420666666666668</v>
      </c>
      <c r="R440" s="2">
        <f>VLOOKUP($B440,'Changes (pct point)'!$B:$AA,R$645,FALSE)/(VLOOKUP($B440,'Rates (%) SA2'!$B:$AA,R$645,FALSE)-(VLOOKUP($B440,'Changes (pct point)'!$B:$AA,R$645,FALSE)))</f>
        <v>0.60159433333333345</v>
      </c>
      <c r="S440" s="2">
        <f>VLOOKUP($B440,'Changes (pct point)'!$B:$AA,S$645,FALSE)/(VLOOKUP($B440,'Rates (%) SA2'!$B:$AA,S$645,FALSE)-(VLOOKUP($B440,'Changes (pct point)'!$B:$AA,S$645,FALSE)))</f>
        <v>-7.6852028639618097E-2</v>
      </c>
      <c r="T440" s="2">
        <f>VLOOKUP($B440,'Changes (pct point)'!$B:$AA,T$645,FALSE)/(VLOOKUP($B440,'Rates (%) SA2'!$B:$AA,T$645,FALSE)-(VLOOKUP($B440,'Changes (pct point)'!$B:$AA,T$645,FALSE)))</f>
        <v>0.90476858237547886</v>
      </c>
      <c r="U440" s="2">
        <f>VLOOKUP($B440,'Changes (pct point)'!$B:$AA,U$645,FALSE)/(VLOOKUP($B440,'Rates (%) SA2'!$B:$AA,U$645,FALSE)-(VLOOKUP($B440,'Changes (pct point)'!$B:$AA,U$645,FALSE)))</f>
        <v>-0.22151162303664915</v>
      </c>
      <c r="V440" s="2">
        <f>VLOOKUP($B440,'Changes (pct point)'!$B:$AA,V$645,FALSE)/(VLOOKUP($B440,'Rates (%) SA2'!$B:$AA,V$645,FALSE)-(VLOOKUP($B440,'Changes (pct point)'!$B:$AA,V$645,FALSE)))</f>
        <v>0.22962113821138208</v>
      </c>
      <c r="W440" s="2">
        <f>VLOOKUP($B440,'Changes (pct point)'!$B:$AA,W$645,FALSE)/(VLOOKUP($B440,'Rates (%) SA2'!$B:$AA,W$645,FALSE)-(VLOOKUP($B440,'Changes (pct point)'!$B:$AA,W$645,FALSE)))</f>
        <v>0.27622185612300937</v>
      </c>
      <c r="X440" s="2">
        <f>VLOOKUP($B440,'Changes (pct point)'!$B:$AA,X$645,FALSE)/(VLOOKUP($B440,'Rates (%) SA2'!$B:$AA,X$645,FALSE)-(VLOOKUP($B440,'Changes (pct point)'!$B:$AA,X$645,FALSE)))</f>
        <v>3.481012658227848E-3</v>
      </c>
      <c r="Y440" s="2">
        <f>VLOOKUP($B440,'Changes (pct point)'!$B:$AA,Y$645,FALSE)/(VLOOKUP($B440,'Rates (%) SA2'!$B:$AA,Y$645,FALSE)-(VLOOKUP($B440,'Changes (pct point)'!$B:$AA,Y$645,FALSE)))</f>
        <v>0</v>
      </c>
      <c r="Z440" s="2">
        <f>VLOOKUP($B440,'Changes (pct point)'!$B:$AA,Z$645,FALSE)/(VLOOKUP($B440,'Rates (%) SA2'!$B:$AA,Z$645,FALSE)-(VLOOKUP($B440,'Changes (pct point)'!$B:$AA,Z$645,FALSE)))</f>
        <v>8.5654596100278549E-2</v>
      </c>
    </row>
    <row r="441" spans="1:26" x14ac:dyDescent="0.3">
      <c r="A441">
        <v>118011344</v>
      </c>
      <c r="B441" t="s">
        <v>445</v>
      </c>
      <c r="C441" s="2">
        <f>VLOOKUP($B441,'Changes (pct point)'!$B:$AA,C$645,FALSE)/(VLOOKUP($B441,'Rates (%) SA2'!$B:$AA,C$645,FALSE)-(VLOOKUP($B441,'Changes (pct point)'!$B:$AA,C$645,FALSE)))</f>
        <v>-0.25689136605121432</v>
      </c>
      <c r="D441" s="2">
        <f>VLOOKUP($B441,'Changes (pct point)'!$B:$AA,D$645,FALSE)/(VLOOKUP($B441,'Rates (%) SA2'!$B:$AA,D$645,FALSE)-(VLOOKUP($B441,'Changes (pct point)'!$B:$AA,D$645,FALSE)))</f>
        <v>-0.45567234042553195</v>
      </c>
      <c r="E441" s="2">
        <f>VLOOKUP($B441,'Changes (pct point)'!$B:$AA,E$645,FALSE)/(VLOOKUP($B441,'Rates (%) SA2'!$B:$AA,E$645,FALSE)-(VLOOKUP($B441,'Changes (pct point)'!$B:$AA,E$645,FALSE)))</f>
        <v>-0.30543673469387761</v>
      </c>
      <c r="F441" s="2">
        <f>VLOOKUP($B441,'Changes (pct point)'!$B:$AA,F$645,FALSE)/(VLOOKUP($B441,'Rates (%) SA2'!$B:$AA,F$645,FALSE)-(VLOOKUP($B441,'Changes (pct point)'!$B:$AA,F$645,FALSE)))</f>
        <v>-0.24554000000000004</v>
      </c>
      <c r="G441" s="2">
        <f>VLOOKUP($B441,'Changes (pct point)'!$B:$AA,G$645,FALSE)/(VLOOKUP($B441,'Rates (%) SA2'!$B:$AA,G$645,FALSE)-(VLOOKUP($B441,'Changes (pct point)'!$B:$AA,G$645,FALSE)))</f>
        <v>0.1401070866141732</v>
      </c>
      <c r="H441" s="2">
        <f>VLOOKUP($B441,'Changes (pct point)'!$B:$AA,H$645,FALSE)/(VLOOKUP($B441,'Rates (%) SA2'!$B:$AA,H$645,FALSE)-(VLOOKUP($B441,'Changes (pct point)'!$B:$AA,H$645,FALSE)))</f>
        <v>-0.24077474402730367</v>
      </c>
      <c r="I441" s="2">
        <f>VLOOKUP($B441,'Changes (pct point)'!$B:$AA,I$645,FALSE)/(VLOOKUP($B441,'Rates (%) SA2'!$B:$AA,I$645,FALSE)-(VLOOKUP($B441,'Changes (pct point)'!$B:$AA,I$645,FALSE)))</f>
        <v>-0.15096544502617795</v>
      </c>
      <c r="J441" s="2">
        <f>VLOOKUP($B441,'Changes (pct point)'!$B:$AA,J$645,FALSE)/(VLOOKUP($B441,'Rates (%) SA2'!$B:$AA,J$645,FALSE)-(VLOOKUP($B441,'Changes (pct point)'!$B:$AA,J$645,FALSE)))</f>
        <v>0.11847500000000001</v>
      </c>
      <c r="K441" s="2">
        <f>VLOOKUP($B441,'Changes (pct point)'!$B:$AA,K$645,FALSE)/(VLOOKUP($B441,'Rates (%) SA2'!$B:$AA,K$645,FALSE)-(VLOOKUP($B441,'Changes (pct point)'!$B:$AA,K$645,FALSE)))</f>
        <v>-6.3307692307692218E-2</v>
      </c>
      <c r="L441" s="2">
        <f>VLOOKUP($B441,'Changes (pct point)'!$B:$AA,L$645,FALSE)/(VLOOKUP($B441,'Rates (%) SA2'!$B:$AA,L$645,FALSE)-(VLOOKUP($B441,'Changes (pct point)'!$B:$AA,L$645,FALSE)))</f>
        <v>-0.47364701834862388</v>
      </c>
      <c r="M441" s="2">
        <f>VLOOKUP($B441,'Changes (pct point)'!$B:$AA,M$645,FALSE)/(VLOOKUP($B441,'Rates (%) SA2'!$B:$AA,M$645,FALSE)-(VLOOKUP($B441,'Changes (pct point)'!$B:$AA,M$645,FALSE)))</f>
        <v>-0.42670000000000002</v>
      </c>
      <c r="N441" s="2">
        <f>VLOOKUP($B441,'Changes (pct point)'!$B:$AA,N$645,FALSE)/(VLOOKUP($B441,'Rates (%) SA2'!$B:$AA,N$645,FALSE)-(VLOOKUP($B441,'Changes (pct point)'!$B:$AA,N$645,FALSE)))</f>
        <v>-0.60137251184834128</v>
      </c>
      <c r="O441" s="2">
        <f>VLOOKUP($B441,'Changes (pct point)'!$B:$AA,O$645,FALSE)/(VLOOKUP($B441,'Rates (%) SA2'!$B:$AA,O$645,FALSE)-(VLOOKUP($B441,'Changes (pct point)'!$B:$AA,O$645,FALSE)))</f>
        <v>0.24922321428571431</v>
      </c>
      <c r="P441" s="2">
        <f>VLOOKUP($B441,'Changes (pct point)'!$B:$AA,P$645,FALSE)/(VLOOKUP($B441,'Rates (%) SA2'!$B:$AA,P$645,FALSE)-(VLOOKUP($B441,'Changes (pct point)'!$B:$AA,P$645,FALSE)))</f>
        <v>-0.35167755102040815</v>
      </c>
      <c r="Q441" s="2">
        <f>VLOOKUP($B441,'Changes (pct point)'!$B:$AA,Q$645,FALSE)/(VLOOKUP($B441,'Rates (%) SA2'!$B:$AA,Q$645,FALSE)-(VLOOKUP($B441,'Changes (pct point)'!$B:$AA,Q$645,FALSE)))</f>
        <v>0.14130188679245279</v>
      </c>
      <c r="R441" s="2">
        <f>VLOOKUP($B441,'Changes (pct point)'!$B:$AA,R$645,FALSE)/(VLOOKUP($B441,'Rates (%) SA2'!$B:$AA,R$645,FALSE)-(VLOOKUP($B441,'Changes (pct point)'!$B:$AA,R$645,FALSE)))</f>
        <v>-0.13126373626373627</v>
      </c>
      <c r="S441" s="2">
        <f>VLOOKUP($B441,'Changes (pct point)'!$B:$AA,S$645,FALSE)/(VLOOKUP($B441,'Rates (%) SA2'!$B:$AA,S$645,FALSE)-(VLOOKUP($B441,'Changes (pct point)'!$B:$AA,S$645,FALSE)))</f>
        <v>-0.15000000000000002</v>
      </c>
      <c r="T441" s="2">
        <f>VLOOKUP($B441,'Changes (pct point)'!$B:$AA,T$645,FALSE)/(VLOOKUP($B441,'Rates (%) SA2'!$B:$AA,T$645,FALSE)-(VLOOKUP($B441,'Changes (pct point)'!$B:$AA,T$645,FALSE)))</f>
        <v>-0.28824310954063609</v>
      </c>
      <c r="U441" s="2">
        <f>VLOOKUP($B441,'Changes (pct point)'!$B:$AA,U$645,FALSE)/(VLOOKUP($B441,'Rates (%) SA2'!$B:$AA,U$645,FALSE)-(VLOOKUP($B441,'Changes (pct point)'!$B:$AA,U$645,FALSE)))</f>
        <v>-0.22233534136546185</v>
      </c>
      <c r="V441" s="2" t="e">
        <f>VLOOKUP($B441,'Changes (pct point)'!$B:$AA,V$645,FALSE)/(VLOOKUP($B441,'Rates (%) SA2'!$B:$AA,V$645,FALSE)-(VLOOKUP($B441,'Changes (pct point)'!$B:$AA,V$645,FALSE)))</f>
        <v>#VALUE!</v>
      </c>
      <c r="W441" s="2">
        <f>VLOOKUP($B441,'Changes (pct point)'!$B:$AA,W$645,FALSE)/(VLOOKUP($B441,'Rates (%) SA2'!$B:$AA,W$645,FALSE)-(VLOOKUP($B441,'Changes (pct point)'!$B:$AA,W$645,FALSE)))</f>
        <v>0.18120805369127516</v>
      </c>
      <c r="X441" s="2" t="e">
        <f>VLOOKUP($B441,'Changes (pct point)'!$B:$AA,X$645,FALSE)/(VLOOKUP($B441,'Rates (%) SA2'!$B:$AA,X$645,FALSE)-(VLOOKUP($B441,'Changes (pct point)'!$B:$AA,X$645,FALSE)))</f>
        <v>#DIV/0!</v>
      </c>
      <c r="Y441" s="2">
        <f>VLOOKUP($B441,'Changes (pct point)'!$B:$AA,Y$645,FALSE)/(VLOOKUP($B441,'Rates (%) SA2'!$B:$AA,Y$645,FALSE)-(VLOOKUP($B441,'Changes (pct point)'!$B:$AA,Y$645,FALSE)))</f>
        <v>0.25985221674876841</v>
      </c>
      <c r="Z441" s="2">
        <f>VLOOKUP($B441,'Changes (pct point)'!$B:$AA,Z$645,FALSE)/(VLOOKUP($B441,'Rates (%) SA2'!$B:$AA,Z$645,FALSE)-(VLOOKUP($B441,'Changes (pct point)'!$B:$AA,Z$645,FALSE)))</f>
        <v>-0.66190180236171536</v>
      </c>
    </row>
    <row r="442" spans="1:26" x14ac:dyDescent="0.3">
      <c r="A442">
        <v>112031251</v>
      </c>
      <c r="B442" t="s">
        <v>330</v>
      </c>
      <c r="C442" s="2">
        <f>VLOOKUP($B442,'Changes (pct point)'!$B:$AA,C$645,FALSE)/(VLOOKUP($B442,'Rates (%) SA2'!$B:$AA,C$645,FALSE)-(VLOOKUP($B442,'Changes (pct point)'!$B:$AA,C$645,FALSE)))</f>
        <v>4.1749104180491027E-2</v>
      </c>
      <c r="D442" s="2">
        <f>VLOOKUP($B442,'Changes (pct point)'!$B:$AA,D$645,FALSE)/(VLOOKUP($B442,'Rates (%) SA2'!$B:$AA,D$645,FALSE)-(VLOOKUP($B442,'Changes (pct point)'!$B:$AA,D$645,FALSE)))</f>
        <v>-0.34747478070175436</v>
      </c>
      <c r="E442" s="2">
        <f>VLOOKUP($B442,'Changes (pct point)'!$B:$AA,E$645,FALSE)/(VLOOKUP($B442,'Rates (%) SA2'!$B:$AA,E$645,FALSE)-(VLOOKUP($B442,'Changes (pct point)'!$B:$AA,E$645,FALSE)))</f>
        <v>7.7408387096774389E-2</v>
      </c>
      <c r="F442" s="2">
        <f>VLOOKUP($B442,'Changes (pct point)'!$B:$AA,F$645,FALSE)/(VLOOKUP($B442,'Rates (%) SA2'!$B:$AA,F$645,FALSE)-(VLOOKUP($B442,'Changes (pct point)'!$B:$AA,F$645,FALSE)))</f>
        <v>0.17110400000000009</v>
      </c>
      <c r="G442" s="2">
        <f>VLOOKUP($B442,'Changes (pct point)'!$B:$AA,G$645,FALSE)/(VLOOKUP($B442,'Rates (%) SA2'!$B:$AA,G$645,FALSE)-(VLOOKUP($B442,'Changes (pct point)'!$B:$AA,G$645,FALSE)))</f>
        <v>0.47548826530612243</v>
      </c>
      <c r="H442" s="2">
        <f>VLOOKUP($B442,'Changes (pct point)'!$B:$AA,H$645,FALSE)/(VLOOKUP($B442,'Rates (%) SA2'!$B:$AA,H$645,FALSE)-(VLOOKUP($B442,'Changes (pct point)'!$B:$AA,H$645,FALSE)))</f>
        <v>0.2593437858508606</v>
      </c>
      <c r="I442" s="2">
        <f>VLOOKUP($B442,'Changes (pct point)'!$B:$AA,I$645,FALSE)/(VLOOKUP($B442,'Rates (%) SA2'!$B:$AA,I$645,FALSE)-(VLOOKUP($B442,'Changes (pct point)'!$B:$AA,I$645,FALSE)))</f>
        <v>0.17184242424242416</v>
      </c>
      <c r="J442" s="2">
        <f>VLOOKUP($B442,'Changes (pct point)'!$B:$AA,J$645,FALSE)/(VLOOKUP($B442,'Rates (%) SA2'!$B:$AA,J$645,FALSE)-(VLOOKUP($B442,'Changes (pct point)'!$B:$AA,J$645,FALSE)))</f>
        <v>0.16300104166666679</v>
      </c>
      <c r="K442" s="2">
        <f>VLOOKUP($B442,'Changes (pct point)'!$B:$AA,K$645,FALSE)/(VLOOKUP($B442,'Rates (%) SA2'!$B:$AA,K$645,FALSE)-(VLOOKUP($B442,'Changes (pct point)'!$B:$AA,K$645,FALSE)))</f>
        <v>0.87173383458646625</v>
      </c>
      <c r="L442" s="2">
        <f>VLOOKUP($B442,'Changes (pct point)'!$B:$AA,L$645,FALSE)/(VLOOKUP($B442,'Rates (%) SA2'!$B:$AA,L$645,FALSE)-(VLOOKUP($B442,'Changes (pct point)'!$B:$AA,L$645,FALSE)))</f>
        <v>-0.15485959595959592</v>
      </c>
      <c r="M442" s="2">
        <f>VLOOKUP($B442,'Changes (pct point)'!$B:$AA,M$645,FALSE)/(VLOOKUP($B442,'Rates (%) SA2'!$B:$AA,M$645,FALSE)-(VLOOKUP($B442,'Changes (pct point)'!$B:$AA,M$645,FALSE)))</f>
        <v>-6.8135053763440936E-2</v>
      </c>
      <c r="N442" s="2">
        <f>VLOOKUP($B442,'Changes (pct point)'!$B:$AA,N$645,FALSE)/(VLOOKUP($B442,'Rates (%) SA2'!$B:$AA,N$645,FALSE)-(VLOOKUP($B442,'Changes (pct point)'!$B:$AA,N$645,FALSE)))</f>
        <v>-0.29710373134328355</v>
      </c>
      <c r="O442" s="2">
        <f>VLOOKUP($B442,'Changes (pct point)'!$B:$AA,O$645,FALSE)/(VLOOKUP($B442,'Rates (%) SA2'!$B:$AA,O$645,FALSE)-(VLOOKUP($B442,'Changes (pct point)'!$B:$AA,O$645,FALSE)))</f>
        <v>0.94865517241379294</v>
      </c>
      <c r="P442" s="2">
        <f>VLOOKUP($B442,'Changes (pct point)'!$B:$AA,P$645,FALSE)/(VLOOKUP($B442,'Rates (%) SA2'!$B:$AA,P$645,FALSE)-(VLOOKUP($B442,'Changes (pct point)'!$B:$AA,P$645,FALSE)))</f>
        <v>-8.5081250000000011E-2</v>
      </c>
      <c r="Q442" s="2">
        <f>VLOOKUP($B442,'Changes (pct point)'!$B:$AA,Q$645,FALSE)/(VLOOKUP($B442,'Rates (%) SA2'!$B:$AA,Q$645,FALSE)-(VLOOKUP($B442,'Changes (pct point)'!$B:$AA,Q$645,FALSE)))</f>
        <v>0.2408103448275862</v>
      </c>
      <c r="R442" s="2">
        <f>VLOOKUP($B442,'Changes (pct point)'!$B:$AA,R$645,FALSE)/(VLOOKUP($B442,'Rates (%) SA2'!$B:$AA,R$645,FALSE)-(VLOOKUP($B442,'Changes (pct point)'!$B:$AA,R$645,FALSE)))</f>
        <v>0.69888524590163925</v>
      </c>
      <c r="S442" s="2">
        <f>VLOOKUP($B442,'Changes (pct point)'!$B:$AA,S$645,FALSE)/(VLOOKUP($B442,'Rates (%) SA2'!$B:$AA,S$645,FALSE)-(VLOOKUP($B442,'Changes (pct point)'!$B:$AA,S$645,FALSE)))</f>
        <v>-8.2668778280543059E-2</v>
      </c>
      <c r="T442" s="2">
        <f>VLOOKUP($B442,'Changes (pct point)'!$B:$AA,T$645,FALSE)/(VLOOKUP($B442,'Rates (%) SA2'!$B:$AA,T$645,FALSE)-(VLOOKUP($B442,'Changes (pct point)'!$B:$AA,T$645,FALSE)))</f>
        <v>1.1349056603773584</v>
      </c>
      <c r="U442" s="2">
        <f>VLOOKUP($B442,'Changes (pct point)'!$B:$AA,U$645,FALSE)/(VLOOKUP($B442,'Rates (%) SA2'!$B:$AA,U$645,FALSE)-(VLOOKUP($B442,'Changes (pct point)'!$B:$AA,U$645,FALSE)))</f>
        <v>-0.22444483985765129</v>
      </c>
      <c r="V442" s="2">
        <f>VLOOKUP($B442,'Changes (pct point)'!$B:$AA,V$645,FALSE)/(VLOOKUP($B442,'Rates (%) SA2'!$B:$AA,V$645,FALSE)-(VLOOKUP($B442,'Changes (pct point)'!$B:$AA,V$645,FALSE)))</f>
        <v>3.7535960591132997E-2</v>
      </c>
      <c r="W442" s="2">
        <f>VLOOKUP($B442,'Changes (pct point)'!$B:$AA,W$645,FALSE)/(VLOOKUP($B442,'Rates (%) SA2'!$B:$AA,W$645,FALSE)-(VLOOKUP($B442,'Changes (pct point)'!$B:$AA,W$645,FALSE)))</f>
        <v>0.34261658031088082</v>
      </c>
      <c r="X442" s="2">
        <f>VLOOKUP($B442,'Changes (pct point)'!$B:$AA,X$645,FALSE)/(VLOOKUP($B442,'Rates (%) SA2'!$B:$AA,X$645,FALSE)-(VLOOKUP($B442,'Changes (pct point)'!$B:$AA,X$645,FALSE)))</f>
        <v>3.257575757575757E-2</v>
      </c>
      <c r="Y442" s="2">
        <f>VLOOKUP($B442,'Changes (pct point)'!$B:$AA,Y$645,FALSE)/(VLOOKUP($B442,'Rates (%) SA2'!$B:$AA,Y$645,FALSE)-(VLOOKUP($B442,'Changes (pct point)'!$B:$AA,Y$645,FALSE)))</f>
        <v>0</v>
      </c>
      <c r="Z442" s="2">
        <f>VLOOKUP($B442,'Changes (pct point)'!$B:$AA,Z$645,FALSE)/(VLOOKUP($B442,'Rates (%) SA2'!$B:$AA,Z$645,FALSE)-(VLOOKUP($B442,'Changes (pct point)'!$B:$AA,Z$645,FALSE)))</f>
        <v>0.38431542461005197</v>
      </c>
    </row>
    <row r="443" spans="1:26" x14ac:dyDescent="0.3">
      <c r="A443">
        <v>117031643</v>
      </c>
      <c r="B443" t="s">
        <v>435</v>
      </c>
      <c r="C443" s="2">
        <f>VLOOKUP($B443,'Changes (pct point)'!$B:$AA,C$645,FALSE)/(VLOOKUP($B443,'Rates (%) SA2'!$B:$AA,C$645,FALSE)-(VLOOKUP($B443,'Changes (pct point)'!$B:$AA,C$645,FALSE)))</f>
        <v>-0.48706193888235944</v>
      </c>
      <c r="D443" s="2">
        <f>VLOOKUP($B443,'Changes (pct point)'!$B:$AA,D$645,FALSE)/(VLOOKUP($B443,'Rates (%) SA2'!$B:$AA,D$645,FALSE)-(VLOOKUP($B443,'Changes (pct point)'!$B:$AA,D$645,FALSE)))</f>
        <v>-0.59106781282290444</v>
      </c>
      <c r="E443" s="2">
        <f>VLOOKUP($B443,'Changes (pct point)'!$B:$AA,E$645,FALSE)/(VLOOKUP($B443,'Rates (%) SA2'!$B:$AA,E$645,FALSE)-(VLOOKUP($B443,'Changes (pct point)'!$B:$AA,E$645,FALSE)))</f>
        <v>-0.30794923634243643</v>
      </c>
      <c r="F443" s="2">
        <f>VLOOKUP($B443,'Changes (pct point)'!$B:$AA,F$645,FALSE)/(VLOOKUP($B443,'Rates (%) SA2'!$B:$AA,F$645,FALSE)-(VLOOKUP($B443,'Changes (pct point)'!$B:$AA,F$645,FALSE)))</f>
        <v>-0.45184175580252822</v>
      </c>
      <c r="G443" s="2">
        <f>VLOOKUP($B443,'Changes (pct point)'!$B:$AA,G$645,FALSE)/(VLOOKUP($B443,'Rates (%) SA2'!$B:$AA,G$645,FALSE)-(VLOOKUP($B443,'Changes (pct point)'!$B:$AA,G$645,FALSE)))</f>
        <v>-0.60977857178365169</v>
      </c>
      <c r="H443" s="2">
        <f>VLOOKUP($B443,'Changes (pct point)'!$B:$AA,H$645,FALSE)/(VLOOKUP($B443,'Rates (%) SA2'!$B:$AA,H$645,FALSE)-(VLOOKUP($B443,'Changes (pct point)'!$B:$AA,H$645,FALSE)))</f>
        <v>-0.51068259500581525</v>
      </c>
      <c r="I443" s="2">
        <f>VLOOKUP($B443,'Changes (pct point)'!$B:$AA,I$645,FALSE)/(VLOOKUP($B443,'Rates (%) SA2'!$B:$AA,I$645,FALSE)-(VLOOKUP($B443,'Changes (pct point)'!$B:$AA,I$645,FALSE)))</f>
        <v>-0.42364733396568521</v>
      </c>
      <c r="J443" s="2">
        <f>VLOOKUP($B443,'Changes (pct point)'!$B:$AA,J$645,FALSE)/(VLOOKUP($B443,'Rates (%) SA2'!$B:$AA,J$645,FALSE)-(VLOOKUP($B443,'Changes (pct point)'!$B:$AA,J$645,FALSE)))</f>
        <v>-0.63563242746876858</v>
      </c>
      <c r="K443" s="2">
        <f>VLOOKUP($B443,'Changes (pct point)'!$B:$AA,K$645,FALSE)/(VLOOKUP($B443,'Rates (%) SA2'!$B:$AA,K$645,FALSE)-(VLOOKUP($B443,'Changes (pct point)'!$B:$AA,K$645,FALSE)))</f>
        <v>-0.27165493826276627</v>
      </c>
      <c r="L443" s="2">
        <f>VLOOKUP($B443,'Changes (pct point)'!$B:$AA,L$645,FALSE)/(VLOOKUP($B443,'Rates (%) SA2'!$B:$AA,L$645,FALSE)-(VLOOKUP($B443,'Changes (pct point)'!$B:$AA,L$645,FALSE)))</f>
        <v>-0.44487763596699215</v>
      </c>
      <c r="M443" s="2">
        <f>VLOOKUP($B443,'Changes (pct point)'!$B:$AA,M$645,FALSE)/(VLOOKUP($B443,'Rates (%) SA2'!$B:$AA,M$645,FALSE)-(VLOOKUP($B443,'Changes (pct point)'!$B:$AA,M$645,FALSE)))</f>
        <v>-0.7753360461490354</v>
      </c>
      <c r="N443" s="2">
        <f>VLOOKUP($B443,'Changes (pct point)'!$B:$AA,N$645,FALSE)/(VLOOKUP($B443,'Rates (%) SA2'!$B:$AA,N$645,FALSE)-(VLOOKUP($B443,'Changes (pct point)'!$B:$AA,N$645,FALSE)))</f>
        <v>-0.50593751101937767</v>
      </c>
      <c r="O443" s="2">
        <f>VLOOKUP($B443,'Changes (pct point)'!$B:$AA,O$645,FALSE)/(VLOOKUP($B443,'Rates (%) SA2'!$B:$AA,O$645,FALSE)-(VLOOKUP($B443,'Changes (pct point)'!$B:$AA,O$645,FALSE)))</f>
        <v>-0.3380000275229606</v>
      </c>
      <c r="P443" s="2">
        <f>VLOOKUP($B443,'Changes (pct point)'!$B:$AA,P$645,FALSE)/(VLOOKUP($B443,'Rates (%) SA2'!$B:$AA,P$645,FALSE)-(VLOOKUP($B443,'Changes (pct point)'!$B:$AA,P$645,FALSE)))</f>
        <v>-0.60595326934359717</v>
      </c>
      <c r="Q443" s="2">
        <f>VLOOKUP($B443,'Changes (pct point)'!$B:$AA,Q$645,FALSE)/(VLOOKUP($B443,'Rates (%) SA2'!$B:$AA,Q$645,FALSE)-(VLOOKUP($B443,'Changes (pct point)'!$B:$AA,Q$645,FALSE)))</f>
        <v>-0.1464950656990984</v>
      </c>
      <c r="R443" s="2">
        <f>VLOOKUP($B443,'Changes (pct point)'!$B:$AA,R$645,FALSE)/(VLOOKUP($B443,'Rates (%) SA2'!$B:$AA,R$645,FALSE)-(VLOOKUP($B443,'Changes (pct point)'!$B:$AA,R$645,FALSE)))</f>
        <v>-0.65506173352063091</v>
      </c>
      <c r="S443" s="2">
        <f>VLOOKUP($B443,'Changes (pct point)'!$B:$AA,S$645,FALSE)/(VLOOKUP($B443,'Rates (%) SA2'!$B:$AA,S$645,FALSE)-(VLOOKUP($B443,'Changes (pct point)'!$B:$AA,S$645,FALSE)))</f>
        <v>-0.82647863423333057</v>
      </c>
      <c r="T443" s="2">
        <f>VLOOKUP($B443,'Changes (pct point)'!$B:$AA,T$645,FALSE)/(VLOOKUP($B443,'Rates (%) SA2'!$B:$AA,T$645,FALSE)-(VLOOKUP($B443,'Changes (pct point)'!$B:$AA,T$645,FALSE)))</f>
        <v>-0.32681201736438309</v>
      </c>
      <c r="U443" s="2">
        <f>VLOOKUP($B443,'Changes (pct point)'!$B:$AA,U$645,FALSE)/(VLOOKUP($B443,'Rates (%) SA2'!$B:$AA,U$645,FALSE)-(VLOOKUP($B443,'Changes (pct point)'!$B:$AA,U$645,FALSE)))</f>
        <v>-0.22658468725047998</v>
      </c>
      <c r="V443" s="2" t="e">
        <f>VLOOKUP($B443,'Changes (pct point)'!$B:$AA,V$645,FALSE)/(VLOOKUP($B443,'Rates (%) SA2'!$B:$AA,V$645,FALSE)-(VLOOKUP($B443,'Changes (pct point)'!$B:$AA,V$645,FALSE)))</f>
        <v>#VALUE!</v>
      </c>
      <c r="W443" s="2">
        <f>VLOOKUP($B443,'Changes (pct point)'!$B:$AA,W$645,FALSE)/(VLOOKUP($B443,'Rates (%) SA2'!$B:$AA,W$645,FALSE)-(VLOOKUP($B443,'Changes (pct point)'!$B:$AA,W$645,FALSE)))</f>
        <v>-0.48741418764302058</v>
      </c>
      <c r="X443" s="2">
        <f>VLOOKUP($B443,'Changes (pct point)'!$B:$AA,X$645,FALSE)/(VLOOKUP($B443,'Rates (%) SA2'!$B:$AA,X$645,FALSE)-(VLOOKUP($B443,'Changes (pct point)'!$B:$AA,X$645,FALSE)))</f>
        <v>-0.80477386934673378</v>
      </c>
      <c r="Y443" s="2">
        <f>VLOOKUP($B443,'Changes (pct point)'!$B:$AA,Y$645,FALSE)/(VLOOKUP($B443,'Rates (%) SA2'!$B:$AA,Y$645,FALSE)-(VLOOKUP($B443,'Changes (pct point)'!$B:$AA,Y$645,FALSE)))</f>
        <v>-0.12352743184113092</v>
      </c>
      <c r="Z443" s="2">
        <f>VLOOKUP($B443,'Changes (pct point)'!$B:$AA,Z$645,FALSE)/(VLOOKUP($B443,'Rates (%) SA2'!$B:$AA,Z$645,FALSE)-(VLOOKUP($B443,'Changes (pct point)'!$B:$AA,Z$645,FALSE)))</f>
        <v>-0.32957110609480816</v>
      </c>
    </row>
    <row r="444" spans="1:26" x14ac:dyDescent="0.3">
      <c r="A444">
        <v>128021534</v>
      </c>
      <c r="B444" t="s">
        <v>705</v>
      </c>
      <c r="C444" s="2">
        <f>VLOOKUP($B444,'Changes (pct point)'!$B:$AA,C$645,FALSE)/(VLOOKUP($B444,'Rates (%) SA2'!$B:$AA,C$645,FALSE)-(VLOOKUP($B444,'Changes (pct point)'!$B:$AA,C$645,FALSE)))</f>
        <v>0.15330654800546198</v>
      </c>
      <c r="D444" s="2">
        <f>VLOOKUP($B444,'Changes (pct point)'!$B:$AA,D$645,FALSE)/(VLOOKUP($B444,'Rates (%) SA2'!$B:$AA,D$645,FALSE)-(VLOOKUP($B444,'Changes (pct point)'!$B:$AA,D$645,FALSE)))</f>
        <v>7.3942553191489388E-2</v>
      </c>
      <c r="E444" s="2">
        <f>VLOOKUP($B444,'Changes (pct point)'!$B:$AA,E$645,FALSE)/(VLOOKUP($B444,'Rates (%) SA2'!$B:$AA,E$645,FALSE)-(VLOOKUP($B444,'Changes (pct point)'!$B:$AA,E$645,FALSE)))</f>
        <v>1.6937499999998783E-3</v>
      </c>
      <c r="F444" s="2">
        <f>VLOOKUP($B444,'Changes (pct point)'!$B:$AA,F$645,FALSE)/(VLOOKUP($B444,'Rates (%) SA2'!$B:$AA,F$645,FALSE)-(VLOOKUP($B444,'Changes (pct point)'!$B:$AA,F$645,FALSE)))</f>
        <v>0.11134161490683223</v>
      </c>
      <c r="G444" s="2">
        <f>VLOOKUP($B444,'Changes (pct point)'!$B:$AA,G$645,FALSE)/(VLOOKUP($B444,'Rates (%) SA2'!$B:$AA,G$645,FALSE)-(VLOOKUP($B444,'Changes (pct point)'!$B:$AA,G$645,FALSE)))</f>
        <v>0.32549532710280382</v>
      </c>
      <c r="H444" s="2">
        <f>VLOOKUP($B444,'Changes (pct point)'!$B:$AA,H$645,FALSE)/(VLOOKUP($B444,'Rates (%) SA2'!$B:$AA,H$645,FALSE)-(VLOOKUP($B444,'Changes (pct point)'!$B:$AA,H$645,FALSE)))</f>
        <v>0.11738387096774193</v>
      </c>
      <c r="I444" s="2">
        <f>VLOOKUP($B444,'Changes (pct point)'!$B:$AA,I$645,FALSE)/(VLOOKUP($B444,'Rates (%) SA2'!$B:$AA,I$645,FALSE)-(VLOOKUP($B444,'Changes (pct point)'!$B:$AA,I$645,FALSE)))</f>
        <v>0.26596398467432958</v>
      </c>
      <c r="J444" s="2">
        <f>VLOOKUP($B444,'Changes (pct point)'!$B:$AA,J$645,FALSE)/(VLOOKUP($B444,'Rates (%) SA2'!$B:$AA,J$645,FALSE)-(VLOOKUP($B444,'Changes (pct point)'!$B:$AA,J$645,FALSE)))</f>
        <v>0.53296842105263154</v>
      </c>
      <c r="K444" s="2">
        <f>VLOOKUP($B444,'Changes (pct point)'!$B:$AA,K$645,FALSE)/(VLOOKUP($B444,'Rates (%) SA2'!$B:$AA,K$645,FALSE)-(VLOOKUP($B444,'Changes (pct point)'!$B:$AA,K$645,FALSE)))</f>
        <v>1.0408689655172414</v>
      </c>
      <c r="L444" s="2">
        <f>VLOOKUP($B444,'Changes (pct point)'!$B:$AA,L$645,FALSE)/(VLOOKUP($B444,'Rates (%) SA2'!$B:$AA,L$645,FALSE)-(VLOOKUP($B444,'Changes (pct point)'!$B:$AA,L$645,FALSE)))</f>
        <v>1.478388349514567E-2</v>
      </c>
      <c r="M444" s="2">
        <f>VLOOKUP($B444,'Changes (pct point)'!$B:$AA,M$645,FALSE)/(VLOOKUP($B444,'Rates (%) SA2'!$B:$AA,M$645,FALSE)-(VLOOKUP($B444,'Changes (pct point)'!$B:$AA,M$645,FALSE)))</f>
        <v>3.7527833333333338</v>
      </c>
      <c r="N444" s="2">
        <f>VLOOKUP($B444,'Changes (pct point)'!$B:$AA,N$645,FALSE)/(VLOOKUP($B444,'Rates (%) SA2'!$B:$AA,N$645,FALSE)-(VLOOKUP($B444,'Changes (pct point)'!$B:$AA,N$645,FALSE)))</f>
        <v>-0.19578947368421046</v>
      </c>
      <c r="O444" s="2">
        <f>VLOOKUP($B444,'Changes (pct point)'!$B:$AA,O$645,FALSE)/(VLOOKUP($B444,'Rates (%) SA2'!$B:$AA,O$645,FALSE)-(VLOOKUP($B444,'Changes (pct point)'!$B:$AA,O$645,FALSE)))</f>
        <v>0.54656153846153832</v>
      </c>
      <c r="P444" s="2">
        <f>VLOOKUP($B444,'Changes (pct point)'!$B:$AA,P$645,FALSE)/(VLOOKUP($B444,'Rates (%) SA2'!$B:$AA,P$645,FALSE)-(VLOOKUP($B444,'Changes (pct point)'!$B:$AA,P$645,FALSE)))</f>
        <v>-0.7953684210526315</v>
      </c>
      <c r="Q444" s="2">
        <f>VLOOKUP($B444,'Changes (pct point)'!$B:$AA,Q$645,FALSE)/(VLOOKUP($B444,'Rates (%) SA2'!$B:$AA,Q$645,FALSE)-(VLOOKUP($B444,'Changes (pct point)'!$B:$AA,Q$645,FALSE)))</f>
        <v>0.48621764705882325</v>
      </c>
      <c r="R444" s="2">
        <f>VLOOKUP($B444,'Changes (pct point)'!$B:$AA,R$645,FALSE)/(VLOOKUP($B444,'Rates (%) SA2'!$B:$AA,R$645,FALSE)-(VLOOKUP($B444,'Changes (pct point)'!$B:$AA,R$645,FALSE)))</f>
        <v>0.25711212121212135</v>
      </c>
      <c r="S444" s="2">
        <f>VLOOKUP($B444,'Changes (pct point)'!$B:$AA,S$645,FALSE)/(VLOOKUP($B444,'Rates (%) SA2'!$B:$AA,S$645,FALSE)-(VLOOKUP($B444,'Changes (pct point)'!$B:$AA,S$645,FALSE)))</f>
        <v>0.98434840764331222</v>
      </c>
      <c r="T444" s="2">
        <f>VLOOKUP($B444,'Changes (pct point)'!$B:$AA,T$645,FALSE)/(VLOOKUP($B444,'Rates (%) SA2'!$B:$AA,T$645,FALSE)-(VLOOKUP($B444,'Changes (pct point)'!$B:$AA,T$645,FALSE)))</f>
        <v>-3.62577319587628E-2</v>
      </c>
      <c r="U444" s="2">
        <f>VLOOKUP($B444,'Changes (pct point)'!$B:$AA,U$645,FALSE)/(VLOOKUP($B444,'Rates (%) SA2'!$B:$AA,U$645,FALSE)-(VLOOKUP($B444,'Changes (pct point)'!$B:$AA,U$645,FALSE)))</f>
        <v>-0.22677372262773723</v>
      </c>
      <c r="V444" s="2" t="e">
        <f>VLOOKUP($B444,'Changes (pct point)'!$B:$AA,V$645,FALSE)/(VLOOKUP($B444,'Rates (%) SA2'!$B:$AA,V$645,FALSE)-(VLOOKUP($B444,'Changes (pct point)'!$B:$AA,V$645,FALSE)))</f>
        <v>#VALUE!</v>
      </c>
      <c r="W444" s="2">
        <f>VLOOKUP($B444,'Changes (pct point)'!$B:$AA,W$645,FALSE)/(VLOOKUP($B444,'Rates (%) SA2'!$B:$AA,W$645,FALSE)-(VLOOKUP($B444,'Changes (pct point)'!$B:$AA,W$645,FALSE)))</f>
        <v>0.55033557046979864</v>
      </c>
      <c r="X444" s="2" t="e">
        <f>VLOOKUP($B444,'Changes (pct point)'!$B:$AA,X$645,FALSE)/(VLOOKUP($B444,'Rates (%) SA2'!$B:$AA,X$645,FALSE)-(VLOOKUP($B444,'Changes (pct point)'!$B:$AA,X$645,FALSE)))</f>
        <v>#DIV/0!</v>
      </c>
      <c r="Y444" s="2">
        <f>VLOOKUP($B444,'Changes (pct point)'!$B:$AA,Y$645,FALSE)/(VLOOKUP($B444,'Rates (%) SA2'!$B:$AA,Y$645,FALSE)-(VLOOKUP($B444,'Changes (pct point)'!$B:$AA,Y$645,FALSE)))</f>
        <v>0.25254949010197963</v>
      </c>
      <c r="Z444" s="2">
        <f>VLOOKUP($B444,'Changes (pct point)'!$B:$AA,Z$645,FALSE)/(VLOOKUP($B444,'Rates (%) SA2'!$B:$AA,Z$645,FALSE)-(VLOOKUP($B444,'Changes (pct point)'!$B:$AA,Z$645,FALSE)))</f>
        <v>0.52391304347826095</v>
      </c>
    </row>
    <row r="445" spans="1:26" x14ac:dyDescent="0.3">
      <c r="A445">
        <v>111031223</v>
      </c>
      <c r="B445" t="s">
        <v>302</v>
      </c>
      <c r="C445" s="2">
        <f>VLOOKUP($B445,'Changes (pct point)'!$B:$AA,C$645,FALSE)/(VLOOKUP($B445,'Rates (%) SA2'!$B:$AA,C$645,FALSE)-(VLOOKUP($B445,'Changes (pct point)'!$B:$AA,C$645,FALSE)))</f>
        <v>-0.1139348767737117</v>
      </c>
      <c r="D445" s="2">
        <f>VLOOKUP($B445,'Changes (pct point)'!$B:$AA,D$645,FALSE)/(VLOOKUP($B445,'Rates (%) SA2'!$B:$AA,D$645,FALSE)-(VLOOKUP($B445,'Changes (pct point)'!$B:$AA,D$645,FALSE)))</f>
        <v>-0.29662316715542525</v>
      </c>
      <c r="E445" s="2">
        <f>VLOOKUP($B445,'Changes (pct point)'!$B:$AA,E$645,FALSE)/(VLOOKUP($B445,'Rates (%) SA2'!$B:$AA,E$645,FALSE)-(VLOOKUP($B445,'Changes (pct point)'!$B:$AA,E$645,FALSE)))</f>
        <v>0.20309014084507038</v>
      </c>
      <c r="F445" s="2">
        <f>VLOOKUP($B445,'Changes (pct point)'!$B:$AA,F$645,FALSE)/(VLOOKUP($B445,'Rates (%) SA2'!$B:$AA,F$645,FALSE)-(VLOOKUP($B445,'Changes (pct point)'!$B:$AA,F$645,FALSE)))</f>
        <v>-0.25297721335268497</v>
      </c>
      <c r="G445" s="2">
        <f>VLOOKUP($B445,'Changes (pct point)'!$B:$AA,G$645,FALSE)/(VLOOKUP($B445,'Rates (%) SA2'!$B:$AA,G$645,FALSE)-(VLOOKUP($B445,'Changes (pct point)'!$B:$AA,G$645,FALSE)))</f>
        <v>0.52345748502994005</v>
      </c>
      <c r="H445" s="2">
        <f>VLOOKUP($B445,'Changes (pct point)'!$B:$AA,H$645,FALSE)/(VLOOKUP($B445,'Rates (%) SA2'!$B:$AA,H$645,FALSE)-(VLOOKUP($B445,'Changes (pct point)'!$B:$AA,H$645,FALSE)))</f>
        <v>-0.11564104627766601</v>
      </c>
      <c r="I445" s="2">
        <f>VLOOKUP($B445,'Changes (pct point)'!$B:$AA,I$645,FALSE)/(VLOOKUP($B445,'Rates (%) SA2'!$B:$AA,I$645,FALSE)-(VLOOKUP($B445,'Changes (pct point)'!$B:$AA,I$645,FALSE)))</f>
        <v>-1.0540918163672487E-2</v>
      </c>
      <c r="J445" s="2">
        <f>VLOOKUP($B445,'Changes (pct point)'!$B:$AA,J$645,FALSE)/(VLOOKUP($B445,'Rates (%) SA2'!$B:$AA,J$645,FALSE)-(VLOOKUP($B445,'Changes (pct point)'!$B:$AA,J$645,FALSE)))</f>
        <v>1.3604081632653071E-2</v>
      </c>
      <c r="K445" s="2">
        <f>VLOOKUP($B445,'Changes (pct point)'!$B:$AA,K$645,FALSE)/(VLOOKUP($B445,'Rates (%) SA2'!$B:$AA,K$645,FALSE)-(VLOOKUP($B445,'Changes (pct point)'!$B:$AA,K$645,FALSE)))</f>
        <v>0.29230344827586219</v>
      </c>
      <c r="L445" s="2">
        <f>VLOOKUP($B445,'Changes (pct point)'!$B:$AA,L$645,FALSE)/(VLOOKUP($B445,'Rates (%) SA2'!$B:$AA,L$645,FALSE)-(VLOOKUP($B445,'Changes (pct point)'!$B:$AA,L$645,FALSE)))</f>
        <v>-6.071641791044813E-3</v>
      </c>
      <c r="M445" s="2">
        <f>VLOOKUP($B445,'Changes (pct point)'!$B:$AA,M$645,FALSE)/(VLOOKUP($B445,'Rates (%) SA2'!$B:$AA,M$645,FALSE)-(VLOOKUP($B445,'Changes (pct point)'!$B:$AA,M$645,FALSE)))</f>
        <v>-9.6206759443339951E-2</v>
      </c>
      <c r="N445" s="2">
        <f>VLOOKUP($B445,'Changes (pct point)'!$B:$AA,N$645,FALSE)/(VLOOKUP($B445,'Rates (%) SA2'!$B:$AA,N$645,FALSE)-(VLOOKUP($B445,'Changes (pct point)'!$B:$AA,N$645,FALSE)))</f>
        <v>-0.70267407407407412</v>
      </c>
      <c r="O445" s="2">
        <f>VLOOKUP($B445,'Changes (pct point)'!$B:$AA,O$645,FALSE)/(VLOOKUP($B445,'Rates (%) SA2'!$B:$AA,O$645,FALSE)-(VLOOKUP($B445,'Changes (pct point)'!$B:$AA,O$645,FALSE)))</f>
        <v>0.15006896551724147</v>
      </c>
      <c r="P445" s="2">
        <f>VLOOKUP($B445,'Changes (pct point)'!$B:$AA,P$645,FALSE)/(VLOOKUP($B445,'Rates (%) SA2'!$B:$AA,P$645,FALSE)-(VLOOKUP($B445,'Changes (pct point)'!$B:$AA,P$645,FALSE)))</f>
        <v>0.14782015503875978</v>
      </c>
      <c r="Q445" s="2">
        <f>VLOOKUP($B445,'Changes (pct point)'!$B:$AA,Q$645,FALSE)/(VLOOKUP($B445,'Rates (%) SA2'!$B:$AA,Q$645,FALSE)-(VLOOKUP($B445,'Changes (pct point)'!$B:$AA,Q$645,FALSE)))</f>
        <v>0.17244444444444462</v>
      </c>
      <c r="R445" s="2">
        <f>VLOOKUP($B445,'Changes (pct point)'!$B:$AA,R$645,FALSE)/(VLOOKUP($B445,'Rates (%) SA2'!$B:$AA,R$645,FALSE)-(VLOOKUP($B445,'Changes (pct point)'!$B:$AA,R$645,FALSE)))</f>
        <v>0.74578385093167732</v>
      </c>
      <c r="S445" s="2">
        <f>VLOOKUP($B445,'Changes (pct point)'!$B:$AA,S$645,FALSE)/(VLOOKUP($B445,'Rates (%) SA2'!$B:$AA,S$645,FALSE)-(VLOOKUP($B445,'Changes (pct point)'!$B:$AA,S$645,FALSE)))</f>
        <v>-0.11268086419753089</v>
      </c>
      <c r="T445" s="2">
        <f>VLOOKUP($B445,'Changes (pct point)'!$B:$AA,T$645,FALSE)/(VLOOKUP($B445,'Rates (%) SA2'!$B:$AA,T$645,FALSE)-(VLOOKUP($B445,'Changes (pct point)'!$B:$AA,T$645,FALSE)))</f>
        <v>0.44345521472392624</v>
      </c>
      <c r="U445" s="2">
        <f>VLOOKUP($B445,'Changes (pct point)'!$B:$AA,U$645,FALSE)/(VLOOKUP($B445,'Rates (%) SA2'!$B:$AA,U$645,FALSE)-(VLOOKUP($B445,'Changes (pct point)'!$B:$AA,U$645,FALSE)))</f>
        <v>-0.22738465517241385</v>
      </c>
      <c r="V445" s="2">
        <f>VLOOKUP($B445,'Changes (pct point)'!$B:$AA,V$645,FALSE)/(VLOOKUP($B445,'Rates (%) SA2'!$B:$AA,V$645,FALSE)-(VLOOKUP($B445,'Changes (pct point)'!$B:$AA,V$645,FALSE)))</f>
        <v>-0.18713110236220473</v>
      </c>
      <c r="W445" s="2">
        <f>VLOOKUP($B445,'Changes (pct point)'!$B:$AA,W$645,FALSE)/(VLOOKUP($B445,'Rates (%) SA2'!$B:$AA,W$645,FALSE)-(VLOOKUP($B445,'Changes (pct point)'!$B:$AA,W$645,FALSE)))</f>
        <v>0.35588056063375989</v>
      </c>
      <c r="X445" s="2">
        <f>VLOOKUP($B445,'Changes (pct point)'!$B:$AA,X$645,FALSE)/(VLOOKUP($B445,'Rates (%) SA2'!$B:$AA,X$645,FALSE)-(VLOOKUP($B445,'Changes (pct point)'!$B:$AA,X$645,FALSE)))</f>
        <v>0.14249119436439323</v>
      </c>
      <c r="Y445" s="2">
        <f>VLOOKUP($B445,'Changes (pct point)'!$B:$AA,Y$645,FALSE)/(VLOOKUP($B445,'Rates (%) SA2'!$B:$AA,Y$645,FALSE)-(VLOOKUP($B445,'Changes (pct point)'!$B:$AA,Y$645,FALSE)))</f>
        <v>-7.4074074074074068E-3</v>
      </c>
      <c r="Z445" s="2">
        <f>VLOOKUP($B445,'Changes (pct point)'!$B:$AA,Z$645,FALSE)/(VLOOKUP($B445,'Rates (%) SA2'!$B:$AA,Z$645,FALSE)-(VLOOKUP($B445,'Changes (pct point)'!$B:$AA,Z$645,FALSE)))</f>
        <v>0.32028191072826939</v>
      </c>
    </row>
    <row r="446" spans="1:26" x14ac:dyDescent="0.3">
      <c r="A446">
        <v>113011256</v>
      </c>
      <c r="B446" t="s">
        <v>337</v>
      </c>
      <c r="C446" s="2">
        <f>VLOOKUP($B446,'Changes (pct point)'!$B:$AA,C$645,FALSE)/(VLOOKUP($B446,'Rates (%) SA2'!$B:$AA,C$645,FALSE)-(VLOOKUP($B446,'Changes (pct point)'!$B:$AA,C$645,FALSE)))</f>
        <v>-6.5135283363802615E-2</v>
      </c>
      <c r="D446" s="2">
        <f>VLOOKUP($B446,'Changes (pct point)'!$B:$AA,D$645,FALSE)/(VLOOKUP($B446,'Rates (%) SA2'!$B:$AA,D$645,FALSE)-(VLOOKUP($B446,'Changes (pct point)'!$B:$AA,D$645,FALSE)))</f>
        <v>-9.8834129692832798E-2</v>
      </c>
      <c r="E446" s="2">
        <f>VLOOKUP($B446,'Changes (pct point)'!$B:$AA,E$645,FALSE)/(VLOOKUP($B446,'Rates (%) SA2'!$B:$AA,E$645,FALSE)-(VLOOKUP($B446,'Changes (pct point)'!$B:$AA,E$645,FALSE)))</f>
        <v>0.22189560439560446</v>
      </c>
      <c r="F446" s="2">
        <f>VLOOKUP($B446,'Changes (pct point)'!$B:$AA,F$645,FALSE)/(VLOOKUP($B446,'Rates (%) SA2'!$B:$AA,F$645,FALSE)-(VLOOKUP($B446,'Changes (pct point)'!$B:$AA,F$645,FALSE)))</f>
        <v>-9.5493992606284703E-2</v>
      </c>
      <c r="G446" s="2">
        <f>VLOOKUP($B446,'Changes (pct point)'!$B:$AA,G$645,FALSE)/(VLOOKUP($B446,'Rates (%) SA2'!$B:$AA,G$645,FALSE)-(VLOOKUP($B446,'Changes (pct point)'!$B:$AA,G$645,FALSE)))</f>
        <v>-6.6284023668639044E-2</v>
      </c>
      <c r="H446" s="2">
        <f>VLOOKUP($B446,'Changes (pct point)'!$B:$AA,H$645,FALSE)/(VLOOKUP($B446,'Rates (%) SA2'!$B:$AA,H$645,FALSE)-(VLOOKUP($B446,'Changes (pct point)'!$B:$AA,H$645,FALSE)))</f>
        <v>-1.5805115712545677E-3</v>
      </c>
      <c r="I446" s="2">
        <f>VLOOKUP($B446,'Changes (pct point)'!$B:$AA,I$645,FALSE)/(VLOOKUP($B446,'Rates (%) SA2'!$B:$AA,I$645,FALSE)-(VLOOKUP($B446,'Changes (pct point)'!$B:$AA,I$645,FALSE)))</f>
        <v>-9.9054289372599164E-2</v>
      </c>
      <c r="J446" s="2">
        <f>VLOOKUP($B446,'Changes (pct point)'!$B:$AA,J$645,FALSE)/(VLOOKUP($B446,'Rates (%) SA2'!$B:$AA,J$645,FALSE)-(VLOOKUP($B446,'Changes (pct point)'!$B:$AA,J$645,FALSE)))</f>
        <v>0.11625280898876401</v>
      </c>
      <c r="K446" s="2">
        <f>VLOOKUP($B446,'Changes (pct point)'!$B:$AA,K$645,FALSE)/(VLOOKUP($B446,'Rates (%) SA2'!$B:$AA,K$645,FALSE)-(VLOOKUP($B446,'Changes (pct point)'!$B:$AA,K$645,FALSE)))</f>
        <v>1.2916666666666668E-2</v>
      </c>
      <c r="L446" s="2">
        <f>VLOOKUP($B446,'Changes (pct point)'!$B:$AA,L$645,FALSE)/(VLOOKUP($B446,'Rates (%) SA2'!$B:$AA,L$645,FALSE)-(VLOOKUP($B446,'Changes (pct point)'!$B:$AA,L$645,FALSE)))</f>
        <v>0.19537083786724696</v>
      </c>
      <c r="M446" s="2">
        <f>VLOOKUP($B446,'Changes (pct point)'!$B:$AA,M$645,FALSE)/(VLOOKUP($B446,'Rates (%) SA2'!$B:$AA,M$645,FALSE)-(VLOOKUP($B446,'Changes (pct point)'!$B:$AA,M$645,FALSE)))</f>
        <v>-0.24986548387096774</v>
      </c>
      <c r="N446" s="2">
        <f>VLOOKUP($B446,'Changes (pct point)'!$B:$AA,N$645,FALSE)/(VLOOKUP($B446,'Rates (%) SA2'!$B:$AA,N$645,FALSE)-(VLOOKUP($B446,'Changes (pct point)'!$B:$AA,N$645,FALSE)))</f>
        <v>-0.12142331288343552</v>
      </c>
      <c r="O446" s="2">
        <f>VLOOKUP($B446,'Changes (pct point)'!$B:$AA,O$645,FALSE)/(VLOOKUP($B446,'Rates (%) SA2'!$B:$AA,O$645,FALSE)-(VLOOKUP($B446,'Changes (pct point)'!$B:$AA,O$645,FALSE)))</f>
        <v>0.46867878787878781</v>
      </c>
      <c r="P446" s="2">
        <f>VLOOKUP($B446,'Changes (pct point)'!$B:$AA,P$645,FALSE)/(VLOOKUP($B446,'Rates (%) SA2'!$B:$AA,P$645,FALSE)-(VLOOKUP($B446,'Changes (pct point)'!$B:$AA,P$645,FALSE)))</f>
        <v>-0.14354756097560975</v>
      </c>
      <c r="Q446" s="2">
        <f>VLOOKUP($B446,'Changes (pct point)'!$B:$AA,Q$645,FALSE)/(VLOOKUP($B446,'Rates (%) SA2'!$B:$AA,Q$645,FALSE)-(VLOOKUP($B446,'Changes (pct point)'!$B:$AA,Q$645,FALSE)))</f>
        <v>-7.8422222222222282E-2</v>
      </c>
      <c r="R446" s="2">
        <f>VLOOKUP($B446,'Changes (pct point)'!$B:$AA,R$645,FALSE)/(VLOOKUP($B446,'Rates (%) SA2'!$B:$AA,R$645,FALSE)-(VLOOKUP($B446,'Changes (pct point)'!$B:$AA,R$645,FALSE)))</f>
        <v>-3.7573573573573521E-2</v>
      </c>
      <c r="S446" s="2">
        <f>VLOOKUP($B446,'Changes (pct point)'!$B:$AA,S$645,FALSE)/(VLOOKUP($B446,'Rates (%) SA2'!$B:$AA,S$645,FALSE)-(VLOOKUP($B446,'Changes (pct point)'!$B:$AA,S$645,FALSE)))</f>
        <v>-0.48080207667731623</v>
      </c>
      <c r="T446" s="2">
        <f>VLOOKUP($B446,'Changes (pct point)'!$B:$AA,T$645,FALSE)/(VLOOKUP($B446,'Rates (%) SA2'!$B:$AA,T$645,FALSE)-(VLOOKUP($B446,'Changes (pct point)'!$B:$AA,T$645,FALSE)))</f>
        <v>2.250170700636942</v>
      </c>
      <c r="U446" s="2">
        <f>VLOOKUP($B446,'Changes (pct point)'!$B:$AA,U$645,FALSE)/(VLOOKUP($B446,'Rates (%) SA2'!$B:$AA,U$645,FALSE)-(VLOOKUP($B446,'Changes (pct point)'!$B:$AA,U$645,FALSE)))</f>
        <v>-0.22957066155321187</v>
      </c>
      <c r="V446" s="2">
        <f>VLOOKUP($B446,'Changes (pct point)'!$B:$AA,V$645,FALSE)/(VLOOKUP($B446,'Rates (%) SA2'!$B:$AA,V$645,FALSE)-(VLOOKUP($B446,'Changes (pct point)'!$B:$AA,V$645,FALSE)))</f>
        <v>9.1528417266187059E-2</v>
      </c>
      <c r="W446" s="2">
        <f>VLOOKUP($B446,'Changes (pct point)'!$B:$AA,W$645,FALSE)/(VLOOKUP($B446,'Rates (%) SA2'!$B:$AA,W$645,FALSE)-(VLOOKUP($B446,'Changes (pct point)'!$B:$AA,W$645,FALSE)))</f>
        <v>1.3412816691505215E-2</v>
      </c>
      <c r="X446" s="2">
        <f>VLOOKUP($B446,'Changes (pct point)'!$B:$AA,X$645,FALSE)/(VLOOKUP($B446,'Rates (%) SA2'!$B:$AA,X$645,FALSE)-(VLOOKUP($B446,'Changes (pct point)'!$B:$AA,X$645,FALSE)))</f>
        <v>1.1940298507462685E-2</v>
      </c>
      <c r="Y446" s="2">
        <f>VLOOKUP($B446,'Changes (pct point)'!$B:$AA,Y$645,FALSE)/(VLOOKUP($B446,'Rates (%) SA2'!$B:$AA,Y$645,FALSE)-(VLOOKUP($B446,'Changes (pct point)'!$B:$AA,Y$645,FALSE)))</f>
        <v>-0.34904214559386976</v>
      </c>
      <c r="Z446" s="2">
        <f>VLOOKUP($B446,'Changes (pct point)'!$B:$AA,Z$645,FALSE)/(VLOOKUP($B446,'Rates (%) SA2'!$B:$AA,Z$645,FALSE)-(VLOOKUP($B446,'Changes (pct point)'!$B:$AA,Z$645,FALSE)))</f>
        <v>8.9807555238774067E-2</v>
      </c>
    </row>
    <row r="447" spans="1:26" x14ac:dyDescent="0.3">
      <c r="A447">
        <v>118021565</v>
      </c>
      <c r="B447" t="s">
        <v>452</v>
      </c>
      <c r="C447" s="2">
        <f>VLOOKUP($B447,'Changes (pct point)'!$B:$AA,C$645,FALSE)/(VLOOKUP($B447,'Rates (%) SA2'!$B:$AA,C$645,FALSE)-(VLOOKUP($B447,'Changes (pct point)'!$B:$AA,C$645,FALSE)))</f>
        <v>-0.34068796920115491</v>
      </c>
      <c r="D447" s="2">
        <f>VLOOKUP($B447,'Changes (pct point)'!$B:$AA,D$645,FALSE)/(VLOOKUP($B447,'Rates (%) SA2'!$B:$AA,D$645,FALSE)-(VLOOKUP($B447,'Changes (pct point)'!$B:$AA,D$645,FALSE)))</f>
        <v>-0.55311654021244316</v>
      </c>
      <c r="E447" s="2">
        <f>VLOOKUP($B447,'Changes (pct point)'!$B:$AA,E$645,FALSE)/(VLOOKUP($B447,'Rates (%) SA2'!$B:$AA,E$645,FALSE)-(VLOOKUP($B447,'Changes (pct point)'!$B:$AA,E$645,FALSE)))</f>
        <v>-6.8184873949580123E-3</v>
      </c>
      <c r="F447" s="2">
        <f>VLOOKUP($B447,'Changes (pct point)'!$B:$AA,F$645,FALSE)/(VLOOKUP($B447,'Rates (%) SA2'!$B:$AA,F$645,FALSE)-(VLOOKUP($B447,'Changes (pct point)'!$B:$AA,F$645,FALSE)))</f>
        <v>-0.37878066939890709</v>
      </c>
      <c r="G447" s="2">
        <f>VLOOKUP($B447,'Changes (pct point)'!$B:$AA,G$645,FALSE)/(VLOOKUP($B447,'Rates (%) SA2'!$B:$AA,G$645,FALSE)-(VLOOKUP($B447,'Changes (pct point)'!$B:$AA,G$645,FALSE)))</f>
        <v>-0.19492512562814071</v>
      </c>
      <c r="H447" s="2">
        <f>VLOOKUP($B447,'Changes (pct point)'!$B:$AA,H$645,FALSE)/(VLOOKUP($B447,'Rates (%) SA2'!$B:$AA,H$645,FALSE)-(VLOOKUP($B447,'Changes (pct point)'!$B:$AA,H$645,FALSE)))</f>
        <v>-0.31532813781788355</v>
      </c>
      <c r="I447" s="2">
        <f>VLOOKUP($B447,'Changes (pct point)'!$B:$AA,I$645,FALSE)/(VLOOKUP($B447,'Rates (%) SA2'!$B:$AA,I$645,FALSE)-(VLOOKUP($B447,'Changes (pct point)'!$B:$AA,I$645,FALSE)))</f>
        <v>-0.24456849757673674</v>
      </c>
      <c r="J447" s="2">
        <f>VLOOKUP($B447,'Changes (pct point)'!$B:$AA,J$645,FALSE)/(VLOOKUP($B447,'Rates (%) SA2'!$B:$AA,J$645,FALSE)-(VLOOKUP($B447,'Changes (pct point)'!$B:$AA,J$645,FALSE)))</f>
        <v>-0.11316945454545456</v>
      </c>
      <c r="K447" s="2">
        <f>VLOOKUP($B447,'Changes (pct point)'!$B:$AA,K$645,FALSE)/(VLOOKUP($B447,'Rates (%) SA2'!$B:$AA,K$645,FALSE)-(VLOOKUP($B447,'Changes (pct point)'!$B:$AA,K$645,FALSE)))</f>
        <v>-0.41933333333333339</v>
      </c>
      <c r="L447" s="2">
        <f>VLOOKUP($B447,'Changes (pct point)'!$B:$AA,L$645,FALSE)/(VLOOKUP($B447,'Rates (%) SA2'!$B:$AA,L$645,FALSE)-(VLOOKUP($B447,'Changes (pct point)'!$B:$AA,L$645,FALSE)))</f>
        <v>-0.37918081632653061</v>
      </c>
      <c r="M447" s="2">
        <f>VLOOKUP($B447,'Changes (pct point)'!$B:$AA,M$645,FALSE)/(VLOOKUP($B447,'Rates (%) SA2'!$B:$AA,M$645,FALSE)-(VLOOKUP($B447,'Changes (pct point)'!$B:$AA,M$645,FALSE)))</f>
        <v>-0.59309467939972715</v>
      </c>
      <c r="N447" s="2">
        <f>VLOOKUP($B447,'Changes (pct point)'!$B:$AA,N$645,FALSE)/(VLOOKUP($B447,'Rates (%) SA2'!$B:$AA,N$645,FALSE)-(VLOOKUP($B447,'Changes (pct point)'!$B:$AA,N$645,FALSE)))</f>
        <v>-0.58459633027522939</v>
      </c>
      <c r="O447" s="2">
        <f>VLOOKUP($B447,'Changes (pct point)'!$B:$AA,O$645,FALSE)/(VLOOKUP($B447,'Rates (%) SA2'!$B:$AA,O$645,FALSE)-(VLOOKUP($B447,'Changes (pct point)'!$B:$AA,O$645,FALSE)))</f>
        <v>0.24790965909090923</v>
      </c>
      <c r="P447" s="2">
        <f>VLOOKUP($B447,'Changes (pct point)'!$B:$AA,P$645,FALSE)/(VLOOKUP($B447,'Rates (%) SA2'!$B:$AA,P$645,FALSE)-(VLOOKUP($B447,'Changes (pct point)'!$B:$AA,P$645,FALSE)))</f>
        <v>-0.48001962264150944</v>
      </c>
      <c r="Q447" s="2">
        <f>VLOOKUP($B447,'Changes (pct point)'!$B:$AA,Q$645,FALSE)/(VLOOKUP($B447,'Rates (%) SA2'!$B:$AA,Q$645,FALSE)-(VLOOKUP($B447,'Changes (pct point)'!$B:$AA,Q$645,FALSE)))</f>
        <v>-0.21272665639445298</v>
      </c>
      <c r="R447" s="2">
        <f>VLOOKUP($B447,'Changes (pct point)'!$B:$AA,R$645,FALSE)/(VLOOKUP($B447,'Rates (%) SA2'!$B:$AA,R$645,FALSE)-(VLOOKUP($B447,'Changes (pct point)'!$B:$AA,R$645,FALSE)))</f>
        <v>0.21347906976744194</v>
      </c>
      <c r="S447" s="2">
        <f>VLOOKUP($B447,'Changes (pct point)'!$B:$AA,S$645,FALSE)/(VLOOKUP($B447,'Rates (%) SA2'!$B:$AA,S$645,FALSE)-(VLOOKUP($B447,'Changes (pct point)'!$B:$AA,S$645,FALSE)))</f>
        <v>-0.51039999999999996</v>
      </c>
      <c r="T447" s="2">
        <f>VLOOKUP($B447,'Changes (pct point)'!$B:$AA,T$645,FALSE)/(VLOOKUP($B447,'Rates (%) SA2'!$B:$AA,T$645,FALSE)-(VLOOKUP($B447,'Changes (pct point)'!$B:$AA,T$645,FALSE)))</f>
        <v>-0.59468714918759236</v>
      </c>
      <c r="U447" s="2">
        <f>VLOOKUP($B447,'Changes (pct point)'!$B:$AA,U$645,FALSE)/(VLOOKUP($B447,'Rates (%) SA2'!$B:$AA,U$645,FALSE)-(VLOOKUP($B447,'Changes (pct point)'!$B:$AA,U$645,FALSE)))</f>
        <v>-0.23037967528562847</v>
      </c>
      <c r="V447" s="2">
        <f>VLOOKUP($B447,'Changes (pct point)'!$B:$AA,V$645,FALSE)/(VLOOKUP($B447,'Rates (%) SA2'!$B:$AA,V$645,FALSE)-(VLOOKUP($B447,'Changes (pct point)'!$B:$AA,V$645,FALSE)))</f>
        <v>0.30244755244755239</v>
      </c>
      <c r="W447" s="2">
        <f>VLOOKUP($B447,'Changes (pct point)'!$B:$AA,W$645,FALSE)/(VLOOKUP($B447,'Rates (%) SA2'!$B:$AA,W$645,FALSE)-(VLOOKUP($B447,'Changes (pct point)'!$B:$AA,W$645,FALSE)))</f>
        <v>-0.33657142857142858</v>
      </c>
      <c r="X447" s="2">
        <f>VLOOKUP($B447,'Changes (pct point)'!$B:$AA,X$645,FALSE)/(VLOOKUP($B447,'Rates (%) SA2'!$B:$AA,X$645,FALSE)-(VLOOKUP($B447,'Changes (pct point)'!$B:$AA,X$645,FALSE)))</f>
        <v>0.2787041448308718</v>
      </c>
      <c r="Y447" s="2">
        <f>VLOOKUP($B447,'Changes (pct point)'!$B:$AA,Y$645,FALSE)/(VLOOKUP($B447,'Rates (%) SA2'!$B:$AA,Y$645,FALSE)-(VLOOKUP($B447,'Changes (pct point)'!$B:$AA,Y$645,FALSE)))</f>
        <v>-0.14903992685156961</v>
      </c>
      <c r="Z447" s="2">
        <f>VLOOKUP($B447,'Changes (pct point)'!$B:$AA,Z$645,FALSE)/(VLOOKUP($B447,'Rates (%) SA2'!$B:$AA,Z$645,FALSE)-(VLOOKUP($B447,'Changes (pct point)'!$B:$AA,Z$645,FALSE)))</f>
        <v>-3.5452793834296725E-2</v>
      </c>
    </row>
    <row r="448" spans="1:26" x14ac:dyDescent="0.3">
      <c r="A448">
        <v>109011173</v>
      </c>
      <c r="B448" t="s">
        <v>252</v>
      </c>
      <c r="C448" s="2">
        <f>VLOOKUP($B448,'Changes (pct point)'!$B:$AA,C$645,FALSE)/(VLOOKUP($B448,'Rates (%) SA2'!$B:$AA,C$645,FALSE)-(VLOOKUP($B448,'Changes (pct point)'!$B:$AA,C$645,FALSE)))</f>
        <v>-2.1031727205337372E-2</v>
      </c>
      <c r="D448" s="2">
        <f>VLOOKUP($B448,'Changes (pct point)'!$B:$AA,D$645,FALSE)/(VLOOKUP($B448,'Rates (%) SA2'!$B:$AA,D$645,FALSE)-(VLOOKUP($B448,'Changes (pct point)'!$B:$AA,D$645,FALSE)))</f>
        <v>-0.26311578947368425</v>
      </c>
      <c r="E448" s="2">
        <f>VLOOKUP($B448,'Changes (pct point)'!$B:$AA,E$645,FALSE)/(VLOOKUP($B448,'Rates (%) SA2'!$B:$AA,E$645,FALSE)-(VLOOKUP($B448,'Changes (pct point)'!$B:$AA,E$645,FALSE)))</f>
        <v>0.28396962025316447</v>
      </c>
      <c r="F448" s="2">
        <f>VLOOKUP($B448,'Changes (pct point)'!$B:$AA,F$645,FALSE)/(VLOOKUP($B448,'Rates (%) SA2'!$B:$AA,F$645,FALSE)-(VLOOKUP($B448,'Changes (pct point)'!$B:$AA,F$645,FALSE)))</f>
        <v>3.8132119205297937E-2</v>
      </c>
      <c r="G448" s="2">
        <f>VLOOKUP($B448,'Changes (pct point)'!$B:$AA,G$645,FALSE)/(VLOOKUP($B448,'Rates (%) SA2'!$B:$AA,G$645,FALSE)-(VLOOKUP($B448,'Changes (pct point)'!$B:$AA,G$645,FALSE)))</f>
        <v>-8.5915555555556352E-3</v>
      </c>
      <c r="H448" s="2">
        <f>VLOOKUP($B448,'Changes (pct point)'!$B:$AA,H$645,FALSE)/(VLOOKUP($B448,'Rates (%) SA2'!$B:$AA,H$645,FALSE)-(VLOOKUP($B448,'Changes (pct point)'!$B:$AA,H$645,FALSE)))</f>
        <v>0.18405553235908145</v>
      </c>
      <c r="I448" s="2">
        <f>VLOOKUP($B448,'Changes (pct point)'!$B:$AA,I$645,FALSE)/(VLOOKUP($B448,'Rates (%) SA2'!$B:$AA,I$645,FALSE)-(VLOOKUP($B448,'Changes (pct point)'!$B:$AA,I$645,FALSE)))</f>
        <v>-4.1244881889763892E-2</v>
      </c>
      <c r="J448" s="2">
        <f>VLOOKUP($B448,'Changes (pct point)'!$B:$AA,J$645,FALSE)/(VLOOKUP($B448,'Rates (%) SA2'!$B:$AA,J$645,FALSE)-(VLOOKUP($B448,'Changes (pct point)'!$B:$AA,J$645,FALSE)))</f>
        <v>-5.0083679525222607E-2</v>
      </c>
      <c r="K448" s="2">
        <f>VLOOKUP($B448,'Changes (pct point)'!$B:$AA,K$645,FALSE)/(VLOOKUP($B448,'Rates (%) SA2'!$B:$AA,K$645,FALSE)-(VLOOKUP($B448,'Changes (pct point)'!$B:$AA,K$645,FALSE)))</f>
        <v>3.8625609756097662E-2</v>
      </c>
      <c r="L448" s="2">
        <f>VLOOKUP($B448,'Changes (pct point)'!$B:$AA,L$645,FALSE)/(VLOOKUP($B448,'Rates (%) SA2'!$B:$AA,L$645,FALSE)-(VLOOKUP($B448,'Changes (pct point)'!$B:$AA,L$645,FALSE)))</f>
        <v>0.29208437500000001</v>
      </c>
      <c r="M448" s="2">
        <f>VLOOKUP($B448,'Changes (pct point)'!$B:$AA,M$645,FALSE)/(VLOOKUP($B448,'Rates (%) SA2'!$B:$AA,M$645,FALSE)-(VLOOKUP($B448,'Changes (pct point)'!$B:$AA,M$645,FALSE)))</f>
        <v>-0.26627647058823528</v>
      </c>
      <c r="N448" s="2">
        <f>VLOOKUP($B448,'Changes (pct point)'!$B:$AA,N$645,FALSE)/(VLOOKUP($B448,'Rates (%) SA2'!$B:$AA,N$645,FALSE)-(VLOOKUP($B448,'Changes (pct point)'!$B:$AA,N$645,FALSE)))</f>
        <v>-0.39745913978494618</v>
      </c>
      <c r="O448" s="2">
        <f>VLOOKUP($B448,'Changes (pct point)'!$B:$AA,O$645,FALSE)/(VLOOKUP($B448,'Rates (%) SA2'!$B:$AA,O$645,FALSE)-(VLOOKUP($B448,'Changes (pct point)'!$B:$AA,O$645,FALSE)))</f>
        <v>0.22984362416107387</v>
      </c>
      <c r="P448" s="2">
        <f>VLOOKUP($B448,'Changes (pct point)'!$B:$AA,P$645,FALSE)/(VLOOKUP($B448,'Rates (%) SA2'!$B:$AA,P$645,FALSE)-(VLOOKUP($B448,'Changes (pct point)'!$B:$AA,P$645,FALSE)))</f>
        <v>-0.20883407407407406</v>
      </c>
      <c r="Q448" s="2">
        <f>VLOOKUP($B448,'Changes (pct point)'!$B:$AA,Q$645,FALSE)/(VLOOKUP($B448,'Rates (%) SA2'!$B:$AA,Q$645,FALSE)-(VLOOKUP($B448,'Changes (pct point)'!$B:$AA,Q$645,FALSE)))</f>
        <v>0.26551155778894475</v>
      </c>
      <c r="R448" s="2">
        <f>VLOOKUP($B448,'Changes (pct point)'!$B:$AA,R$645,FALSE)/(VLOOKUP($B448,'Rates (%) SA2'!$B:$AA,R$645,FALSE)-(VLOOKUP($B448,'Changes (pct point)'!$B:$AA,R$645,FALSE)))</f>
        <v>0.14117735849056615</v>
      </c>
      <c r="S448" s="2">
        <f>VLOOKUP($B448,'Changes (pct point)'!$B:$AA,S$645,FALSE)/(VLOOKUP($B448,'Rates (%) SA2'!$B:$AA,S$645,FALSE)-(VLOOKUP($B448,'Changes (pct point)'!$B:$AA,S$645,FALSE)))</f>
        <v>-0.16354274193548382</v>
      </c>
      <c r="T448" s="2">
        <f>VLOOKUP($B448,'Changes (pct point)'!$B:$AA,T$645,FALSE)/(VLOOKUP($B448,'Rates (%) SA2'!$B:$AA,T$645,FALSE)-(VLOOKUP($B448,'Changes (pct point)'!$B:$AA,T$645,FALSE)))</f>
        <v>0.556921495327103</v>
      </c>
      <c r="U448" s="2">
        <f>VLOOKUP($B448,'Changes (pct point)'!$B:$AA,U$645,FALSE)/(VLOOKUP($B448,'Rates (%) SA2'!$B:$AA,U$645,FALSE)-(VLOOKUP($B448,'Changes (pct point)'!$B:$AA,U$645,FALSE)))</f>
        <v>-0.23062842975206607</v>
      </c>
      <c r="V448" s="2">
        <f>VLOOKUP($B448,'Changes (pct point)'!$B:$AA,V$645,FALSE)/(VLOOKUP($B448,'Rates (%) SA2'!$B:$AA,V$645,FALSE)-(VLOOKUP($B448,'Changes (pct point)'!$B:$AA,V$645,FALSE)))</f>
        <v>9.5783333333333359E-2</v>
      </c>
      <c r="W448" s="2">
        <f>VLOOKUP($B448,'Changes (pct point)'!$B:$AA,W$645,FALSE)/(VLOOKUP($B448,'Rates (%) SA2'!$B:$AA,W$645,FALSE)-(VLOOKUP($B448,'Changes (pct point)'!$B:$AA,W$645,FALSE)))</f>
        <v>0.21010638297872342</v>
      </c>
      <c r="X448" s="2">
        <f>VLOOKUP($B448,'Changes (pct point)'!$B:$AA,X$645,FALSE)/(VLOOKUP($B448,'Rates (%) SA2'!$B:$AA,X$645,FALSE)-(VLOOKUP($B448,'Changes (pct point)'!$B:$AA,X$645,FALSE)))</f>
        <v>-8.3807169344870203E-2</v>
      </c>
      <c r="Y448" s="2">
        <f>VLOOKUP($B448,'Changes (pct point)'!$B:$AA,Y$645,FALSE)/(VLOOKUP($B448,'Rates (%) SA2'!$B:$AA,Y$645,FALSE)-(VLOOKUP($B448,'Changes (pct point)'!$B:$AA,Y$645,FALSE)))</f>
        <v>-0.37900723888314375</v>
      </c>
      <c r="Z448" s="2">
        <f>VLOOKUP($B448,'Changes (pct point)'!$B:$AA,Z$645,FALSE)/(VLOOKUP($B448,'Rates (%) SA2'!$B:$AA,Z$645,FALSE)-(VLOOKUP($B448,'Changes (pct point)'!$B:$AA,Z$645,FALSE)))</f>
        <v>0.30196523053665908</v>
      </c>
    </row>
    <row r="449" spans="1:26" x14ac:dyDescent="0.3">
      <c r="A449">
        <v>101041025</v>
      </c>
      <c r="B449" t="s">
        <v>92</v>
      </c>
      <c r="C449" s="2">
        <f>VLOOKUP($B449,'Changes (pct point)'!$B:$AA,C$645,FALSE)/(VLOOKUP($B449,'Rates (%) SA2'!$B:$AA,C$645,FALSE)-(VLOOKUP($B449,'Changes (pct point)'!$B:$AA,C$645,FALSE)))</f>
        <v>5.0809830781626975E-3</v>
      </c>
      <c r="D449" s="2">
        <f>VLOOKUP($B449,'Changes (pct point)'!$B:$AA,D$645,FALSE)/(VLOOKUP($B449,'Rates (%) SA2'!$B:$AA,D$645,FALSE)-(VLOOKUP($B449,'Changes (pct point)'!$B:$AA,D$645,FALSE)))</f>
        <v>-0.36721304347826089</v>
      </c>
      <c r="E449" s="2">
        <f>VLOOKUP($B449,'Changes (pct point)'!$B:$AA,E$645,FALSE)/(VLOOKUP($B449,'Rates (%) SA2'!$B:$AA,E$645,FALSE)-(VLOOKUP($B449,'Changes (pct point)'!$B:$AA,E$645,FALSE)))</f>
        <v>0.3122813186813187</v>
      </c>
      <c r="F449" s="2">
        <f>VLOOKUP($B449,'Changes (pct point)'!$B:$AA,F$645,FALSE)/(VLOOKUP($B449,'Rates (%) SA2'!$B:$AA,F$645,FALSE)-(VLOOKUP($B449,'Changes (pct point)'!$B:$AA,F$645,FALSE)))</f>
        <v>4.5950000000000039E-2</v>
      </c>
      <c r="G449" s="2">
        <f>VLOOKUP($B449,'Changes (pct point)'!$B:$AA,G$645,FALSE)/(VLOOKUP($B449,'Rates (%) SA2'!$B:$AA,G$645,FALSE)-(VLOOKUP($B449,'Changes (pct point)'!$B:$AA,G$645,FALSE)))</f>
        <v>0.29256229508196735</v>
      </c>
      <c r="H449" s="2">
        <f>VLOOKUP($B449,'Changes (pct point)'!$B:$AA,H$645,FALSE)/(VLOOKUP($B449,'Rates (%) SA2'!$B:$AA,H$645,FALSE)-(VLOOKUP($B449,'Changes (pct point)'!$B:$AA,H$645,FALSE)))</f>
        <v>0.28685710900473932</v>
      </c>
      <c r="I449" s="2">
        <f>VLOOKUP($B449,'Changes (pct point)'!$B:$AA,I$645,FALSE)/(VLOOKUP($B449,'Rates (%) SA2'!$B:$AA,I$645,FALSE)-(VLOOKUP($B449,'Changes (pct point)'!$B:$AA,I$645,FALSE)))</f>
        <v>1.2027766599597577E-2</v>
      </c>
      <c r="J449" s="2">
        <f>VLOOKUP($B449,'Changes (pct point)'!$B:$AA,J$645,FALSE)/(VLOOKUP($B449,'Rates (%) SA2'!$B:$AA,J$645,FALSE)-(VLOOKUP($B449,'Changes (pct point)'!$B:$AA,J$645,FALSE)))</f>
        <v>-0.11918307210031347</v>
      </c>
      <c r="K449" s="2">
        <f>VLOOKUP($B449,'Changes (pct point)'!$B:$AA,K$645,FALSE)/(VLOOKUP($B449,'Rates (%) SA2'!$B:$AA,K$645,FALSE)-(VLOOKUP($B449,'Changes (pct point)'!$B:$AA,K$645,FALSE)))</f>
        <v>0.49706849315068508</v>
      </c>
      <c r="L449" s="2">
        <f>VLOOKUP($B449,'Changes (pct point)'!$B:$AA,L$645,FALSE)/(VLOOKUP($B449,'Rates (%) SA2'!$B:$AA,L$645,FALSE)-(VLOOKUP($B449,'Changes (pct point)'!$B:$AA,L$645,FALSE)))</f>
        <v>-1.560417910447748E-2</v>
      </c>
      <c r="M449" s="2">
        <f>VLOOKUP($B449,'Changes (pct point)'!$B:$AA,M$645,FALSE)/(VLOOKUP($B449,'Rates (%) SA2'!$B:$AA,M$645,FALSE)-(VLOOKUP($B449,'Changes (pct point)'!$B:$AA,M$645,FALSE)))</f>
        <v>-9.9059130434782539E-2</v>
      </c>
      <c r="N449" s="2">
        <f>VLOOKUP($B449,'Changes (pct point)'!$B:$AA,N$645,FALSE)/(VLOOKUP($B449,'Rates (%) SA2'!$B:$AA,N$645,FALSE)-(VLOOKUP($B449,'Changes (pct point)'!$B:$AA,N$645,FALSE)))</f>
        <v>-0.21443953488372097</v>
      </c>
      <c r="O449" s="2">
        <f>VLOOKUP($B449,'Changes (pct point)'!$B:$AA,O$645,FALSE)/(VLOOKUP($B449,'Rates (%) SA2'!$B:$AA,O$645,FALSE)-(VLOOKUP($B449,'Changes (pct point)'!$B:$AA,O$645,FALSE)))</f>
        <v>0.41179999999999989</v>
      </c>
      <c r="P449" s="2">
        <f>VLOOKUP($B449,'Changes (pct point)'!$B:$AA,P$645,FALSE)/(VLOOKUP($B449,'Rates (%) SA2'!$B:$AA,P$645,FALSE)-(VLOOKUP($B449,'Changes (pct point)'!$B:$AA,P$645,FALSE)))</f>
        <v>-7.8892307692307751E-3</v>
      </c>
      <c r="Q449" s="2">
        <f>VLOOKUP($B449,'Changes (pct point)'!$B:$AA,Q$645,FALSE)/(VLOOKUP($B449,'Rates (%) SA2'!$B:$AA,Q$645,FALSE)-(VLOOKUP($B449,'Changes (pct point)'!$B:$AA,Q$645,FALSE)))</f>
        <v>0.16552061068702298</v>
      </c>
      <c r="R449" s="2">
        <f>VLOOKUP($B449,'Changes (pct point)'!$B:$AA,R$645,FALSE)/(VLOOKUP($B449,'Rates (%) SA2'!$B:$AA,R$645,FALSE)-(VLOOKUP($B449,'Changes (pct point)'!$B:$AA,R$645,FALSE)))</f>
        <v>0.4107113821138213</v>
      </c>
      <c r="S449" s="2">
        <f>VLOOKUP($B449,'Changes (pct point)'!$B:$AA,S$645,FALSE)/(VLOOKUP($B449,'Rates (%) SA2'!$B:$AA,S$645,FALSE)-(VLOOKUP($B449,'Changes (pct point)'!$B:$AA,S$645,FALSE)))</f>
        <v>0.26831004016064242</v>
      </c>
      <c r="T449" s="2">
        <f>VLOOKUP($B449,'Changes (pct point)'!$B:$AA,T$645,FALSE)/(VLOOKUP($B449,'Rates (%) SA2'!$B:$AA,T$645,FALSE)-(VLOOKUP($B449,'Changes (pct point)'!$B:$AA,T$645,FALSE)))</f>
        <v>0.56825441176470592</v>
      </c>
      <c r="U449" s="2">
        <f>VLOOKUP($B449,'Changes (pct point)'!$B:$AA,U$645,FALSE)/(VLOOKUP($B449,'Rates (%) SA2'!$B:$AA,U$645,FALSE)-(VLOOKUP($B449,'Changes (pct point)'!$B:$AA,U$645,FALSE)))</f>
        <v>-0.23221893129770985</v>
      </c>
      <c r="V449" s="2">
        <f>VLOOKUP($B449,'Changes (pct point)'!$B:$AA,V$645,FALSE)/(VLOOKUP($B449,'Rates (%) SA2'!$B:$AA,V$645,FALSE)-(VLOOKUP($B449,'Changes (pct point)'!$B:$AA,V$645,FALSE)))</f>
        <v>0.44496470588235293</v>
      </c>
      <c r="W449" s="2">
        <f>VLOOKUP($B449,'Changes (pct point)'!$B:$AA,W$645,FALSE)/(VLOOKUP($B449,'Rates (%) SA2'!$B:$AA,W$645,FALSE)-(VLOOKUP($B449,'Changes (pct point)'!$B:$AA,W$645,FALSE)))</f>
        <v>0.40813008130081296</v>
      </c>
      <c r="X449" s="2">
        <f>VLOOKUP($B449,'Changes (pct point)'!$B:$AA,X$645,FALSE)/(VLOOKUP($B449,'Rates (%) SA2'!$B:$AA,X$645,FALSE)-(VLOOKUP($B449,'Changes (pct point)'!$B:$AA,X$645,FALSE)))</f>
        <v>-0.30971211641885477</v>
      </c>
      <c r="Y449" s="2" t="e">
        <f>VLOOKUP($B449,'Changes (pct point)'!$B:$AA,Y$645,FALSE)/(VLOOKUP($B449,'Rates (%) SA2'!$B:$AA,Y$645,FALSE)-(VLOOKUP($B449,'Changes (pct point)'!$B:$AA,Y$645,FALSE)))</f>
        <v>#DIV/0!</v>
      </c>
      <c r="Z449" s="2">
        <f>VLOOKUP($B449,'Changes (pct point)'!$B:$AA,Z$645,FALSE)/(VLOOKUP($B449,'Rates (%) SA2'!$B:$AA,Z$645,FALSE)-(VLOOKUP($B449,'Changes (pct point)'!$B:$AA,Z$645,FALSE)))</f>
        <v>0.53711790393013104</v>
      </c>
    </row>
    <row r="450" spans="1:26" x14ac:dyDescent="0.3">
      <c r="A450">
        <v>113021261</v>
      </c>
      <c r="B450" t="s">
        <v>342</v>
      </c>
      <c r="C450" s="2">
        <f>VLOOKUP($B450,'Changes (pct point)'!$B:$AA,C$645,FALSE)/(VLOOKUP($B450,'Rates (%) SA2'!$B:$AA,C$645,FALSE)-(VLOOKUP($B450,'Changes (pct point)'!$B:$AA,C$645,FALSE)))</f>
        <v>0.13288915056621725</v>
      </c>
      <c r="D450" s="2">
        <f>VLOOKUP($B450,'Changes (pct point)'!$B:$AA,D$645,FALSE)/(VLOOKUP($B450,'Rates (%) SA2'!$B:$AA,D$645,FALSE)-(VLOOKUP($B450,'Changes (pct point)'!$B:$AA,D$645,FALSE)))</f>
        <v>-0.21846060606060605</v>
      </c>
      <c r="E450" s="2">
        <f>VLOOKUP($B450,'Changes (pct point)'!$B:$AA,E$645,FALSE)/(VLOOKUP($B450,'Rates (%) SA2'!$B:$AA,E$645,FALSE)-(VLOOKUP($B450,'Changes (pct point)'!$B:$AA,E$645,FALSE)))</f>
        <v>0.56463200000000002</v>
      </c>
      <c r="F450" s="2">
        <f>VLOOKUP($B450,'Changes (pct point)'!$B:$AA,F$645,FALSE)/(VLOOKUP($B450,'Rates (%) SA2'!$B:$AA,F$645,FALSE)-(VLOOKUP($B450,'Changes (pct point)'!$B:$AA,F$645,FALSE)))</f>
        <v>0.25859105431309898</v>
      </c>
      <c r="G450" s="2">
        <f>VLOOKUP($B450,'Changes (pct point)'!$B:$AA,G$645,FALSE)/(VLOOKUP($B450,'Rates (%) SA2'!$B:$AA,G$645,FALSE)-(VLOOKUP($B450,'Changes (pct point)'!$B:$AA,G$645,FALSE)))</f>
        <v>0.19651851851851848</v>
      </c>
      <c r="H450" s="2">
        <f>VLOOKUP($B450,'Changes (pct point)'!$B:$AA,H$645,FALSE)/(VLOOKUP($B450,'Rates (%) SA2'!$B:$AA,H$645,FALSE)-(VLOOKUP($B450,'Changes (pct point)'!$B:$AA,H$645,FALSE)))</f>
        <v>0.69524463519313295</v>
      </c>
      <c r="I450" s="2">
        <f>VLOOKUP($B450,'Changes (pct point)'!$B:$AA,I$645,FALSE)/(VLOOKUP($B450,'Rates (%) SA2'!$B:$AA,I$645,FALSE)-(VLOOKUP($B450,'Changes (pct point)'!$B:$AA,I$645,FALSE)))</f>
        <v>-5.7418493150684966E-2</v>
      </c>
      <c r="J450" s="2">
        <f>VLOOKUP($B450,'Changes (pct point)'!$B:$AA,J$645,FALSE)/(VLOOKUP($B450,'Rates (%) SA2'!$B:$AA,J$645,FALSE)-(VLOOKUP($B450,'Changes (pct point)'!$B:$AA,J$645,FALSE)))</f>
        <v>-0.17330742574257427</v>
      </c>
      <c r="K450" s="2">
        <f>VLOOKUP($B450,'Changes (pct point)'!$B:$AA,K$645,FALSE)/(VLOOKUP($B450,'Rates (%) SA2'!$B:$AA,K$645,FALSE)-(VLOOKUP($B450,'Changes (pct point)'!$B:$AA,K$645,FALSE)))</f>
        <v>0.26445970149253728</v>
      </c>
      <c r="L450" s="2">
        <f>VLOOKUP($B450,'Changes (pct point)'!$B:$AA,L$645,FALSE)/(VLOOKUP($B450,'Rates (%) SA2'!$B:$AA,L$645,FALSE)-(VLOOKUP($B450,'Changes (pct point)'!$B:$AA,L$645,FALSE)))</f>
        <v>2.6440625000000004</v>
      </c>
      <c r="M450" s="2">
        <f>VLOOKUP($B450,'Changes (pct point)'!$B:$AA,M$645,FALSE)/(VLOOKUP($B450,'Rates (%) SA2'!$B:$AA,M$645,FALSE)-(VLOOKUP($B450,'Changes (pct point)'!$B:$AA,M$645,FALSE)))</f>
        <v>-0.22252733118971058</v>
      </c>
      <c r="N450" s="2">
        <f>VLOOKUP($B450,'Changes (pct point)'!$B:$AA,N$645,FALSE)/(VLOOKUP($B450,'Rates (%) SA2'!$B:$AA,N$645,FALSE)-(VLOOKUP($B450,'Changes (pct point)'!$B:$AA,N$645,FALSE)))</f>
        <v>0.12898275862068961</v>
      </c>
      <c r="O450" s="2">
        <f>VLOOKUP($B450,'Changes (pct point)'!$B:$AA,O$645,FALSE)/(VLOOKUP($B450,'Rates (%) SA2'!$B:$AA,O$645,FALSE)-(VLOOKUP($B450,'Changes (pct point)'!$B:$AA,O$645,FALSE)))</f>
        <v>1.159016666666667</v>
      </c>
      <c r="P450" s="2">
        <f>VLOOKUP($B450,'Changes (pct point)'!$B:$AA,P$645,FALSE)/(VLOOKUP($B450,'Rates (%) SA2'!$B:$AA,P$645,FALSE)-(VLOOKUP($B450,'Changes (pct point)'!$B:$AA,P$645,FALSE)))</f>
        <v>-0.39552884615384615</v>
      </c>
      <c r="Q450" s="2">
        <f>VLOOKUP($B450,'Changes (pct point)'!$B:$AA,Q$645,FALSE)/(VLOOKUP($B450,'Rates (%) SA2'!$B:$AA,Q$645,FALSE)-(VLOOKUP($B450,'Changes (pct point)'!$B:$AA,Q$645,FALSE)))</f>
        <v>0.37646280991735537</v>
      </c>
      <c r="R450" s="2">
        <f>VLOOKUP($B450,'Changes (pct point)'!$B:$AA,R$645,FALSE)/(VLOOKUP($B450,'Rates (%) SA2'!$B:$AA,R$645,FALSE)-(VLOOKUP($B450,'Changes (pct point)'!$B:$AA,R$645,FALSE)))</f>
        <v>0.26659036144578291</v>
      </c>
      <c r="S450" s="2">
        <f>VLOOKUP($B450,'Changes (pct point)'!$B:$AA,S$645,FALSE)/(VLOOKUP($B450,'Rates (%) SA2'!$B:$AA,S$645,FALSE)-(VLOOKUP($B450,'Changes (pct point)'!$B:$AA,S$645,FALSE)))</f>
        <v>-8.7727999999999973E-2</v>
      </c>
      <c r="T450" s="2">
        <f>VLOOKUP($B450,'Changes (pct point)'!$B:$AA,T$645,FALSE)/(VLOOKUP($B450,'Rates (%) SA2'!$B:$AA,T$645,FALSE)-(VLOOKUP($B450,'Changes (pct point)'!$B:$AA,T$645,FALSE)))</f>
        <v>3.459904545454545</v>
      </c>
      <c r="U450" s="2">
        <f>VLOOKUP($B450,'Changes (pct point)'!$B:$AA,U$645,FALSE)/(VLOOKUP($B450,'Rates (%) SA2'!$B:$AA,U$645,FALSE)-(VLOOKUP($B450,'Changes (pct point)'!$B:$AA,U$645,FALSE)))</f>
        <v>-0.23280990712074309</v>
      </c>
      <c r="V450" s="2">
        <f>VLOOKUP($B450,'Changes (pct point)'!$B:$AA,V$645,FALSE)/(VLOOKUP($B450,'Rates (%) SA2'!$B:$AA,V$645,FALSE)-(VLOOKUP($B450,'Changes (pct point)'!$B:$AA,V$645,FALSE)))</f>
        <v>-6.2903225806451701E-3</v>
      </c>
      <c r="W450" s="2">
        <f>VLOOKUP($B450,'Changes (pct point)'!$B:$AA,W$645,FALSE)/(VLOOKUP($B450,'Rates (%) SA2'!$B:$AA,W$645,FALSE)-(VLOOKUP($B450,'Changes (pct point)'!$B:$AA,W$645,FALSE)))</f>
        <v>0.25301204819277107</v>
      </c>
      <c r="X450" s="2">
        <f>VLOOKUP($B450,'Changes (pct point)'!$B:$AA,X$645,FALSE)/(VLOOKUP($B450,'Rates (%) SA2'!$B:$AA,X$645,FALSE)-(VLOOKUP($B450,'Changes (pct point)'!$B:$AA,X$645,FALSE)))</f>
        <v>-9.2133051742344249E-2</v>
      </c>
      <c r="Y450" s="2" t="e">
        <f>VLOOKUP($B450,'Changes (pct point)'!$B:$AA,Y$645,FALSE)/(VLOOKUP($B450,'Rates (%) SA2'!$B:$AA,Y$645,FALSE)-(VLOOKUP($B450,'Changes (pct point)'!$B:$AA,Y$645,FALSE)))</f>
        <v>#DIV/0!</v>
      </c>
      <c r="Z450" s="2">
        <f>VLOOKUP($B450,'Changes (pct point)'!$B:$AA,Z$645,FALSE)/(VLOOKUP($B450,'Rates (%) SA2'!$B:$AA,Z$645,FALSE)-(VLOOKUP($B450,'Changes (pct point)'!$B:$AA,Z$645,FALSE)))</f>
        <v>0.20831813206858812</v>
      </c>
    </row>
    <row r="451" spans="1:26" x14ac:dyDescent="0.3">
      <c r="A451">
        <v>112031253</v>
      </c>
      <c r="B451" t="s">
        <v>332</v>
      </c>
      <c r="C451" s="2">
        <f>VLOOKUP($B451,'Changes (pct point)'!$B:$AA,C$645,FALSE)/(VLOOKUP($B451,'Rates (%) SA2'!$B:$AA,C$645,FALSE)-(VLOOKUP($B451,'Changes (pct point)'!$B:$AA,C$645,FALSE)))</f>
        <v>4.0084694602272639E-2</v>
      </c>
      <c r="D451" s="2">
        <f>VLOOKUP($B451,'Changes (pct point)'!$B:$AA,D$645,FALSE)/(VLOOKUP($B451,'Rates (%) SA2'!$B:$AA,D$645,FALSE)-(VLOOKUP($B451,'Changes (pct point)'!$B:$AA,D$645,FALSE)))</f>
        <v>-0.42315169811320752</v>
      </c>
      <c r="E451" s="2">
        <f>VLOOKUP($B451,'Changes (pct point)'!$B:$AA,E$645,FALSE)/(VLOOKUP($B451,'Rates (%) SA2'!$B:$AA,E$645,FALSE)-(VLOOKUP($B451,'Changes (pct point)'!$B:$AA,E$645,FALSE)))</f>
        <v>1.4573214285714287</v>
      </c>
      <c r="F451" s="2">
        <f>VLOOKUP($B451,'Changes (pct point)'!$B:$AA,F$645,FALSE)/(VLOOKUP($B451,'Rates (%) SA2'!$B:$AA,F$645,FALSE)-(VLOOKUP($B451,'Changes (pct point)'!$B:$AA,F$645,FALSE)))</f>
        <v>0.181450653983353</v>
      </c>
      <c r="G451" s="2">
        <f>VLOOKUP($B451,'Changes (pct point)'!$B:$AA,G$645,FALSE)/(VLOOKUP($B451,'Rates (%) SA2'!$B:$AA,G$645,FALSE)-(VLOOKUP($B451,'Changes (pct point)'!$B:$AA,G$645,FALSE)))</f>
        <v>3.4236051502145801E-2</v>
      </c>
      <c r="H451" s="2">
        <f>VLOOKUP($B451,'Changes (pct point)'!$B:$AA,H$645,FALSE)/(VLOOKUP($B451,'Rates (%) SA2'!$B:$AA,H$645,FALSE)-(VLOOKUP($B451,'Changes (pct point)'!$B:$AA,H$645,FALSE)))</f>
        <v>0.40056308851224098</v>
      </c>
      <c r="I451" s="2">
        <f>VLOOKUP($B451,'Changes (pct point)'!$B:$AA,I$645,FALSE)/(VLOOKUP($B451,'Rates (%) SA2'!$B:$AA,I$645,FALSE)-(VLOOKUP($B451,'Changes (pct point)'!$B:$AA,I$645,FALSE)))</f>
        <v>0.1403480916030535</v>
      </c>
      <c r="J451" s="2">
        <f>VLOOKUP($B451,'Changes (pct point)'!$B:$AA,J$645,FALSE)/(VLOOKUP($B451,'Rates (%) SA2'!$B:$AA,J$645,FALSE)-(VLOOKUP($B451,'Changes (pct point)'!$B:$AA,J$645,FALSE)))</f>
        <v>1.5073529411764789E-2</v>
      </c>
      <c r="K451" s="2">
        <f>VLOOKUP($B451,'Changes (pct point)'!$B:$AA,K$645,FALSE)/(VLOOKUP($B451,'Rates (%) SA2'!$B:$AA,K$645,FALSE)-(VLOOKUP($B451,'Changes (pct point)'!$B:$AA,K$645,FALSE)))</f>
        <v>0.63688429118773959</v>
      </c>
      <c r="L451" s="2">
        <f>VLOOKUP($B451,'Changes (pct point)'!$B:$AA,L$645,FALSE)/(VLOOKUP($B451,'Rates (%) SA2'!$B:$AA,L$645,FALSE)-(VLOOKUP($B451,'Changes (pct point)'!$B:$AA,L$645,FALSE)))</f>
        <v>-0.16300859504132231</v>
      </c>
      <c r="M451" s="2">
        <f>VLOOKUP($B451,'Changes (pct point)'!$B:$AA,M$645,FALSE)/(VLOOKUP($B451,'Rates (%) SA2'!$B:$AA,M$645,FALSE)-(VLOOKUP($B451,'Changes (pct point)'!$B:$AA,M$645,FALSE)))</f>
        <v>-0.16635621521335806</v>
      </c>
      <c r="N451" s="2">
        <f>VLOOKUP($B451,'Changes (pct point)'!$B:$AA,N$645,FALSE)/(VLOOKUP($B451,'Rates (%) SA2'!$B:$AA,N$645,FALSE)-(VLOOKUP($B451,'Changes (pct point)'!$B:$AA,N$645,FALSE)))</f>
        <v>0.19377358490566049</v>
      </c>
      <c r="O451" s="2">
        <f>VLOOKUP($B451,'Changes (pct point)'!$B:$AA,O$645,FALSE)/(VLOOKUP($B451,'Rates (%) SA2'!$B:$AA,O$645,FALSE)-(VLOOKUP($B451,'Changes (pct point)'!$B:$AA,O$645,FALSE)))</f>
        <v>1.249532544378698</v>
      </c>
      <c r="P451" s="2">
        <f>VLOOKUP($B451,'Changes (pct point)'!$B:$AA,P$645,FALSE)/(VLOOKUP($B451,'Rates (%) SA2'!$B:$AA,P$645,FALSE)-(VLOOKUP($B451,'Changes (pct point)'!$B:$AA,P$645,FALSE)))</f>
        <v>0.27499999999999991</v>
      </c>
      <c r="Q451" s="2">
        <f>VLOOKUP($B451,'Changes (pct point)'!$B:$AA,Q$645,FALSE)/(VLOOKUP($B451,'Rates (%) SA2'!$B:$AA,Q$645,FALSE)-(VLOOKUP($B451,'Changes (pct point)'!$B:$AA,Q$645,FALSE)))</f>
        <v>0.26297544554455454</v>
      </c>
      <c r="R451" s="2">
        <f>VLOOKUP($B451,'Changes (pct point)'!$B:$AA,R$645,FALSE)/(VLOOKUP($B451,'Rates (%) SA2'!$B:$AA,R$645,FALSE)-(VLOOKUP($B451,'Changes (pct point)'!$B:$AA,R$645,FALSE)))</f>
        <v>0.11051428571428565</v>
      </c>
      <c r="S451" s="2">
        <f>VLOOKUP($B451,'Changes (pct point)'!$B:$AA,S$645,FALSE)/(VLOOKUP($B451,'Rates (%) SA2'!$B:$AA,S$645,FALSE)-(VLOOKUP($B451,'Changes (pct point)'!$B:$AA,S$645,FALSE)))</f>
        <v>1.606607142857153E-2</v>
      </c>
      <c r="T451" s="2">
        <f>VLOOKUP($B451,'Changes (pct point)'!$B:$AA,T$645,FALSE)/(VLOOKUP($B451,'Rates (%) SA2'!$B:$AA,T$645,FALSE)-(VLOOKUP($B451,'Changes (pct point)'!$B:$AA,T$645,FALSE)))</f>
        <v>1.1155818181818182</v>
      </c>
      <c r="U451" s="2">
        <f>VLOOKUP($B451,'Changes (pct point)'!$B:$AA,U$645,FALSE)/(VLOOKUP($B451,'Rates (%) SA2'!$B:$AA,U$645,FALSE)-(VLOOKUP($B451,'Changes (pct point)'!$B:$AA,U$645,FALSE)))</f>
        <v>-0.23416965944272441</v>
      </c>
      <c r="V451" s="2">
        <f>VLOOKUP($B451,'Changes (pct point)'!$B:$AA,V$645,FALSE)/(VLOOKUP($B451,'Rates (%) SA2'!$B:$AA,V$645,FALSE)-(VLOOKUP($B451,'Changes (pct point)'!$B:$AA,V$645,FALSE)))</f>
        <v>0.14658823529411766</v>
      </c>
      <c r="W451" s="2">
        <f>VLOOKUP($B451,'Changes (pct point)'!$B:$AA,W$645,FALSE)/(VLOOKUP($B451,'Rates (%) SA2'!$B:$AA,W$645,FALSE)-(VLOOKUP($B451,'Changes (pct point)'!$B:$AA,W$645,FALSE)))</f>
        <v>0.20033112582781457</v>
      </c>
      <c r="X451" s="2">
        <f>VLOOKUP($B451,'Changes (pct point)'!$B:$AA,X$645,FALSE)/(VLOOKUP($B451,'Rates (%) SA2'!$B:$AA,X$645,FALSE)-(VLOOKUP($B451,'Changes (pct point)'!$B:$AA,X$645,FALSE)))</f>
        <v>4.6113306982872209E-3</v>
      </c>
      <c r="Y451" s="2" t="e">
        <f>VLOOKUP($B451,'Changes (pct point)'!$B:$AA,Y$645,FALSE)/(VLOOKUP($B451,'Rates (%) SA2'!$B:$AA,Y$645,FALSE)-(VLOOKUP($B451,'Changes (pct point)'!$B:$AA,Y$645,FALSE)))</f>
        <v>#DIV/0!</v>
      </c>
      <c r="Z451" s="2">
        <f>VLOOKUP($B451,'Changes (pct point)'!$B:$AA,Z$645,FALSE)/(VLOOKUP($B451,'Rates (%) SA2'!$B:$AA,Z$645,FALSE)-(VLOOKUP($B451,'Changes (pct point)'!$B:$AA,Z$645,FALSE)))</f>
        <v>0.38640684410646392</v>
      </c>
    </row>
    <row r="452" spans="1:26" x14ac:dyDescent="0.3">
      <c r="A452">
        <v>106011112</v>
      </c>
      <c r="B452" t="s">
        <v>186</v>
      </c>
      <c r="C452" s="2">
        <f>VLOOKUP($B452,'Changes (pct point)'!$B:$AA,C$645,FALSE)/(VLOOKUP($B452,'Rates (%) SA2'!$B:$AA,C$645,FALSE)-(VLOOKUP($B452,'Changes (pct point)'!$B:$AA,C$645,FALSE)))</f>
        <v>-0.15049052234787294</v>
      </c>
      <c r="D452" s="2">
        <f>VLOOKUP($B452,'Changes (pct point)'!$B:$AA,D$645,FALSE)/(VLOOKUP($B452,'Rates (%) SA2'!$B:$AA,D$645,FALSE)-(VLOOKUP($B452,'Changes (pct point)'!$B:$AA,D$645,FALSE)))</f>
        <v>-0.3347713787085515</v>
      </c>
      <c r="E452" s="2">
        <f>VLOOKUP($B452,'Changes (pct point)'!$B:$AA,E$645,FALSE)/(VLOOKUP($B452,'Rates (%) SA2'!$B:$AA,E$645,FALSE)-(VLOOKUP($B452,'Changes (pct point)'!$B:$AA,E$645,FALSE)))</f>
        <v>-0.55520138888888892</v>
      </c>
      <c r="F452" s="2">
        <f>VLOOKUP($B452,'Changes (pct point)'!$B:$AA,F$645,FALSE)/(VLOOKUP($B452,'Rates (%) SA2'!$B:$AA,F$645,FALSE)-(VLOOKUP($B452,'Changes (pct point)'!$B:$AA,F$645,FALSE)))</f>
        <v>-7.1370671378091902E-2</v>
      </c>
      <c r="G452" s="2">
        <f>VLOOKUP($B452,'Changes (pct point)'!$B:$AA,G$645,FALSE)/(VLOOKUP($B452,'Rates (%) SA2'!$B:$AA,G$645,FALSE)-(VLOOKUP($B452,'Changes (pct point)'!$B:$AA,G$645,FALSE)))</f>
        <v>0.24382477064220193</v>
      </c>
      <c r="H452" s="2">
        <f>VLOOKUP($B452,'Changes (pct point)'!$B:$AA,H$645,FALSE)/(VLOOKUP($B452,'Rates (%) SA2'!$B:$AA,H$645,FALSE)-(VLOOKUP($B452,'Changes (pct point)'!$B:$AA,H$645,FALSE)))</f>
        <v>-1.1008959999999922E-2</v>
      </c>
      <c r="I452" s="2">
        <f>VLOOKUP($B452,'Changes (pct point)'!$B:$AA,I$645,FALSE)/(VLOOKUP($B452,'Rates (%) SA2'!$B:$AA,I$645,FALSE)-(VLOOKUP($B452,'Changes (pct point)'!$B:$AA,I$645,FALSE)))</f>
        <v>-0.12146231003039515</v>
      </c>
      <c r="J452" s="2">
        <f>VLOOKUP($B452,'Changes (pct point)'!$B:$AA,J$645,FALSE)/(VLOOKUP($B452,'Rates (%) SA2'!$B:$AA,J$645,FALSE)-(VLOOKUP($B452,'Changes (pct point)'!$B:$AA,J$645,FALSE)))</f>
        <v>-9.3287572254335233E-2</v>
      </c>
      <c r="K452" s="2">
        <f>VLOOKUP($B452,'Changes (pct point)'!$B:$AA,K$645,FALSE)/(VLOOKUP($B452,'Rates (%) SA2'!$B:$AA,K$645,FALSE)-(VLOOKUP($B452,'Changes (pct point)'!$B:$AA,K$645,FALSE)))</f>
        <v>0.57893266331658289</v>
      </c>
      <c r="L452" s="2">
        <f>VLOOKUP($B452,'Changes (pct point)'!$B:$AA,L$645,FALSE)/(VLOOKUP($B452,'Rates (%) SA2'!$B:$AA,L$645,FALSE)-(VLOOKUP($B452,'Changes (pct point)'!$B:$AA,L$645,FALSE)))</f>
        <v>-0.41388390501319267</v>
      </c>
      <c r="M452" s="2">
        <f>VLOOKUP($B452,'Changes (pct point)'!$B:$AA,M$645,FALSE)/(VLOOKUP($B452,'Rates (%) SA2'!$B:$AA,M$645,FALSE)-(VLOOKUP($B452,'Changes (pct point)'!$B:$AA,M$645,FALSE)))</f>
        <v>-0.16239531249999997</v>
      </c>
      <c r="N452" s="2">
        <f>VLOOKUP($B452,'Changes (pct point)'!$B:$AA,N$645,FALSE)/(VLOOKUP($B452,'Rates (%) SA2'!$B:$AA,N$645,FALSE)-(VLOOKUP($B452,'Changes (pct point)'!$B:$AA,N$645,FALSE)))</f>
        <v>-0.43641299435028252</v>
      </c>
      <c r="O452" s="2">
        <f>VLOOKUP($B452,'Changes (pct point)'!$B:$AA,O$645,FALSE)/(VLOOKUP($B452,'Rates (%) SA2'!$B:$AA,O$645,FALSE)-(VLOOKUP($B452,'Changes (pct point)'!$B:$AA,O$645,FALSE)))</f>
        <v>0.2964</v>
      </c>
      <c r="P452" s="2">
        <f>VLOOKUP($B452,'Changes (pct point)'!$B:$AA,P$645,FALSE)/(VLOOKUP($B452,'Rates (%) SA2'!$B:$AA,P$645,FALSE)-(VLOOKUP($B452,'Changes (pct point)'!$B:$AA,P$645,FALSE)))</f>
        <v>-0.23308000000000001</v>
      </c>
      <c r="Q452" s="2">
        <f>VLOOKUP($B452,'Changes (pct point)'!$B:$AA,Q$645,FALSE)/(VLOOKUP($B452,'Rates (%) SA2'!$B:$AA,Q$645,FALSE)-(VLOOKUP($B452,'Changes (pct point)'!$B:$AA,Q$645,FALSE)))</f>
        <v>0.11308794788273611</v>
      </c>
      <c r="R452" s="2">
        <f>VLOOKUP($B452,'Changes (pct point)'!$B:$AA,R$645,FALSE)/(VLOOKUP($B452,'Rates (%) SA2'!$B:$AA,R$645,FALSE)-(VLOOKUP($B452,'Changes (pct point)'!$B:$AA,R$645,FALSE)))</f>
        <v>0.42733316831683171</v>
      </c>
      <c r="S452" s="2">
        <f>VLOOKUP($B452,'Changes (pct point)'!$B:$AA,S$645,FALSE)/(VLOOKUP($B452,'Rates (%) SA2'!$B:$AA,S$645,FALSE)-(VLOOKUP($B452,'Changes (pct point)'!$B:$AA,S$645,FALSE)))</f>
        <v>-0.14227477203647415</v>
      </c>
      <c r="T452" s="2">
        <f>VLOOKUP($B452,'Changes (pct point)'!$B:$AA,T$645,FALSE)/(VLOOKUP($B452,'Rates (%) SA2'!$B:$AA,T$645,FALSE)-(VLOOKUP($B452,'Changes (pct point)'!$B:$AA,T$645,FALSE)))</f>
        <v>0.31813723849372399</v>
      </c>
      <c r="U452" s="2">
        <f>VLOOKUP($B452,'Changes (pct point)'!$B:$AA,U$645,FALSE)/(VLOOKUP($B452,'Rates (%) SA2'!$B:$AA,U$645,FALSE)-(VLOOKUP($B452,'Changes (pct point)'!$B:$AA,U$645,FALSE)))</f>
        <v>-0.23643715846994531</v>
      </c>
      <c r="V452" s="2">
        <f>VLOOKUP($B452,'Changes (pct point)'!$B:$AA,V$645,FALSE)/(VLOOKUP($B452,'Rates (%) SA2'!$B:$AA,V$645,FALSE)-(VLOOKUP($B452,'Changes (pct point)'!$B:$AA,V$645,FALSE)))</f>
        <v>-6.6702114803625381E-2</v>
      </c>
      <c r="W452" s="2">
        <f>VLOOKUP($B452,'Changes (pct point)'!$B:$AA,W$645,FALSE)/(VLOOKUP($B452,'Rates (%) SA2'!$B:$AA,W$645,FALSE)-(VLOOKUP($B452,'Changes (pct point)'!$B:$AA,W$645,FALSE)))</f>
        <v>0.15023474178403756</v>
      </c>
      <c r="X452" s="2">
        <f>VLOOKUP($B452,'Changes (pct point)'!$B:$AA,X$645,FALSE)/(VLOOKUP($B452,'Rates (%) SA2'!$B:$AA,X$645,FALSE)-(VLOOKUP($B452,'Changes (pct point)'!$B:$AA,X$645,FALSE)))</f>
        <v>-0.21205597416576966</v>
      </c>
      <c r="Y452" s="2">
        <f>VLOOKUP($B452,'Changes (pct point)'!$B:$AA,Y$645,FALSE)/(VLOOKUP($B452,'Rates (%) SA2'!$B:$AA,Y$645,FALSE)-(VLOOKUP($B452,'Changes (pct point)'!$B:$AA,Y$645,FALSE)))</f>
        <v>1.2471190781049935</v>
      </c>
      <c r="Z452" s="2">
        <f>VLOOKUP($B452,'Changes (pct point)'!$B:$AA,Z$645,FALSE)/(VLOOKUP($B452,'Rates (%) SA2'!$B:$AA,Z$645,FALSE)-(VLOOKUP($B452,'Changes (pct point)'!$B:$AA,Z$645,FALSE)))</f>
        <v>0.190365910143585</v>
      </c>
    </row>
    <row r="453" spans="1:26" x14ac:dyDescent="0.3">
      <c r="A453">
        <v>108051169</v>
      </c>
      <c r="B453" t="s">
        <v>249</v>
      </c>
      <c r="C453" s="2">
        <f>VLOOKUP($B453,'Changes (pct point)'!$B:$AA,C$645,FALSE)/(VLOOKUP($B453,'Rates (%) SA2'!$B:$AA,C$645,FALSE)-(VLOOKUP($B453,'Changes (pct point)'!$B:$AA,C$645,FALSE)))</f>
        <v>2.888028919330286E-2</v>
      </c>
      <c r="D453" s="2">
        <f>VLOOKUP($B453,'Changes (pct point)'!$B:$AA,D$645,FALSE)/(VLOOKUP($B453,'Rates (%) SA2'!$B:$AA,D$645,FALSE)-(VLOOKUP($B453,'Changes (pct point)'!$B:$AA,D$645,FALSE)))</f>
        <v>-0.18376206896551728</v>
      </c>
      <c r="E453" s="2">
        <f>VLOOKUP($B453,'Changes (pct point)'!$B:$AA,E$645,FALSE)/(VLOOKUP($B453,'Rates (%) SA2'!$B:$AA,E$645,FALSE)-(VLOOKUP($B453,'Changes (pct point)'!$B:$AA,E$645,FALSE)))</f>
        <v>0.33880856531049242</v>
      </c>
      <c r="F453" s="2">
        <f>VLOOKUP($B453,'Changes (pct point)'!$B:$AA,F$645,FALSE)/(VLOOKUP($B453,'Rates (%) SA2'!$B:$AA,F$645,FALSE)-(VLOOKUP($B453,'Changes (pct point)'!$B:$AA,F$645,FALSE)))</f>
        <v>-2.3124179260031155E-2</v>
      </c>
      <c r="G453" s="2">
        <f>VLOOKUP($B453,'Changes (pct point)'!$B:$AA,G$645,FALSE)/(VLOOKUP($B453,'Rates (%) SA2'!$B:$AA,G$645,FALSE)-(VLOOKUP($B453,'Changes (pct point)'!$B:$AA,G$645,FALSE)))</f>
        <v>0.31679415692821389</v>
      </c>
      <c r="H453" s="2">
        <f>VLOOKUP($B453,'Changes (pct point)'!$B:$AA,H$645,FALSE)/(VLOOKUP($B453,'Rates (%) SA2'!$B:$AA,H$645,FALSE)-(VLOOKUP($B453,'Changes (pct point)'!$B:$AA,H$645,FALSE)))</f>
        <v>0.21166696738376131</v>
      </c>
      <c r="I453" s="2">
        <f>VLOOKUP($B453,'Changes (pct point)'!$B:$AA,I$645,FALSE)/(VLOOKUP($B453,'Rates (%) SA2'!$B:$AA,I$645,FALSE)-(VLOOKUP($B453,'Changes (pct point)'!$B:$AA,I$645,FALSE)))</f>
        <v>-8.7448186528491661E-4</v>
      </c>
      <c r="J453" s="2">
        <f>VLOOKUP($B453,'Changes (pct point)'!$B:$AA,J$645,FALSE)/(VLOOKUP($B453,'Rates (%) SA2'!$B:$AA,J$645,FALSE)-(VLOOKUP($B453,'Changes (pct point)'!$B:$AA,J$645,FALSE)))</f>
        <v>2.8249999999999963E-2</v>
      </c>
      <c r="K453" s="2">
        <f>VLOOKUP($B453,'Changes (pct point)'!$B:$AA,K$645,FALSE)/(VLOOKUP($B453,'Rates (%) SA2'!$B:$AA,K$645,FALSE)-(VLOOKUP($B453,'Changes (pct point)'!$B:$AA,K$645,FALSE)))</f>
        <v>0.28383552894211583</v>
      </c>
      <c r="L453" s="2">
        <f>VLOOKUP($B453,'Changes (pct point)'!$B:$AA,L$645,FALSE)/(VLOOKUP($B453,'Rates (%) SA2'!$B:$AA,L$645,FALSE)-(VLOOKUP($B453,'Changes (pct point)'!$B:$AA,L$645,FALSE)))</f>
        <v>5.2110669610007446E-2</v>
      </c>
      <c r="M453" s="2">
        <f>VLOOKUP($B453,'Changes (pct point)'!$B:$AA,M$645,FALSE)/(VLOOKUP($B453,'Rates (%) SA2'!$B:$AA,M$645,FALSE)-(VLOOKUP($B453,'Changes (pct point)'!$B:$AA,M$645,FALSE)))</f>
        <v>-1.7185308848079851E-3</v>
      </c>
      <c r="N453" s="2">
        <f>VLOOKUP($B453,'Changes (pct point)'!$B:$AA,N$645,FALSE)/(VLOOKUP($B453,'Rates (%) SA2'!$B:$AA,N$645,FALSE)-(VLOOKUP($B453,'Changes (pct point)'!$B:$AA,N$645,FALSE)))</f>
        <v>-0.1427156756756757</v>
      </c>
      <c r="O453" s="2">
        <f>VLOOKUP($B453,'Changes (pct point)'!$B:$AA,O$645,FALSE)/(VLOOKUP($B453,'Rates (%) SA2'!$B:$AA,O$645,FALSE)-(VLOOKUP($B453,'Changes (pct point)'!$B:$AA,O$645,FALSE)))</f>
        <v>0.66976307692307691</v>
      </c>
      <c r="P453" s="2">
        <f>VLOOKUP($B453,'Changes (pct point)'!$B:$AA,P$645,FALSE)/(VLOOKUP($B453,'Rates (%) SA2'!$B:$AA,P$645,FALSE)-(VLOOKUP($B453,'Changes (pct point)'!$B:$AA,P$645,FALSE)))</f>
        <v>-0.27305543478260869</v>
      </c>
      <c r="Q453" s="2">
        <f>VLOOKUP($B453,'Changes (pct point)'!$B:$AA,Q$645,FALSE)/(VLOOKUP($B453,'Rates (%) SA2'!$B:$AA,Q$645,FALSE)-(VLOOKUP($B453,'Changes (pct point)'!$B:$AA,Q$645,FALSE)))</f>
        <v>0.2118743295019157</v>
      </c>
      <c r="R453" s="2">
        <f>VLOOKUP($B453,'Changes (pct point)'!$B:$AA,R$645,FALSE)/(VLOOKUP($B453,'Rates (%) SA2'!$B:$AA,R$645,FALSE)-(VLOOKUP($B453,'Changes (pct point)'!$B:$AA,R$645,FALSE)))</f>
        <v>0.42838960396039599</v>
      </c>
      <c r="S453" s="2">
        <f>VLOOKUP($B453,'Changes (pct point)'!$B:$AA,S$645,FALSE)/(VLOOKUP($B453,'Rates (%) SA2'!$B:$AA,S$645,FALSE)-(VLOOKUP($B453,'Changes (pct point)'!$B:$AA,S$645,FALSE)))</f>
        <v>-0.3457165763813651</v>
      </c>
      <c r="T453" s="2">
        <f>VLOOKUP($B453,'Changes (pct point)'!$B:$AA,T$645,FALSE)/(VLOOKUP($B453,'Rates (%) SA2'!$B:$AA,T$645,FALSE)-(VLOOKUP($B453,'Changes (pct point)'!$B:$AA,T$645,FALSE)))</f>
        <v>2.1573184000000007</v>
      </c>
      <c r="U453" s="2">
        <f>VLOOKUP($B453,'Changes (pct point)'!$B:$AA,U$645,FALSE)/(VLOOKUP($B453,'Rates (%) SA2'!$B:$AA,U$645,FALSE)-(VLOOKUP($B453,'Changes (pct point)'!$B:$AA,U$645,FALSE)))</f>
        <v>-0.23715340909090901</v>
      </c>
      <c r="V453" s="2">
        <f>VLOOKUP($B453,'Changes (pct point)'!$B:$AA,V$645,FALSE)/(VLOOKUP($B453,'Rates (%) SA2'!$B:$AA,V$645,FALSE)-(VLOOKUP($B453,'Changes (pct point)'!$B:$AA,V$645,FALSE)))</f>
        <v>0.14055053003533566</v>
      </c>
      <c r="W453" s="2">
        <f>VLOOKUP($B453,'Changes (pct point)'!$B:$AA,W$645,FALSE)/(VLOOKUP($B453,'Rates (%) SA2'!$B:$AA,W$645,FALSE)-(VLOOKUP($B453,'Changes (pct point)'!$B:$AA,W$645,FALSE)))</f>
        <v>0.17553688141923435</v>
      </c>
      <c r="X453" s="2">
        <f>VLOOKUP($B453,'Changes (pct point)'!$B:$AA,X$645,FALSE)/(VLOOKUP($B453,'Rates (%) SA2'!$B:$AA,X$645,FALSE)-(VLOOKUP($B453,'Changes (pct point)'!$B:$AA,X$645,FALSE)))</f>
        <v>-0.21255319148936172</v>
      </c>
      <c r="Y453" s="2">
        <f>VLOOKUP($B453,'Changes (pct point)'!$B:$AA,Y$645,FALSE)/(VLOOKUP($B453,'Rates (%) SA2'!$B:$AA,Y$645,FALSE)-(VLOOKUP($B453,'Changes (pct point)'!$B:$AA,Y$645,FALSE)))</f>
        <v>1.0143540669856459</v>
      </c>
      <c r="Z453" s="2">
        <f>VLOOKUP($B453,'Changes (pct point)'!$B:$AA,Z$645,FALSE)/(VLOOKUP($B453,'Rates (%) SA2'!$B:$AA,Z$645,FALSE)-(VLOOKUP($B453,'Changes (pct point)'!$B:$AA,Z$645,FALSE)))</f>
        <v>0.13130968622100955</v>
      </c>
    </row>
    <row r="454" spans="1:26" x14ac:dyDescent="0.3">
      <c r="A454">
        <v>107011546</v>
      </c>
      <c r="B454" t="s">
        <v>211</v>
      </c>
      <c r="C454" s="2">
        <f>VLOOKUP($B454,'Changes (pct point)'!$B:$AA,C$645,FALSE)/(VLOOKUP($B454,'Rates (%) SA2'!$B:$AA,C$645,FALSE)-(VLOOKUP($B454,'Changes (pct point)'!$B:$AA,C$645,FALSE)))</f>
        <v>-0.11668121267799733</v>
      </c>
      <c r="D454" s="2">
        <f>VLOOKUP($B454,'Changes (pct point)'!$B:$AA,D$645,FALSE)/(VLOOKUP($B454,'Rates (%) SA2'!$B:$AA,D$645,FALSE)-(VLOOKUP($B454,'Changes (pct point)'!$B:$AA,D$645,FALSE)))</f>
        <v>-0.24999094650205758</v>
      </c>
      <c r="E454" s="2">
        <f>VLOOKUP($B454,'Changes (pct point)'!$B:$AA,E$645,FALSE)/(VLOOKUP($B454,'Rates (%) SA2'!$B:$AA,E$645,FALSE)-(VLOOKUP($B454,'Changes (pct point)'!$B:$AA,E$645,FALSE)))</f>
        <v>-0.16726857142857141</v>
      </c>
      <c r="F454" s="2">
        <f>VLOOKUP($B454,'Changes (pct point)'!$B:$AA,F$645,FALSE)/(VLOOKUP($B454,'Rates (%) SA2'!$B:$AA,F$645,FALSE)-(VLOOKUP($B454,'Changes (pct point)'!$B:$AA,F$645,FALSE)))</f>
        <v>-0.14531567759078834</v>
      </c>
      <c r="G454" s="2">
        <f>VLOOKUP($B454,'Changes (pct point)'!$B:$AA,G$645,FALSE)/(VLOOKUP($B454,'Rates (%) SA2'!$B:$AA,G$645,FALSE)-(VLOOKUP($B454,'Changes (pct point)'!$B:$AA,G$645,FALSE)))</f>
        <v>0.20948291139240513</v>
      </c>
      <c r="H454" s="2">
        <f>VLOOKUP($B454,'Changes (pct point)'!$B:$AA,H$645,FALSE)/(VLOOKUP($B454,'Rates (%) SA2'!$B:$AA,H$645,FALSE)-(VLOOKUP($B454,'Changes (pct point)'!$B:$AA,H$645,FALSE)))</f>
        <v>-2.0361431870669675E-2</v>
      </c>
      <c r="I454" s="2">
        <f>VLOOKUP($B454,'Changes (pct point)'!$B:$AA,I$645,FALSE)/(VLOOKUP($B454,'Rates (%) SA2'!$B:$AA,I$645,FALSE)-(VLOOKUP($B454,'Changes (pct point)'!$B:$AA,I$645,FALSE)))</f>
        <v>-0.13904854368932035</v>
      </c>
      <c r="J454" s="2">
        <f>VLOOKUP($B454,'Changes (pct point)'!$B:$AA,J$645,FALSE)/(VLOOKUP($B454,'Rates (%) SA2'!$B:$AA,J$645,FALSE)-(VLOOKUP($B454,'Changes (pct point)'!$B:$AA,J$645,FALSE)))</f>
        <v>0.17048766066838045</v>
      </c>
      <c r="K454" s="2">
        <f>VLOOKUP($B454,'Changes (pct point)'!$B:$AA,K$645,FALSE)/(VLOOKUP($B454,'Rates (%) SA2'!$B:$AA,K$645,FALSE)-(VLOOKUP($B454,'Changes (pct point)'!$B:$AA,K$645,FALSE)))</f>
        <v>0.1100000000000001</v>
      </c>
      <c r="L454" s="2">
        <f>VLOOKUP($B454,'Changes (pct point)'!$B:$AA,L$645,FALSE)/(VLOOKUP($B454,'Rates (%) SA2'!$B:$AA,L$645,FALSE)-(VLOOKUP($B454,'Changes (pct point)'!$B:$AA,L$645,FALSE)))</f>
        <v>-4.9078699551569585E-2</v>
      </c>
      <c r="M454" s="2">
        <f>VLOOKUP($B454,'Changes (pct point)'!$B:$AA,M$645,FALSE)/(VLOOKUP($B454,'Rates (%) SA2'!$B:$AA,M$645,FALSE)-(VLOOKUP($B454,'Changes (pct point)'!$B:$AA,M$645,FALSE)))</f>
        <v>-0.20626027190332322</v>
      </c>
      <c r="N454" s="2">
        <f>VLOOKUP($B454,'Changes (pct point)'!$B:$AA,N$645,FALSE)/(VLOOKUP($B454,'Rates (%) SA2'!$B:$AA,N$645,FALSE)-(VLOOKUP($B454,'Changes (pct point)'!$B:$AA,N$645,FALSE)))</f>
        <v>-0.49198410596026487</v>
      </c>
      <c r="O454" s="2">
        <f>VLOOKUP($B454,'Changes (pct point)'!$B:$AA,O$645,FALSE)/(VLOOKUP($B454,'Rates (%) SA2'!$B:$AA,O$645,FALSE)-(VLOOKUP($B454,'Changes (pct point)'!$B:$AA,O$645,FALSE)))</f>
        <v>0.28783913043478271</v>
      </c>
      <c r="P454" s="2">
        <f>VLOOKUP($B454,'Changes (pct point)'!$B:$AA,P$645,FALSE)/(VLOOKUP($B454,'Rates (%) SA2'!$B:$AA,P$645,FALSE)-(VLOOKUP($B454,'Changes (pct point)'!$B:$AA,P$645,FALSE)))</f>
        <v>0.23110117647058817</v>
      </c>
      <c r="Q454" s="2">
        <f>VLOOKUP($B454,'Changes (pct point)'!$B:$AA,Q$645,FALSE)/(VLOOKUP($B454,'Rates (%) SA2'!$B:$AA,Q$645,FALSE)-(VLOOKUP($B454,'Changes (pct point)'!$B:$AA,Q$645,FALSE)))</f>
        <v>5.3265116279069769E-2</v>
      </c>
      <c r="R454" s="2">
        <f>VLOOKUP($B454,'Changes (pct point)'!$B:$AA,R$645,FALSE)/(VLOOKUP($B454,'Rates (%) SA2'!$B:$AA,R$645,FALSE)-(VLOOKUP($B454,'Changes (pct point)'!$B:$AA,R$645,FALSE)))</f>
        <v>0.3237111782477341</v>
      </c>
      <c r="S454" s="2">
        <f>VLOOKUP($B454,'Changes (pct point)'!$B:$AA,S$645,FALSE)/(VLOOKUP($B454,'Rates (%) SA2'!$B:$AA,S$645,FALSE)-(VLOOKUP($B454,'Changes (pct point)'!$B:$AA,S$645,FALSE)))</f>
        <v>-0.38725688073394493</v>
      </c>
      <c r="T454" s="2">
        <f>VLOOKUP($B454,'Changes (pct point)'!$B:$AA,T$645,FALSE)/(VLOOKUP($B454,'Rates (%) SA2'!$B:$AA,T$645,FALSE)-(VLOOKUP($B454,'Changes (pct point)'!$B:$AA,T$645,FALSE)))</f>
        <v>1.1516480000000002</v>
      </c>
      <c r="U454" s="2">
        <f>VLOOKUP($B454,'Changes (pct point)'!$B:$AA,U$645,FALSE)/(VLOOKUP($B454,'Rates (%) SA2'!$B:$AA,U$645,FALSE)-(VLOOKUP($B454,'Changes (pct point)'!$B:$AA,U$645,FALSE)))</f>
        <v>-0.23773928225024249</v>
      </c>
      <c r="V454" s="2">
        <f>VLOOKUP($B454,'Changes (pct point)'!$B:$AA,V$645,FALSE)/(VLOOKUP($B454,'Rates (%) SA2'!$B:$AA,V$645,FALSE)-(VLOOKUP($B454,'Changes (pct point)'!$B:$AA,V$645,FALSE)))</f>
        <v>6.8089527720739146E-2</v>
      </c>
      <c r="W454" s="2">
        <f>VLOOKUP($B454,'Changes (pct point)'!$B:$AA,W$645,FALSE)/(VLOOKUP($B454,'Rates (%) SA2'!$B:$AA,W$645,FALSE)-(VLOOKUP($B454,'Changes (pct point)'!$B:$AA,W$645,FALSE)))</f>
        <v>6.2473969179508537E-2</v>
      </c>
      <c r="X454" s="2">
        <f>VLOOKUP($B454,'Changes (pct point)'!$B:$AA,X$645,FALSE)/(VLOOKUP($B454,'Rates (%) SA2'!$B:$AA,X$645,FALSE)-(VLOOKUP($B454,'Changes (pct point)'!$B:$AA,X$645,FALSE)))</f>
        <v>0.22906467405307909</v>
      </c>
      <c r="Y454" s="2">
        <f>VLOOKUP($B454,'Changes (pct point)'!$B:$AA,Y$645,FALSE)/(VLOOKUP($B454,'Rates (%) SA2'!$B:$AA,Y$645,FALSE)-(VLOOKUP($B454,'Changes (pct point)'!$B:$AA,Y$645,FALSE)))</f>
        <v>0.57052852642632146</v>
      </c>
      <c r="Z454" s="2">
        <f>VLOOKUP($B454,'Changes (pct point)'!$B:$AA,Z$645,FALSE)/(VLOOKUP($B454,'Rates (%) SA2'!$B:$AA,Z$645,FALSE)-(VLOOKUP($B454,'Changes (pct point)'!$B:$AA,Z$645,FALSE)))</f>
        <v>0.25837903717245586</v>
      </c>
    </row>
    <row r="455" spans="1:26" x14ac:dyDescent="0.3">
      <c r="A455">
        <v>112021249</v>
      </c>
      <c r="B455" t="s">
        <v>328</v>
      </c>
      <c r="C455" s="2">
        <f>VLOOKUP($B455,'Changes (pct point)'!$B:$AA,C$645,FALSE)/(VLOOKUP($B455,'Rates (%) SA2'!$B:$AA,C$645,FALSE)-(VLOOKUP($B455,'Changes (pct point)'!$B:$AA,C$645,FALSE)))</f>
        <v>-9.282212581344905E-2</v>
      </c>
      <c r="D455" s="2">
        <f>VLOOKUP($B455,'Changes (pct point)'!$B:$AA,D$645,FALSE)/(VLOOKUP($B455,'Rates (%) SA2'!$B:$AA,D$645,FALSE)-(VLOOKUP($B455,'Changes (pct point)'!$B:$AA,D$645,FALSE)))</f>
        <v>-0.35607799564270159</v>
      </c>
      <c r="E455" s="2">
        <f>VLOOKUP($B455,'Changes (pct point)'!$B:$AA,E$645,FALSE)/(VLOOKUP($B455,'Rates (%) SA2'!$B:$AA,E$645,FALSE)-(VLOOKUP($B455,'Changes (pct point)'!$B:$AA,E$645,FALSE)))</f>
        <v>1.4835929824561407</v>
      </c>
      <c r="F455" s="2">
        <f>VLOOKUP($B455,'Changes (pct point)'!$B:$AA,F$645,FALSE)/(VLOOKUP($B455,'Rates (%) SA2'!$B:$AA,F$645,FALSE)-(VLOOKUP($B455,'Changes (pct point)'!$B:$AA,F$645,FALSE)))</f>
        <v>-3.3151314508276464E-2</v>
      </c>
      <c r="G455" s="2">
        <f>VLOOKUP($B455,'Changes (pct point)'!$B:$AA,G$645,FALSE)/(VLOOKUP($B455,'Rates (%) SA2'!$B:$AA,G$645,FALSE)-(VLOOKUP($B455,'Changes (pct point)'!$B:$AA,G$645,FALSE)))</f>
        <v>-0.31093209876543215</v>
      </c>
      <c r="H455" s="2">
        <f>VLOOKUP($B455,'Changes (pct point)'!$B:$AA,H$645,FALSE)/(VLOOKUP($B455,'Rates (%) SA2'!$B:$AA,H$645,FALSE)-(VLOOKUP($B455,'Changes (pct point)'!$B:$AA,H$645,FALSE)))</f>
        <v>1.8935379644588003E-2</v>
      </c>
      <c r="I455" s="2">
        <f>VLOOKUP($B455,'Changes (pct point)'!$B:$AA,I$645,FALSE)/(VLOOKUP($B455,'Rates (%) SA2'!$B:$AA,I$645,FALSE)-(VLOOKUP($B455,'Changes (pct point)'!$B:$AA,I$645,FALSE)))</f>
        <v>-3.1290065359477114E-2</v>
      </c>
      <c r="J455" s="2">
        <f>VLOOKUP($B455,'Changes (pct point)'!$B:$AA,J$645,FALSE)/(VLOOKUP($B455,'Rates (%) SA2'!$B:$AA,J$645,FALSE)-(VLOOKUP($B455,'Changes (pct point)'!$B:$AA,J$645,FALSE)))</f>
        <v>-0.24440778097982707</v>
      </c>
      <c r="K455" s="2">
        <f>VLOOKUP($B455,'Changes (pct point)'!$B:$AA,K$645,FALSE)/(VLOOKUP($B455,'Rates (%) SA2'!$B:$AA,K$645,FALSE)-(VLOOKUP($B455,'Changes (pct point)'!$B:$AA,K$645,FALSE)))</f>
        <v>-0.16263558282208587</v>
      </c>
      <c r="L455" s="2">
        <f>VLOOKUP($B455,'Changes (pct point)'!$B:$AA,L$645,FALSE)/(VLOOKUP($B455,'Rates (%) SA2'!$B:$AA,L$645,FALSE)-(VLOOKUP($B455,'Changes (pct point)'!$B:$AA,L$645,FALSE)))</f>
        <v>0.10148961240310064</v>
      </c>
      <c r="M455" s="2">
        <f>VLOOKUP($B455,'Changes (pct point)'!$B:$AA,M$645,FALSE)/(VLOOKUP($B455,'Rates (%) SA2'!$B:$AA,M$645,FALSE)-(VLOOKUP($B455,'Changes (pct point)'!$B:$AA,M$645,FALSE)))</f>
        <v>-0.26219344262295091</v>
      </c>
      <c r="N455" s="2">
        <f>VLOOKUP($B455,'Changes (pct point)'!$B:$AA,N$645,FALSE)/(VLOOKUP($B455,'Rates (%) SA2'!$B:$AA,N$645,FALSE)-(VLOOKUP($B455,'Changes (pct point)'!$B:$AA,N$645,FALSE)))</f>
        <v>-0.35454545454545455</v>
      </c>
      <c r="O455" s="2">
        <f>VLOOKUP($B455,'Changes (pct point)'!$B:$AA,O$645,FALSE)/(VLOOKUP($B455,'Rates (%) SA2'!$B:$AA,O$645,FALSE)-(VLOOKUP($B455,'Changes (pct point)'!$B:$AA,O$645,FALSE)))</f>
        <v>0.41765499999999989</v>
      </c>
      <c r="P455" s="2">
        <f>VLOOKUP($B455,'Changes (pct point)'!$B:$AA,P$645,FALSE)/(VLOOKUP($B455,'Rates (%) SA2'!$B:$AA,P$645,FALSE)-(VLOOKUP($B455,'Changes (pct point)'!$B:$AA,P$645,FALSE)))</f>
        <v>1.1237864406779665</v>
      </c>
      <c r="Q455" s="2">
        <f>VLOOKUP($B455,'Changes (pct point)'!$B:$AA,Q$645,FALSE)/(VLOOKUP($B455,'Rates (%) SA2'!$B:$AA,Q$645,FALSE)-(VLOOKUP($B455,'Changes (pct point)'!$B:$AA,Q$645,FALSE)))</f>
        <v>0.13054802919708022</v>
      </c>
      <c r="R455" s="2">
        <f>VLOOKUP($B455,'Changes (pct point)'!$B:$AA,R$645,FALSE)/(VLOOKUP($B455,'Rates (%) SA2'!$B:$AA,R$645,FALSE)-(VLOOKUP($B455,'Changes (pct point)'!$B:$AA,R$645,FALSE)))</f>
        <v>-0.2725739534883721</v>
      </c>
      <c r="S455" s="2">
        <f>VLOOKUP($B455,'Changes (pct point)'!$B:$AA,S$645,FALSE)/(VLOOKUP($B455,'Rates (%) SA2'!$B:$AA,S$645,FALSE)-(VLOOKUP($B455,'Changes (pct point)'!$B:$AA,S$645,FALSE)))</f>
        <v>-0.31315961123110148</v>
      </c>
      <c r="T455" s="2">
        <f>VLOOKUP($B455,'Changes (pct point)'!$B:$AA,T$645,FALSE)/(VLOOKUP($B455,'Rates (%) SA2'!$B:$AA,T$645,FALSE)-(VLOOKUP($B455,'Changes (pct point)'!$B:$AA,T$645,FALSE)))</f>
        <v>0.45451358024691363</v>
      </c>
      <c r="U455" s="2">
        <f>VLOOKUP($B455,'Changes (pct point)'!$B:$AA,U$645,FALSE)/(VLOOKUP($B455,'Rates (%) SA2'!$B:$AA,U$645,FALSE)-(VLOOKUP($B455,'Changes (pct point)'!$B:$AA,U$645,FALSE)))</f>
        <v>-0.23783168077388145</v>
      </c>
      <c r="V455" s="2" t="e">
        <f>VLOOKUP($B455,'Changes (pct point)'!$B:$AA,V$645,FALSE)/(VLOOKUP($B455,'Rates (%) SA2'!$B:$AA,V$645,FALSE)-(VLOOKUP($B455,'Changes (pct point)'!$B:$AA,V$645,FALSE)))</f>
        <v>#VALUE!</v>
      </c>
      <c r="W455" s="2">
        <f>VLOOKUP($B455,'Changes (pct point)'!$B:$AA,W$645,FALSE)/(VLOOKUP($B455,'Rates (%) SA2'!$B:$AA,W$645,FALSE)-(VLOOKUP($B455,'Changes (pct point)'!$B:$AA,W$645,FALSE)))</f>
        <v>9.3484419263456103E-2</v>
      </c>
      <c r="X455" s="2">
        <f>VLOOKUP($B455,'Changes (pct point)'!$B:$AA,X$645,FALSE)/(VLOOKUP($B455,'Rates (%) SA2'!$B:$AA,X$645,FALSE)-(VLOOKUP($B455,'Changes (pct point)'!$B:$AA,X$645,FALSE)))</f>
        <v>1.5408320493066256E-3</v>
      </c>
      <c r="Y455" s="2" t="e">
        <f>VLOOKUP($B455,'Changes (pct point)'!$B:$AA,Y$645,FALSE)/(VLOOKUP($B455,'Rates (%) SA2'!$B:$AA,Y$645,FALSE)-(VLOOKUP($B455,'Changes (pct point)'!$B:$AA,Y$645,FALSE)))</f>
        <v>#DIV/0!</v>
      </c>
      <c r="Z455" s="2">
        <f>VLOOKUP($B455,'Changes (pct point)'!$B:$AA,Z$645,FALSE)/(VLOOKUP($B455,'Rates (%) SA2'!$B:$AA,Z$645,FALSE)-(VLOOKUP($B455,'Changes (pct point)'!$B:$AA,Z$645,FALSE)))</f>
        <v>0.11764705882352942</v>
      </c>
    </row>
    <row r="456" spans="1:26" x14ac:dyDescent="0.3">
      <c r="A456">
        <v>112031552</v>
      </c>
      <c r="B456" t="s">
        <v>336</v>
      </c>
      <c r="C456" s="2">
        <f>VLOOKUP($B456,'Changes (pct point)'!$B:$AA,C$645,FALSE)/(VLOOKUP($B456,'Rates (%) SA2'!$B:$AA,C$645,FALSE)-(VLOOKUP($B456,'Changes (pct point)'!$B:$AA,C$645,FALSE)))</f>
        <v>-2.2060030864197597E-2</v>
      </c>
      <c r="D456" s="2">
        <f>VLOOKUP($B456,'Changes (pct point)'!$B:$AA,D$645,FALSE)/(VLOOKUP($B456,'Rates (%) SA2'!$B:$AA,D$645,FALSE)-(VLOOKUP($B456,'Changes (pct point)'!$B:$AA,D$645,FALSE)))</f>
        <v>-0.49338906752411571</v>
      </c>
      <c r="E456" s="2">
        <f>VLOOKUP($B456,'Changes (pct point)'!$B:$AA,E$645,FALSE)/(VLOOKUP($B456,'Rates (%) SA2'!$B:$AA,E$645,FALSE)-(VLOOKUP($B456,'Changes (pct point)'!$B:$AA,E$645,FALSE)))</f>
        <v>-0.32039846153846158</v>
      </c>
      <c r="F456" s="2">
        <f>VLOOKUP($B456,'Changes (pct point)'!$B:$AA,F$645,FALSE)/(VLOOKUP($B456,'Rates (%) SA2'!$B:$AA,F$645,FALSE)-(VLOOKUP($B456,'Changes (pct point)'!$B:$AA,F$645,FALSE)))</f>
        <v>3.3783084577114333E-2</v>
      </c>
      <c r="G456" s="2">
        <f>VLOOKUP($B456,'Changes (pct point)'!$B:$AA,G$645,FALSE)/(VLOOKUP($B456,'Rates (%) SA2'!$B:$AA,G$645,FALSE)-(VLOOKUP($B456,'Changes (pct point)'!$B:$AA,G$645,FALSE)))</f>
        <v>0.51459761904761903</v>
      </c>
      <c r="H456" s="2">
        <f>VLOOKUP($B456,'Changes (pct point)'!$B:$AA,H$645,FALSE)/(VLOOKUP($B456,'Rates (%) SA2'!$B:$AA,H$645,FALSE)-(VLOOKUP($B456,'Changes (pct point)'!$B:$AA,H$645,FALSE)))</f>
        <v>0.30278430962343106</v>
      </c>
      <c r="I456" s="2">
        <f>VLOOKUP($B456,'Changes (pct point)'!$B:$AA,I$645,FALSE)/(VLOOKUP($B456,'Rates (%) SA2'!$B:$AA,I$645,FALSE)-(VLOOKUP($B456,'Changes (pct point)'!$B:$AA,I$645,FALSE)))</f>
        <v>-1.357396449704136E-2</v>
      </c>
      <c r="J456" s="2">
        <f>VLOOKUP($B456,'Changes (pct point)'!$B:$AA,J$645,FALSE)/(VLOOKUP($B456,'Rates (%) SA2'!$B:$AA,J$645,FALSE)-(VLOOKUP($B456,'Changes (pct point)'!$B:$AA,J$645,FALSE)))</f>
        <v>0.19473527272727267</v>
      </c>
      <c r="K456" s="2">
        <f>VLOOKUP($B456,'Changes (pct point)'!$B:$AA,K$645,FALSE)/(VLOOKUP($B456,'Rates (%) SA2'!$B:$AA,K$645,FALSE)-(VLOOKUP($B456,'Changes (pct point)'!$B:$AA,K$645,FALSE)))</f>
        <v>0.46339121951219531</v>
      </c>
      <c r="L456" s="2">
        <f>VLOOKUP($B456,'Changes (pct point)'!$B:$AA,L$645,FALSE)/(VLOOKUP($B456,'Rates (%) SA2'!$B:$AA,L$645,FALSE)-(VLOOKUP($B456,'Changes (pct point)'!$B:$AA,L$645,FALSE)))</f>
        <v>-0.19026052631578952</v>
      </c>
      <c r="M456" s="2">
        <f>VLOOKUP($B456,'Changes (pct point)'!$B:$AA,M$645,FALSE)/(VLOOKUP($B456,'Rates (%) SA2'!$B:$AA,M$645,FALSE)-(VLOOKUP($B456,'Changes (pct point)'!$B:$AA,M$645,FALSE)))</f>
        <v>-0.33257142857142857</v>
      </c>
      <c r="N456" s="2">
        <f>VLOOKUP($B456,'Changes (pct point)'!$B:$AA,N$645,FALSE)/(VLOOKUP($B456,'Rates (%) SA2'!$B:$AA,N$645,FALSE)-(VLOOKUP($B456,'Changes (pct point)'!$B:$AA,N$645,FALSE)))</f>
        <v>-0.28334999999999994</v>
      </c>
      <c r="O456" s="2">
        <f>VLOOKUP($B456,'Changes (pct point)'!$B:$AA,O$645,FALSE)/(VLOOKUP($B456,'Rates (%) SA2'!$B:$AA,O$645,FALSE)-(VLOOKUP($B456,'Changes (pct point)'!$B:$AA,O$645,FALSE)))</f>
        <v>0.17951100917431193</v>
      </c>
      <c r="P456" s="2">
        <f>VLOOKUP($B456,'Changes (pct point)'!$B:$AA,P$645,FALSE)/(VLOOKUP($B456,'Rates (%) SA2'!$B:$AA,P$645,FALSE)-(VLOOKUP($B456,'Changes (pct point)'!$B:$AA,P$645,FALSE)))</f>
        <v>0.20780249999999995</v>
      </c>
      <c r="Q456" s="2">
        <f>VLOOKUP($B456,'Changes (pct point)'!$B:$AA,Q$645,FALSE)/(VLOOKUP($B456,'Rates (%) SA2'!$B:$AA,Q$645,FALSE)-(VLOOKUP($B456,'Changes (pct point)'!$B:$AA,Q$645,FALSE)))</f>
        <v>1.2009026128266046E-2</v>
      </c>
      <c r="R456" s="2">
        <f>VLOOKUP($B456,'Changes (pct point)'!$B:$AA,R$645,FALSE)/(VLOOKUP($B456,'Rates (%) SA2'!$B:$AA,R$645,FALSE)-(VLOOKUP($B456,'Changes (pct point)'!$B:$AA,R$645,FALSE)))</f>
        <v>0.64454761904761915</v>
      </c>
      <c r="S456" s="2">
        <f>VLOOKUP($B456,'Changes (pct point)'!$B:$AA,S$645,FALSE)/(VLOOKUP($B456,'Rates (%) SA2'!$B:$AA,S$645,FALSE)-(VLOOKUP($B456,'Changes (pct point)'!$B:$AA,S$645,FALSE)))</f>
        <v>0.4076675324675324</v>
      </c>
      <c r="T456" s="2">
        <f>VLOOKUP($B456,'Changes (pct point)'!$B:$AA,T$645,FALSE)/(VLOOKUP($B456,'Rates (%) SA2'!$B:$AA,T$645,FALSE)-(VLOOKUP($B456,'Changes (pct point)'!$B:$AA,T$645,FALSE)))</f>
        <v>0.6468279069767443</v>
      </c>
      <c r="U456" s="2">
        <f>VLOOKUP($B456,'Changes (pct point)'!$B:$AA,U$645,FALSE)/(VLOOKUP($B456,'Rates (%) SA2'!$B:$AA,U$645,FALSE)-(VLOOKUP($B456,'Changes (pct point)'!$B:$AA,U$645,FALSE)))</f>
        <v>-0.23870188679245277</v>
      </c>
      <c r="V456" s="2">
        <f>VLOOKUP($B456,'Changes (pct point)'!$B:$AA,V$645,FALSE)/(VLOOKUP($B456,'Rates (%) SA2'!$B:$AA,V$645,FALSE)-(VLOOKUP($B456,'Changes (pct point)'!$B:$AA,V$645,FALSE)))</f>
        <v>4.6759999999999989E-2</v>
      </c>
      <c r="W456" s="2">
        <f>VLOOKUP($B456,'Changes (pct point)'!$B:$AA,W$645,FALSE)/(VLOOKUP($B456,'Rates (%) SA2'!$B:$AA,W$645,FALSE)-(VLOOKUP($B456,'Changes (pct point)'!$B:$AA,W$645,FALSE)))</f>
        <v>0.40037712130735387</v>
      </c>
      <c r="X456" s="2">
        <f>VLOOKUP($B456,'Changes (pct point)'!$B:$AA,X$645,FALSE)/(VLOOKUP($B456,'Rates (%) SA2'!$B:$AA,X$645,FALSE)-(VLOOKUP($B456,'Changes (pct point)'!$B:$AA,X$645,FALSE)))</f>
        <v>-8.0446927374301674E-2</v>
      </c>
      <c r="Y456" s="2">
        <f>VLOOKUP($B456,'Changes (pct point)'!$B:$AA,Y$645,FALSE)/(VLOOKUP($B456,'Rates (%) SA2'!$B:$AA,Y$645,FALSE)-(VLOOKUP($B456,'Changes (pct point)'!$B:$AA,Y$645,FALSE)))</f>
        <v>0.5558194774346793</v>
      </c>
      <c r="Z456" s="2">
        <f>VLOOKUP($B456,'Changes (pct point)'!$B:$AA,Z$645,FALSE)/(VLOOKUP($B456,'Rates (%) SA2'!$B:$AA,Z$645,FALSE)-(VLOOKUP($B456,'Changes (pct point)'!$B:$AA,Z$645,FALSE)))</f>
        <v>0.35499999999999993</v>
      </c>
    </row>
    <row r="457" spans="1:26" x14ac:dyDescent="0.3">
      <c r="A457">
        <v>118011340</v>
      </c>
      <c r="B457" t="s">
        <v>442</v>
      </c>
      <c r="C457" s="2">
        <f>VLOOKUP($B457,'Changes (pct point)'!$B:$AA,C$645,FALSE)/(VLOOKUP($B457,'Rates (%) SA2'!$B:$AA,C$645,FALSE)-(VLOOKUP($B457,'Changes (pct point)'!$B:$AA,C$645,FALSE)))</f>
        <v>-0.26516470588235297</v>
      </c>
      <c r="D457" s="2">
        <f>VLOOKUP($B457,'Changes (pct point)'!$B:$AA,D$645,FALSE)/(VLOOKUP($B457,'Rates (%) SA2'!$B:$AA,D$645,FALSE)-(VLOOKUP($B457,'Changes (pct point)'!$B:$AA,D$645,FALSE)))</f>
        <v>-0.64226080246913586</v>
      </c>
      <c r="E457" s="2">
        <f>VLOOKUP($B457,'Changes (pct point)'!$B:$AA,E$645,FALSE)/(VLOOKUP($B457,'Rates (%) SA2'!$B:$AA,E$645,FALSE)-(VLOOKUP($B457,'Changes (pct point)'!$B:$AA,E$645,FALSE)))</f>
        <v>9.1460135135135276E-2</v>
      </c>
      <c r="F457" s="2">
        <f>VLOOKUP($B457,'Changes (pct point)'!$B:$AA,F$645,FALSE)/(VLOOKUP($B457,'Rates (%) SA2'!$B:$AA,F$645,FALSE)-(VLOOKUP($B457,'Changes (pct point)'!$B:$AA,F$645,FALSE)))</f>
        <v>-0.20256700000000005</v>
      </c>
      <c r="G457" s="2">
        <f>VLOOKUP($B457,'Changes (pct point)'!$B:$AA,G$645,FALSE)/(VLOOKUP($B457,'Rates (%) SA2'!$B:$AA,G$645,FALSE)-(VLOOKUP($B457,'Changes (pct point)'!$B:$AA,G$645,FALSE)))</f>
        <v>-0.24694428571428573</v>
      </c>
      <c r="H457" s="2">
        <f>VLOOKUP($B457,'Changes (pct point)'!$B:$AA,H$645,FALSE)/(VLOOKUP($B457,'Rates (%) SA2'!$B:$AA,H$645,FALSE)-(VLOOKUP($B457,'Changes (pct point)'!$B:$AA,H$645,FALSE)))</f>
        <v>-0.18085402684563759</v>
      </c>
      <c r="I457" s="2">
        <f>VLOOKUP($B457,'Changes (pct point)'!$B:$AA,I$645,FALSE)/(VLOOKUP($B457,'Rates (%) SA2'!$B:$AA,I$645,FALSE)-(VLOOKUP($B457,'Changes (pct point)'!$B:$AA,I$645,FALSE)))</f>
        <v>-0.18090755287009061</v>
      </c>
      <c r="J457" s="2">
        <f>VLOOKUP($B457,'Changes (pct point)'!$B:$AA,J$645,FALSE)/(VLOOKUP($B457,'Rates (%) SA2'!$B:$AA,J$645,FALSE)-(VLOOKUP($B457,'Changes (pct point)'!$B:$AA,J$645,FALSE)))</f>
        <v>-8.4034055727554222E-2</v>
      </c>
      <c r="K457" s="2">
        <f>VLOOKUP($B457,'Changes (pct point)'!$B:$AA,K$645,FALSE)/(VLOOKUP($B457,'Rates (%) SA2'!$B:$AA,K$645,FALSE)-(VLOOKUP($B457,'Changes (pct point)'!$B:$AA,K$645,FALSE)))</f>
        <v>-0.42105540897097632</v>
      </c>
      <c r="L457" s="2">
        <f>VLOOKUP($B457,'Changes (pct point)'!$B:$AA,L$645,FALSE)/(VLOOKUP($B457,'Rates (%) SA2'!$B:$AA,L$645,FALSE)-(VLOOKUP($B457,'Changes (pct point)'!$B:$AA,L$645,FALSE)))</f>
        <v>-0.71704570312500004</v>
      </c>
      <c r="M457" s="2">
        <f>VLOOKUP($B457,'Changes (pct point)'!$B:$AA,M$645,FALSE)/(VLOOKUP($B457,'Rates (%) SA2'!$B:$AA,M$645,FALSE)-(VLOOKUP($B457,'Changes (pct point)'!$B:$AA,M$645,FALSE)))</f>
        <v>-0.59634321608040197</v>
      </c>
      <c r="N457" s="2">
        <f>VLOOKUP($B457,'Changes (pct point)'!$B:$AA,N$645,FALSE)/(VLOOKUP($B457,'Rates (%) SA2'!$B:$AA,N$645,FALSE)-(VLOOKUP($B457,'Changes (pct point)'!$B:$AA,N$645,FALSE)))</f>
        <v>-0.60659692307692303</v>
      </c>
      <c r="O457" s="2">
        <f>VLOOKUP($B457,'Changes (pct point)'!$B:$AA,O$645,FALSE)/(VLOOKUP($B457,'Rates (%) SA2'!$B:$AA,O$645,FALSE)-(VLOOKUP($B457,'Changes (pct point)'!$B:$AA,O$645,FALSE)))</f>
        <v>0.53903016759776523</v>
      </c>
      <c r="P457" s="2">
        <f>VLOOKUP($B457,'Changes (pct point)'!$B:$AA,P$645,FALSE)/(VLOOKUP($B457,'Rates (%) SA2'!$B:$AA,P$645,FALSE)-(VLOOKUP($B457,'Changes (pct point)'!$B:$AA,P$645,FALSE)))</f>
        <v>-0.46416054421768704</v>
      </c>
      <c r="Q457" s="2">
        <f>VLOOKUP($B457,'Changes (pct point)'!$B:$AA,Q$645,FALSE)/(VLOOKUP($B457,'Rates (%) SA2'!$B:$AA,Q$645,FALSE)-(VLOOKUP($B457,'Changes (pct point)'!$B:$AA,Q$645,FALSE)))</f>
        <v>0.10639344262295078</v>
      </c>
      <c r="R457" s="2">
        <f>VLOOKUP($B457,'Changes (pct point)'!$B:$AA,R$645,FALSE)/(VLOOKUP($B457,'Rates (%) SA2'!$B:$AA,R$645,FALSE)-(VLOOKUP($B457,'Changes (pct point)'!$B:$AA,R$645,FALSE)))</f>
        <v>-0.38558644067796616</v>
      </c>
      <c r="S457" s="2">
        <f>VLOOKUP($B457,'Changes (pct point)'!$B:$AA,S$645,FALSE)/(VLOOKUP($B457,'Rates (%) SA2'!$B:$AA,S$645,FALSE)-(VLOOKUP($B457,'Changes (pct point)'!$B:$AA,S$645,FALSE)))</f>
        <v>-0.3169270833333333</v>
      </c>
      <c r="T457" s="2">
        <f>VLOOKUP($B457,'Changes (pct point)'!$B:$AA,T$645,FALSE)/(VLOOKUP($B457,'Rates (%) SA2'!$B:$AA,T$645,FALSE)-(VLOOKUP($B457,'Changes (pct point)'!$B:$AA,T$645,FALSE)))</f>
        <v>-0.30667759036144587</v>
      </c>
      <c r="U457" s="2">
        <f>VLOOKUP($B457,'Changes (pct point)'!$B:$AA,U$645,FALSE)/(VLOOKUP($B457,'Rates (%) SA2'!$B:$AA,U$645,FALSE)-(VLOOKUP($B457,'Changes (pct point)'!$B:$AA,U$645,FALSE)))</f>
        <v>-0.23933781979977747</v>
      </c>
      <c r="V457" s="2">
        <f>VLOOKUP($B457,'Changes (pct point)'!$B:$AA,V$645,FALSE)/(VLOOKUP($B457,'Rates (%) SA2'!$B:$AA,V$645,FALSE)-(VLOOKUP($B457,'Changes (pct point)'!$B:$AA,V$645,FALSE)))</f>
        <v>7.5606194690265457E-2</v>
      </c>
      <c r="W457" s="2">
        <f>VLOOKUP($B457,'Changes (pct point)'!$B:$AA,W$645,FALSE)/(VLOOKUP($B457,'Rates (%) SA2'!$B:$AA,W$645,FALSE)-(VLOOKUP($B457,'Changes (pct point)'!$B:$AA,W$645,FALSE)))</f>
        <v>7.2599531615925056E-2</v>
      </c>
      <c r="X457" s="2">
        <f>VLOOKUP($B457,'Changes (pct point)'!$B:$AA,X$645,FALSE)/(VLOOKUP($B457,'Rates (%) SA2'!$B:$AA,X$645,FALSE)-(VLOOKUP($B457,'Changes (pct point)'!$B:$AA,X$645,FALSE)))</f>
        <v>0.34552845528455284</v>
      </c>
      <c r="Y457" s="2">
        <f>VLOOKUP($B457,'Changes (pct point)'!$B:$AA,Y$645,FALSE)/(VLOOKUP($B457,'Rates (%) SA2'!$B:$AA,Y$645,FALSE)-(VLOOKUP($B457,'Changes (pct point)'!$B:$AA,Y$645,FALSE)))</f>
        <v>0.23461538461538461</v>
      </c>
      <c r="Z457" s="2">
        <f>VLOOKUP($B457,'Changes (pct point)'!$B:$AA,Z$645,FALSE)/(VLOOKUP($B457,'Rates (%) SA2'!$B:$AA,Z$645,FALSE)-(VLOOKUP($B457,'Changes (pct point)'!$B:$AA,Z$645,FALSE)))</f>
        <v>0.70322215941209731</v>
      </c>
    </row>
    <row r="458" spans="1:26" x14ac:dyDescent="0.3">
      <c r="A458">
        <v>122031429</v>
      </c>
      <c r="B458" t="s">
        <v>560</v>
      </c>
      <c r="C458" s="2">
        <f>VLOOKUP($B458,'Changes (pct point)'!$B:$AA,C$645,FALSE)/(VLOOKUP($B458,'Rates (%) SA2'!$B:$AA,C$645,FALSE)-(VLOOKUP($B458,'Changes (pct point)'!$B:$AA,C$645,FALSE)))</f>
        <v>-0.30812998760842625</v>
      </c>
      <c r="D458" s="2">
        <f>VLOOKUP($B458,'Changes (pct point)'!$B:$AA,D$645,FALSE)/(VLOOKUP($B458,'Rates (%) SA2'!$B:$AA,D$645,FALSE)-(VLOOKUP($B458,'Changes (pct point)'!$B:$AA,D$645,FALSE)))</f>
        <v>-0.59857876712328761</v>
      </c>
      <c r="E458" s="2">
        <f>VLOOKUP($B458,'Changes (pct point)'!$B:$AA,E$645,FALSE)/(VLOOKUP($B458,'Rates (%) SA2'!$B:$AA,E$645,FALSE)-(VLOOKUP($B458,'Changes (pct point)'!$B:$AA,E$645,FALSE)))</f>
        <v>-0.17669530201342282</v>
      </c>
      <c r="F458" s="2">
        <f>VLOOKUP($B458,'Changes (pct point)'!$B:$AA,F$645,FALSE)/(VLOOKUP($B458,'Rates (%) SA2'!$B:$AA,F$645,FALSE)-(VLOOKUP($B458,'Changes (pct point)'!$B:$AA,F$645,FALSE)))</f>
        <v>-0.25694835680751177</v>
      </c>
      <c r="G458" s="2">
        <f>VLOOKUP($B458,'Changes (pct point)'!$B:$AA,G$645,FALSE)/(VLOOKUP($B458,'Rates (%) SA2'!$B:$AA,G$645,FALSE)-(VLOOKUP($B458,'Changes (pct point)'!$B:$AA,G$645,FALSE)))</f>
        <v>-3.6971428571428724E-2</v>
      </c>
      <c r="H458" s="2">
        <f>VLOOKUP($B458,'Changes (pct point)'!$B:$AA,H$645,FALSE)/(VLOOKUP($B458,'Rates (%) SA2'!$B:$AA,H$645,FALSE)-(VLOOKUP($B458,'Changes (pct point)'!$B:$AA,H$645,FALSE)))</f>
        <v>-0.21792734225621416</v>
      </c>
      <c r="I458" s="2">
        <f>VLOOKUP($B458,'Changes (pct point)'!$B:$AA,I$645,FALSE)/(VLOOKUP($B458,'Rates (%) SA2'!$B:$AA,I$645,FALSE)-(VLOOKUP($B458,'Changes (pct point)'!$B:$AA,I$645,FALSE)))</f>
        <v>-0.19090275650842267</v>
      </c>
      <c r="J458" s="2">
        <f>VLOOKUP($B458,'Changes (pct point)'!$B:$AA,J$645,FALSE)/(VLOOKUP($B458,'Rates (%) SA2'!$B:$AA,J$645,FALSE)-(VLOOKUP($B458,'Changes (pct point)'!$B:$AA,J$645,FALSE)))</f>
        <v>0.11631859504132228</v>
      </c>
      <c r="K458" s="2">
        <f>VLOOKUP($B458,'Changes (pct point)'!$B:$AA,K$645,FALSE)/(VLOOKUP($B458,'Rates (%) SA2'!$B:$AA,K$645,FALSE)-(VLOOKUP($B458,'Changes (pct point)'!$B:$AA,K$645,FALSE)))</f>
        <v>-0.16226725663716812</v>
      </c>
      <c r="L458" s="2">
        <f>VLOOKUP($B458,'Changes (pct point)'!$B:$AA,L$645,FALSE)/(VLOOKUP($B458,'Rates (%) SA2'!$B:$AA,L$645,FALSE)-(VLOOKUP($B458,'Changes (pct point)'!$B:$AA,L$645,FALSE)))</f>
        <v>-0.58405286458333339</v>
      </c>
      <c r="M458" s="2">
        <f>VLOOKUP($B458,'Changes (pct point)'!$B:$AA,M$645,FALSE)/(VLOOKUP($B458,'Rates (%) SA2'!$B:$AA,M$645,FALSE)-(VLOOKUP($B458,'Changes (pct point)'!$B:$AA,M$645,FALSE)))</f>
        <v>-0.49669411764705879</v>
      </c>
      <c r="N458" s="2">
        <f>VLOOKUP($B458,'Changes (pct point)'!$B:$AA,N$645,FALSE)/(VLOOKUP($B458,'Rates (%) SA2'!$B:$AA,N$645,FALSE)-(VLOOKUP($B458,'Changes (pct point)'!$B:$AA,N$645,FALSE)))</f>
        <v>-0.59060308370044057</v>
      </c>
      <c r="O458" s="2">
        <f>VLOOKUP($B458,'Changes (pct point)'!$B:$AA,O$645,FALSE)/(VLOOKUP($B458,'Rates (%) SA2'!$B:$AA,O$645,FALSE)-(VLOOKUP($B458,'Changes (pct point)'!$B:$AA,O$645,FALSE)))</f>
        <v>0.44968978102189777</v>
      </c>
      <c r="P458" s="2">
        <f>VLOOKUP($B458,'Changes (pct point)'!$B:$AA,P$645,FALSE)/(VLOOKUP($B458,'Rates (%) SA2'!$B:$AA,P$645,FALSE)-(VLOOKUP($B458,'Changes (pct point)'!$B:$AA,P$645,FALSE)))</f>
        <v>-0.36709181818181824</v>
      </c>
      <c r="Q458" s="2">
        <f>VLOOKUP($B458,'Changes (pct point)'!$B:$AA,Q$645,FALSE)/(VLOOKUP($B458,'Rates (%) SA2'!$B:$AA,Q$645,FALSE)-(VLOOKUP($B458,'Changes (pct point)'!$B:$AA,Q$645,FALSE)))</f>
        <v>8.3785493827160606E-2</v>
      </c>
      <c r="R458" s="2">
        <f>VLOOKUP($B458,'Changes (pct point)'!$B:$AA,R$645,FALSE)/(VLOOKUP($B458,'Rates (%) SA2'!$B:$AA,R$645,FALSE)-(VLOOKUP($B458,'Changes (pct point)'!$B:$AA,R$645,FALSE)))</f>
        <v>-9.6830666666666801E-2</v>
      </c>
      <c r="S458" s="2">
        <f>VLOOKUP($B458,'Changes (pct point)'!$B:$AA,S$645,FALSE)/(VLOOKUP($B458,'Rates (%) SA2'!$B:$AA,S$645,FALSE)-(VLOOKUP($B458,'Changes (pct point)'!$B:$AA,S$645,FALSE)))</f>
        <v>-0.13042138364779879</v>
      </c>
      <c r="T458" s="2">
        <f>VLOOKUP($B458,'Changes (pct point)'!$B:$AA,T$645,FALSE)/(VLOOKUP($B458,'Rates (%) SA2'!$B:$AA,T$645,FALSE)-(VLOOKUP($B458,'Changes (pct point)'!$B:$AA,T$645,FALSE)))</f>
        <v>-0.41304074074074082</v>
      </c>
      <c r="U458" s="2">
        <f>VLOOKUP($B458,'Changes (pct point)'!$B:$AA,U$645,FALSE)/(VLOOKUP($B458,'Rates (%) SA2'!$B:$AA,U$645,FALSE)-(VLOOKUP($B458,'Changes (pct point)'!$B:$AA,U$645,FALSE)))</f>
        <v>-0.24009252468265163</v>
      </c>
      <c r="V458" s="2">
        <f>VLOOKUP($B458,'Changes (pct point)'!$B:$AA,V$645,FALSE)/(VLOOKUP($B458,'Rates (%) SA2'!$B:$AA,V$645,FALSE)-(VLOOKUP($B458,'Changes (pct point)'!$B:$AA,V$645,FALSE)))</f>
        <v>9.1642857142857234E-2</v>
      </c>
      <c r="W458" s="2">
        <f>VLOOKUP($B458,'Changes (pct point)'!$B:$AA,W$645,FALSE)/(VLOOKUP($B458,'Rates (%) SA2'!$B:$AA,W$645,FALSE)-(VLOOKUP($B458,'Changes (pct point)'!$B:$AA,W$645,FALSE)))</f>
        <v>0.20430107526881716</v>
      </c>
      <c r="X458" s="2">
        <f>VLOOKUP($B458,'Changes (pct point)'!$B:$AA,X$645,FALSE)/(VLOOKUP($B458,'Rates (%) SA2'!$B:$AA,X$645,FALSE)-(VLOOKUP($B458,'Changes (pct point)'!$B:$AA,X$645,FALSE)))</f>
        <v>-0.5311750599520384</v>
      </c>
      <c r="Y458" s="2">
        <f>VLOOKUP($B458,'Changes (pct point)'!$B:$AA,Y$645,FALSE)/(VLOOKUP($B458,'Rates (%) SA2'!$B:$AA,Y$645,FALSE)-(VLOOKUP($B458,'Changes (pct point)'!$B:$AA,Y$645,FALSE)))</f>
        <v>0.34381701215153676</v>
      </c>
      <c r="Z458" s="2">
        <f>VLOOKUP($B458,'Changes (pct point)'!$B:$AA,Z$645,FALSE)/(VLOOKUP($B458,'Rates (%) SA2'!$B:$AA,Z$645,FALSE)-(VLOOKUP($B458,'Changes (pct point)'!$B:$AA,Z$645,FALSE)))</f>
        <v>0.11302475780409044</v>
      </c>
    </row>
    <row r="459" spans="1:26" x14ac:dyDescent="0.3">
      <c r="A459">
        <v>122031694</v>
      </c>
      <c r="B459" t="s">
        <v>565</v>
      </c>
      <c r="C459" s="2">
        <f>VLOOKUP($B459,'Changes (pct point)'!$B:$AA,C$645,FALSE)/(VLOOKUP($B459,'Rates (%) SA2'!$B:$AA,C$645,FALSE)-(VLOOKUP($B459,'Changes (pct point)'!$B:$AA,C$645,FALSE)))</f>
        <v>-0.41177924756856554</v>
      </c>
      <c r="D459" s="2">
        <f>VLOOKUP($B459,'Changes (pct point)'!$B:$AA,D$645,FALSE)/(VLOOKUP($B459,'Rates (%) SA2'!$B:$AA,D$645,FALSE)-(VLOOKUP($B459,'Changes (pct point)'!$B:$AA,D$645,FALSE)))</f>
        <v>-0.66527501010983325</v>
      </c>
      <c r="E459" s="2">
        <f>VLOOKUP($B459,'Changes (pct point)'!$B:$AA,E$645,FALSE)/(VLOOKUP($B459,'Rates (%) SA2'!$B:$AA,E$645,FALSE)-(VLOOKUP($B459,'Changes (pct point)'!$B:$AA,E$645,FALSE)))</f>
        <v>-0.57280877884727066</v>
      </c>
      <c r="F459" s="2">
        <f>VLOOKUP($B459,'Changes (pct point)'!$B:$AA,F$645,FALSE)/(VLOOKUP($B459,'Rates (%) SA2'!$B:$AA,F$645,FALSE)-(VLOOKUP($B459,'Changes (pct point)'!$B:$AA,F$645,FALSE)))</f>
        <v>-0.34323602257705671</v>
      </c>
      <c r="G459" s="2">
        <f>VLOOKUP($B459,'Changes (pct point)'!$B:$AA,G$645,FALSE)/(VLOOKUP($B459,'Rates (%) SA2'!$B:$AA,G$645,FALSE)-(VLOOKUP($B459,'Changes (pct point)'!$B:$AA,G$645,FALSE)))</f>
        <v>6.6671800285510022E-2</v>
      </c>
      <c r="H459" s="2">
        <f>VLOOKUP($B459,'Changes (pct point)'!$B:$AA,H$645,FALSE)/(VLOOKUP($B459,'Rates (%) SA2'!$B:$AA,H$645,FALSE)-(VLOOKUP($B459,'Changes (pct point)'!$B:$AA,H$645,FALSE)))</f>
        <v>-0.33649261815124881</v>
      </c>
      <c r="I459" s="2">
        <f>VLOOKUP($B459,'Changes (pct point)'!$B:$AA,I$645,FALSE)/(VLOOKUP($B459,'Rates (%) SA2'!$B:$AA,I$645,FALSE)-(VLOOKUP($B459,'Changes (pct point)'!$B:$AA,I$645,FALSE)))</f>
        <v>-0.30932890831561066</v>
      </c>
      <c r="J459" s="2">
        <f>VLOOKUP($B459,'Changes (pct point)'!$B:$AA,J$645,FALSE)/(VLOOKUP($B459,'Rates (%) SA2'!$B:$AA,J$645,FALSE)-(VLOOKUP($B459,'Changes (pct point)'!$B:$AA,J$645,FALSE)))</f>
        <v>0.39071331652974278</v>
      </c>
      <c r="K459" s="2">
        <f>VLOOKUP($B459,'Changes (pct point)'!$B:$AA,K$645,FALSE)/(VLOOKUP($B459,'Rates (%) SA2'!$B:$AA,K$645,FALSE)-(VLOOKUP($B459,'Changes (pct point)'!$B:$AA,K$645,FALSE)))</f>
        <v>-0.3410075032654471</v>
      </c>
      <c r="L459" s="2">
        <f>VLOOKUP($B459,'Changes (pct point)'!$B:$AA,L$645,FALSE)/(VLOOKUP($B459,'Rates (%) SA2'!$B:$AA,L$645,FALSE)-(VLOOKUP($B459,'Changes (pct point)'!$B:$AA,L$645,FALSE)))</f>
        <v>-0.67204497891072512</v>
      </c>
      <c r="M459" s="2">
        <f>VLOOKUP($B459,'Changes (pct point)'!$B:$AA,M$645,FALSE)/(VLOOKUP($B459,'Rates (%) SA2'!$B:$AA,M$645,FALSE)-(VLOOKUP($B459,'Changes (pct point)'!$B:$AA,M$645,FALSE)))</f>
        <v>-0.57628062388152224</v>
      </c>
      <c r="N459" s="2">
        <f>VLOOKUP($B459,'Changes (pct point)'!$B:$AA,N$645,FALSE)/(VLOOKUP($B459,'Rates (%) SA2'!$B:$AA,N$645,FALSE)-(VLOOKUP($B459,'Changes (pct point)'!$B:$AA,N$645,FALSE)))</f>
        <v>-0.56414829927621646</v>
      </c>
      <c r="O459" s="2">
        <f>VLOOKUP($B459,'Changes (pct point)'!$B:$AA,O$645,FALSE)/(VLOOKUP($B459,'Rates (%) SA2'!$B:$AA,O$645,FALSE)-(VLOOKUP($B459,'Changes (pct point)'!$B:$AA,O$645,FALSE)))</f>
        <v>-4.6704964887408336E-2</v>
      </c>
      <c r="P459" s="2">
        <f>VLOOKUP($B459,'Changes (pct point)'!$B:$AA,P$645,FALSE)/(VLOOKUP($B459,'Rates (%) SA2'!$B:$AA,P$645,FALSE)-(VLOOKUP($B459,'Changes (pct point)'!$B:$AA,P$645,FALSE)))</f>
        <v>-0.40710666309229543</v>
      </c>
      <c r="Q459" s="2">
        <f>VLOOKUP($B459,'Changes (pct point)'!$B:$AA,Q$645,FALSE)/(VLOOKUP($B459,'Rates (%) SA2'!$B:$AA,Q$645,FALSE)-(VLOOKUP($B459,'Changes (pct point)'!$B:$AA,Q$645,FALSE)))</f>
        <v>-0.38102852048292374</v>
      </c>
      <c r="R459" s="2">
        <f>VLOOKUP($B459,'Changes (pct point)'!$B:$AA,R$645,FALSE)/(VLOOKUP($B459,'Rates (%) SA2'!$B:$AA,R$645,FALSE)-(VLOOKUP($B459,'Changes (pct point)'!$B:$AA,R$645,FALSE)))</f>
        <v>0.17336888888888893</v>
      </c>
      <c r="S459" s="2">
        <f>VLOOKUP($B459,'Changes (pct point)'!$B:$AA,S$645,FALSE)/(VLOOKUP($B459,'Rates (%) SA2'!$B:$AA,S$645,FALSE)-(VLOOKUP($B459,'Changes (pct point)'!$B:$AA,S$645,FALSE)))</f>
        <v>0.16054011867396523</v>
      </c>
      <c r="T459" s="2">
        <f>VLOOKUP($B459,'Changes (pct point)'!$B:$AA,T$645,FALSE)/(VLOOKUP($B459,'Rates (%) SA2'!$B:$AA,T$645,FALSE)-(VLOOKUP($B459,'Changes (pct point)'!$B:$AA,T$645,FALSE)))</f>
        <v>-0.52191179024108181</v>
      </c>
      <c r="U459" s="2">
        <f>VLOOKUP($B459,'Changes (pct point)'!$B:$AA,U$645,FALSE)/(VLOOKUP($B459,'Rates (%) SA2'!$B:$AA,U$645,FALSE)-(VLOOKUP($B459,'Changes (pct point)'!$B:$AA,U$645,FALSE)))</f>
        <v>-0.24230236085909029</v>
      </c>
      <c r="V459" s="2">
        <f>VLOOKUP($B459,'Changes (pct point)'!$B:$AA,V$645,FALSE)/(VLOOKUP($B459,'Rates (%) SA2'!$B:$AA,V$645,FALSE)-(VLOOKUP($B459,'Changes (pct point)'!$B:$AA,V$645,FALSE)))</f>
        <v>-0.72375409109483457</v>
      </c>
      <c r="W459" s="2">
        <f>VLOOKUP($B459,'Changes (pct point)'!$B:$AA,W$645,FALSE)/(VLOOKUP($B459,'Rates (%) SA2'!$B:$AA,W$645,FALSE)-(VLOOKUP($B459,'Changes (pct point)'!$B:$AA,W$645,FALSE)))</f>
        <v>-0.20358306188925082</v>
      </c>
      <c r="X459" s="2">
        <f>VLOOKUP($B459,'Changes (pct point)'!$B:$AA,X$645,FALSE)/(VLOOKUP($B459,'Rates (%) SA2'!$B:$AA,X$645,FALSE)-(VLOOKUP($B459,'Changes (pct point)'!$B:$AA,X$645,FALSE)))</f>
        <v>-1</v>
      </c>
      <c r="Y459" s="2">
        <f>VLOOKUP($B459,'Changes (pct point)'!$B:$AA,Y$645,FALSE)/(VLOOKUP($B459,'Rates (%) SA2'!$B:$AA,Y$645,FALSE)-(VLOOKUP($B459,'Changes (pct point)'!$B:$AA,Y$645,FALSE)))</f>
        <v>0.10044753853804078</v>
      </c>
      <c r="Z459" s="2">
        <f>VLOOKUP($B459,'Changes (pct point)'!$B:$AA,Z$645,FALSE)/(VLOOKUP($B459,'Rates (%) SA2'!$B:$AA,Z$645,FALSE)-(VLOOKUP($B459,'Changes (pct point)'!$B:$AA,Z$645,FALSE)))</f>
        <v>-0.34523809523809523</v>
      </c>
    </row>
    <row r="460" spans="1:26" x14ac:dyDescent="0.3">
      <c r="A460">
        <v>106011108</v>
      </c>
      <c r="B460" t="s">
        <v>182</v>
      </c>
      <c r="C460" s="2">
        <f>VLOOKUP($B460,'Changes (pct point)'!$B:$AA,C$645,FALSE)/(VLOOKUP($B460,'Rates (%) SA2'!$B:$AA,C$645,FALSE)-(VLOOKUP($B460,'Changes (pct point)'!$B:$AA,C$645,FALSE)))</f>
        <v>-7.9325347593582909E-2</v>
      </c>
      <c r="D460" s="2">
        <f>VLOOKUP($B460,'Changes (pct point)'!$B:$AA,D$645,FALSE)/(VLOOKUP($B460,'Rates (%) SA2'!$B:$AA,D$645,FALSE)-(VLOOKUP($B460,'Changes (pct point)'!$B:$AA,D$645,FALSE)))</f>
        <v>-0.33505740578439969</v>
      </c>
      <c r="E460" s="2">
        <f>VLOOKUP($B460,'Changes (pct point)'!$B:$AA,E$645,FALSE)/(VLOOKUP($B460,'Rates (%) SA2'!$B:$AA,E$645,FALSE)-(VLOOKUP($B460,'Changes (pct point)'!$B:$AA,E$645,FALSE)))</f>
        <v>0.22693133640553004</v>
      </c>
      <c r="F460" s="2">
        <f>VLOOKUP($B460,'Changes (pct point)'!$B:$AA,F$645,FALSE)/(VLOOKUP($B460,'Rates (%) SA2'!$B:$AA,F$645,FALSE)-(VLOOKUP($B460,'Changes (pct point)'!$B:$AA,F$645,FALSE)))</f>
        <v>-0.10203281430219147</v>
      </c>
      <c r="G460" s="2">
        <f>VLOOKUP($B460,'Changes (pct point)'!$B:$AA,G$645,FALSE)/(VLOOKUP($B460,'Rates (%) SA2'!$B:$AA,G$645,FALSE)-(VLOOKUP($B460,'Changes (pct point)'!$B:$AA,G$645,FALSE)))</f>
        <v>0.36190833333333328</v>
      </c>
      <c r="H460" s="2">
        <f>VLOOKUP($B460,'Changes (pct point)'!$B:$AA,H$645,FALSE)/(VLOOKUP($B460,'Rates (%) SA2'!$B:$AA,H$645,FALSE)-(VLOOKUP($B460,'Changes (pct point)'!$B:$AA,H$645,FALSE)))</f>
        <v>8.014424635332261E-2</v>
      </c>
      <c r="I460" s="2">
        <f>VLOOKUP($B460,'Changes (pct point)'!$B:$AA,I$645,FALSE)/(VLOOKUP($B460,'Rates (%) SA2'!$B:$AA,I$645,FALSE)-(VLOOKUP($B460,'Changes (pct point)'!$B:$AA,I$645,FALSE)))</f>
        <v>-1.2190336749634042E-2</v>
      </c>
      <c r="J460" s="2">
        <f>VLOOKUP($B460,'Changes (pct point)'!$B:$AA,J$645,FALSE)/(VLOOKUP($B460,'Rates (%) SA2'!$B:$AA,J$645,FALSE)-(VLOOKUP($B460,'Changes (pct point)'!$B:$AA,J$645,FALSE)))</f>
        <v>-4.9531058020477733E-2</v>
      </c>
      <c r="K460" s="2">
        <f>VLOOKUP($B460,'Changes (pct point)'!$B:$AA,K$645,FALSE)/(VLOOKUP($B460,'Rates (%) SA2'!$B:$AA,K$645,FALSE)-(VLOOKUP($B460,'Changes (pct point)'!$B:$AA,K$645,FALSE)))</f>
        <v>0.49657142857142855</v>
      </c>
      <c r="L460" s="2">
        <f>VLOOKUP($B460,'Changes (pct point)'!$B:$AA,L$645,FALSE)/(VLOOKUP($B460,'Rates (%) SA2'!$B:$AA,L$645,FALSE)-(VLOOKUP($B460,'Changes (pct point)'!$B:$AA,L$645,FALSE)))</f>
        <v>-0.30001766835626348</v>
      </c>
      <c r="M460" s="2">
        <f>VLOOKUP($B460,'Changes (pct point)'!$B:$AA,M$645,FALSE)/(VLOOKUP($B460,'Rates (%) SA2'!$B:$AA,M$645,FALSE)-(VLOOKUP($B460,'Changes (pct point)'!$B:$AA,M$645,FALSE)))</f>
        <v>-9.8844224924012167E-2</v>
      </c>
      <c r="N460" s="2">
        <f>VLOOKUP($B460,'Changes (pct point)'!$B:$AA,N$645,FALSE)/(VLOOKUP($B460,'Rates (%) SA2'!$B:$AA,N$645,FALSE)-(VLOOKUP($B460,'Changes (pct point)'!$B:$AA,N$645,FALSE)))</f>
        <v>-0.56879213483146074</v>
      </c>
      <c r="O460" s="2">
        <f>VLOOKUP($B460,'Changes (pct point)'!$B:$AA,O$645,FALSE)/(VLOOKUP($B460,'Rates (%) SA2'!$B:$AA,O$645,FALSE)-(VLOOKUP($B460,'Changes (pct point)'!$B:$AA,O$645,FALSE)))</f>
        <v>0.39746666666666658</v>
      </c>
      <c r="P460" s="2">
        <f>VLOOKUP($B460,'Changes (pct point)'!$B:$AA,P$645,FALSE)/(VLOOKUP($B460,'Rates (%) SA2'!$B:$AA,P$645,FALSE)-(VLOOKUP($B460,'Changes (pct point)'!$B:$AA,P$645,FALSE)))</f>
        <v>-6.3048520710059119E-2</v>
      </c>
      <c r="Q460" s="2">
        <f>VLOOKUP($B460,'Changes (pct point)'!$B:$AA,Q$645,FALSE)/(VLOOKUP($B460,'Rates (%) SA2'!$B:$AA,Q$645,FALSE)-(VLOOKUP($B460,'Changes (pct point)'!$B:$AA,Q$645,FALSE)))</f>
        <v>0.20244836065573785</v>
      </c>
      <c r="R460" s="2">
        <f>VLOOKUP($B460,'Changes (pct point)'!$B:$AA,R$645,FALSE)/(VLOOKUP($B460,'Rates (%) SA2'!$B:$AA,R$645,FALSE)-(VLOOKUP($B460,'Changes (pct point)'!$B:$AA,R$645,FALSE)))</f>
        <v>0.55407177033492805</v>
      </c>
      <c r="S460" s="2">
        <f>VLOOKUP($B460,'Changes (pct point)'!$B:$AA,S$645,FALSE)/(VLOOKUP($B460,'Rates (%) SA2'!$B:$AA,S$645,FALSE)-(VLOOKUP($B460,'Changes (pct point)'!$B:$AA,S$645,FALSE)))</f>
        <v>-0.23317599999999999</v>
      </c>
      <c r="T460" s="2">
        <f>VLOOKUP($B460,'Changes (pct point)'!$B:$AA,T$645,FALSE)/(VLOOKUP($B460,'Rates (%) SA2'!$B:$AA,T$645,FALSE)-(VLOOKUP($B460,'Changes (pct point)'!$B:$AA,T$645,FALSE)))</f>
        <v>1.1614704678362571</v>
      </c>
      <c r="U460" s="2">
        <f>VLOOKUP($B460,'Changes (pct point)'!$B:$AA,U$645,FALSE)/(VLOOKUP($B460,'Rates (%) SA2'!$B:$AA,U$645,FALSE)-(VLOOKUP($B460,'Changes (pct point)'!$B:$AA,U$645,FALSE)))</f>
        <v>-0.24558886679920472</v>
      </c>
      <c r="V460" s="2">
        <f>VLOOKUP($B460,'Changes (pct point)'!$B:$AA,V$645,FALSE)/(VLOOKUP($B460,'Rates (%) SA2'!$B:$AA,V$645,FALSE)-(VLOOKUP($B460,'Changes (pct point)'!$B:$AA,V$645,FALSE)))</f>
        <v>0.18217863105175292</v>
      </c>
      <c r="W460" s="2">
        <f>VLOOKUP($B460,'Changes (pct point)'!$B:$AA,W$645,FALSE)/(VLOOKUP($B460,'Rates (%) SA2'!$B:$AA,W$645,FALSE)-(VLOOKUP($B460,'Changes (pct point)'!$B:$AA,W$645,FALSE)))</f>
        <v>0.20315236427320491</v>
      </c>
      <c r="X460" s="2">
        <f>VLOOKUP($B460,'Changes (pct point)'!$B:$AA,X$645,FALSE)/(VLOOKUP($B460,'Rates (%) SA2'!$B:$AA,X$645,FALSE)-(VLOOKUP($B460,'Changes (pct point)'!$B:$AA,X$645,FALSE)))</f>
        <v>1.858045336306206E-3</v>
      </c>
      <c r="Y460" s="2">
        <f>VLOOKUP($B460,'Changes (pct point)'!$B:$AA,Y$645,FALSE)/(VLOOKUP($B460,'Rates (%) SA2'!$B:$AA,Y$645,FALSE)-(VLOOKUP($B460,'Changes (pct point)'!$B:$AA,Y$645,FALSE)))</f>
        <v>-0.32333333333333336</v>
      </c>
      <c r="Z460" s="2">
        <f>VLOOKUP($B460,'Changes (pct point)'!$B:$AA,Z$645,FALSE)/(VLOOKUP($B460,'Rates (%) SA2'!$B:$AA,Z$645,FALSE)-(VLOOKUP($B460,'Changes (pct point)'!$B:$AA,Z$645,FALSE)))</f>
        <v>0.30335305719921107</v>
      </c>
    </row>
    <row r="461" spans="1:26" x14ac:dyDescent="0.3">
      <c r="A461">
        <v>117031640</v>
      </c>
      <c r="B461" t="s">
        <v>432</v>
      </c>
      <c r="C461" s="2">
        <f>VLOOKUP($B461,'Changes (pct point)'!$B:$AA,C$645,FALSE)/(VLOOKUP($B461,'Rates (%) SA2'!$B:$AA,C$645,FALSE)-(VLOOKUP($B461,'Changes (pct point)'!$B:$AA,C$645,FALSE)))</f>
        <v>-0.4429904706427909</v>
      </c>
      <c r="D461" s="2">
        <f>VLOOKUP($B461,'Changes (pct point)'!$B:$AA,D$645,FALSE)/(VLOOKUP($B461,'Rates (%) SA2'!$B:$AA,D$645,FALSE)-(VLOOKUP($B461,'Changes (pct point)'!$B:$AA,D$645,FALSE)))</f>
        <v>-0.55751291744409692</v>
      </c>
      <c r="E461" s="2">
        <f>VLOOKUP($B461,'Changes (pct point)'!$B:$AA,E$645,FALSE)/(VLOOKUP($B461,'Rates (%) SA2'!$B:$AA,E$645,FALSE)-(VLOOKUP($B461,'Changes (pct point)'!$B:$AA,E$645,FALSE)))</f>
        <v>-0.29550551459245222</v>
      </c>
      <c r="F461" s="2">
        <f>VLOOKUP($B461,'Changes (pct point)'!$B:$AA,F$645,FALSE)/(VLOOKUP($B461,'Rates (%) SA2'!$B:$AA,F$645,FALSE)-(VLOOKUP($B461,'Changes (pct point)'!$B:$AA,F$645,FALSE)))</f>
        <v>-0.47619658880998411</v>
      </c>
      <c r="G461" s="2">
        <f>VLOOKUP($B461,'Changes (pct point)'!$B:$AA,G$645,FALSE)/(VLOOKUP($B461,'Rates (%) SA2'!$B:$AA,G$645,FALSE)-(VLOOKUP($B461,'Changes (pct point)'!$B:$AA,G$645,FALSE)))</f>
        <v>-0.34520534397000896</v>
      </c>
      <c r="H461" s="2">
        <f>VLOOKUP($B461,'Changes (pct point)'!$B:$AA,H$645,FALSE)/(VLOOKUP($B461,'Rates (%) SA2'!$B:$AA,H$645,FALSE)-(VLOOKUP($B461,'Changes (pct point)'!$B:$AA,H$645,FALSE)))</f>
        <v>-0.4067189724540532</v>
      </c>
      <c r="I461" s="2">
        <f>VLOOKUP($B461,'Changes (pct point)'!$B:$AA,I$645,FALSE)/(VLOOKUP($B461,'Rates (%) SA2'!$B:$AA,I$645,FALSE)-(VLOOKUP($B461,'Changes (pct point)'!$B:$AA,I$645,FALSE)))</f>
        <v>-0.45580888230862776</v>
      </c>
      <c r="J461" s="2">
        <f>VLOOKUP($B461,'Changes (pct point)'!$B:$AA,J$645,FALSE)/(VLOOKUP($B461,'Rates (%) SA2'!$B:$AA,J$645,FALSE)-(VLOOKUP($B461,'Changes (pct point)'!$B:$AA,J$645,FALSE)))</f>
        <v>-0.48116100083480845</v>
      </c>
      <c r="K461" s="2">
        <f>VLOOKUP($B461,'Changes (pct point)'!$B:$AA,K$645,FALSE)/(VLOOKUP($B461,'Rates (%) SA2'!$B:$AA,K$645,FALSE)-(VLOOKUP($B461,'Changes (pct point)'!$B:$AA,K$645,FALSE)))</f>
        <v>-0.44944189188914019</v>
      </c>
      <c r="L461" s="2">
        <f>VLOOKUP($B461,'Changes (pct point)'!$B:$AA,L$645,FALSE)/(VLOOKUP($B461,'Rates (%) SA2'!$B:$AA,L$645,FALSE)-(VLOOKUP($B461,'Changes (pct point)'!$B:$AA,L$645,FALSE)))</f>
        <v>-0.71704474910345628</v>
      </c>
      <c r="M461" s="2">
        <f>VLOOKUP($B461,'Changes (pct point)'!$B:$AA,M$645,FALSE)/(VLOOKUP($B461,'Rates (%) SA2'!$B:$AA,M$645,FALSE)-(VLOOKUP($B461,'Changes (pct point)'!$B:$AA,M$645,FALSE)))</f>
        <v>-0.62378247647682972</v>
      </c>
      <c r="N461" s="2">
        <f>VLOOKUP($B461,'Changes (pct point)'!$B:$AA,N$645,FALSE)/(VLOOKUP($B461,'Rates (%) SA2'!$B:$AA,N$645,FALSE)-(VLOOKUP($B461,'Changes (pct point)'!$B:$AA,N$645,FALSE)))</f>
        <v>-0.69514779736573507</v>
      </c>
      <c r="O461" s="2">
        <f>VLOOKUP($B461,'Changes (pct point)'!$B:$AA,O$645,FALSE)/(VLOOKUP($B461,'Rates (%) SA2'!$B:$AA,O$645,FALSE)-(VLOOKUP($B461,'Changes (pct point)'!$B:$AA,O$645,FALSE)))</f>
        <v>0.31473316737995022</v>
      </c>
      <c r="P461" s="2">
        <f>VLOOKUP($B461,'Changes (pct point)'!$B:$AA,P$645,FALSE)/(VLOOKUP($B461,'Rates (%) SA2'!$B:$AA,P$645,FALSE)-(VLOOKUP($B461,'Changes (pct point)'!$B:$AA,P$645,FALSE)))</f>
        <v>-0.53886264077331791</v>
      </c>
      <c r="Q461" s="2">
        <f>VLOOKUP($B461,'Changes (pct point)'!$B:$AA,Q$645,FALSE)/(VLOOKUP($B461,'Rates (%) SA2'!$B:$AA,Q$645,FALSE)-(VLOOKUP($B461,'Changes (pct point)'!$B:$AA,Q$645,FALSE)))</f>
        <v>-0.41285306306421493</v>
      </c>
      <c r="R461" s="2">
        <f>VLOOKUP($B461,'Changes (pct point)'!$B:$AA,R$645,FALSE)/(VLOOKUP($B461,'Rates (%) SA2'!$B:$AA,R$645,FALSE)-(VLOOKUP($B461,'Changes (pct point)'!$B:$AA,R$645,FALSE)))</f>
        <v>-0.52495609815604027</v>
      </c>
      <c r="S461" s="2">
        <f>VLOOKUP($B461,'Changes (pct point)'!$B:$AA,S$645,FALSE)/(VLOOKUP($B461,'Rates (%) SA2'!$B:$AA,S$645,FALSE)-(VLOOKUP($B461,'Changes (pct point)'!$B:$AA,S$645,FALSE)))</f>
        <v>-0.53600546798727522</v>
      </c>
      <c r="T461" s="2">
        <f>VLOOKUP($B461,'Changes (pct point)'!$B:$AA,T$645,FALSE)/(VLOOKUP($B461,'Rates (%) SA2'!$B:$AA,T$645,FALSE)-(VLOOKUP($B461,'Changes (pct point)'!$B:$AA,T$645,FALSE)))</f>
        <v>-0.67319332871763005</v>
      </c>
      <c r="U461" s="2">
        <f>VLOOKUP($B461,'Changes (pct point)'!$B:$AA,U$645,FALSE)/(VLOOKUP($B461,'Rates (%) SA2'!$B:$AA,U$645,FALSE)-(VLOOKUP($B461,'Changes (pct point)'!$B:$AA,U$645,FALSE)))</f>
        <v>-0.24590496836073403</v>
      </c>
      <c r="V461" s="2">
        <f>VLOOKUP($B461,'Changes (pct point)'!$B:$AA,V$645,FALSE)/(VLOOKUP($B461,'Rates (%) SA2'!$B:$AA,V$645,FALSE)-(VLOOKUP($B461,'Changes (pct point)'!$B:$AA,V$645,FALSE)))</f>
        <v>-0.40770666363218083</v>
      </c>
      <c r="W461" s="2">
        <f>VLOOKUP($B461,'Changes (pct point)'!$B:$AA,W$645,FALSE)/(VLOOKUP($B461,'Rates (%) SA2'!$B:$AA,W$645,FALSE)-(VLOOKUP($B461,'Changes (pct point)'!$B:$AA,W$645,FALSE)))</f>
        <v>-0.14285714285714285</v>
      </c>
      <c r="X461" s="2">
        <f>VLOOKUP($B461,'Changes (pct point)'!$B:$AA,X$645,FALSE)/(VLOOKUP($B461,'Rates (%) SA2'!$B:$AA,X$645,FALSE)-(VLOOKUP($B461,'Changes (pct point)'!$B:$AA,X$645,FALSE)))</f>
        <v>-3.8155802861685219E-2</v>
      </c>
      <c r="Y461" s="2">
        <f>VLOOKUP($B461,'Changes (pct point)'!$B:$AA,Y$645,FALSE)/(VLOOKUP($B461,'Rates (%) SA2'!$B:$AA,Y$645,FALSE)-(VLOOKUP($B461,'Changes (pct point)'!$B:$AA,Y$645,FALSE)))</f>
        <v>0.1036036036036036</v>
      </c>
      <c r="Z461" s="2">
        <f>VLOOKUP($B461,'Changes (pct point)'!$B:$AA,Z$645,FALSE)/(VLOOKUP($B461,'Rates (%) SA2'!$B:$AA,Z$645,FALSE)-(VLOOKUP($B461,'Changes (pct point)'!$B:$AA,Z$645,FALSE)))</f>
        <v>0.37430683918669128</v>
      </c>
    </row>
    <row r="462" spans="1:26" x14ac:dyDescent="0.3">
      <c r="A462">
        <v>106011111</v>
      </c>
      <c r="B462" t="s">
        <v>185</v>
      </c>
      <c r="C462" s="2">
        <f>VLOOKUP($B462,'Changes (pct point)'!$B:$AA,C$645,FALSE)/(VLOOKUP($B462,'Rates (%) SA2'!$B:$AA,C$645,FALSE)-(VLOOKUP($B462,'Changes (pct point)'!$B:$AA,C$645,FALSE)))</f>
        <v>-0.12707808464849352</v>
      </c>
      <c r="D462" s="2">
        <f>VLOOKUP($B462,'Changes (pct point)'!$B:$AA,D$645,FALSE)/(VLOOKUP($B462,'Rates (%) SA2'!$B:$AA,D$645,FALSE)-(VLOOKUP($B462,'Changes (pct point)'!$B:$AA,D$645,FALSE)))</f>
        <v>-0.35047626903553297</v>
      </c>
      <c r="E462" s="2">
        <f>VLOOKUP($B462,'Changes (pct point)'!$B:$AA,E$645,FALSE)/(VLOOKUP($B462,'Rates (%) SA2'!$B:$AA,E$645,FALSE)-(VLOOKUP($B462,'Changes (pct point)'!$B:$AA,E$645,FALSE)))</f>
        <v>6.8872789115646219E-2</v>
      </c>
      <c r="F462" s="2">
        <f>VLOOKUP($B462,'Changes (pct point)'!$B:$AA,F$645,FALSE)/(VLOOKUP($B462,'Rates (%) SA2'!$B:$AA,F$645,FALSE)-(VLOOKUP($B462,'Changes (pct point)'!$B:$AA,F$645,FALSE)))</f>
        <v>-0.17531785714285722</v>
      </c>
      <c r="G462" s="2">
        <f>VLOOKUP($B462,'Changes (pct point)'!$B:$AA,G$645,FALSE)/(VLOOKUP($B462,'Rates (%) SA2'!$B:$AA,G$645,FALSE)-(VLOOKUP($B462,'Changes (pct point)'!$B:$AA,G$645,FALSE)))</f>
        <v>0.46579311475409835</v>
      </c>
      <c r="H462" s="2">
        <f>VLOOKUP($B462,'Changes (pct point)'!$B:$AA,H$645,FALSE)/(VLOOKUP($B462,'Rates (%) SA2'!$B:$AA,H$645,FALSE)-(VLOOKUP($B462,'Changes (pct point)'!$B:$AA,H$645,FALSE)))</f>
        <v>-3.8276569037656881E-2</v>
      </c>
      <c r="I462" s="2">
        <f>VLOOKUP($B462,'Changes (pct point)'!$B:$AA,I$645,FALSE)/(VLOOKUP($B462,'Rates (%) SA2'!$B:$AA,I$645,FALSE)-(VLOOKUP($B462,'Changes (pct point)'!$B:$AA,I$645,FALSE)))</f>
        <v>-4.3221476510067212E-2</v>
      </c>
      <c r="J462" s="2">
        <f>VLOOKUP($B462,'Changes (pct point)'!$B:$AA,J$645,FALSE)/(VLOOKUP($B462,'Rates (%) SA2'!$B:$AA,J$645,FALSE)-(VLOOKUP($B462,'Changes (pct point)'!$B:$AA,J$645,FALSE)))</f>
        <v>0.20961799999999992</v>
      </c>
      <c r="K462" s="2">
        <f>VLOOKUP($B462,'Changes (pct point)'!$B:$AA,K$645,FALSE)/(VLOOKUP($B462,'Rates (%) SA2'!$B:$AA,K$645,FALSE)-(VLOOKUP($B462,'Changes (pct point)'!$B:$AA,K$645,FALSE)))</f>
        <v>0.20883355704697981</v>
      </c>
      <c r="L462" s="2">
        <f>VLOOKUP($B462,'Changes (pct point)'!$B:$AA,L$645,FALSE)/(VLOOKUP($B462,'Rates (%) SA2'!$B:$AA,L$645,FALSE)-(VLOOKUP($B462,'Changes (pct point)'!$B:$AA,L$645,FALSE)))</f>
        <v>-0.35634218340611362</v>
      </c>
      <c r="M462" s="2">
        <f>VLOOKUP($B462,'Changes (pct point)'!$B:$AA,M$645,FALSE)/(VLOOKUP($B462,'Rates (%) SA2'!$B:$AA,M$645,FALSE)-(VLOOKUP($B462,'Changes (pct point)'!$B:$AA,M$645,FALSE)))</f>
        <v>-0.13752069351230434</v>
      </c>
      <c r="N462" s="2">
        <f>VLOOKUP($B462,'Changes (pct point)'!$B:$AA,N$645,FALSE)/(VLOOKUP($B462,'Rates (%) SA2'!$B:$AA,N$645,FALSE)-(VLOOKUP($B462,'Changes (pct point)'!$B:$AA,N$645,FALSE)))</f>
        <v>-0.54862037914691941</v>
      </c>
      <c r="O462" s="2">
        <f>VLOOKUP($B462,'Changes (pct point)'!$B:$AA,O$645,FALSE)/(VLOOKUP($B462,'Rates (%) SA2'!$B:$AA,O$645,FALSE)-(VLOOKUP($B462,'Changes (pct point)'!$B:$AA,O$645,FALSE)))</f>
        <v>0.15077999999999994</v>
      </c>
      <c r="P462" s="2">
        <f>VLOOKUP($B462,'Changes (pct point)'!$B:$AA,P$645,FALSE)/(VLOOKUP($B462,'Rates (%) SA2'!$B:$AA,P$645,FALSE)-(VLOOKUP($B462,'Changes (pct point)'!$B:$AA,P$645,FALSE)))</f>
        <v>-0.22599641434262951</v>
      </c>
      <c r="Q462" s="2">
        <f>VLOOKUP($B462,'Changes (pct point)'!$B:$AA,Q$645,FALSE)/(VLOOKUP($B462,'Rates (%) SA2'!$B:$AA,Q$645,FALSE)-(VLOOKUP($B462,'Changes (pct point)'!$B:$AA,Q$645,FALSE)))</f>
        <v>0.16508036750483565</v>
      </c>
      <c r="R462" s="2">
        <f>VLOOKUP($B462,'Changes (pct point)'!$B:$AA,R$645,FALSE)/(VLOOKUP($B462,'Rates (%) SA2'!$B:$AA,R$645,FALSE)-(VLOOKUP($B462,'Changes (pct point)'!$B:$AA,R$645,FALSE)))</f>
        <v>0.66487755102040813</v>
      </c>
      <c r="S462" s="2">
        <f>VLOOKUP($B462,'Changes (pct point)'!$B:$AA,S$645,FALSE)/(VLOOKUP($B462,'Rates (%) SA2'!$B:$AA,S$645,FALSE)-(VLOOKUP($B462,'Changes (pct point)'!$B:$AA,S$645,FALSE)))</f>
        <v>-0.29762981878088968</v>
      </c>
      <c r="T462" s="2">
        <f>VLOOKUP($B462,'Changes (pct point)'!$B:$AA,T$645,FALSE)/(VLOOKUP($B462,'Rates (%) SA2'!$B:$AA,T$645,FALSE)-(VLOOKUP($B462,'Changes (pct point)'!$B:$AA,T$645,FALSE)))</f>
        <v>0.18843640449438198</v>
      </c>
      <c r="U462" s="2">
        <f>VLOOKUP($B462,'Changes (pct point)'!$B:$AA,U$645,FALSE)/(VLOOKUP($B462,'Rates (%) SA2'!$B:$AA,U$645,FALSE)-(VLOOKUP($B462,'Changes (pct point)'!$B:$AA,U$645,FALSE)))</f>
        <v>-0.24643910209992764</v>
      </c>
      <c r="V462" s="2">
        <f>VLOOKUP($B462,'Changes (pct point)'!$B:$AA,V$645,FALSE)/(VLOOKUP($B462,'Rates (%) SA2'!$B:$AA,V$645,FALSE)-(VLOOKUP($B462,'Changes (pct point)'!$B:$AA,V$645,FALSE)))</f>
        <v>0.30299259259259259</v>
      </c>
      <c r="W462" s="2">
        <f>VLOOKUP($B462,'Changes (pct point)'!$B:$AA,W$645,FALSE)/(VLOOKUP($B462,'Rates (%) SA2'!$B:$AA,W$645,FALSE)-(VLOOKUP($B462,'Changes (pct point)'!$B:$AA,W$645,FALSE)))</f>
        <v>0.11226476314081765</v>
      </c>
      <c r="X462" s="2">
        <f>VLOOKUP($B462,'Changes (pct point)'!$B:$AA,X$645,FALSE)/(VLOOKUP($B462,'Rates (%) SA2'!$B:$AA,X$645,FALSE)-(VLOOKUP($B462,'Changes (pct point)'!$B:$AA,X$645,FALSE)))</f>
        <v>-0.1741573033707865</v>
      </c>
      <c r="Y462" s="2">
        <f>VLOOKUP($B462,'Changes (pct point)'!$B:$AA,Y$645,FALSE)/(VLOOKUP($B462,'Rates (%) SA2'!$B:$AA,Y$645,FALSE)-(VLOOKUP($B462,'Changes (pct point)'!$B:$AA,Y$645,FALSE)))</f>
        <v>0</v>
      </c>
      <c r="Z462" s="2">
        <f>VLOOKUP($B462,'Changes (pct point)'!$B:$AA,Z$645,FALSE)/(VLOOKUP($B462,'Rates (%) SA2'!$B:$AA,Z$645,FALSE)-(VLOOKUP($B462,'Changes (pct point)'!$B:$AA,Z$645,FALSE)))</f>
        <v>1.8031555221637866E-2</v>
      </c>
    </row>
    <row r="463" spans="1:26" x14ac:dyDescent="0.3">
      <c r="A463">
        <v>121041689</v>
      </c>
      <c r="B463" t="s">
        <v>549</v>
      </c>
      <c r="C463" s="2">
        <f>VLOOKUP($B463,'Changes (pct point)'!$B:$AA,C$645,FALSE)/(VLOOKUP($B463,'Rates (%) SA2'!$B:$AA,C$645,FALSE)-(VLOOKUP($B463,'Changes (pct point)'!$B:$AA,C$645,FALSE)))</f>
        <v>-0.24851368729130674</v>
      </c>
      <c r="D463" s="2">
        <f>VLOOKUP($B463,'Changes (pct point)'!$B:$AA,D$645,FALSE)/(VLOOKUP($B463,'Rates (%) SA2'!$B:$AA,D$645,FALSE)-(VLOOKUP($B463,'Changes (pct point)'!$B:$AA,D$645,FALSE)))</f>
        <v>-0.58097497873663784</v>
      </c>
      <c r="E463" s="2">
        <f>VLOOKUP($B463,'Changes (pct point)'!$B:$AA,E$645,FALSE)/(VLOOKUP($B463,'Rates (%) SA2'!$B:$AA,E$645,FALSE)-(VLOOKUP($B463,'Changes (pct point)'!$B:$AA,E$645,FALSE)))</f>
        <v>-0.14711760979960056</v>
      </c>
      <c r="F463" s="2">
        <f>VLOOKUP($B463,'Changes (pct point)'!$B:$AA,F$645,FALSE)/(VLOOKUP($B463,'Rates (%) SA2'!$B:$AA,F$645,FALSE)-(VLOOKUP($B463,'Changes (pct point)'!$B:$AA,F$645,FALSE)))</f>
        <v>-0.26217499198334976</v>
      </c>
      <c r="G463" s="2">
        <f>VLOOKUP($B463,'Changes (pct point)'!$B:$AA,G$645,FALSE)/(VLOOKUP($B463,'Rates (%) SA2'!$B:$AA,G$645,FALSE)-(VLOOKUP($B463,'Changes (pct point)'!$B:$AA,G$645,FALSE)))</f>
        <v>0.22496363014712442</v>
      </c>
      <c r="H463" s="2">
        <f>VLOOKUP($B463,'Changes (pct point)'!$B:$AA,H$645,FALSE)/(VLOOKUP($B463,'Rates (%) SA2'!$B:$AA,H$645,FALSE)-(VLOOKUP($B463,'Changes (pct point)'!$B:$AA,H$645,FALSE)))</f>
        <v>-7.7091505965827048E-2</v>
      </c>
      <c r="I463" s="2">
        <f>VLOOKUP($B463,'Changes (pct point)'!$B:$AA,I$645,FALSE)/(VLOOKUP($B463,'Rates (%) SA2'!$B:$AA,I$645,FALSE)-(VLOOKUP($B463,'Changes (pct point)'!$B:$AA,I$645,FALSE)))</f>
        <v>-0.22231114008411654</v>
      </c>
      <c r="J463" s="2">
        <f>VLOOKUP($B463,'Changes (pct point)'!$B:$AA,J$645,FALSE)/(VLOOKUP($B463,'Rates (%) SA2'!$B:$AA,J$645,FALSE)-(VLOOKUP($B463,'Changes (pct point)'!$B:$AA,J$645,FALSE)))</f>
        <v>0.16738364427057481</v>
      </c>
      <c r="K463" s="2">
        <f>VLOOKUP($B463,'Changes (pct point)'!$B:$AA,K$645,FALSE)/(VLOOKUP($B463,'Rates (%) SA2'!$B:$AA,K$645,FALSE)-(VLOOKUP($B463,'Changes (pct point)'!$B:$AA,K$645,FALSE)))</f>
        <v>0.30204683378987546</v>
      </c>
      <c r="L463" s="2">
        <f>VLOOKUP($B463,'Changes (pct point)'!$B:$AA,L$645,FALSE)/(VLOOKUP($B463,'Rates (%) SA2'!$B:$AA,L$645,FALSE)-(VLOOKUP($B463,'Changes (pct point)'!$B:$AA,L$645,FALSE)))</f>
        <v>-0.73210052373522383</v>
      </c>
      <c r="M463" s="2">
        <f>VLOOKUP($B463,'Changes (pct point)'!$B:$AA,M$645,FALSE)/(VLOOKUP($B463,'Rates (%) SA2'!$B:$AA,M$645,FALSE)-(VLOOKUP($B463,'Changes (pct point)'!$B:$AA,M$645,FALSE)))</f>
        <v>-0.36000321055361684</v>
      </c>
      <c r="N463" s="2">
        <f>VLOOKUP($B463,'Changes (pct point)'!$B:$AA,N$645,FALSE)/(VLOOKUP($B463,'Rates (%) SA2'!$B:$AA,N$645,FALSE)-(VLOOKUP($B463,'Changes (pct point)'!$B:$AA,N$645,FALSE)))</f>
        <v>-0.61835925230735989</v>
      </c>
      <c r="O463" s="2">
        <f>VLOOKUP($B463,'Changes (pct point)'!$B:$AA,O$645,FALSE)/(VLOOKUP($B463,'Rates (%) SA2'!$B:$AA,O$645,FALSE)-(VLOOKUP($B463,'Changes (pct point)'!$B:$AA,O$645,FALSE)))</f>
        <v>1.0771212606061824</v>
      </c>
      <c r="P463" s="2">
        <f>VLOOKUP($B463,'Changes (pct point)'!$B:$AA,P$645,FALSE)/(VLOOKUP($B463,'Rates (%) SA2'!$B:$AA,P$645,FALSE)-(VLOOKUP($B463,'Changes (pct point)'!$B:$AA,P$645,FALSE)))</f>
        <v>-0.28070716913703458</v>
      </c>
      <c r="Q463" s="2">
        <f>VLOOKUP($B463,'Changes (pct point)'!$B:$AA,Q$645,FALSE)/(VLOOKUP($B463,'Rates (%) SA2'!$B:$AA,Q$645,FALSE)-(VLOOKUP($B463,'Changes (pct point)'!$B:$AA,Q$645,FALSE)))</f>
        <v>0.19067428427663874</v>
      </c>
      <c r="R463" s="2">
        <f>VLOOKUP($B463,'Changes (pct point)'!$B:$AA,R$645,FALSE)/(VLOOKUP($B463,'Rates (%) SA2'!$B:$AA,R$645,FALSE)-(VLOOKUP($B463,'Changes (pct point)'!$B:$AA,R$645,FALSE)))</f>
        <v>-3.6663747857965973E-2</v>
      </c>
      <c r="S463" s="2">
        <f>VLOOKUP($B463,'Changes (pct point)'!$B:$AA,S$645,FALSE)/(VLOOKUP($B463,'Rates (%) SA2'!$B:$AA,S$645,FALSE)-(VLOOKUP($B463,'Changes (pct point)'!$B:$AA,S$645,FALSE)))</f>
        <v>0.1597720424520227</v>
      </c>
      <c r="T463" s="2">
        <f>VLOOKUP($B463,'Changes (pct point)'!$B:$AA,T$645,FALSE)/(VLOOKUP($B463,'Rates (%) SA2'!$B:$AA,T$645,FALSE)-(VLOOKUP($B463,'Changes (pct point)'!$B:$AA,T$645,FALSE)))</f>
        <v>-0.33014583067204933</v>
      </c>
      <c r="U463" s="2">
        <f>VLOOKUP($B463,'Changes (pct point)'!$B:$AA,U$645,FALSE)/(VLOOKUP($B463,'Rates (%) SA2'!$B:$AA,U$645,FALSE)-(VLOOKUP($B463,'Changes (pct point)'!$B:$AA,U$645,FALSE)))</f>
        <v>-0.24762743663806686</v>
      </c>
      <c r="V463" s="2" t="e">
        <f>VLOOKUP($B463,'Changes (pct point)'!$B:$AA,V$645,FALSE)/(VLOOKUP($B463,'Rates (%) SA2'!$B:$AA,V$645,FALSE)-(VLOOKUP($B463,'Changes (pct point)'!$B:$AA,V$645,FALSE)))</f>
        <v>#VALUE!</v>
      </c>
      <c r="W463" s="2">
        <f>VLOOKUP($B463,'Changes (pct point)'!$B:$AA,W$645,FALSE)/(VLOOKUP($B463,'Rates (%) SA2'!$B:$AA,W$645,FALSE)-(VLOOKUP($B463,'Changes (pct point)'!$B:$AA,W$645,FALSE)))</f>
        <v>0.17473118279569891</v>
      </c>
      <c r="X463" s="2">
        <f>VLOOKUP($B463,'Changes (pct point)'!$B:$AA,X$645,FALSE)/(VLOOKUP($B463,'Rates (%) SA2'!$B:$AA,X$645,FALSE)-(VLOOKUP($B463,'Changes (pct point)'!$B:$AA,X$645,FALSE)))</f>
        <v>0</v>
      </c>
      <c r="Y463" s="2">
        <f>VLOOKUP($B463,'Changes (pct point)'!$B:$AA,Y$645,FALSE)/(VLOOKUP($B463,'Rates (%) SA2'!$B:$AA,Y$645,FALSE)-(VLOOKUP($B463,'Changes (pct point)'!$B:$AA,Y$645,FALSE)))</f>
        <v>0.64645602049530315</v>
      </c>
      <c r="Z463" s="2">
        <f>VLOOKUP($B463,'Changes (pct point)'!$B:$AA,Z$645,FALSE)/(VLOOKUP($B463,'Rates (%) SA2'!$B:$AA,Z$645,FALSE)-(VLOOKUP($B463,'Changes (pct point)'!$B:$AA,Z$645,FALSE)))</f>
        <v>-0.23093922651933699</v>
      </c>
    </row>
    <row r="464" spans="1:26" x14ac:dyDescent="0.3">
      <c r="A464">
        <v>123011702</v>
      </c>
      <c r="B464" t="s">
        <v>574</v>
      </c>
      <c r="C464" s="2">
        <f>VLOOKUP($B464,'Changes (pct point)'!$B:$AA,C$645,FALSE)/(VLOOKUP($B464,'Rates (%) SA2'!$B:$AA,C$645,FALSE)-(VLOOKUP($B464,'Changes (pct point)'!$B:$AA,C$645,FALSE)))</f>
        <v>0.29221929453139828</v>
      </c>
      <c r="D464" s="2">
        <f>VLOOKUP($B464,'Changes (pct point)'!$B:$AA,D$645,FALSE)/(VLOOKUP($B464,'Rates (%) SA2'!$B:$AA,D$645,FALSE)-(VLOOKUP($B464,'Changes (pct point)'!$B:$AA,D$645,FALSE)))</f>
        <v>-7.846777525342967E-2</v>
      </c>
      <c r="E464" s="2">
        <f>VLOOKUP($B464,'Changes (pct point)'!$B:$AA,E$645,FALSE)/(VLOOKUP($B464,'Rates (%) SA2'!$B:$AA,E$645,FALSE)-(VLOOKUP($B464,'Changes (pct point)'!$B:$AA,E$645,FALSE)))</f>
        <v>0.45802902746719787</v>
      </c>
      <c r="F464" s="2">
        <f>VLOOKUP($B464,'Changes (pct point)'!$B:$AA,F$645,FALSE)/(VLOOKUP($B464,'Rates (%) SA2'!$B:$AA,F$645,FALSE)-(VLOOKUP($B464,'Changes (pct point)'!$B:$AA,F$645,FALSE)))</f>
        <v>0.4192333585678234</v>
      </c>
      <c r="G464" s="2">
        <f>VLOOKUP($B464,'Changes (pct point)'!$B:$AA,G$645,FALSE)/(VLOOKUP($B464,'Rates (%) SA2'!$B:$AA,G$645,FALSE)-(VLOOKUP($B464,'Changes (pct point)'!$B:$AA,G$645,FALSE)))</f>
        <v>2.0195455626996397</v>
      </c>
      <c r="H464" s="2">
        <f>VLOOKUP($B464,'Changes (pct point)'!$B:$AA,H$645,FALSE)/(VLOOKUP($B464,'Rates (%) SA2'!$B:$AA,H$645,FALSE)-(VLOOKUP($B464,'Changes (pct point)'!$B:$AA,H$645,FALSE)))</f>
        <v>0.51963971254106556</v>
      </c>
      <c r="I464" s="2">
        <f>VLOOKUP($B464,'Changes (pct point)'!$B:$AA,I$645,FALSE)/(VLOOKUP($B464,'Rates (%) SA2'!$B:$AA,I$645,FALSE)-(VLOOKUP($B464,'Changes (pct point)'!$B:$AA,I$645,FALSE)))</f>
        <v>0.53269965052008428</v>
      </c>
      <c r="J464" s="2">
        <f>VLOOKUP($B464,'Changes (pct point)'!$B:$AA,J$645,FALSE)/(VLOOKUP($B464,'Rates (%) SA2'!$B:$AA,J$645,FALSE)-(VLOOKUP($B464,'Changes (pct point)'!$B:$AA,J$645,FALSE)))</f>
        <v>0.28440006410249663</v>
      </c>
      <c r="K464" s="2">
        <f>VLOOKUP($B464,'Changes (pct point)'!$B:$AA,K$645,FALSE)/(VLOOKUP($B464,'Rates (%) SA2'!$B:$AA,K$645,FALSE)-(VLOOKUP($B464,'Changes (pct point)'!$B:$AA,K$645,FALSE)))</f>
        <v>1.1424120319414621</v>
      </c>
      <c r="L464" s="2">
        <f>VLOOKUP($B464,'Changes (pct point)'!$B:$AA,L$645,FALSE)/(VLOOKUP($B464,'Rates (%) SA2'!$B:$AA,L$645,FALSE)-(VLOOKUP($B464,'Changes (pct point)'!$B:$AA,L$645,FALSE)))</f>
        <v>0.5181660732522978</v>
      </c>
      <c r="M464" s="2">
        <f>VLOOKUP($B464,'Changes (pct point)'!$B:$AA,M$645,FALSE)/(VLOOKUP($B464,'Rates (%) SA2'!$B:$AA,M$645,FALSE)-(VLOOKUP($B464,'Changes (pct point)'!$B:$AA,M$645,FALSE)))</f>
        <v>-0.30705112514998406</v>
      </c>
      <c r="N464" s="2">
        <f>VLOOKUP($B464,'Changes (pct point)'!$B:$AA,N$645,FALSE)/(VLOOKUP($B464,'Rates (%) SA2'!$B:$AA,N$645,FALSE)-(VLOOKUP($B464,'Changes (pct point)'!$B:$AA,N$645,FALSE)))</f>
        <v>0.53053636835603146</v>
      </c>
      <c r="O464" s="2">
        <f>VLOOKUP($B464,'Changes (pct point)'!$B:$AA,O$645,FALSE)/(VLOOKUP($B464,'Rates (%) SA2'!$B:$AA,O$645,FALSE)-(VLOOKUP($B464,'Changes (pct point)'!$B:$AA,O$645,FALSE)))</f>
        <v>0.36852282116940704</v>
      </c>
      <c r="P464" s="2">
        <f>VLOOKUP($B464,'Changes (pct point)'!$B:$AA,P$645,FALSE)/(VLOOKUP($B464,'Rates (%) SA2'!$B:$AA,P$645,FALSE)-(VLOOKUP($B464,'Changes (pct point)'!$B:$AA,P$645,FALSE)))</f>
        <v>-0.59679998994542593</v>
      </c>
      <c r="Q464" s="2">
        <f>VLOOKUP($B464,'Changes (pct point)'!$B:$AA,Q$645,FALSE)/(VLOOKUP($B464,'Rates (%) SA2'!$B:$AA,Q$645,FALSE)-(VLOOKUP($B464,'Changes (pct point)'!$B:$AA,Q$645,FALSE)))</f>
        <v>0.78706660862994526</v>
      </c>
      <c r="R464" s="2">
        <f>VLOOKUP($B464,'Changes (pct point)'!$B:$AA,R$645,FALSE)/(VLOOKUP($B464,'Rates (%) SA2'!$B:$AA,R$645,FALSE)-(VLOOKUP($B464,'Changes (pct point)'!$B:$AA,R$645,FALSE)))</f>
        <v>2.4427720084766569</v>
      </c>
      <c r="S464" s="2">
        <f>VLOOKUP($B464,'Changes (pct point)'!$B:$AA,S$645,FALSE)/(VLOOKUP($B464,'Rates (%) SA2'!$B:$AA,S$645,FALSE)-(VLOOKUP($B464,'Changes (pct point)'!$B:$AA,S$645,FALSE)))</f>
        <v>2.2476314108025517</v>
      </c>
      <c r="T464" s="2">
        <f>VLOOKUP($B464,'Changes (pct point)'!$B:$AA,T$645,FALSE)/(VLOOKUP($B464,'Rates (%) SA2'!$B:$AA,T$645,FALSE)-(VLOOKUP($B464,'Changes (pct point)'!$B:$AA,T$645,FALSE)))</f>
        <v>0.71761329440661059</v>
      </c>
      <c r="U464" s="2">
        <f>VLOOKUP($B464,'Changes (pct point)'!$B:$AA,U$645,FALSE)/(VLOOKUP($B464,'Rates (%) SA2'!$B:$AA,U$645,FALSE)-(VLOOKUP($B464,'Changes (pct point)'!$B:$AA,U$645,FALSE)))</f>
        <v>-0.24844688474512719</v>
      </c>
      <c r="V464" s="2" t="e">
        <f>VLOOKUP($B464,'Changes (pct point)'!$B:$AA,V$645,FALSE)/(VLOOKUP($B464,'Rates (%) SA2'!$B:$AA,V$645,FALSE)-(VLOOKUP($B464,'Changes (pct point)'!$B:$AA,V$645,FALSE)))</f>
        <v>#VALUE!</v>
      </c>
      <c r="W464" s="2">
        <f>VLOOKUP($B464,'Changes (pct point)'!$B:$AA,W$645,FALSE)/(VLOOKUP($B464,'Rates (%) SA2'!$B:$AA,W$645,FALSE)-(VLOOKUP($B464,'Changes (pct point)'!$B:$AA,W$645,FALSE)))</f>
        <v>9.0090090090090089E-3</v>
      </c>
      <c r="X464" s="2">
        <f>VLOOKUP($B464,'Changes (pct point)'!$B:$AA,X$645,FALSE)/(VLOOKUP($B464,'Rates (%) SA2'!$B:$AA,X$645,FALSE)-(VLOOKUP($B464,'Changes (pct point)'!$B:$AA,X$645,FALSE)))</f>
        <v>0.28378378378378383</v>
      </c>
      <c r="Y464" s="2">
        <f>VLOOKUP($B464,'Changes (pct point)'!$B:$AA,Y$645,FALSE)/(VLOOKUP($B464,'Rates (%) SA2'!$B:$AA,Y$645,FALSE)-(VLOOKUP($B464,'Changes (pct point)'!$B:$AA,Y$645,FALSE)))</f>
        <v>-0.25309917355371903</v>
      </c>
      <c r="Z464" s="2">
        <f>VLOOKUP($B464,'Changes (pct point)'!$B:$AA,Z$645,FALSE)/(VLOOKUP($B464,'Rates (%) SA2'!$B:$AA,Z$645,FALSE)-(VLOOKUP($B464,'Changes (pct point)'!$B:$AA,Z$645,FALSE)))</f>
        <v>6.2080536912751678E-2</v>
      </c>
    </row>
    <row r="465" spans="1:26" x14ac:dyDescent="0.3">
      <c r="A465">
        <v>121041414</v>
      </c>
      <c r="B465" t="s">
        <v>545</v>
      </c>
      <c r="C465" s="2">
        <f>VLOOKUP($B465,'Changes (pct point)'!$B:$AA,C$645,FALSE)/(VLOOKUP($B465,'Rates (%) SA2'!$B:$AA,C$645,FALSE)-(VLOOKUP($B465,'Changes (pct point)'!$B:$AA,C$645,FALSE)))</f>
        <v>-0.21707163375224414</v>
      </c>
      <c r="D465" s="2">
        <f>VLOOKUP($B465,'Changes (pct point)'!$B:$AA,D$645,FALSE)/(VLOOKUP($B465,'Rates (%) SA2'!$B:$AA,D$645,FALSE)-(VLOOKUP($B465,'Changes (pct point)'!$B:$AA,D$645,FALSE)))</f>
        <v>-0.64921787709497214</v>
      </c>
      <c r="E465" s="2">
        <f>VLOOKUP($B465,'Changes (pct point)'!$B:$AA,E$645,FALSE)/(VLOOKUP($B465,'Rates (%) SA2'!$B:$AA,E$645,FALSE)-(VLOOKUP($B465,'Changes (pct point)'!$B:$AA,E$645,FALSE)))</f>
        <v>-2.6738095238095196E-2</v>
      </c>
      <c r="F465" s="2">
        <f>VLOOKUP($B465,'Changes (pct point)'!$B:$AA,F$645,FALSE)/(VLOOKUP($B465,'Rates (%) SA2'!$B:$AA,F$645,FALSE)-(VLOOKUP($B465,'Changes (pct point)'!$B:$AA,F$645,FALSE)))</f>
        <v>-0.26114035874439462</v>
      </c>
      <c r="G465" s="2">
        <f>VLOOKUP($B465,'Changes (pct point)'!$B:$AA,G$645,FALSE)/(VLOOKUP($B465,'Rates (%) SA2'!$B:$AA,G$645,FALSE)-(VLOOKUP($B465,'Changes (pct point)'!$B:$AA,G$645,FALSE)))</f>
        <v>0.31430791366906463</v>
      </c>
      <c r="H465" s="2">
        <f>VLOOKUP($B465,'Changes (pct point)'!$B:$AA,H$645,FALSE)/(VLOOKUP($B465,'Rates (%) SA2'!$B:$AA,H$645,FALSE)-(VLOOKUP($B465,'Changes (pct point)'!$B:$AA,H$645,FALSE)))</f>
        <v>-0.15905317073170736</v>
      </c>
      <c r="I465" s="2">
        <f>VLOOKUP($B465,'Changes (pct point)'!$B:$AA,I$645,FALSE)/(VLOOKUP($B465,'Rates (%) SA2'!$B:$AA,I$645,FALSE)-(VLOOKUP($B465,'Changes (pct point)'!$B:$AA,I$645,FALSE)))</f>
        <v>-0.11915725190839704</v>
      </c>
      <c r="J465" s="2">
        <f>VLOOKUP($B465,'Changes (pct point)'!$B:$AA,J$645,FALSE)/(VLOOKUP($B465,'Rates (%) SA2'!$B:$AA,J$645,FALSE)-(VLOOKUP($B465,'Changes (pct point)'!$B:$AA,J$645,FALSE)))</f>
        <v>0.14221089494163414</v>
      </c>
      <c r="K465" s="2">
        <f>VLOOKUP($B465,'Changes (pct point)'!$B:$AA,K$645,FALSE)/(VLOOKUP($B465,'Rates (%) SA2'!$B:$AA,K$645,FALSE)-(VLOOKUP($B465,'Changes (pct point)'!$B:$AA,K$645,FALSE)))</f>
        <v>-0.16549076305220889</v>
      </c>
      <c r="L465" s="2">
        <f>VLOOKUP($B465,'Changes (pct point)'!$B:$AA,L$645,FALSE)/(VLOOKUP($B465,'Rates (%) SA2'!$B:$AA,L$645,FALSE)-(VLOOKUP($B465,'Changes (pct point)'!$B:$AA,L$645,FALSE)))</f>
        <v>-0.7712190600522193</v>
      </c>
      <c r="M465" s="2">
        <f>VLOOKUP($B465,'Changes (pct point)'!$B:$AA,M$645,FALSE)/(VLOOKUP($B465,'Rates (%) SA2'!$B:$AA,M$645,FALSE)-(VLOOKUP($B465,'Changes (pct point)'!$B:$AA,M$645,FALSE)))</f>
        <v>-0.34892767857142859</v>
      </c>
      <c r="N465" s="2">
        <f>VLOOKUP($B465,'Changes (pct point)'!$B:$AA,N$645,FALSE)/(VLOOKUP($B465,'Rates (%) SA2'!$B:$AA,N$645,FALSE)-(VLOOKUP($B465,'Changes (pct point)'!$B:$AA,N$645,FALSE)))</f>
        <v>-0.60323192182410423</v>
      </c>
      <c r="O465" s="2">
        <f>VLOOKUP($B465,'Changes (pct point)'!$B:$AA,O$645,FALSE)/(VLOOKUP($B465,'Rates (%) SA2'!$B:$AA,O$645,FALSE)-(VLOOKUP($B465,'Changes (pct point)'!$B:$AA,O$645,FALSE)))</f>
        <v>0.51929916666666676</v>
      </c>
      <c r="P465" s="2">
        <f>VLOOKUP($B465,'Changes (pct point)'!$B:$AA,P$645,FALSE)/(VLOOKUP($B465,'Rates (%) SA2'!$B:$AA,P$645,FALSE)-(VLOOKUP($B465,'Changes (pct point)'!$B:$AA,P$645,FALSE)))</f>
        <v>-0.34332142857142856</v>
      </c>
      <c r="Q465" s="2">
        <f>VLOOKUP($B465,'Changes (pct point)'!$B:$AA,Q$645,FALSE)/(VLOOKUP($B465,'Rates (%) SA2'!$B:$AA,Q$645,FALSE)-(VLOOKUP($B465,'Changes (pct point)'!$B:$AA,Q$645,FALSE)))</f>
        <v>0.13312607260726081</v>
      </c>
      <c r="R465" s="2">
        <f>VLOOKUP($B465,'Changes (pct point)'!$B:$AA,R$645,FALSE)/(VLOOKUP($B465,'Rates (%) SA2'!$B:$AA,R$645,FALSE)-(VLOOKUP($B465,'Changes (pct point)'!$B:$AA,R$645,FALSE)))</f>
        <v>0.12814999999999985</v>
      </c>
      <c r="S465" s="2">
        <f>VLOOKUP($B465,'Changes (pct point)'!$B:$AA,S$645,FALSE)/(VLOOKUP($B465,'Rates (%) SA2'!$B:$AA,S$645,FALSE)-(VLOOKUP($B465,'Changes (pct point)'!$B:$AA,S$645,FALSE)))</f>
        <v>-0.17905681818181812</v>
      </c>
      <c r="T465" s="2">
        <f>VLOOKUP($B465,'Changes (pct point)'!$B:$AA,T$645,FALSE)/(VLOOKUP($B465,'Rates (%) SA2'!$B:$AA,T$645,FALSE)-(VLOOKUP($B465,'Changes (pct point)'!$B:$AA,T$645,FALSE)))</f>
        <v>-0.3083533980582524</v>
      </c>
      <c r="U465" s="2">
        <f>VLOOKUP($B465,'Changes (pct point)'!$B:$AA,U$645,FALSE)/(VLOOKUP($B465,'Rates (%) SA2'!$B:$AA,U$645,FALSE)-(VLOOKUP($B465,'Changes (pct point)'!$B:$AA,U$645,FALSE)))</f>
        <v>-0.24884556113902839</v>
      </c>
      <c r="V465" s="2">
        <f>VLOOKUP($B465,'Changes (pct point)'!$B:$AA,V$645,FALSE)/(VLOOKUP($B465,'Rates (%) SA2'!$B:$AA,V$645,FALSE)-(VLOOKUP($B465,'Changes (pct point)'!$B:$AA,V$645,FALSE)))</f>
        <v>0.30670000000000003</v>
      </c>
      <c r="W465" s="2">
        <f>VLOOKUP($B465,'Changes (pct point)'!$B:$AA,W$645,FALSE)/(VLOOKUP($B465,'Rates (%) SA2'!$B:$AA,W$645,FALSE)-(VLOOKUP($B465,'Changes (pct point)'!$B:$AA,W$645,FALSE)))</f>
        <v>0.3083333333333334</v>
      </c>
      <c r="X465" s="2" t="e">
        <f>VLOOKUP($B465,'Changes (pct point)'!$B:$AA,X$645,FALSE)/(VLOOKUP($B465,'Rates (%) SA2'!$B:$AA,X$645,FALSE)-(VLOOKUP($B465,'Changes (pct point)'!$B:$AA,X$645,FALSE)))</f>
        <v>#DIV/0!</v>
      </c>
      <c r="Y465" s="2">
        <f>VLOOKUP($B465,'Changes (pct point)'!$B:$AA,Y$645,FALSE)/(VLOOKUP($B465,'Rates (%) SA2'!$B:$AA,Y$645,FALSE)-(VLOOKUP($B465,'Changes (pct point)'!$B:$AA,Y$645,FALSE)))</f>
        <v>-3.8338658146964855E-2</v>
      </c>
      <c r="Z465" s="2">
        <f>VLOOKUP($B465,'Changes (pct point)'!$B:$AA,Z$645,FALSE)/(VLOOKUP($B465,'Rates (%) SA2'!$B:$AA,Z$645,FALSE)-(VLOOKUP($B465,'Changes (pct point)'!$B:$AA,Z$645,FALSE)))</f>
        <v>0.14696813977389517</v>
      </c>
    </row>
    <row r="466" spans="1:26" x14ac:dyDescent="0.3">
      <c r="A466">
        <v>108021160</v>
      </c>
      <c r="B466" t="s">
        <v>239</v>
      </c>
      <c r="C466" s="2">
        <f>VLOOKUP($B466,'Changes (pct point)'!$B:$AA,C$645,FALSE)/(VLOOKUP($B466,'Rates (%) SA2'!$B:$AA,C$645,FALSE)-(VLOOKUP($B466,'Changes (pct point)'!$B:$AA,C$645,FALSE)))</f>
        <v>0.1735525568181818</v>
      </c>
      <c r="D466" s="2">
        <f>VLOOKUP($B466,'Changes (pct point)'!$B:$AA,D$645,FALSE)/(VLOOKUP($B466,'Rates (%) SA2'!$B:$AA,D$645,FALSE)-(VLOOKUP($B466,'Changes (pct point)'!$B:$AA,D$645,FALSE)))</f>
        <v>-0.36429558011049723</v>
      </c>
      <c r="E466" s="2">
        <f>VLOOKUP($B466,'Changes (pct point)'!$B:$AA,E$645,FALSE)/(VLOOKUP($B466,'Rates (%) SA2'!$B:$AA,E$645,FALSE)-(VLOOKUP($B466,'Changes (pct point)'!$B:$AA,E$645,FALSE)))</f>
        <v>1.0413999999999999</v>
      </c>
      <c r="F466" s="2">
        <f>VLOOKUP($B466,'Changes (pct point)'!$B:$AA,F$645,FALSE)/(VLOOKUP($B466,'Rates (%) SA2'!$B:$AA,F$645,FALSE)-(VLOOKUP($B466,'Changes (pct point)'!$B:$AA,F$645,FALSE)))</f>
        <v>0.12813130434782591</v>
      </c>
      <c r="G466" s="2">
        <f>VLOOKUP($B466,'Changes (pct point)'!$B:$AA,G$645,FALSE)/(VLOOKUP($B466,'Rates (%) SA2'!$B:$AA,G$645,FALSE)-(VLOOKUP($B466,'Changes (pct point)'!$B:$AA,G$645,FALSE)))</f>
        <v>0.7732299270072992</v>
      </c>
      <c r="H466" s="2">
        <f>VLOOKUP($B466,'Changes (pct point)'!$B:$AA,H$645,FALSE)/(VLOOKUP($B466,'Rates (%) SA2'!$B:$AA,H$645,FALSE)-(VLOOKUP($B466,'Changes (pct point)'!$B:$AA,H$645,FALSE)))</f>
        <v>0.55546337448559668</v>
      </c>
      <c r="I466" s="2">
        <f>VLOOKUP($B466,'Changes (pct point)'!$B:$AA,I$645,FALSE)/(VLOOKUP($B466,'Rates (%) SA2'!$B:$AA,I$645,FALSE)-(VLOOKUP($B466,'Changes (pct point)'!$B:$AA,I$645,FALSE)))</f>
        <v>0.19557071428571432</v>
      </c>
      <c r="J466" s="2">
        <f>VLOOKUP($B466,'Changes (pct point)'!$B:$AA,J$645,FALSE)/(VLOOKUP($B466,'Rates (%) SA2'!$B:$AA,J$645,FALSE)-(VLOOKUP($B466,'Changes (pct point)'!$B:$AA,J$645,FALSE)))</f>
        <v>0.1576756756756757</v>
      </c>
      <c r="K466" s="2">
        <f>VLOOKUP($B466,'Changes (pct point)'!$B:$AA,K$645,FALSE)/(VLOOKUP($B466,'Rates (%) SA2'!$B:$AA,K$645,FALSE)-(VLOOKUP($B466,'Changes (pct point)'!$B:$AA,K$645,FALSE)))</f>
        <v>0.95500444444444454</v>
      </c>
      <c r="L466" s="2">
        <f>VLOOKUP($B466,'Changes (pct point)'!$B:$AA,L$645,FALSE)/(VLOOKUP($B466,'Rates (%) SA2'!$B:$AA,L$645,FALSE)-(VLOOKUP($B466,'Changes (pct point)'!$B:$AA,L$645,FALSE)))</f>
        <v>-0.22233606557377042</v>
      </c>
      <c r="M466" s="2">
        <f>VLOOKUP($B466,'Changes (pct point)'!$B:$AA,M$645,FALSE)/(VLOOKUP($B466,'Rates (%) SA2'!$B:$AA,M$645,FALSE)-(VLOOKUP($B466,'Changes (pct point)'!$B:$AA,M$645,FALSE)))</f>
        <v>-7.6329479768785791E-3</v>
      </c>
      <c r="N466" s="2">
        <f>VLOOKUP($B466,'Changes (pct point)'!$B:$AA,N$645,FALSE)/(VLOOKUP($B466,'Rates (%) SA2'!$B:$AA,N$645,FALSE)-(VLOOKUP($B466,'Changes (pct point)'!$B:$AA,N$645,FALSE)))</f>
        <v>-0.13483333333333336</v>
      </c>
      <c r="O466" s="2">
        <f>VLOOKUP($B466,'Changes (pct point)'!$B:$AA,O$645,FALSE)/(VLOOKUP($B466,'Rates (%) SA2'!$B:$AA,O$645,FALSE)-(VLOOKUP($B466,'Changes (pct point)'!$B:$AA,O$645,FALSE)))</f>
        <v>-1.0660273972602725E-2</v>
      </c>
      <c r="P466" s="2">
        <f>VLOOKUP($B466,'Changes (pct point)'!$B:$AA,P$645,FALSE)/(VLOOKUP($B466,'Rates (%) SA2'!$B:$AA,P$645,FALSE)-(VLOOKUP($B466,'Changes (pct point)'!$B:$AA,P$645,FALSE)))</f>
        <v>0.22466341463414646</v>
      </c>
      <c r="Q466" s="2">
        <f>VLOOKUP($B466,'Changes (pct point)'!$B:$AA,Q$645,FALSE)/(VLOOKUP($B466,'Rates (%) SA2'!$B:$AA,Q$645,FALSE)-(VLOOKUP($B466,'Changes (pct point)'!$B:$AA,Q$645,FALSE)))</f>
        <v>0.59553648068669529</v>
      </c>
      <c r="R466" s="2">
        <f>VLOOKUP($B466,'Changes (pct point)'!$B:$AA,R$645,FALSE)/(VLOOKUP($B466,'Rates (%) SA2'!$B:$AA,R$645,FALSE)-(VLOOKUP($B466,'Changes (pct point)'!$B:$AA,R$645,FALSE)))</f>
        <v>0.92743571428571414</v>
      </c>
      <c r="S466" s="2">
        <f>VLOOKUP($B466,'Changes (pct point)'!$B:$AA,S$645,FALSE)/(VLOOKUP($B466,'Rates (%) SA2'!$B:$AA,S$645,FALSE)-(VLOOKUP($B466,'Changes (pct point)'!$B:$AA,S$645,FALSE)))</f>
        <v>1.0408659090909091</v>
      </c>
      <c r="T466" s="2">
        <f>VLOOKUP($B466,'Changes (pct point)'!$B:$AA,T$645,FALSE)/(VLOOKUP($B466,'Rates (%) SA2'!$B:$AA,T$645,FALSE)-(VLOOKUP($B466,'Changes (pct point)'!$B:$AA,T$645,FALSE)))</f>
        <v>0.59095740740740721</v>
      </c>
      <c r="U466" s="2">
        <f>VLOOKUP($B466,'Changes (pct point)'!$B:$AA,U$645,FALSE)/(VLOOKUP($B466,'Rates (%) SA2'!$B:$AA,U$645,FALSE)-(VLOOKUP($B466,'Changes (pct point)'!$B:$AA,U$645,FALSE)))</f>
        <v>-0.24912050691244242</v>
      </c>
      <c r="V466" s="2">
        <f>VLOOKUP($B466,'Changes (pct point)'!$B:$AA,V$645,FALSE)/(VLOOKUP($B466,'Rates (%) SA2'!$B:$AA,V$645,FALSE)-(VLOOKUP($B466,'Changes (pct point)'!$B:$AA,V$645,FALSE)))</f>
        <v>0</v>
      </c>
      <c r="W466" s="2">
        <f>VLOOKUP($B466,'Changes (pct point)'!$B:$AA,W$645,FALSE)/(VLOOKUP($B466,'Rates (%) SA2'!$B:$AA,W$645,FALSE)-(VLOOKUP($B466,'Changes (pct point)'!$B:$AA,W$645,FALSE)))</f>
        <v>0.70899107755662327</v>
      </c>
      <c r="X466" s="2">
        <f>VLOOKUP($B466,'Changes (pct point)'!$B:$AA,X$645,FALSE)/(VLOOKUP($B466,'Rates (%) SA2'!$B:$AA,X$645,FALSE)-(VLOOKUP($B466,'Changes (pct point)'!$B:$AA,X$645,FALSE)))</f>
        <v>-3.7458193979933115E-2</v>
      </c>
      <c r="Y466" s="2" t="e">
        <f>VLOOKUP($B466,'Changes (pct point)'!$B:$AA,Y$645,FALSE)/(VLOOKUP($B466,'Rates (%) SA2'!$B:$AA,Y$645,FALSE)-(VLOOKUP($B466,'Changes (pct point)'!$B:$AA,Y$645,FALSE)))</f>
        <v>#DIV/0!</v>
      </c>
      <c r="Z466" s="2">
        <f>VLOOKUP($B466,'Changes (pct point)'!$B:$AA,Z$645,FALSE)/(VLOOKUP($B466,'Rates (%) SA2'!$B:$AA,Z$645,FALSE)-(VLOOKUP($B466,'Changes (pct point)'!$B:$AA,Z$645,FALSE)))</f>
        <v>1.0688836104513066</v>
      </c>
    </row>
    <row r="467" spans="1:26" x14ac:dyDescent="0.3">
      <c r="A467">
        <v>104011080</v>
      </c>
      <c r="B467" t="s">
        <v>154</v>
      </c>
      <c r="C467" s="2">
        <f>VLOOKUP($B467,'Changes (pct point)'!$B:$AA,C$645,FALSE)/(VLOOKUP($B467,'Rates (%) SA2'!$B:$AA,C$645,FALSE)-(VLOOKUP($B467,'Changes (pct point)'!$B:$AA,C$645,FALSE)))</f>
        <v>-4.3518480360592499E-2</v>
      </c>
      <c r="D467" s="2">
        <f>VLOOKUP($B467,'Changes (pct point)'!$B:$AA,D$645,FALSE)/(VLOOKUP($B467,'Rates (%) SA2'!$B:$AA,D$645,FALSE)-(VLOOKUP($B467,'Changes (pct point)'!$B:$AA,D$645,FALSE)))</f>
        <v>-0.2999594080338267</v>
      </c>
      <c r="E467" s="2">
        <f>VLOOKUP($B467,'Changes (pct point)'!$B:$AA,E$645,FALSE)/(VLOOKUP($B467,'Rates (%) SA2'!$B:$AA,E$645,FALSE)-(VLOOKUP($B467,'Changes (pct point)'!$B:$AA,E$645,FALSE)))</f>
        <v>0.12233676975945</v>
      </c>
      <c r="F467" s="2">
        <f>VLOOKUP($B467,'Changes (pct point)'!$B:$AA,F$645,FALSE)/(VLOOKUP($B467,'Rates (%) SA2'!$B:$AA,F$645,FALSE)-(VLOOKUP($B467,'Changes (pct point)'!$B:$AA,F$645,FALSE)))</f>
        <v>-3.8952213633169405E-2</v>
      </c>
      <c r="G467" s="2">
        <f>VLOOKUP($B467,'Changes (pct point)'!$B:$AA,G$645,FALSE)/(VLOOKUP($B467,'Rates (%) SA2'!$B:$AA,G$645,FALSE)-(VLOOKUP($B467,'Changes (pct point)'!$B:$AA,G$645,FALSE)))</f>
        <v>0.36723999999999996</v>
      </c>
      <c r="H467" s="2">
        <f>VLOOKUP($B467,'Changes (pct point)'!$B:$AA,H$645,FALSE)/(VLOOKUP($B467,'Rates (%) SA2'!$B:$AA,H$645,FALSE)-(VLOOKUP($B467,'Changes (pct point)'!$B:$AA,H$645,FALSE)))</f>
        <v>0.17118945349952056</v>
      </c>
      <c r="I467" s="2">
        <f>VLOOKUP($B467,'Changes (pct point)'!$B:$AA,I$645,FALSE)/(VLOOKUP($B467,'Rates (%) SA2'!$B:$AA,I$645,FALSE)-(VLOOKUP($B467,'Changes (pct point)'!$B:$AA,I$645,FALSE)))</f>
        <v>-2.6438261648745551E-2</v>
      </c>
      <c r="J467" s="2">
        <f>VLOOKUP($B467,'Changes (pct point)'!$B:$AA,J$645,FALSE)/(VLOOKUP($B467,'Rates (%) SA2'!$B:$AA,J$645,FALSE)-(VLOOKUP($B467,'Changes (pct point)'!$B:$AA,J$645,FALSE)))</f>
        <v>6.1886332179930822E-2</v>
      </c>
      <c r="K467" s="2">
        <f>VLOOKUP($B467,'Changes (pct point)'!$B:$AA,K$645,FALSE)/(VLOOKUP($B467,'Rates (%) SA2'!$B:$AA,K$645,FALSE)-(VLOOKUP($B467,'Changes (pct point)'!$B:$AA,K$645,FALSE)))</f>
        <v>0.23077189189189198</v>
      </c>
      <c r="L467" s="2">
        <f>VLOOKUP($B467,'Changes (pct point)'!$B:$AA,L$645,FALSE)/(VLOOKUP($B467,'Rates (%) SA2'!$B:$AA,L$645,FALSE)-(VLOOKUP($B467,'Changes (pct point)'!$B:$AA,L$645,FALSE)))</f>
        <v>-0.11071648780487807</v>
      </c>
      <c r="M467" s="2">
        <f>VLOOKUP($B467,'Changes (pct point)'!$B:$AA,M$645,FALSE)/(VLOOKUP($B467,'Rates (%) SA2'!$B:$AA,M$645,FALSE)-(VLOOKUP($B467,'Changes (pct point)'!$B:$AA,M$645,FALSE)))</f>
        <v>-0.1494536675951719</v>
      </c>
      <c r="N467" s="2">
        <f>VLOOKUP($B467,'Changes (pct point)'!$B:$AA,N$645,FALSE)/(VLOOKUP($B467,'Rates (%) SA2'!$B:$AA,N$645,FALSE)-(VLOOKUP($B467,'Changes (pct point)'!$B:$AA,N$645,FALSE)))</f>
        <v>-0.41445767441860465</v>
      </c>
      <c r="O467" s="2">
        <f>VLOOKUP($B467,'Changes (pct point)'!$B:$AA,O$645,FALSE)/(VLOOKUP($B467,'Rates (%) SA2'!$B:$AA,O$645,FALSE)-(VLOOKUP($B467,'Changes (pct point)'!$B:$AA,O$645,FALSE)))</f>
        <v>8.9819834710743687E-2</v>
      </c>
      <c r="P467" s="2">
        <f>VLOOKUP($B467,'Changes (pct point)'!$B:$AA,P$645,FALSE)/(VLOOKUP($B467,'Rates (%) SA2'!$B:$AA,P$645,FALSE)-(VLOOKUP($B467,'Changes (pct point)'!$B:$AA,P$645,FALSE)))</f>
        <v>-9.3838582677165522E-2</v>
      </c>
      <c r="Q467" s="2">
        <f>VLOOKUP($B467,'Changes (pct point)'!$B:$AA,Q$645,FALSE)/(VLOOKUP($B467,'Rates (%) SA2'!$B:$AA,Q$645,FALSE)-(VLOOKUP($B467,'Changes (pct point)'!$B:$AA,Q$645,FALSE)))</f>
        <v>0.26620600393700777</v>
      </c>
      <c r="R467" s="2">
        <f>VLOOKUP($B467,'Changes (pct point)'!$B:$AA,R$645,FALSE)/(VLOOKUP($B467,'Rates (%) SA2'!$B:$AA,R$645,FALSE)-(VLOOKUP($B467,'Changes (pct point)'!$B:$AA,R$645,FALSE)))</f>
        <v>0.51659628770301613</v>
      </c>
      <c r="S467" s="2">
        <f>VLOOKUP($B467,'Changes (pct point)'!$B:$AA,S$645,FALSE)/(VLOOKUP($B467,'Rates (%) SA2'!$B:$AA,S$645,FALSE)-(VLOOKUP($B467,'Changes (pct point)'!$B:$AA,S$645,FALSE)))</f>
        <v>-0.15501717171717166</v>
      </c>
      <c r="T467" s="2">
        <f>VLOOKUP($B467,'Changes (pct point)'!$B:$AA,T$645,FALSE)/(VLOOKUP($B467,'Rates (%) SA2'!$B:$AA,T$645,FALSE)-(VLOOKUP($B467,'Changes (pct point)'!$B:$AA,T$645,FALSE)))</f>
        <v>0.63596911392405087</v>
      </c>
      <c r="U467" s="2">
        <f>VLOOKUP($B467,'Changes (pct point)'!$B:$AA,U$645,FALSE)/(VLOOKUP($B467,'Rates (%) SA2'!$B:$AA,U$645,FALSE)-(VLOOKUP($B467,'Changes (pct point)'!$B:$AA,U$645,FALSE)))</f>
        <v>-0.24926995734308355</v>
      </c>
      <c r="V467" s="2">
        <f>VLOOKUP($B467,'Changes (pct point)'!$B:$AA,V$645,FALSE)/(VLOOKUP($B467,'Rates (%) SA2'!$B:$AA,V$645,FALSE)-(VLOOKUP($B467,'Changes (pct point)'!$B:$AA,V$645,FALSE)))</f>
        <v>0.29849326424870481</v>
      </c>
      <c r="W467" s="2">
        <f>VLOOKUP($B467,'Changes (pct point)'!$B:$AA,W$645,FALSE)/(VLOOKUP($B467,'Rates (%) SA2'!$B:$AA,W$645,FALSE)-(VLOOKUP($B467,'Changes (pct point)'!$B:$AA,W$645,FALSE)))</f>
        <v>0.33178114086146682</v>
      </c>
      <c r="X467" s="2">
        <f>VLOOKUP($B467,'Changes (pct point)'!$B:$AA,X$645,FALSE)/(VLOOKUP($B467,'Rates (%) SA2'!$B:$AA,X$645,FALSE)-(VLOOKUP($B467,'Changes (pct point)'!$B:$AA,X$645,FALSE)))</f>
        <v>1.3770491803278688E-2</v>
      </c>
      <c r="Y467" s="2">
        <f>VLOOKUP($B467,'Changes (pct point)'!$B:$AA,Y$645,FALSE)/(VLOOKUP($B467,'Rates (%) SA2'!$B:$AA,Y$645,FALSE)-(VLOOKUP($B467,'Changes (pct point)'!$B:$AA,Y$645,FALSE)))</f>
        <v>1.096774193548387</v>
      </c>
      <c r="Z467" s="2">
        <f>VLOOKUP($B467,'Changes (pct point)'!$B:$AA,Z$645,FALSE)/(VLOOKUP($B467,'Rates (%) SA2'!$B:$AA,Z$645,FALSE)-(VLOOKUP($B467,'Changes (pct point)'!$B:$AA,Z$645,FALSE)))</f>
        <v>0.36333938294010881</v>
      </c>
    </row>
    <row r="468" spans="1:26" x14ac:dyDescent="0.3">
      <c r="A468">
        <v>124031465</v>
      </c>
      <c r="B468" t="s">
        <v>605</v>
      </c>
      <c r="C468" s="2">
        <f>VLOOKUP($B468,'Changes (pct point)'!$B:$AA,C$645,FALSE)/(VLOOKUP($B468,'Rates (%) SA2'!$B:$AA,C$645,FALSE)-(VLOOKUP($B468,'Changes (pct point)'!$B:$AA,C$645,FALSE)))</f>
        <v>0.14842225544335066</v>
      </c>
      <c r="D468" s="2">
        <f>VLOOKUP($B468,'Changes (pct point)'!$B:$AA,D$645,FALSE)/(VLOOKUP($B468,'Rates (%) SA2'!$B:$AA,D$645,FALSE)-(VLOOKUP($B468,'Changes (pct point)'!$B:$AA,D$645,FALSE)))</f>
        <v>-9.9701910828025472E-2</v>
      </c>
      <c r="E468" s="2">
        <f>VLOOKUP($B468,'Changes (pct point)'!$B:$AA,E$645,FALSE)/(VLOOKUP($B468,'Rates (%) SA2'!$B:$AA,E$645,FALSE)-(VLOOKUP($B468,'Changes (pct point)'!$B:$AA,E$645,FALSE)))</f>
        <v>-0.1923</v>
      </c>
      <c r="F468" s="2">
        <f>VLOOKUP($B468,'Changes (pct point)'!$B:$AA,F$645,FALSE)/(VLOOKUP($B468,'Rates (%) SA2'!$B:$AA,F$645,FALSE)-(VLOOKUP($B468,'Changes (pct point)'!$B:$AA,F$645,FALSE)))</f>
        <v>0.26171231527093608</v>
      </c>
      <c r="G468" s="2">
        <f>VLOOKUP($B468,'Changes (pct point)'!$B:$AA,G$645,FALSE)/(VLOOKUP($B468,'Rates (%) SA2'!$B:$AA,G$645,FALSE)-(VLOOKUP($B468,'Changes (pct point)'!$B:$AA,G$645,FALSE)))</f>
        <v>0.96609411764705888</v>
      </c>
      <c r="H468" s="2">
        <f>VLOOKUP($B468,'Changes (pct point)'!$B:$AA,H$645,FALSE)/(VLOOKUP($B468,'Rates (%) SA2'!$B:$AA,H$645,FALSE)-(VLOOKUP($B468,'Changes (pct point)'!$B:$AA,H$645,FALSE)))</f>
        <v>0.13043283582089546</v>
      </c>
      <c r="I468" s="2">
        <f>VLOOKUP($B468,'Changes (pct point)'!$B:$AA,I$645,FALSE)/(VLOOKUP($B468,'Rates (%) SA2'!$B:$AA,I$645,FALSE)-(VLOOKUP($B468,'Changes (pct point)'!$B:$AA,I$645,FALSE)))</f>
        <v>0.42286688311688314</v>
      </c>
      <c r="J468" s="2">
        <f>VLOOKUP($B468,'Changes (pct point)'!$B:$AA,J$645,FALSE)/(VLOOKUP($B468,'Rates (%) SA2'!$B:$AA,J$645,FALSE)-(VLOOKUP($B468,'Changes (pct point)'!$B:$AA,J$645,FALSE)))</f>
        <v>0.55279615384615366</v>
      </c>
      <c r="K468" s="2">
        <f>VLOOKUP($B468,'Changes (pct point)'!$B:$AA,K$645,FALSE)/(VLOOKUP($B468,'Rates (%) SA2'!$B:$AA,K$645,FALSE)-(VLOOKUP($B468,'Changes (pct point)'!$B:$AA,K$645,FALSE)))</f>
        <v>1.7096300000000002</v>
      </c>
      <c r="L468" s="2">
        <f>VLOOKUP($B468,'Changes (pct point)'!$B:$AA,L$645,FALSE)/(VLOOKUP($B468,'Rates (%) SA2'!$B:$AA,L$645,FALSE)-(VLOOKUP($B468,'Changes (pct point)'!$B:$AA,L$645,FALSE)))</f>
        <v>0.35287508090614872</v>
      </c>
      <c r="M468" s="2">
        <f>VLOOKUP($B468,'Changes (pct point)'!$B:$AA,M$645,FALSE)/(VLOOKUP($B468,'Rates (%) SA2'!$B:$AA,M$645,FALSE)-(VLOOKUP($B468,'Changes (pct point)'!$B:$AA,M$645,FALSE)))</f>
        <v>-4.2629090909090957E-2</v>
      </c>
      <c r="N468" s="2">
        <f>VLOOKUP($B468,'Changes (pct point)'!$B:$AA,N$645,FALSE)/(VLOOKUP($B468,'Rates (%) SA2'!$B:$AA,N$645,FALSE)-(VLOOKUP($B468,'Changes (pct point)'!$B:$AA,N$645,FALSE)))</f>
        <v>0.40291250000000001</v>
      </c>
      <c r="O468" s="2">
        <f>VLOOKUP($B468,'Changes (pct point)'!$B:$AA,O$645,FALSE)/(VLOOKUP($B468,'Rates (%) SA2'!$B:$AA,O$645,FALSE)-(VLOOKUP($B468,'Changes (pct point)'!$B:$AA,O$645,FALSE)))</f>
        <v>-9.9125581395348814E-2</v>
      </c>
      <c r="P468" s="2">
        <f>VLOOKUP($B468,'Changes (pct point)'!$B:$AA,P$645,FALSE)/(VLOOKUP($B468,'Rates (%) SA2'!$B:$AA,P$645,FALSE)-(VLOOKUP($B468,'Changes (pct point)'!$B:$AA,P$645,FALSE)))</f>
        <v>-0.70589090909090901</v>
      </c>
      <c r="Q468" s="2">
        <f>VLOOKUP($B468,'Changes (pct point)'!$B:$AA,Q$645,FALSE)/(VLOOKUP($B468,'Rates (%) SA2'!$B:$AA,Q$645,FALSE)-(VLOOKUP($B468,'Changes (pct point)'!$B:$AA,Q$645,FALSE)))</f>
        <v>0.4614333333333332</v>
      </c>
      <c r="R468" s="2">
        <f>VLOOKUP($B468,'Changes (pct point)'!$B:$AA,R$645,FALSE)/(VLOOKUP($B468,'Rates (%) SA2'!$B:$AA,R$645,FALSE)-(VLOOKUP($B468,'Changes (pct point)'!$B:$AA,R$645,FALSE)))</f>
        <v>1.3201785714285712</v>
      </c>
      <c r="S468" s="2">
        <f>VLOOKUP($B468,'Changes (pct point)'!$B:$AA,S$645,FALSE)/(VLOOKUP($B468,'Rates (%) SA2'!$B:$AA,S$645,FALSE)-(VLOOKUP($B468,'Changes (pct point)'!$B:$AA,S$645,FALSE)))</f>
        <v>1.1907682926829268</v>
      </c>
      <c r="T468" s="2">
        <f>VLOOKUP($B468,'Changes (pct point)'!$B:$AA,T$645,FALSE)/(VLOOKUP($B468,'Rates (%) SA2'!$B:$AA,T$645,FALSE)-(VLOOKUP($B468,'Changes (pct point)'!$B:$AA,T$645,FALSE)))</f>
        <v>0.16107547169811329</v>
      </c>
      <c r="U468" s="2">
        <f>VLOOKUP($B468,'Changes (pct point)'!$B:$AA,U$645,FALSE)/(VLOOKUP($B468,'Rates (%) SA2'!$B:$AA,U$645,FALSE)-(VLOOKUP($B468,'Changes (pct point)'!$B:$AA,U$645,FALSE)))</f>
        <v>-0.24974000000000007</v>
      </c>
      <c r="V468" s="2" t="e">
        <f>VLOOKUP($B468,'Changes (pct point)'!$B:$AA,V$645,FALSE)/(VLOOKUP($B468,'Rates (%) SA2'!$B:$AA,V$645,FALSE)-(VLOOKUP($B468,'Changes (pct point)'!$B:$AA,V$645,FALSE)))</f>
        <v>#VALUE!</v>
      </c>
      <c r="W468" s="2">
        <f>VLOOKUP($B468,'Changes (pct point)'!$B:$AA,W$645,FALSE)/(VLOOKUP($B468,'Rates (%) SA2'!$B:$AA,W$645,FALSE)-(VLOOKUP($B468,'Changes (pct point)'!$B:$AA,W$645,FALSE)))</f>
        <v>0.17787742899850523</v>
      </c>
      <c r="X468" s="2">
        <f>VLOOKUP($B468,'Changes (pct point)'!$B:$AA,X$645,FALSE)/(VLOOKUP($B468,'Rates (%) SA2'!$B:$AA,X$645,FALSE)-(VLOOKUP($B468,'Changes (pct point)'!$B:$AA,X$645,FALSE)))</f>
        <v>0.44222539229671898</v>
      </c>
      <c r="Y468" s="2">
        <f>VLOOKUP($B468,'Changes (pct point)'!$B:$AA,Y$645,FALSE)/(VLOOKUP($B468,'Rates (%) SA2'!$B:$AA,Y$645,FALSE)-(VLOOKUP($B468,'Changes (pct point)'!$B:$AA,Y$645,FALSE)))</f>
        <v>0</v>
      </c>
      <c r="Z468" s="2">
        <f>VLOOKUP($B468,'Changes (pct point)'!$B:$AA,Z$645,FALSE)/(VLOOKUP($B468,'Rates (%) SA2'!$B:$AA,Z$645,FALSE)-(VLOOKUP($B468,'Changes (pct point)'!$B:$AA,Z$645,FALSE)))</f>
        <v>6.8333333333333329E-2</v>
      </c>
    </row>
    <row r="469" spans="1:26" x14ac:dyDescent="0.3">
      <c r="A469">
        <v>111021217</v>
      </c>
      <c r="B469" t="s">
        <v>296</v>
      </c>
      <c r="C469" s="2">
        <f>VLOOKUP($B469,'Changes (pct point)'!$B:$AA,C$645,FALSE)/(VLOOKUP($B469,'Rates (%) SA2'!$B:$AA,C$645,FALSE)-(VLOOKUP($B469,'Changes (pct point)'!$B:$AA,C$645,FALSE)))</f>
        <v>4.5412019230769304E-2</v>
      </c>
      <c r="D469" s="2">
        <f>VLOOKUP($B469,'Changes (pct point)'!$B:$AA,D$645,FALSE)/(VLOOKUP($B469,'Rates (%) SA2'!$B:$AA,D$645,FALSE)-(VLOOKUP($B469,'Changes (pct point)'!$B:$AA,D$645,FALSE)))</f>
        <v>-0.2192776025236593</v>
      </c>
      <c r="E469" s="2">
        <f>VLOOKUP($B469,'Changes (pct point)'!$B:$AA,E$645,FALSE)/(VLOOKUP($B469,'Rates (%) SA2'!$B:$AA,E$645,FALSE)-(VLOOKUP($B469,'Changes (pct point)'!$B:$AA,E$645,FALSE)))</f>
        <v>-0.12666666666666668</v>
      </c>
      <c r="F469" s="2">
        <f>VLOOKUP($B469,'Changes (pct point)'!$B:$AA,F$645,FALSE)/(VLOOKUP($B469,'Rates (%) SA2'!$B:$AA,F$645,FALSE)-(VLOOKUP($B469,'Changes (pct point)'!$B:$AA,F$645,FALSE)))</f>
        <v>0.20008617594254938</v>
      </c>
      <c r="G469" s="2">
        <f>VLOOKUP($B469,'Changes (pct point)'!$B:$AA,G$645,FALSE)/(VLOOKUP($B469,'Rates (%) SA2'!$B:$AA,G$645,FALSE)-(VLOOKUP($B469,'Changes (pct point)'!$B:$AA,G$645,FALSE)))</f>
        <v>0.19361729729729729</v>
      </c>
      <c r="H469" s="2">
        <f>VLOOKUP($B469,'Changes (pct point)'!$B:$AA,H$645,FALSE)/(VLOOKUP($B469,'Rates (%) SA2'!$B:$AA,H$645,FALSE)-(VLOOKUP($B469,'Changes (pct point)'!$B:$AA,H$645,FALSE)))</f>
        <v>0.14403147751606002</v>
      </c>
      <c r="I469" s="2">
        <f>VLOOKUP($B469,'Changes (pct point)'!$B:$AA,I$645,FALSE)/(VLOOKUP($B469,'Rates (%) SA2'!$B:$AA,I$645,FALSE)-(VLOOKUP($B469,'Changes (pct point)'!$B:$AA,I$645,FALSE)))</f>
        <v>0.12508469827586208</v>
      </c>
      <c r="J469" s="2">
        <f>VLOOKUP($B469,'Changes (pct point)'!$B:$AA,J$645,FALSE)/(VLOOKUP($B469,'Rates (%) SA2'!$B:$AA,J$645,FALSE)-(VLOOKUP($B469,'Changes (pct point)'!$B:$AA,J$645,FALSE)))</f>
        <v>0.16582857142857152</v>
      </c>
      <c r="K469" s="2">
        <f>VLOOKUP($B469,'Changes (pct point)'!$B:$AA,K$645,FALSE)/(VLOOKUP($B469,'Rates (%) SA2'!$B:$AA,K$645,FALSE)-(VLOOKUP($B469,'Changes (pct point)'!$B:$AA,K$645,FALSE)))</f>
        <v>0.63265730994152047</v>
      </c>
      <c r="L469" s="2">
        <f>VLOOKUP($B469,'Changes (pct point)'!$B:$AA,L$645,FALSE)/(VLOOKUP($B469,'Rates (%) SA2'!$B:$AA,L$645,FALSE)-(VLOOKUP($B469,'Changes (pct point)'!$B:$AA,L$645,FALSE)))</f>
        <v>-0.26410321285140559</v>
      </c>
      <c r="M469" s="2">
        <f>VLOOKUP($B469,'Changes (pct point)'!$B:$AA,M$645,FALSE)/(VLOOKUP($B469,'Rates (%) SA2'!$B:$AA,M$645,FALSE)-(VLOOKUP($B469,'Changes (pct point)'!$B:$AA,M$645,FALSE)))</f>
        <v>-0.16721759530791799</v>
      </c>
      <c r="N469" s="2">
        <f>VLOOKUP($B469,'Changes (pct point)'!$B:$AA,N$645,FALSE)/(VLOOKUP($B469,'Rates (%) SA2'!$B:$AA,N$645,FALSE)-(VLOOKUP($B469,'Changes (pct point)'!$B:$AA,N$645,FALSE)))</f>
        <v>-2.9222018348623903E-2</v>
      </c>
      <c r="O469" s="2">
        <f>VLOOKUP($B469,'Changes (pct point)'!$B:$AA,O$645,FALSE)/(VLOOKUP($B469,'Rates (%) SA2'!$B:$AA,O$645,FALSE)-(VLOOKUP($B469,'Changes (pct point)'!$B:$AA,O$645,FALSE)))</f>
        <v>1.7724536231884052</v>
      </c>
      <c r="P469" s="2">
        <f>VLOOKUP($B469,'Changes (pct point)'!$B:$AA,P$645,FALSE)/(VLOOKUP($B469,'Rates (%) SA2'!$B:$AA,P$645,FALSE)-(VLOOKUP($B469,'Changes (pct point)'!$B:$AA,P$645,FALSE)))</f>
        <v>-0.23885919999999997</v>
      </c>
      <c r="Q469" s="2">
        <f>VLOOKUP($B469,'Changes (pct point)'!$B:$AA,Q$645,FALSE)/(VLOOKUP($B469,'Rates (%) SA2'!$B:$AA,Q$645,FALSE)-(VLOOKUP($B469,'Changes (pct point)'!$B:$AA,Q$645,FALSE)))</f>
        <v>9.373422818791953E-2</v>
      </c>
      <c r="R469" s="2">
        <f>VLOOKUP($B469,'Changes (pct point)'!$B:$AA,R$645,FALSE)/(VLOOKUP($B469,'Rates (%) SA2'!$B:$AA,R$645,FALSE)-(VLOOKUP($B469,'Changes (pct point)'!$B:$AA,R$645,FALSE)))</f>
        <v>0.3125966850828728</v>
      </c>
      <c r="S469" s="2">
        <f>VLOOKUP($B469,'Changes (pct point)'!$B:$AA,S$645,FALSE)/(VLOOKUP($B469,'Rates (%) SA2'!$B:$AA,S$645,FALSE)-(VLOOKUP($B469,'Changes (pct point)'!$B:$AA,S$645,FALSE)))</f>
        <v>6.9016033755274236E-2</v>
      </c>
      <c r="T469" s="2">
        <f>VLOOKUP($B469,'Changes (pct point)'!$B:$AA,T$645,FALSE)/(VLOOKUP($B469,'Rates (%) SA2'!$B:$AA,T$645,FALSE)-(VLOOKUP($B469,'Changes (pct point)'!$B:$AA,T$645,FALSE)))</f>
        <v>1.066870588235294</v>
      </c>
      <c r="U469" s="2">
        <f>VLOOKUP($B469,'Changes (pct point)'!$B:$AA,U$645,FALSE)/(VLOOKUP($B469,'Rates (%) SA2'!$B:$AA,U$645,FALSE)-(VLOOKUP($B469,'Changes (pct point)'!$B:$AA,U$645,FALSE)))</f>
        <v>-0.25151423670668949</v>
      </c>
      <c r="V469" s="2">
        <f>VLOOKUP($B469,'Changes (pct point)'!$B:$AA,V$645,FALSE)/(VLOOKUP($B469,'Rates (%) SA2'!$B:$AA,V$645,FALSE)-(VLOOKUP($B469,'Changes (pct point)'!$B:$AA,V$645,FALSE)))</f>
        <v>-0.21972946859903383</v>
      </c>
      <c r="W469" s="2">
        <f>VLOOKUP($B469,'Changes (pct point)'!$B:$AA,W$645,FALSE)/(VLOOKUP($B469,'Rates (%) SA2'!$B:$AA,W$645,FALSE)-(VLOOKUP($B469,'Changes (pct point)'!$B:$AA,W$645,FALSE)))</f>
        <v>0.29433962264150942</v>
      </c>
      <c r="X469" s="2">
        <f>VLOOKUP($B469,'Changes (pct point)'!$B:$AA,X$645,FALSE)/(VLOOKUP($B469,'Rates (%) SA2'!$B:$AA,X$645,FALSE)-(VLOOKUP($B469,'Changes (pct point)'!$B:$AA,X$645,FALSE)))</f>
        <v>-8.25881115202525E-2</v>
      </c>
      <c r="Y469" s="2">
        <f>VLOOKUP($B469,'Changes (pct point)'!$B:$AA,Y$645,FALSE)/(VLOOKUP($B469,'Rates (%) SA2'!$B:$AA,Y$645,FALSE)-(VLOOKUP($B469,'Changes (pct point)'!$B:$AA,Y$645,FALSE)))</f>
        <v>3.4108527131782945E-2</v>
      </c>
      <c r="Z469" s="2">
        <f>VLOOKUP($B469,'Changes (pct point)'!$B:$AA,Z$645,FALSE)/(VLOOKUP($B469,'Rates (%) SA2'!$B:$AA,Z$645,FALSE)-(VLOOKUP($B469,'Changes (pct point)'!$B:$AA,Z$645,FALSE)))</f>
        <v>0.16245293168370092</v>
      </c>
    </row>
    <row r="470" spans="1:26" x14ac:dyDescent="0.3">
      <c r="A470">
        <v>110041202</v>
      </c>
      <c r="B470" t="s">
        <v>281</v>
      </c>
      <c r="C470" s="2">
        <f>VLOOKUP($B470,'Changes (pct point)'!$B:$AA,C$645,FALSE)/(VLOOKUP($B470,'Rates (%) SA2'!$B:$AA,C$645,FALSE)-(VLOOKUP($B470,'Changes (pct point)'!$B:$AA,C$645,FALSE)))</f>
        <v>-2.0778447276940903E-2</v>
      </c>
      <c r="D470" s="2">
        <f>VLOOKUP($B470,'Changes (pct point)'!$B:$AA,D$645,FALSE)/(VLOOKUP($B470,'Rates (%) SA2'!$B:$AA,D$645,FALSE)-(VLOOKUP($B470,'Changes (pct point)'!$B:$AA,D$645,FALSE)))</f>
        <v>-0.27201468624833108</v>
      </c>
      <c r="E470" s="2">
        <f>VLOOKUP($B470,'Changes (pct point)'!$B:$AA,E$645,FALSE)/(VLOOKUP($B470,'Rates (%) SA2'!$B:$AA,E$645,FALSE)-(VLOOKUP($B470,'Changes (pct point)'!$B:$AA,E$645,FALSE)))</f>
        <v>0.27079841269841265</v>
      </c>
      <c r="F470" s="2">
        <f>VLOOKUP($B470,'Changes (pct point)'!$B:$AA,F$645,FALSE)/(VLOOKUP($B470,'Rates (%) SA2'!$B:$AA,F$645,FALSE)-(VLOOKUP($B470,'Changes (pct point)'!$B:$AA,F$645,FALSE)))</f>
        <v>-5.7690440565253576E-2</v>
      </c>
      <c r="G470" s="2">
        <f>VLOOKUP($B470,'Changes (pct point)'!$B:$AA,G$645,FALSE)/(VLOOKUP($B470,'Rates (%) SA2'!$B:$AA,G$645,FALSE)-(VLOOKUP($B470,'Changes (pct point)'!$B:$AA,G$645,FALSE)))</f>
        <v>0.37890675324675338</v>
      </c>
      <c r="H470" s="2">
        <f>VLOOKUP($B470,'Changes (pct point)'!$B:$AA,H$645,FALSE)/(VLOOKUP($B470,'Rates (%) SA2'!$B:$AA,H$645,FALSE)-(VLOOKUP($B470,'Changes (pct point)'!$B:$AA,H$645,FALSE)))</f>
        <v>0.19104277456647406</v>
      </c>
      <c r="I470" s="2">
        <f>VLOOKUP($B470,'Changes (pct point)'!$B:$AA,I$645,FALSE)/(VLOOKUP($B470,'Rates (%) SA2'!$B:$AA,I$645,FALSE)-(VLOOKUP($B470,'Changes (pct point)'!$B:$AA,I$645,FALSE)))</f>
        <v>-1.2703179487179504E-2</v>
      </c>
      <c r="J470" s="2">
        <f>VLOOKUP($B470,'Changes (pct point)'!$B:$AA,J$645,FALSE)/(VLOOKUP($B470,'Rates (%) SA2'!$B:$AA,J$645,FALSE)-(VLOOKUP($B470,'Changes (pct point)'!$B:$AA,J$645,FALSE)))</f>
        <v>3.5936170212765843E-2</v>
      </c>
      <c r="K470" s="2">
        <f>VLOOKUP($B470,'Changes (pct point)'!$B:$AA,K$645,FALSE)/(VLOOKUP($B470,'Rates (%) SA2'!$B:$AA,K$645,FALSE)-(VLOOKUP($B470,'Changes (pct point)'!$B:$AA,K$645,FALSE)))</f>
        <v>0.29227050359712231</v>
      </c>
      <c r="L470" s="2">
        <f>VLOOKUP($B470,'Changes (pct point)'!$B:$AA,L$645,FALSE)/(VLOOKUP($B470,'Rates (%) SA2'!$B:$AA,L$645,FALSE)-(VLOOKUP($B470,'Changes (pct point)'!$B:$AA,L$645,FALSE)))</f>
        <v>0.11972571428571421</v>
      </c>
      <c r="M470" s="2">
        <f>VLOOKUP($B470,'Changes (pct point)'!$B:$AA,M$645,FALSE)/(VLOOKUP($B470,'Rates (%) SA2'!$B:$AA,M$645,FALSE)-(VLOOKUP($B470,'Changes (pct point)'!$B:$AA,M$645,FALSE)))</f>
        <v>-0.14977762605042022</v>
      </c>
      <c r="N470" s="2">
        <f>VLOOKUP($B470,'Changes (pct point)'!$B:$AA,N$645,FALSE)/(VLOOKUP($B470,'Rates (%) SA2'!$B:$AA,N$645,FALSE)-(VLOOKUP($B470,'Changes (pct point)'!$B:$AA,N$645,FALSE)))</f>
        <v>-0.4790110638297872</v>
      </c>
      <c r="O470" s="2">
        <f>VLOOKUP($B470,'Changes (pct point)'!$B:$AA,O$645,FALSE)/(VLOOKUP($B470,'Rates (%) SA2'!$B:$AA,O$645,FALSE)-(VLOOKUP($B470,'Changes (pct point)'!$B:$AA,O$645,FALSE)))</f>
        <v>0.32314136125654463</v>
      </c>
      <c r="P470" s="2">
        <f>VLOOKUP($B470,'Changes (pct point)'!$B:$AA,P$645,FALSE)/(VLOOKUP($B470,'Rates (%) SA2'!$B:$AA,P$645,FALSE)-(VLOOKUP($B470,'Changes (pct point)'!$B:$AA,P$645,FALSE)))</f>
        <v>-0.11612660550458713</v>
      </c>
      <c r="Q470" s="2">
        <f>VLOOKUP($B470,'Changes (pct point)'!$B:$AA,Q$645,FALSE)/(VLOOKUP($B470,'Rates (%) SA2'!$B:$AA,Q$645,FALSE)-(VLOOKUP($B470,'Changes (pct point)'!$B:$AA,Q$645,FALSE)))</f>
        <v>0.20087378640776715</v>
      </c>
      <c r="R470" s="2">
        <f>VLOOKUP($B470,'Changes (pct point)'!$B:$AA,R$645,FALSE)/(VLOOKUP($B470,'Rates (%) SA2'!$B:$AA,R$645,FALSE)-(VLOOKUP($B470,'Changes (pct point)'!$B:$AA,R$645,FALSE)))</f>
        <v>0.50211021505376363</v>
      </c>
      <c r="S470" s="2">
        <f>VLOOKUP($B470,'Changes (pct point)'!$B:$AA,S$645,FALSE)/(VLOOKUP($B470,'Rates (%) SA2'!$B:$AA,S$645,FALSE)-(VLOOKUP($B470,'Changes (pct point)'!$B:$AA,S$645,FALSE)))</f>
        <v>-0.16046697247706421</v>
      </c>
      <c r="T470" s="2">
        <f>VLOOKUP($B470,'Changes (pct point)'!$B:$AA,T$645,FALSE)/(VLOOKUP($B470,'Rates (%) SA2'!$B:$AA,T$645,FALSE)-(VLOOKUP($B470,'Changes (pct point)'!$B:$AA,T$645,FALSE)))</f>
        <v>2.2907837563451769</v>
      </c>
      <c r="U470" s="2">
        <f>VLOOKUP($B470,'Changes (pct point)'!$B:$AA,U$645,FALSE)/(VLOOKUP($B470,'Rates (%) SA2'!$B:$AA,U$645,FALSE)-(VLOOKUP($B470,'Changes (pct point)'!$B:$AA,U$645,FALSE)))</f>
        <v>-0.25181082164328661</v>
      </c>
      <c r="V470" s="2">
        <f>VLOOKUP($B470,'Changes (pct point)'!$B:$AA,V$645,FALSE)/(VLOOKUP($B470,'Rates (%) SA2'!$B:$AA,V$645,FALSE)-(VLOOKUP($B470,'Changes (pct point)'!$B:$AA,V$645,FALSE)))</f>
        <v>-4.7548387096774225E-2</v>
      </c>
      <c r="W470" s="2">
        <f>VLOOKUP($B470,'Changes (pct point)'!$B:$AA,W$645,FALSE)/(VLOOKUP($B470,'Rates (%) SA2'!$B:$AA,W$645,FALSE)-(VLOOKUP($B470,'Changes (pct point)'!$B:$AA,W$645,FALSE)))</f>
        <v>0.38059071729957805</v>
      </c>
      <c r="X470" s="2">
        <f>VLOOKUP($B470,'Changes (pct point)'!$B:$AA,X$645,FALSE)/(VLOOKUP($B470,'Rates (%) SA2'!$B:$AA,X$645,FALSE)-(VLOOKUP($B470,'Changes (pct point)'!$B:$AA,X$645,FALSE)))</f>
        <v>-4.4468546637744036E-2</v>
      </c>
      <c r="Y470" s="2">
        <f>VLOOKUP($B470,'Changes (pct point)'!$B:$AA,Y$645,FALSE)/(VLOOKUP($B470,'Rates (%) SA2'!$B:$AA,Y$645,FALSE)-(VLOOKUP($B470,'Changes (pct point)'!$B:$AA,Y$645,FALSE)))</f>
        <v>-0.51830161054172763</v>
      </c>
      <c r="Z470" s="2">
        <f>VLOOKUP($B470,'Changes (pct point)'!$B:$AA,Z$645,FALSE)/(VLOOKUP($B470,'Rates (%) SA2'!$B:$AA,Z$645,FALSE)-(VLOOKUP($B470,'Changes (pct point)'!$B:$AA,Z$645,FALSE)))</f>
        <v>0.24298642533936654</v>
      </c>
    </row>
    <row r="471" spans="1:26" x14ac:dyDescent="0.3">
      <c r="A471">
        <v>108011152</v>
      </c>
      <c r="B471" t="s">
        <v>231</v>
      </c>
      <c r="C471" s="2">
        <f>VLOOKUP($B471,'Changes (pct point)'!$B:$AA,C$645,FALSE)/(VLOOKUP($B471,'Rates (%) SA2'!$B:$AA,C$645,FALSE)-(VLOOKUP($B471,'Changes (pct point)'!$B:$AA,C$645,FALSE)))</f>
        <v>-2.6226352530540918E-2</v>
      </c>
      <c r="D471" s="2">
        <f>VLOOKUP($B471,'Changes (pct point)'!$B:$AA,D$645,FALSE)/(VLOOKUP($B471,'Rates (%) SA2'!$B:$AA,D$645,FALSE)-(VLOOKUP($B471,'Changes (pct point)'!$B:$AA,D$645,FALSE)))</f>
        <v>-0.44614355828220859</v>
      </c>
      <c r="E471" s="2">
        <f>VLOOKUP($B471,'Changes (pct point)'!$B:$AA,E$645,FALSE)/(VLOOKUP($B471,'Rates (%) SA2'!$B:$AA,E$645,FALSE)-(VLOOKUP($B471,'Changes (pct point)'!$B:$AA,E$645,FALSE)))</f>
        <v>0.16068571428571432</v>
      </c>
      <c r="F471" s="2">
        <f>VLOOKUP($B471,'Changes (pct point)'!$B:$AA,F$645,FALSE)/(VLOOKUP($B471,'Rates (%) SA2'!$B:$AA,F$645,FALSE)-(VLOOKUP($B471,'Changes (pct point)'!$B:$AA,F$645,FALSE)))</f>
        <v>-5.1500888450148039E-2</v>
      </c>
      <c r="G471" s="2">
        <f>VLOOKUP($B471,'Changes (pct point)'!$B:$AA,G$645,FALSE)/(VLOOKUP($B471,'Rates (%) SA2'!$B:$AA,G$645,FALSE)-(VLOOKUP($B471,'Changes (pct point)'!$B:$AA,G$645,FALSE)))</f>
        <v>0.64311363636363628</v>
      </c>
      <c r="H471" s="2">
        <f>VLOOKUP($B471,'Changes (pct point)'!$B:$AA,H$645,FALSE)/(VLOOKUP($B471,'Rates (%) SA2'!$B:$AA,H$645,FALSE)-(VLOOKUP($B471,'Changes (pct point)'!$B:$AA,H$645,FALSE)))</f>
        <v>0.26165616966580979</v>
      </c>
      <c r="I471" s="2">
        <f>VLOOKUP($B471,'Changes (pct point)'!$B:$AA,I$645,FALSE)/(VLOOKUP($B471,'Rates (%) SA2'!$B:$AA,I$645,FALSE)-(VLOOKUP($B471,'Changes (pct point)'!$B:$AA,I$645,FALSE)))</f>
        <v>4.0573549883990728E-2</v>
      </c>
      <c r="J471" s="2">
        <f>VLOOKUP($B471,'Changes (pct point)'!$B:$AA,J$645,FALSE)/(VLOOKUP($B471,'Rates (%) SA2'!$B:$AA,J$645,FALSE)-(VLOOKUP($B471,'Changes (pct point)'!$B:$AA,J$645,FALSE)))</f>
        <v>0.23568740740740729</v>
      </c>
      <c r="K471" s="2">
        <f>VLOOKUP($B471,'Changes (pct point)'!$B:$AA,K$645,FALSE)/(VLOOKUP($B471,'Rates (%) SA2'!$B:$AA,K$645,FALSE)-(VLOOKUP($B471,'Changes (pct point)'!$B:$AA,K$645,FALSE)))</f>
        <v>0.57787784431137723</v>
      </c>
      <c r="L471" s="2">
        <f>VLOOKUP($B471,'Changes (pct point)'!$B:$AA,L$645,FALSE)/(VLOOKUP($B471,'Rates (%) SA2'!$B:$AA,L$645,FALSE)-(VLOOKUP($B471,'Changes (pct point)'!$B:$AA,L$645,FALSE)))</f>
        <v>-0.31300185830429739</v>
      </c>
      <c r="M471" s="2">
        <f>VLOOKUP($B471,'Changes (pct point)'!$B:$AA,M$645,FALSE)/(VLOOKUP($B471,'Rates (%) SA2'!$B:$AA,M$645,FALSE)-(VLOOKUP($B471,'Changes (pct point)'!$B:$AA,M$645,FALSE)))</f>
        <v>-0.13959464831804289</v>
      </c>
      <c r="N471" s="2">
        <f>VLOOKUP($B471,'Changes (pct point)'!$B:$AA,N$645,FALSE)/(VLOOKUP($B471,'Rates (%) SA2'!$B:$AA,N$645,FALSE)-(VLOOKUP($B471,'Changes (pct point)'!$B:$AA,N$645,FALSE)))</f>
        <v>-0.4487439189189189</v>
      </c>
      <c r="O471" s="2">
        <f>VLOOKUP($B471,'Changes (pct point)'!$B:$AA,O$645,FALSE)/(VLOOKUP($B471,'Rates (%) SA2'!$B:$AA,O$645,FALSE)-(VLOOKUP($B471,'Changes (pct point)'!$B:$AA,O$645,FALSE)))</f>
        <v>6.4351162790697608E-2</v>
      </c>
      <c r="P471" s="2">
        <f>VLOOKUP($B471,'Changes (pct point)'!$B:$AA,P$645,FALSE)/(VLOOKUP($B471,'Rates (%) SA2'!$B:$AA,P$645,FALSE)-(VLOOKUP($B471,'Changes (pct point)'!$B:$AA,P$645,FALSE)))</f>
        <v>0.46134153846153847</v>
      </c>
      <c r="Q471" s="2">
        <f>VLOOKUP($B471,'Changes (pct point)'!$B:$AA,Q$645,FALSE)/(VLOOKUP($B471,'Rates (%) SA2'!$B:$AA,Q$645,FALSE)-(VLOOKUP($B471,'Changes (pct point)'!$B:$AA,Q$645,FALSE)))</f>
        <v>0.16388586525759566</v>
      </c>
      <c r="R471" s="2">
        <f>VLOOKUP($B471,'Changes (pct point)'!$B:$AA,R$645,FALSE)/(VLOOKUP($B471,'Rates (%) SA2'!$B:$AA,R$645,FALSE)-(VLOOKUP($B471,'Changes (pct point)'!$B:$AA,R$645,FALSE)))</f>
        <v>0.87518461538461523</v>
      </c>
      <c r="S471" s="2">
        <f>VLOOKUP($B471,'Changes (pct point)'!$B:$AA,S$645,FALSE)/(VLOOKUP($B471,'Rates (%) SA2'!$B:$AA,S$645,FALSE)-(VLOOKUP($B471,'Changes (pct point)'!$B:$AA,S$645,FALSE)))</f>
        <v>0.24251690821256036</v>
      </c>
      <c r="T471" s="2">
        <f>VLOOKUP($B471,'Changes (pct point)'!$B:$AA,T$645,FALSE)/(VLOOKUP($B471,'Rates (%) SA2'!$B:$AA,T$645,FALSE)-(VLOOKUP($B471,'Changes (pct point)'!$B:$AA,T$645,FALSE)))</f>
        <v>0.80407971014492752</v>
      </c>
      <c r="U471" s="2">
        <f>VLOOKUP($B471,'Changes (pct point)'!$B:$AA,U$645,FALSE)/(VLOOKUP($B471,'Rates (%) SA2'!$B:$AA,U$645,FALSE)-(VLOOKUP($B471,'Changes (pct point)'!$B:$AA,U$645,FALSE)))</f>
        <v>-0.25492251552795031</v>
      </c>
      <c r="V471" s="2">
        <f>VLOOKUP($B471,'Changes (pct point)'!$B:$AA,V$645,FALSE)/(VLOOKUP($B471,'Rates (%) SA2'!$B:$AA,V$645,FALSE)-(VLOOKUP($B471,'Changes (pct point)'!$B:$AA,V$645,FALSE)))</f>
        <v>0.40175438596491231</v>
      </c>
      <c r="W471" s="2">
        <f>VLOOKUP($B471,'Changes (pct point)'!$B:$AA,W$645,FALSE)/(VLOOKUP($B471,'Rates (%) SA2'!$B:$AA,W$645,FALSE)-(VLOOKUP($B471,'Changes (pct point)'!$B:$AA,W$645,FALSE)))</f>
        <v>0.40909090909090912</v>
      </c>
      <c r="X471" s="2">
        <f>VLOOKUP($B471,'Changes (pct point)'!$B:$AA,X$645,FALSE)/(VLOOKUP($B471,'Rates (%) SA2'!$B:$AA,X$645,FALSE)-(VLOOKUP($B471,'Changes (pct point)'!$B:$AA,X$645,FALSE)))</f>
        <v>-4.9606775559588617E-2</v>
      </c>
      <c r="Y471" s="2" t="e">
        <f>VLOOKUP($B471,'Changes (pct point)'!$B:$AA,Y$645,FALSE)/(VLOOKUP($B471,'Rates (%) SA2'!$B:$AA,Y$645,FALSE)-(VLOOKUP($B471,'Changes (pct point)'!$B:$AA,Y$645,FALSE)))</f>
        <v>#DIV/0!</v>
      </c>
      <c r="Z471" s="2">
        <f>VLOOKUP($B471,'Changes (pct point)'!$B:$AA,Z$645,FALSE)/(VLOOKUP($B471,'Rates (%) SA2'!$B:$AA,Z$645,FALSE)-(VLOOKUP($B471,'Changes (pct point)'!$B:$AA,Z$645,FALSE)))</f>
        <v>0.53279386712095389</v>
      </c>
    </row>
    <row r="472" spans="1:26" x14ac:dyDescent="0.3">
      <c r="A472">
        <v>111031224</v>
      </c>
      <c r="B472" t="s">
        <v>303</v>
      </c>
      <c r="C472" s="2">
        <f>VLOOKUP($B472,'Changes (pct point)'!$B:$AA,C$645,FALSE)/(VLOOKUP($B472,'Rates (%) SA2'!$B:$AA,C$645,FALSE)-(VLOOKUP($B472,'Changes (pct point)'!$B:$AA,C$645,FALSE)))</f>
        <v>-0.30825285132382896</v>
      </c>
      <c r="D472" s="2">
        <f>VLOOKUP($B472,'Changes (pct point)'!$B:$AA,D$645,FALSE)/(VLOOKUP($B472,'Rates (%) SA2'!$B:$AA,D$645,FALSE)-(VLOOKUP($B472,'Changes (pct point)'!$B:$AA,D$645,FALSE)))</f>
        <v>-0.63074006968641116</v>
      </c>
      <c r="E472" s="2">
        <f>VLOOKUP($B472,'Changes (pct point)'!$B:$AA,E$645,FALSE)/(VLOOKUP($B472,'Rates (%) SA2'!$B:$AA,E$645,FALSE)-(VLOOKUP($B472,'Changes (pct point)'!$B:$AA,E$645,FALSE)))</f>
        <v>-0.64959801980198018</v>
      </c>
      <c r="F472" s="2">
        <f>VLOOKUP($B472,'Changes (pct point)'!$B:$AA,F$645,FALSE)/(VLOOKUP($B472,'Rates (%) SA2'!$B:$AA,F$645,FALSE)-(VLOOKUP($B472,'Changes (pct point)'!$B:$AA,F$645,FALSE)))</f>
        <v>-0.18802783810463972</v>
      </c>
      <c r="G472" s="2">
        <f>VLOOKUP($B472,'Changes (pct point)'!$B:$AA,G$645,FALSE)/(VLOOKUP($B472,'Rates (%) SA2'!$B:$AA,G$645,FALSE)-(VLOOKUP($B472,'Changes (pct point)'!$B:$AA,G$645,FALSE)))</f>
        <v>4.7784674329502015E-2</v>
      </c>
      <c r="H472" s="2">
        <f>VLOOKUP($B472,'Changes (pct point)'!$B:$AA,H$645,FALSE)/(VLOOKUP($B472,'Rates (%) SA2'!$B:$AA,H$645,FALSE)-(VLOOKUP($B472,'Changes (pct point)'!$B:$AA,H$645,FALSE)))</f>
        <v>-0.24804387096774197</v>
      </c>
      <c r="I472" s="2">
        <f>VLOOKUP($B472,'Changes (pct point)'!$B:$AA,I$645,FALSE)/(VLOOKUP($B472,'Rates (%) SA2'!$B:$AA,I$645,FALSE)-(VLOOKUP($B472,'Changes (pct point)'!$B:$AA,I$645,FALSE)))</f>
        <v>-0.2640744652406416</v>
      </c>
      <c r="J472" s="2">
        <f>VLOOKUP($B472,'Changes (pct point)'!$B:$AA,J$645,FALSE)/(VLOOKUP($B472,'Rates (%) SA2'!$B:$AA,J$645,FALSE)-(VLOOKUP($B472,'Changes (pct point)'!$B:$AA,J$645,FALSE)))</f>
        <v>-9.6227240143369072E-2</v>
      </c>
      <c r="K472" s="2">
        <f>VLOOKUP($B472,'Changes (pct point)'!$B:$AA,K$645,FALSE)/(VLOOKUP($B472,'Rates (%) SA2'!$B:$AA,K$645,FALSE)-(VLOOKUP($B472,'Changes (pct point)'!$B:$AA,K$645,FALSE)))</f>
        <v>-0.21565555555555554</v>
      </c>
      <c r="L472" s="2">
        <f>VLOOKUP($B472,'Changes (pct point)'!$B:$AA,L$645,FALSE)/(VLOOKUP($B472,'Rates (%) SA2'!$B:$AA,L$645,FALSE)-(VLOOKUP($B472,'Changes (pct point)'!$B:$AA,L$645,FALSE)))</f>
        <v>-0.62069278350515456</v>
      </c>
      <c r="M472" s="2">
        <f>VLOOKUP($B472,'Changes (pct point)'!$B:$AA,M$645,FALSE)/(VLOOKUP($B472,'Rates (%) SA2'!$B:$AA,M$645,FALSE)-(VLOOKUP($B472,'Changes (pct point)'!$B:$AA,M$645,FALSE)))</f>
        <v>-0.37052499999999999</v>
      </c>
      <c r="N472" s="2">
        <f>VLOOKUP($B472,'Changes (pct point)'!$B:$AA,N$645,FALSE)/(VLOOKUP($B472,'Rates (%) SA2'!$B:$AA,N$645,FALSE)-(VLOOKUP($B472,'Changes (pct point)'!$B:$AA,N$645,FALSE)))</f>
        <v>-0.7632709401709401</v>
      </c>
      <c r="O472" s="2">
        <f>VLOOKUP($B472,'Changes (pct point)'!$B:$AA,O$645,FALSE)/(VLOOKUP($B472,'Rates (%) SA2'!$B:$AA,O$645,FALSE)-(VLOOKUP($B472,'Changes (pct point)'!$B:$AA,O$645,FALSE)))</f>
        <v>-0.17777120622568093</v>
      </c>
      <c r="P472" s="2">
        <f>VLOOKUP($B472,'Changes (pct point)'!$B:$AA,P$645,FALSE)/(VLOOKUP($B472,'Rates (%) SA2'!$B:$AA,P$645,FALSE)-(VLOOKUP($B472,'Changes (pct point)'!$B:$AA,P$645,FALSE)))</f>
        <v>-0.21607782101167317</v>
      </c>
      <c r="Q472" s="2">
        <f>VLOOKUP($B472,'Changes (pct point)'!$B:$AA,Q$645,FALSE)/(VLOOKUP($B472,'Rates (%) SA2'!$B:$AA,Q$645,FALSE)-(VLOOKUP($B472,'Changes (pct point)'!$B:$AA,Q$645,FALSE)))</f>
        <v>-9.1790602055800363E-2</v>
      </c>
      <c r="R472" s="2">
        <f>VLOOKUP($B472,'Changes (pct point)'!$B:$AA,R$645,FALSE)/(VLOOKUP($B472,'Rates (%) SA2'!$B:$AA,R$645,FALSE)-(VLOOKUP($B472,'Changes (pct point)'!$B:$AA,R$645,FALSE)))</f>
        <v>0.22051807228915651</v>
      </c>
      <c r="S472" s="2">
        <f>VLOOKUP($B472,'Changes (pct point)'!$B:$AA,S$645,FALSE)/(VLOOKUP($B472,'Rates (%) SA2'!$B:$AA,S$645,FALSE)-(VLOOKUP($B472,'Changes (pct point)'!$B:$AA,S$645,FALSE)))</f>
        <v>-0.45802967359050445</v>
      </c>
      <c r="T472" s="2">
        <f>VLOOKUP($B472,'Changes (pct point)'!$B:$AA,T$645,FALSE)/(VLOOKUP($B472,'Rates (%) SA2'!$B:$AA,T$645,FALSE)-(VLOOKUP($B472,'Changes (pct point)'!$B:$AA,T$645,FALSE)))</f>
        <v>-0.22895481727574746</v>
      </c>
      <c r="U472" s="2">
        <f>VLOOKUP($B472,'Changes (pct point)'!$B:$AA,U$645,FALSE)/(VLOOKUP($B472,'Rates (%) SA2'!$B:$AA,U$645,FALSE)-(VLOOKUP($B472,'Changes (pct point)'!$B:$AA,U$645,FALSE)))</f>
        <v>-0.25544849445324891</v>
      </c>
      <c r="V472" s="2">
        <f>VLOOKUP($B472,'Changes (pct point)'!$B:$AA,V$645,FALSE)/(VLOOKUP($B472,'Rates (%) SA2'!$B:$AA,V$645,FALSE)-(VLOOKUP($B472,'Changes (pct point)'!$B:$AA,V$645,FALSE)))</f>
        <v>-2.0091259259259257E-2</v>
      </c>
      <c r="W472" s="2">
        <f>VLOOKUP($B472,'Changes (pct point)'!$B:$AA,W$645,FALSE)/(VLOOKUP($B472,'Rates (%) SA2'!$B:$AA,W$645,FALSE)-(VLOOKUP($B472,'Changes (pct point)'!$B:$AA,W$645,FALSE)))</f>
        <v>-1.4516129032258063E-2</v>
      </c>
      <c r="X472" s="2">
        <f>VLOOKUP($B472,'Changes (pct point)'!$B:$AA,X$645,FALSE)/(VLOOKUP($B472,'Rates (%) SA2'!$B:$AA,X$645,FALSE)-(VLOOKUP($B472,'Changes (pct point)'!$B:$AA,X$645,FALSE)))</f>
        <v>-9.9765258215962438E-2</v>
      </c>
      <c r="Y472" s="2">
        <f>VLOOKUP($B472,'Changes (pct point)'!$B:$AA,Y$645,FALSE)/(VLOOKUP($B472,'Rates (%) SA2'!$B:$AA,Y$645,FALSE)-(VLOOKUP($B472,'Changes (pct point)'!$B:$AA,Y$645,FALSE)))</f>
        <v>0.46189495365602473</v>
      </c>
      <c r="Z472" s="2">
        <f>VLOOKUP($B472,'Changes (pct point)'!$B:$AA,Z$645,FALSE)/(VLOOKUP($B472,'Rates (%) SA2'!$B:$AA,Z$645,FALSE)-(VLOOKUP($B472,'Changes (pct point)'!$B:$AA,Z$645,FALSE)))</f>
        <v>6.4362336114421936E-2</v>
      </c>
    </row>
    <row r="473" spans="1:26" x14ac:dyDescent="0.3">
      <c r="A473">
        <v>109011172</v>
      </c>
      <c r="B473" t="s">
        <v>41</v>
      </c>
      <c r="C473" s="2">
        <f>VLOOKUP($B473,'Changes (pct point)'!$B:$AA,C$645,FALSE)/(VLOOKUP($B473,'Rates (%) SA2'!$B:$AA,C$645,FALSE)-(VLOOKUP($B473,'Changes (pct point)'!$B:$AA,C$645,FALSE)))</f>
        <v>-0.17941204098864816</v>
      </c>
      <c r="D473" s="2">
        <f>VLOOKUP($B473,'Changes (pct point)'!$B:$AA,D$645,FALSE)/(VLOOKUP($B473,'Rates (%) SA2'!$B:$AA,D$645,FALSE)-(VLOOKUP($B473,'Changes (pct point)'!$B:$AA,D$645,FALSE)))</f>
        <v>-0.41915393258426964</v>
      </c>
      <c r="E473" s="2">
        <f>VLOOKUP($B473,'Changes (pct point)'!$B:$AA,E$645,FALSE)/(VLOOKUP($B473,'Rates (%) SA2'!$B:$AA,E$645,FALSE)-(VLOOKUP($B473,'Changes (pct point)'!$B:$AA,E$645,FALSE)))</f>
        <v>-0.45911162790697679</v>
      </c>
      <c r="F473" s="2">
        <f>VLOOKUP($B473,'Changes (pct point)'!$B:$AA,F$645,FALSE)/(VLOOKUP($B473,'Rates (%) SA2'!$B:$AA,F$645,FALSE)-(VLOOKUP($B473,'Changes (pct point)'!$B:$AA,F$645,FALSE)))</f>
        <v>-3.1955482815057223E-2</v>
      </c>
      <c r="G473" s="2">
        <f>VLOOKUP($B473,'Changes (pct point)'!$B:$AA,G$645,FALSE)/(VLOOKUP($B473,'Rates (%) SA2'!$B:$AA,G$645,FALSE)-(VLOOKUP($B473,'Changes (pct point)'!$B:$AA,G$645,FALSE)))</f>
        <v>1.1272398190045231E-2</v>
      </c>
      <c r="H473" s="2">
        <f>VLOOKUP($B473,'Changes (pct point)'!$B:$AA,H$645,FALSE)/(VLOOKUP($B473,'Rates (%) SA2'!$B:$AA,H$645,FALSE)-(VLOOKUP($B473,'Changes (pct point)'!$B:$AA,H$645,FALSE)))</f>
        <v>4.6715973741794314E-2</v>
      </c>
      <c r="I473" s="2">
        <f>VLOOKUP($B473,'Changes (pct point)'!$B:$AA,I$645,FALSE)/(VLOOKUP($B473,'Rates (%) SA2'!$B:$AA,I$645,FALSE)-(VLOOKUP($B473,'Changes (pct point)'!$B:$AA,I$645,FALSE)))</f>
        <v>-0.17378628884826325</v>
      </c>
      <c r="J473" s="2">
        <f>VLOOKUP($B473,'Changes (pct point)'!$B:$AA,J$645,FALSE)/(VLOOKUP($B473,'Rates (%) SA2'!$B:$AA,J$645,FALSE)-(VLOOKUP($B473,'Changes (pct point)'!$B:$AA,J$645,FALSE)))</f>
        <v>4.2088301886792405E-2</v>
      </c>
      <c r="K473" s="2">
        <f>VLOOKUP($B473,'Changes (pct point)'!$B:$AA,K$645,FALSE)/(VLOOKUP($B473,'Rates (%) SA2'!$B:$AA,K$645,FALSE)-(VLOOKUP($B473,'Changes (pct point)'!$B:$AA,K$645,FALSE)))</f>
        <v>0.24242461538461527</v>
      </c>
      <c r="L473" s="2">
        <f>VLOOKUP($B473,'Changes (pct point)'!$B:$AA,L$645,FALSE)/(VLOOKUP($B473,'Rates (%) SA2'!$B:$AA,L$645,FALSE)-(VLOOKUP($B473,'Changes (pct point)'!$B:$AA,L$645,FALSE)))</f>
        <v>-0.12369494949494958</v>
      </c>
      <c r="M473" s="2">
        <f>VLOOKUP($B473,'Changes (pct point)'!$B:$AA,M$645,FALSE)/(VLOOKUP($B473,'Rates (%) SA2'!$B:$AA,M$645,FALSE)-(VLOOKUP($B473,'Changes (pct point)'!$B:$AA,M$645,FALSE)))</f>
        <v>-0.49031384615384616</v>
      </c>
      <c r="N473" s="2">
        <f>VLOOKUP($B473,'Changes (pct point)'!$B:$AA,N$645,FALSE)/(VLOOKUP($B473,'Rates (%) SA2'!$B:$AA,N$645,FALSE)-(VLOOKUP($B473,'Changes (pct point)'!$B:$AA,N$645,FALSE)))</f>
        <v>-0.44132061068702294</v>
      </c>
      <c r="O473" s="2">
        <f>VLOOKUP($B473,'Changes (pct point)'!$B:$AA,O$645,FALSE)/(VLOOKUP($B473,'Rates (%) SA2'!$B:$AA,O$645,FALSE)-(VLOOKUP($B473,'Changes (pct point)'!$B:$AA,O$645,FALSE)))</f>
        <v>-0.24464972375690611</v>
      </c>
      <c r="P473" s="2">
        <f>VLOOKUP($B473,'Changes (pct point)'!$B:$AA,P$645,FALSE)/(VLOOKUP($B473,'Rates (%) SA2'!$B:$AA,P$645,FALSE)-(VLOOKUP($B473,'Changes (pct point)'!$B:$AA,P$645,FALSE)))</f>
        <v>-0.18116607142857138</v>
      </c>
      <c r="Q473" s="2">
        <f>VLOOKUP($B473,'Changes (pct point)'!$B:$AA,Q$645,FALSE)/(VLOOKUP($B473,'Rates (%) SA2'!$B:$AA,Q$645,FALSE)-(VLOOKUP($B473,'Changes (pct point)'!$B:$AA,Q$645,FALSE)))</f>
        <v>2.7997927461139945E-2</v>
      </c>
      <c r="R473" s="2">
        <f>VLOOKUP($B473,'Changes (pct point)'!$B:$AA,R$645,FALSE)/(VLOOKUP($B473,'Rates (%) SA2'!$B:$AA,R$645,FALSE)-(VLOOKUP($B473,'Changes (pct point)'!$B:$AA,R$645,FALSE)))</f>
        <v>0.1987164948453608</v>
      </c>
      <c r="S473" s="2">
        <f>VLOOKUP($B473,'Changes (pct point)'!$B:$AA,S$645,FALSE)/(VLOOKUP($B473,'Rates (%) SA2'!$B:$AA,S$645,FALSE)-(VLOOKUP($B473,'Changes (pct point)'!$B:$AA,S$645,FALSE)))</f>
        <v>-0.23006271186440674</v>
      </c>
      <c r="T473" s="2">
        <f>VLOOKUP($B473,'Changes (pct point)'!$B:$AA,T$645,FALSE)/(VLOOKUP($B473,'Rates (%) SA2'!$B:$AA,T$645,FALSE)-(VLOOKUP($B473,'Changes (pct point)'!$B:$AA,T$645,FALSE)))</f>
        <v>4.7872812500000021E-2</v>
      </c>
      <c r="U473" s="2">
        <f>VLOOKUP($B473,'Changes (pct point)'!$B:$AA,U$645,FALSE)/(VLOOKUP($B473,'Rates (%) SA2'!$B:$AA,U$645,FALSE)-(VLOOKUP($B473,'Changes (pct point)'!$B:$AA,U$645,FALSE)))</f>
        <v>-0.25641654778887307</v>
      </c>
      <c r="V473" s="2">
        <f>VLOOKUP($B473,'Changes (pct point)'!$B:$AA,V$645,FALSE)/(VLOOKUP($B473,'Rates (%) SA2'!$B:$AA,V$645,FALSE)-(VLOOKUP($B473,'Changes (pct point)'!$B:$AA,V$645,FALSE)))</f>
        <v>0.1359064748201437</v>
      </c>
      <c r="W473" s="2">
        <f>VLOOKUP($B473,'Changes (pct point)'!$B:$AA,W$645,FALSE)/(VLOOKUP($B473,'Rates (%) SA2'!$B:$AA,W$645,FALSE)-(VLOOKUP($B473,'Changes (pct point)'!$B:$AA,W$645,FALSE)))</f>
        <v>0.20602409638554214</v>
      </c>
      <c r="X473" s="2">
        <f>VLOOKUP($B473,'Changes (pct point)'!$B:$AA,X$645,FALSE)/(VLOOKUP($B473,'Rates (%) SA2'!$B:$AA,X$645,FALSE)-(VLOOKUP($B473,'Changes (pct point)'!$B:$AA,X$645,FALSE)))</f>
        <v>-0.26110260336906588</v>
      </c>
      <c r="Y473" s="2">
        <f>VLOOKUP($B473,'Changes (pct point)'!$B:$AA,Y$645,FALSE)/(VLOOKUP($B473,'Rates (%) SA2'!$B:$AA,Y$645,FALSE)-(VLOOKUP($B473,'Changes (pct point)'!$B:$AA,Y$645,FALSE)))</f>
        <v>2.5312499999999996</v>
      </c>
      <c r="Z473" s="2">
        <f>VLOOKUP($B473,'Changes (pct point)'!$B:$AA,Z$645,FALSE)/(VLOOKUP($B473,'Rates (%) SA2'!$B:$AA,Z$645,FALSE)-(VLOOKUP($B473,'Changes (pct point)'!$B:$AA,Z$645,FALSE)))</f>
        <v>0.38725490196078433</v>
      </c>
    </row>
    <row r="474" spans="1:26" x14ac:dyDescent="0.3">
      <c r="A474">
        <v>110041203</v>
      </c>
      <c r="B474" t="s">
        <v>282</v>
      </c>
      <c r="C474" s="2">
        <f>VLOOKUP($B474,'Changes (pct point)'!$B:$AA,C$645,FALSE)/(VLOOKUP($B474,'Rates (%) SA2'!$B:$AA,C$645,FALSE)-(VLOOKUP($B474,'Changes (pct point)'!$B:$AA,C$645,FALSE)))</f>
        <v>-8.1075500000000009E-2</v>
      </c>
      <c r="D474" s="2">
        <f>VLOOKUP($B474,'Changes (pct point)'!$B:$AA,D$645,FALSE)/(VLOOKUP($B474,'Rates (%) SA2'!$B:$AA,D$645,FALSE)-(VLOOKUP($B474,'Changes (pct point)'!$B:$AA,D$645,FALSE)))</f>
        <v>-0.35778345864661654</v>
      </c>
      <c r="E474" s="2">
        <f>VLOOKUP($B474,'Changes (pct point)'!$B:$AA,E$645,FALSE)/(VLOOKUP($B474,'Rates (%) SA2'!$B:$AA,E$645,FALSE)-(VLOOKUP($B474,'Changes (pct point)'!$B:$AA,E$645,FALSE)))</f>
        <v>0.1163247058823529</v>
      </c>
      <c r="F474" s="2">
        <f>VLOOKUP($B474,'Changes (pct point)'!$B:$AA,F$645,FALSE)/(VLOOKUP($B474,'Rates (%) SA2'!$B:$AA,F$645,FALSE)-(VLOOKUP($B474,'Changes (pct point)'!$B:$AA,F$645,FALSE)))</f>
        <v>-9.0630166270783796E-2</v>
      </c>
      <c r="G474" s="2">
        <f>VLOOKUP($B474,'Changes (pct point)'!$B:$AA,G$645,FALSE)/(VLOOKUP($B474,'Rates (%) SA2'!$B:$AA,G$645,FALSE)-(VLOOKUP($B474,'Changes (pct point)'!$B:$AA,G$645,FALSE)))</f>
        <v>0.392125</v>
      </c>
      <c r="H474" s="2">
        <f>VLOOKUP($B474,'Changes (pct point)'!$B:$AA,H$645,FALSE)/(VLOOKUP($B474,'Rates (%) SA2'!$B:$AA,H$645,FALSE)-(VLOOKUP($B474,'Changes (pct point)'!$B:$AA,H$645,FALSE)))</f>
        <v>0.1139945945945946</v>
      </c>
      <c r="I474" s="2">
        <f>VLOOKUP($B474,'Changes (pct point)'!$B:$AA,I$645,FALSE)/(VLOOKUP($B474,'Rates (%) SA2'!$B:$AA,I$645,FALSE)-(VLOOKUP($B474,'Changes (pct point)'!$B:$AA,I$645,FALSE)))</f>
        <v>-3.2486384976525839E-2</v>
      </c>
      <c r="J474" s="2">
        <f>VLOOKUP($B474,'Changes (pct point)'!$B:$AA,J$645,FALSE)/(VLOOKUP($B474,'Rates (%) SA2'!$B:$AA,J$645,FALSE)-(VLOOKUP($B474,'Changes (pct point)'!$B:$AA,J$645,FALSE)))</f>
        <v>0.12203557951482474</v>
      </c>
      <c r="K474" s="2">
        <f>VLOOKUP($B474,'Changes (pct point)'!$B:$AA,K$645,FALSE)/(VLOOKUP($B474,'Rates (%) SA2'!$B:$AA,K$645,FALSE)-(VLOOKUP($B474,'Changes (pct point)'!$B:$AA,K$645,FALSE)))</f>
        <v>0.12957746478873239</v>
      </c>
      <c r="L474" s="2">
        <f>VLOOKUP($B474,'Changes (pct point)'!$B:$AA,L$645,FALSE)/(VLOOKUP($B474,'Rates (%) SA2'!$B:$AA,L$645,FALSE)-(VLOOKUP($B474,'Changes (pct point)'!$B:$AA,L$645,FALSE)))</f>
        <v>-2.8046875000000021E-3</v>
      </c>
      <c r="M474" s="2">
        <f>VLOOKUP($B474,'Changes (pct point)'!$B:$AA,M$645,FALSE)/(VLOOKUP($B474,'Rates (%) SA2'!$B:$AA,M$645,FALSE)-(VLOOKUP($B474,'Changes (pct point)'!$B:$AA,M$645,FALSE)))</f>
        <v>-0.24319813084112149</v>
      </c>
      <c r="N474" s="2">
        <f>VLOOKUP($B474,'Changes (pct point)'!$B:$AA,N$645,FALSE)/(VLOOKUP($B474,'Rates (%) SA2'!$B:$AA,N$645,FALSE)-(VLOOKUP($B474,'Changes (pct point)'!$B:$AA,N$645,FALSE)))</f>
        <v>-0.37613913043478264</v>
      </c>
      <c r="O474" s="2">
        <f>VLOOKUP($B474,'Changes (pct point)'!$B:$AA,O$645,FALSE)/(VLOOKUP($B474,'Rates (%) SA2'!$B:$AA,O$645,FALSE)-(VLOOKUP($B474,'Changes (pct point)'!$B:$AA,O$645,FALSE)))</f>
        <v>-9.9724503311258331E-2</v>
      </c>
      <c r="P474" s="2">
        <f>VLOOKUP($B474,'Changes (pct point)'!$B:$AA,P$645,FALSE)/(VLOOKUP($B474,'Rates (%) SA2'!$B:$AA,P$645,FALSE)-(VLOOKUP($B474,'Changes (pct point)'!$B:$AA,P$645,FALSE)))</f>
        <v>-0.23114074074074067</v>
      </c>
      <c r="Q474" s="2">
        <f>VLOOKUP($B474,'Changes (pct point)'!$B:$AA,Q$645,FALSE)/(VLOOKUP($B474,'Rates (%) SA2'!$B:$AA,Q$645,FALSE)-(VLOOKUP($B474,'Changes (pct point)'!$B:$AA,Q$645,FALSE)))</f>
        <v>5.6686538461538379E-2</v>
      </c>
      <c r="R474" s="2">
        <f>VLOOKUP($B474,'Changes (pct point)'!$B:$AA,R$645,FALSE)/(VLOOKUP($B474,'Rates (%) SA2'!$B:$AA,R$645,FALSE)-(VLOOKUP($B474,'Changes (pct point)'!$B:$AA,R$645,FALSE)))</f>
        <v>0.50601445783132515</v>
      </c>
      <c r="S474" s="2">
        <f>VLOOKUP($B474,'Changes (pct point)'!$B:$AA,S$645,FALSE)/(VLOOKUP($B474,'Rates (%) SA2'!$B:$AA,S$645,FALSE)-(VLOOKUP($B474,'Changes (pct point)'!$B:$AA,S$645,FALSE)))</f>
        <v>-0.21074000000000007</v>
      </c>
      <c r="T474" s="2">
        <f>VLOOKUP($B474,'Changes (pct point)'!$B:$AA,T$645,FALSE)/(VLOOKUP($B474,'Rates (%) SA2'!$B:$AA,T$645,FALSE)-(VLOOKUP($B474,'Changes (pct point)'!$B:$AA,T$645,FALSE)))</f>
        <v>1.491830985915493</v>
      </c>
      <c r="U474" s="2">
        <f>VLOOKUP($B474,'Changes (pct point)'!$B:$AA,U$645,FALSE)/(VLOOKUP($B474,'Rates (%) SA2'!$B:$AA,U$645,FALSE)-(VLOOKUP($B474,'Changes (pct point)'!$B:$AA,U$645,FALSE)))</f>
        <v>-0.25921527138914446</v>
      </c>
      <c r="V474" s="2">
        <f>VLOOKUP($B474,'Changes (pct point)'!$B:$AA,V$645,FALSE)/(VLOOKUP($B474,'Rates (%) SA2'!$B:$AA,V$645,FALSE)-(VLOOKUP($B474,'Changes (pct point)'!$B:$AA,V$645,FALSE)))</f>
        <v>-0.18017811320754717</v>
      </c>
      <c r="W474" s="2">
        <f>VLOOKUP($B474,'Changes (pct point)'!$B:$AA,W$645,FALSE)/(VLOOKUP($B474,'Rates (%) SA2'!$B:$AA,W$645,FALSE)-(VLOOKUP($B474,'Changes (pct point)'!$B:$AA,W$645,FALSE)))</f>
        <v>0.22629695885509835</v>
      </c>
      <c r="X474" s="2">
        <f>VLOOKUP($B474,'Changes (pct point)'!$B:$AA,X$645,FALSE)/(VLOOKUP($B474,'Rates (%) SA2'!$B:$AA,X$645,FALSE)-(VLOOKUP($B474,'Changes (pct point)'!$B:$AA,X$645,FALSE)))</f>
        <v>-2.2511848341232224E-2</v>
      </c>
      <c r="Y474" s="2">
        <f>VLOOKUP($B474,'Changes (pct point)'!$B:$AA,Y$645,FALSE)/(VLOOKUP($B474,'Rates (%) SA2'!$B:$AA,Y$645,FALSE)-(VLOOKUP($B474,'Changes (pct point)'!$B:$AA,Y$645,FALSE)))</f>
        <v>-0.51056729699666292</v>
      </c>
      <c r="Z474" s="2">
        <f>VLOOKUP($B474,'Changes (pct point)'!$B:$AA,Z$645,FALSE)/(VLOOKUP($B474,'Rates (%) SA2'!$B:$AA,Z$645,FALSE)-(VLOOKUP($B474,'Changes (pct point)'!$B:$AA,Z$645,FALSE)))</f>
        <v>0.37813211845102512</v>
      </c>
    </row>
    <row r="475" spans="1:26" x14ac:dyDescent="0.3">
      <c r="A475">
        <v>112021248</v>
      </c>
      <c r="B475" t="s">
        <v>327</v>
      </c>
      <c r="C475" s="2">
        <f>VLOOKUP($B475,'Changes (pct point)'!$B:$AA,C$645,FALSE)/(VLOOKUP($B475,'Rates (%) SA2'!$B:$AA,C$645,FALSE)-(VLOOKUP($B475,'Changes (pct point)'!$B:$AA,C$645,FALSE)))</f>
        <v>-0.14227642566644466</v>
      </c>
      <c r="D475" s="2">
        <f>VLOOKUP($B475,'Changes (pct point)'!$B:$AA,D$645,FALSE)/(VLOOKUP($B475,'Rates (%) SA2'!$B:$AA,D$645,FALSE)-(VLOOKUP($B475,'Changes (pct point)'!$B:$AA,D$645,FALSE)))</f>
        <v>-0.44450154494382016</v>
      </c>
      <c r="E475" s="2">
        <f>VLOOKUP($B475,'Changes (pct point)'!$B:$AA,E$645,FALSE)/(VLOOKUP($B475,'Rates (%) SA2'!$B:$AA,E$645,FALSE)-(VLOOKUP($B475,'Changes (pct point)'!$B:$AA,E$645,FALSE)))</f>
        <v>0.29386383763837642</v>
      </c>
      <c r="F475" s="2">
        <f>VLOOKUP($B475,'Changes (pct point)'!$B:$AA,F$645,FALSE)/(VLOOKUP($B475,'Rates (%) SA2'!$B:$AA,F$645,FALSE)-(VLOOKUP($B475,'Changes (pct point)'!$B:$AA,F$645,FALSE)))</f>
        <v>-0.13254793561931413</v>
      </c>
      <c r="G475" s="2">
        <f>VLOOKUP($B475,'Changes (pct point)'!$B:$AA,G$645,FALSE)/(VLOOKUP($B475,'Rates (%) SA2'!$B:$AA,G$645,FALSE)-(VLOOKUP($B475,'Changes (pct point)'!$B:$AA,G$645,FALSE)))</f>
        <v>0.17216774193548387</v>
      </c>
      <c r="H475" s="2">
        <f>VLOOKUP($B475,'Changes (pct point)'!$B:$AA,H$645,FALSE)/(VLOOKUP($B475,'Rates (%) SA2'!$B:$AA,H$645,FALSE)-(VLOOKUP($B475,'Changes (pct point)'!$B:$AA,H$645,FALSE)))</f>
        <v>4.8874509803921606E-2</v>
      </c>
      <c r="I475" s="2">
        <f>VLOOKUP($B475,'Changes (pct point)'!$B:$AA,I$645,FALSE)/(VLOOKUP($B475,'Rates (%) SA2'!$B:$AA,I$645,FALSE)-(VLOOKUP($B475,'Changes (pct point)'!$B:$AA,I$645,FALSE)))</f>
        <v>-0.10645667627281458</v>
      </c>
      <c r="J475" s="2">
        <f>VLOOKUP($B475,'Changes (pct point)'!$B:$AA,J$645,FALSE)/(VLOOKUP($B475,'Rates (%) SA2'!$B:$AA,J$645,FALSE)-(VLOOKUP($B475,'Changes (pct point)'!$B:$AA,J$645,FALSE)))</f>
        <v>8.51738562091503E-2</v>
      </c>
      <c r="K475" s="2">
        <f>VLOOKUP($B475,'Changes (pct point)'!$B:$AA,K$645,FALSE)/(VLOOKUP($B475,'Rates (%) SA2'!$B:$AA,K$645,FALSE)-(VLOOKUP($B475,'Changes (pct point)'!$B:$AA,K$645,FALSE)))</f>
        <v>-0.22184668989547029</v>
      </c>
      <c r="L475" s="2">
        <f>VLOOKUP($B475,'Changes (pct point)'!$B:$AA,L$645,FALSE)/(VLOOKUP($B475,'Rates (%) SA2'!$B:$AA,L$645,FALSE)-(VLOOKUP($B475,'Changes (pct point)'!$B:$AA,L$645,FALSE)))</f>
        <v>0.17442409448818902</v>
      </c>
      <c r="M475" s="2">
        <f>VLOOKUP($B475,'Changes (pct point)'!$B:$AA,M$645,FALSE)/(VLOOKUP($B475,'Rates (%) SA2'!$B:$AA,M$645,FALSE)-(VLOOKUP($B475,'Changes (pct point)'!$B:$AA,M$645,FALSE)))</f>
        <v>-0.37766715867158673</v>
      </c>
      <c r="N475" s="2">
        <f>VLOOKUP($B475,'Changes (pct point)'!$B:$AA,N$645,FALSE)/(VLOOKUP($B475,'Rates (%) SA2'!$B:$AA,N$645,FALSE)-(VLOOKUP($B475,'Changes (pct point)'!$B:$AA,N$645,FALSE)))</f>
        <v>-0.51762400000000008</v>
      </c>
      <c r="O475" s="2">
        <f>VLOOKUP($B475,'Changes (pct point)'!$B:$AA,O$645,FALSE)/(VLOOKUP($B475,'Rates (%) SA2'!$B:$AA,O$645,FALSE)-(VLOOKUP($B475,'Changes (pct point)'!$B:$AA,O$645,FALSE)))</f>
        <v>-0.14704054054054064</v>
      </c>
      <c r="P475" s="2">
        <f>VLOOKUP($B475,'Changes (pct point)'!$B:$AA,P$645,FALSE)/(VLOOKUP($B475,'Rates (%) SA2'!$B:$AA,P$645,FALSE)-(VLOOKUP($B475,'Changes (pct point)'!$B:$AA,P$645,FALSE)))</f>
        <v>-9.1252747252747214E-3</v>
      </c>
      <c r="Q475" s="2">
        <f>VLOOKUP($B475,'Changes (pct point)'!$B:$AA,Q$645,FALSE)/(VLOOKUP($B475,'Rates (%) SA2'!$B:$AA,Q$645,FALSE)-(VLOOKUP($B475,'Changes (pct point)'!$B:$AA,Q$645,FALSE)))</f>
        <v>0.19724566210045663</v>
      </c>
      <c r="R475" s="2">
        <f>VLOOKUP($B475,'Changes (pct point)'!$B:$AA,R$645,FALSE)/(VLOOKUP($B475,'Rates (%) SA2'!$B:$AA,R$645,FALSE)-(VLOOKUP($B475,'Changes (pct point)'!$B:$AA,R$645,FALSE)))</f>
        <v>0.33822164948453609</v>
      </c>
      <c r="S475" s="2">
        <f>VLOOKUP($B475,'Changes (pct point)'!$B:$AA,S$645,FALSE)/(VLOOKUP($B475,'Rates (%) SA2'!$B:$AA,S$645,FALSE)-(VLOOKUP($B475,'Changes (pct point)'!$B:$AA,S$645,FALSE)))</f>
        <v>-0.46029145728643217</v>
      </c>
      <c r="T475" s="2">
        <f>VLOOKUP($B475,'Changes (pct point)'!$B:$AA,T$645,FALSE)/(VLOOKUP($B475,'Rates (%) SA2'!$B:$AA,T$645,FALSE)-(VLOOKUP($B475,'Changes (pct point)'!$B:$AA,T$645,FALSE)))</f>
        <v>0.32068752475247514</v>
      </c>
      <c r="U475" s="2">
        <f>VLOOKUP($B475,'Changes (pct point)'!$B:$AA,U$645,FALSE)/(VLOOKUP($B475,'Rates (%) SA2'!$B:$AA,U$645,FALSE)-(VLOOKUP($B475,'Changes (pct point)'!$B:$AA,U$645,FALSE)))</f>
        <v>-0.26080332129963901</v>
      </c>
      <c r="V475" s="2">
        <f>VLOOKUP($B475,'Changes (pct point)'!$B:$AA,V$645,FALSE)/(VLOOKUP($B475,'Rates (%) SA2'!$B:$AA,V$645,FALSE)-(VLOOKUP($B475,'Changes (pct point)'!$B:$AA,V$645,FALSE)))</f>
        <v>4.8059202453987683E-2</v>
      </c>
      <c r="W475" s="2">
        <f>VLOOKUP($B475,'Changes (pct point)'!$B:$AA,W$645,FALSE)/(VLOOKUP($B475,'Rates (%) SA2'!$B:$AA,W$645,FALSE)-(VLOOKUP($B475,'Changes (pct point)'!$B:$AA,W$645,FALSE)))</f>
        <v>0.13192771084337351</v>
      </c>
      <c r="X475" s="2">
        <f>VLOOKUP($B475,'Changes (pct point)'!$B:$AA,X$645,FALSE)/(VLOOKUP($B475,'Rates (%) SA2'!$B:$AA,X$645,FALSE)-(VLOOKUP($B475,'Changes (pct point)'!$B:$AA,X$645,FALSE)))</f>
        <v>-0.20354871108135256</v>
      </c>
      <c r="Y475" s="2">
        <f>VLOOKUP($B475,'Changes (pct point)'!$B:$AA,Y$645,FALSE)/(VLOOKUP($B475,'Rates (%) SA2'!$B:$AA,Y$645,FALSE)-(VLOOKUP($B475,'Changes (pct point)'!$B:$AA,Y$645,FALSE)))</f>
        <v>-0.71507728200641585</v>
      </c>
      <c r="Z475" s="2">
        <f>VLOOKUP($B475,'Changes (pct point)'!$B:$AA,Z$645,FALSE)/(VLOOKUP($B475,'Rates (%) SA2'!$B:$AA,Z$645,FALSE)-(VLOOKUP($B475,'Changes (pct point)'!$B:$AA,Z$645,FALSE)))</f>
        <v>0.23199999999999998</v>
      </c>
    </row>
    <row r="476" spans="1:26" x14ac:dyDescent="0.3">
      <c r="A476">
        <v>108041164</v>
      </c>
      <c r="B476" t="s">
        <v>242</v>
      </c>
      <c r="C476" s="2">
        <f>VLOOKUP($B476,'Changes (pct point)'!$B:$AA,C$645,FALSE)/(VLOOKUP($B476,'Rates (%) SA2'!$B:$AA,C$645,FALSE)-(VLOOKUP($B476,'Changes (pct point)'!$B:$AA,C$645,FALSE)))</f>
        <v>-6.0111498257839791E-2</v>
      </c>
      <c r="D476" s="2">
        <f>VLOOKUP($B476,'Changes (pct point)'!$B:$AA,D$645,FALSE)/(VLOOKUP($B476,'Rates (%) SA2'!$B:$AA,D$645,FALSE)-(VLOOKUP($B476,'Changes (pct point)'!$B:$AA,D$645,FALSE)))</f>
        <v>-0.44858262987012987</v>
      </c>
      <c r="E476" s="2">
        <f>VLOOKUP($B476,'Changes (pct point)'!$B:$AA,E$645,FALSE)/(VLOOKUP($B476,'Rates (%) SA2'!$B:$AA,E$645,FALSE)-(VLOOKUP($B476,'Changes (pct point)'!$B:$AA,E$645,FALSE)))</f>
        <v>-0.18351302931596086</v>
      </c>
      <c r="F476" s="2">
        <f>VLOOKUP($B476,'Changes (pct point)'!$B:$AA,F$645,FALSE)/(VLOOKUP($B476,'Rates (%) SA2'!$B:$AA,F$645,FALSE)-(VLOOKUP($B476,'Changes (pct point)'!$B:$AA,F$645,FALSE)))</f>
        <v>-7.943090909090908E-2</v>
      </c>
      <c r="G476" s="2">
        <f>VLOOKUP($B476,'Changes (pct point)'!$B:$AA,G$645,FALSE)/(VLOOKUP($B476,'Rates (%) SA2'!$B:$AA,G$645,FALSE)-(VLOOKUP($B476,'Changes (pct point)'!$B:$AA,G$645,FALSE)))</f>
        <v>0.61845300668151459</v>
      </c>
      <c r="H476" s="2">
        <f>VLOOKUP($B476,'Changes (pct point)'!$B:$AA,H$645,FALSE)/(VLOOKUP($B476,'Rates (%) SA2'!$B:$AA,H$645,FALSE)-(VLOOKUP($B476,'Changes (pct point)'!$B:$AA,H$645,FALSE)))</f>
        <v>0.14063913934426228</v>
      </c>
      <c r="I476" s="2">
        <f>VLOOKUP($B476,'Changes (pct point)'!$B:$AA,I$645,FALSE)/(VLOOKUP($B476,'Rates (%) SA2'!$B:$AA,I$645,FALSE)-(VLOOKUP($B476,'Changes (pct point)'!$B:$AA,I$645,FALSE)))</f>
        <v>1.9533333333334136E-3</v>
      </c>
      <c r="J476" s="2">
        <f>VLOOKUP($B476,'Changes (pct point)'!$B:$AA,J$645,FALSE)/(VLOOKUP($B476,'Rates (%) SA2'!$B:$AA,J$645,FALSE)-(VLOOKUP($B476,'Changes (pct point)'!$B:$AA,J$645,FALSE)))</f>
        <v>0.11525563380281691</v>
      </c>
      <c r="K476" s="2">
        <f>VLOOKUP($B476,'Changes (pct point)'!$B:$AA,K$645,FALSE)/(VLOOKUP($B476,'Rates (%) SA2'!$B:$AA,K$645,FALSE)-(VLOOKUP($B476,'Changes (pct point)'!$B:$AA,K$645,FALSE)))</f>
        <v>0.66724475138121531</v>
      </c>
      <c r="L476" s="2">
        <f>VLOOKUP($B476,'Changes (pct point)'!$B:$AA,L$645,FALSE)/(VLOOKUP($B476,'Rates (%) SA2'!$B:$AA,L$645,FALSE)-(VLOOKUP($B476,'Changes (pct point)'!$B:$AA,L$645,FALSE)))</f>
        <v>-0.44374700636942677</v>
      </c>
      <c r="M476" s="2">
        <f>VLOOKUP($B476,'Changes (pct point)'!$B:$AA,M$645,FALSE)/(VLOOKUP($B476,'Rates (%) SA2'!$B:$AA,M$645,FALSE)-(VLOOKUP($B476,'Changes (pct point)'!$B:$AA,M$645,FALSE)))</f>
        <v>-0.18076399474375823</v>
      </c>
      <c r="N476" s="2">
        <f>VLOOKUP($B476,'Changes (pct point)'!$B:$AA,N$645,FALSE)/(VLOOKUP($B476,'Rates (%) SA2'!$B:$AA,N$645,FALSE)-(VLOOKUP($B476,'Changes (pct point)'!$B:$AA,N$645,FALSE)))</f>
        <v>-0.27278181818181824</v>
      </c>
      <c r="O476" s="2">
        <f>VLOOKUP($B476,'Changes (pct point)'!$B:$AA,O$645,FALSE)/(VLOOKUP($B476,'Rates (%) SA2'!$B:$AA,O$645,FALSE)-(VLOOKUP($B476,'Changes (pct point)'!$B:$AA,O$645,FALSE)))</f>
        <v>0.24407692307692322</v>
      </c>
      <c r="P476" s="2">
        <f>VLOOKUP($B476,'Changes (pct point)'!$B:$AA,P$645,FALSE)/(VLOOKUP($B476,'Rates (%) SA2'!$B:$AA,P$645,FALSE)-(VLOOKUP($B476,'Changes (pct point)'!$B:$AA,P$645,FALSE)))</f>
        <v>-2.4290173410404757E-2</v>
      </c>
      <c r="Q476" s="2">
        <f>VLOOKUP($B476,'Changes (pct point)'!$B:$AA,Q$645,FALSE)/(VLOOKUP($B476,'Rates (%) SA2'!$B:$AA,Q$645,FALSE)-(VLOOKUP($B476,'Changes (pct point)'!$B:$AA,Q$645,FALSE)))</f>
        <v>-8.0451999999999982E-2</v>
      </c>
      <c r="R476" s="2">
        <f>VLOOKUP($B476,'Changes (pct point)'!$B:$AA,R$645,FALSE)/(VLOOKUP($B476,'Rates (%) SA2'!$B:$AA,R$645,FALSE)-(VLOOKUP($B476,'Changes (pct point)'!$B:$AA,R$645,FALSE)))</f>
        <v>0.79648144796380094</v>
      </c>
      <c r="S476" s="2">
        <f>VLOOKUP($B476,'Changes (pct point)'!$B:$AA,S$645,FALSE)/(VLOOKUP($B476,'Rates (%) SA2'!$B:$AA,S$645,FALSE)-(VLOOKUP($B476,'Changes (pct point)'!$B:$AA,S$645,FALSE)))</f>
        <v>9.8703563474387482E-2</v>
      </c>
      <c r="T476" s="2">
        <f>VLOOKUP($B476,'Changes (pct point)'!$B:$AA,T$645,FALSE)/(VLOOKUP($B476,'Rates (%) SA2'!$B:$AA,T$645,FALSE)-(VLOOKUP($B476,'Changes (pct point)'!$B:$AA,T$645,FALSE)))</f>
        <v>0.69922767857142853</v>
      </c>
      <c r="U476" s="2">
        <f>VLOOKUP($B476,'Changes (pct point)'!$B:$AA,U$645,FALSE)/(VLOOKUP($B476,'Rates (%) SA2'!$B:$AA,U$645,FALSE)-(VLOOKUP($B476,'Changes (pct point)'!$B:$AA,U$645,FALSE)))</f>
        <v>-0.26141764705882353</v>
      </c>
      <c r="V476" s="2">
        <f>VLOOKUP($B476,'Changes (pct point)'!$B:$AA,V$645,FALSE)/(VLOOKUP($B476,'Rates (%) SA2'!$B:$AA,V$645,FALSE)-(VLOOKUP($B476,'Changes (pct point)'!$B:$AA,V$645,FALSE)))</f>
        <v>0.19985868372943338</v>
      </c>
      <c r="W476" s="2">
        <f>VLOOKUP($B476,'Changes (pct point)'!$B:$AA,W$645,FALSE)/(VLOOKUP($B476,'Rates (%) SA2'!$B:$AA,W$645,FALSE)-(VLOOKUP($B476,'Changes (pct point)'!$B:$AA,W$645,FALSE)))</f>
        <v>0.42823894491854148</v>
      </c>
      <c r="X476" s="2">
        <f>VLOOKUP($B476,'Changes (pct point)'!$B:$AA,X$645,FALSE)/(VLOOKUP($B476,'Rates (%) SA2'!$B:$AA,X$645,FALSE)-(VLOOKUP($B476,'Changes (pct point)'!$B:$AA,X$645,FALSE)))</f>
        <v>0.178676780446692</v>
      </c>
      <c r="Y476" s="2">
        <f>VLOOKUP($B476,'Changes (pct point)'!$B:$AA,Y$645,FALSE)/(VLOOKUP($B476,'Rates (%) SA2'!$B:$AA,Y$645,FALSE)-(VLOOKUP($B476,'Changes (pct point)'!$B:$AA,Y$645,FALSE)))</f>
        <v>0.53293413173652693</v>
      </c>
      <c r="Z476" s="2">
        <f>VLOOKUP($B476,'Changes (pct point)'!$B:$AA,Z$645,FALSE)/(VLOOKUP($B476,'Rates (%) SA2'!$B:$AA,Z$645,FALSE)-(VLOOKUP($B476,'Changes (pct point)'!$B:$AA,Z$645,FALSE)))</f>
        <v>0.28033289531318445</v>
      </c>
    </row>
    <row r="477" spans="1:26" x14ac:dyDescent="0.3">
      <c r="A477">
        <v>107041549</v>
      </c>
      <c r="B477" t="s">
        <v>229</v>
      </c>
      <c r="C477" s="2">
        <f>VLOOKUP($B477,'Changes (pct point)'!$B:$AA,C$645,FALSE)/(VLOOKUP($B477,'Rates (%) SA2'!$B:$AA,C$645,FALSE)-(VLOOKUP($B477,'Changes (pct point)'!$B:$AA,C$645,FALSE)))</f>
        <v>-0.21551281070745687</v>
      </c>
      <c r="D477" s="2">
        <f>VLOOKUP($B477,'Changes (pct point)'!$B:$AA,D$645,FALSE)/(VLOOKUP($B477,'Rates (%) SA2'!$B:$AA,D$645,FALSE)-(VLOOKUP($B477,'Changes (pct point)'!$B:$AA,D$645,FALSE)))</f>
        <v>-5.3291249999999873E-2</v>
      </c>
      <c r="E477" s="2">
        <f>VLOOKUP($B477,'Changes (pct point)'!$B:$AA,E$645,FALSE)/(VLOOKUP($B477,'Rates (%) SA2'!$B:$AA,E$645,FALSE)-(VLOOKUP($B477,'Changes (pct point)'!$B:$AA,E$645,FALSE)))</f>
        <v>-0.27884357326478143</v>
      </c>
      <c r="F477" s="2">
        <f>VLOOKUP($B477,'Changes (pct point)'!$B:$AA,F$645,FALSE)/(VLOOKUP($B477,'Rates (%) SA2'!$B:$AA,F$645,FALSE)-(VLOOKUP($B477,'Changes (pct point)'!$B:$AA,F$645,FALSE)))</f>
        <v>-0.16039609325771903</v>
      </c>
      <c r="G477" s="2">
        <f>VLOOKUP($B477,'Changes (pct point)'!$B:$AA,G$645,FALSE)/(VLOOKUP($B477,'Rates (%) SA2'!$B:$AA,G$645,FALSE)-(VLOOKUP($B477,'Changes (pct point)'!$B:$AA,G$645,FALSE)))</f>
        <v>-0.41037942477876105</v>
      </c>
      <c r="H477" s="2">
        <f>VLOOKUP($B477,'Changes (pct point)'!$B:$AA,H$645,FALSE)/(VLOOKUP($B477,'Rates (%) SA2'!$B:$AA,H$645,FALSE)-(VLOOKUP($B477,'Changes (pct point)'!$B:$AA,H$645,FALSE)))</f>
        <v>-0.27958815612382237</v>
      </c>
      <c r="I477" s="2">
        <f>VLOOKUP($B477,'Changes (pct point)'!$B:$AA,I$645,FALSE)/(VLOOKUP($B477,'Rates (%) SA2'!$B:$AA,I$645,FALSE)-(VLOOKUP($B477,'Changes (pct point)'!$B:$AA,I$645,FALSE)))</f>
        <v>-0.1827702479338843</v>
      </c>
      <c r="J477" s="2">
        <f>VLOOKUP($B477,'Changes (pct point)'!$B:$AA,J$645,FALSE)/(VLOOKUP($B477,'Rates (%) SA2'!$B:$AA,J$645,FALSE)-(VLOOKUP($B477,'Changes (pct point)'!$B:$AA,J$645,FALSE)))</f>
        <v>0.11274935304990751</v>
      </c>
      <c r="K477" s="2">
        <f>VLOOKUP($B477,'Changes (pct point)'!$B:$AA,K$645,FALSE)/(VLOOKUP($B477,'Rates (%) SA2'!$B:$AA,K$645,FALSE)-(VLOOKUP($B477,'Changes (pct point)'!$B:$AA,K$645,FALSE)))</f>
        <v>-0.33226666666666671</v>
      </c>
      <c r="L477" s="2">
        <f>VLOOKUP($B477,'Changes (pct point)'!$B:$AA,L$645,FALSE)/(VLOOKUP($B477,'Rates (%) SA2'!$B:$AA,L$645,FALSE)-(VLOOKUP($B477,'Changes (pct point)'!$B:$AA,L$645,FALSE)))</f>
        <v>-0.3678586433260394</v>
      </c>
      <c r="M477" s="2">
        <f>VLOOKUP($B477,'Changes (pct point)'!$B:$AA,M$645,FALSE)/(VLOOKUP($B477,'Rates (%) SA2'!$B:$AA,M$645,FALSE)-(VLOOKUP($B477,'Changes (pct point)'!$B:$AA,M$645,FALSE)))</f>
        <v>4.8893700787401559E-2</v>
      </c>
      <c r="N477" s="2">
        <f>VLOOKUP($B477,'Changes (pct point)'!$B:$AA,N$645,FALSE)/(VLOOKUP($B477,'Rates (%) SA2'!$B:$AA,N$645,FALSE)-(VLOOKUP($B477,'Changes (pct point)'!$B:$AA,N$645,FALSE)))</f>
        <v>-0.11123373493975904</v>
      </c>
      <c r="O477" s="2">
        <f>VLOOKUP($B477,'Changes (pct point)'!$B:$AA,O$645,FALSE)/(VLOOKUP($B477,'Rates (%) SA2'!$B:$AA,O$645,FALSE)-(VLOOKUP($B477,'Changes (pct point)'!$B:$AA,O$645,FALSE)))</f>
        <v>-0.14033594132029339</v>
      </c>
      <c r="P477" s="2">
        <f>VLOOKUP($B477,'Changes (pct point)'!$B:$AA,P$645,FALSE)/(VLOOKUP($B477,'Rates (%) SA2'!$B:$AA,P$645,FALSE)-(VLOOKUP($B477,'Changes (pct point)'!$B:$AA,P$645,FALSE)))</f>
        <v>-0.26967999999999998</v>
      </c>
      <c r="Q477" s="2">
        <f>VLOOKUP($B477,'Changes (pct point)'!$B:$AA,Q$645,FALSE)/(VLOOKUP($B477,'Rates (%) SA2'!$B:$AA,Q$645,FALSE)-(VLOOKUP($B477,'Changes (pct point)'!$B:$AA,Q$645,FALSE)))</f>
        <v>-5.4019685628742445E-2</v>
      </c>
      <c r="R477" s="2">
        <f>VLOOKUP($B477,'Changes (pct point)'!$B:$AA,R$645,FALSE)/(VLOOKUP($B477,'Rates (%) SA2'!$B:$AA,R$645,FALSE)-(VLOOKUP($B477,'Changes (pct point)'!$B:$AA,R$645,FALSE)))</f>
        <v>-0.30092013888888886</v>
      </c>
      <c r="S477" s="2">
        <f>VLOOKUP($B477,'Changes (pct point)'!$B:$AA,S$645,FALSE)/(VLOOKUP($B477,'Rates (%) SA2'!$B:$AA,S$645,FALSE)-(VLOOKUP($B477,'Changes (pct point)'!$B:$AA,S$645,FALSE)))</f>
        <v>-0.45326674500587544</v>
      </c>
      <c r="T477" s="2">
        <f>VLOOKUP($B477,'Changes (pct point)'!$B:$AA,T$645,FALSE)/(VLOOKUP($B477,'Rates (%) SA2'!$B:$AA,T$645,FALSE)-(VLOOKUP($B477,'Changes (pct point)'!$B:$AA,T$645,FALSE)))</f>
        <v>0.33747014388489205</v>
      </c>
      <c r="U477" s="2">
        <f>VLOOKUP($B477,'Changes (pct point)'!$B:$AA,U$645,FALSE)/(VLOOKUP($B477,'Rates (%) SA2'!$B:$AA,U$645,FALSE)-(VLOOKUP($B477,'Changes (pct point)'!$B:$AA,U$645,FALSE)))</f>
        <v>-0.26696082474226795</v>
      </c>
      <c r="V477" s="2">
        <f>VLOOKUP($B477,'Changes (pct point)'!$B:$AA,V$645,FALSE)/(VLOOKUP($B477,'Rates (%) SA2'!$B:$AA,V$645,FALSE)-(VLOOKUP($B477,'Changes (pct point)'!$B:$AA,V$645,FALSE)))</f>
        <v>7.3191896869244766E-2</v>
      </c>
      <c r="W477" s="2">
        <f>VLOOKUP($B477,'Changes (pct point)'!$B:$AA,W$645,FALSE)/(VLOOKUP($B477,'Rates (%) SA2'!$B:$AA,W$645,FALSE)-(VLOOKUP($B477,'Changes (pct point)'!$B:$AA,W$645,FALSE)))</f>
        <v>-0.11265060240963855</v>
      </c>
      <c r="X477" s="2">
        <f>VLOOKUP($B477,'Changes (pct point)'!$B:$AA,X$645,FALSE)/(VLOOKUP($B477,'Rates (%) SA2'!$B:$AA,X$645,FALSE)-(VLOOKUP($B477,'Changes (pct point)'!$B:$AA,X$645,FALSE)))</f>
        <v>-0.15221238938053097</v>
      </c>
      <c r="Y477" s="2">
        <f>VLOOKUP($B477,'Changes (pct point)'!$B:$AA,Y$645,FALSE)/(VLOOKUP($B477,'Rates (%) SA2'!$B:$AA,Y$645,FALSE)-(VLOOKUP($B477,'Changes (pct point)'!$B:$AA,Y$645,FALSE)))</f>
        <v>0.16609748525302701</v>
      </c>
      <c r="Z477" s="2">
        <f>VLOOKUP($B477,'Changes (pct point)'!$B:$AA,Z$645,FALSE)/(VLOOKUP($B477,'Rates (%) SA2'!$B:$AA,Z$645,FALSE)-(VLOOKUP($B477,'Changes (pct point)'!$B:$AA,Z$645,FALSE)))</f>
        <v>4.5324768022840828E-2</v>
      </c>
    </row>
    <row r="478" spans="1:26" x14ac:dyDescent="0.3">
      <c r="A478">
        <v>108041166</v>
      </c>
      <c r="B478" t="s">
        <v>244</v>
      </c>
      <c r="C478" s="2">
        <f>VLOOKUP($B478,'Changes (pct point)'!$B:$AA,C$645,FALSE)/(VLOOKUP($B478,'Rates (%) SA2'!$B:$AA,C$645,FALSE)-(VLOOKUP($B478,'Changes (pct point)'!$B:$AA,C$645,FALSE)))</f>
        <v>6.8655172413792931E-3</v>
      </c>
      <c r="D478" s="2">
        <f>VLOOKUP($B478,'Changes (pct point)'!$B:$AA,D$645,FALSE)/(VLOOKUP($B478,'Rates (%) SA2'!$B:$AA,D$645,FALSE)-(VLOOKUP($B478,'Changes (pct point)'!$B:$AA,D$645,FALSE)))</f>
        <v>-0.26337209302325582</v>
      </c>
      <c r="E478" s="2">
        <f>VLOOKUP($B478,'Changes (pct point)'!$B:$AA,E$645,FALSE)/(VLOOKUP($B478,'Rates (%) SA2'!$B:$AA,E$645,FALSE)-(VLOOKUP($B478,'Changes (pct point)'!$B:$AA,E$645,FALSE)))</f>
        <v>0.20435862068965516</v>
      </c>
      <c r="F478" s="2">
        <f>VLOOKUP($B478,'Changes (pct point)'!$B:$AA,F$645,FALSE)/(VLOOKUP($B478,'Rates (%) SA2'!$B:$AA,F$645,FALSE)-(VLOOKUP($B478,'Changes (pct point)'!$B:$AA,F$645,FALSE)))</f>
        <v>3.965020080321293E-2</v>
      </c>
      <c r="G478" s="2">
        <f>VLOOKUP($B478,'Changes (pct point)'!$B:$AA,G$645,FALSE)/(VLOOKUP($B478,'Rates (%) SA2'!$B:$AA,G$645,FALSE)-(VLOOKUP($B478,'Changes (pct point)'!$B:$AA,G$645,FALSE)))</f>
        <v>0.3251122448979592</v>
      </c>
      <c r="H478" s="2">
        <f>VLOOKUP($B478,'Changes (pct point)'!$B:$AA,H$645,FALSE)/(VLOOKUP($B478,'Rates (%) SA2'!$B:$AA,H$645,FALSE)-(VLOOKUP($B478,'Changes (pct point)'!$B:$AA,H$645,FALSE)))</f>
        <v>0.14271537102473489</v>
      </c>
      <c r="I478" s="2">
        <f>VLOOKUP($B478,'Changes (pct point)'!$B:$AA,I$645,FALSE)/(VLOOKUP($B478,'Rates (%) SA2'!$B:$AA,I$645,FALSE)-(VLOOKUP($B478,'Changes (pct point)'!$B:$AA,I$645,FALSE)))</f>
        <v>0.10937749999999993</v>
      </c>
      <c r="J478" s="2">
        <f>VLOOKUP($B478,'Changes (pct point)'!$B:$AA,J$645,FALSE)/(VLOOKUP($B478,'Rates (%) SA2'!$B:$AA,J$645,FALSE)-(VLOOKUP($B478,'Changes (pct point)'!$B:$AA,J$645,FALSE)))</f>
        <v>0.12706828193832601</v>
      </c>
      <c r="K478" s="2">
        <f>VLOOKUP($B478,'Changes (pct point)'!$B:$AA,K$645,FALSE)/(VLOOKUP($B478,'Rates (%) SA2'!$B:$AA,K$645,FALSE)-(VLOOKUP($B478,'Changes (pct point)'!$B:$AA,K$645,FALSE)))</f>
        <v>0.75403195876288664</v>
      </c>
      <c r="L478" s="2">
        <f>VLOOKUP($B478,'Changes (pct point)'!$B:$AA,L$645,FALSE)/(VLOOKUP($B478,'Rates (%) SA2'!$B:$AA,L$645,FALSE)-(VLOOKUP($B478,'Changes (pct point)'!$B:$AA,L$645,FALSE)))</f>
        <v>-0.26687282184655398</v>
      </c>
      <c r="M478" s="2">
        <f>VLOOKUP($B478,'Changes (pct point)'!$B:$AA,M$645,FALSE)/(VLOOKUP($B478,'Rates (%) SA2'!$B:$AA,M$645,FALSE)-(VLOOKUP($B478,'Changes (pct point)'!$B:$AA,M$645,FALSE)))</f>
        <v>8.4442511013216009E-2</v>
      </c>
      <c r="N478" s="2">
        <f>VLOOKUP($B478,'Changes (pct point)'!$B:$AA,N$645,FALSE)/(VLOOKUP($B478,'Rates (%) SA2'!$B:$AA,N$645,FALSE)-(VLOOKUP($B478,'Changes (pct point)'!$B:$AA,N$645,FALSE)))</f>
        <v>-0.40487769784172661</v>
      </c>
      <c r="O478" s="2">
        <f>VLOOKUP($B478,'Changes (pct point)'!$B:$AA,O$645,FALSE)/(VLOOKUP($B478,'Rates (%) SA2'!$B:$AA,O$645,FALSE)-(VLOOKUP($B478,'Changes (pct point)'!$B:$AA,O$645,FALSE)))</f>
        <v>0.61035321100917428</v>
      </c>
      <c r="P478" s="2">
        <f>VLOOKUP($B478,'Changes (pct point)'!$B:$AA,P$645,FALSE)/(VLOOKUP($B478,'Rates (%) SA2'!$B:$AA,P$645,FALSE)-(VLOOKUP($B478,'Changes (pct point)'!$B:$AA,P$645,FALSE)))</f>
        <v>0.32433333333333353</v>
      </c>
      <c r="Q478" s="2">
        <f>VLOOKUP($B478,'Changes (pct point)'!$B:$AA,Q$645,FALSE)/(VLOOKUP($B478,'Rates (%) SA2'!$B:$AA,Q$645,FALSE)-(VLOOKUP($B478,'Changes (pct point)'!$B:$AA,Q$645,FALSE)))</f>
        <v>0.20313402061855657</v>
      </c>
      <c r="R478" s="2">
        <f>VLOOKUP($B478,'Changes (pct point)'!$B:$AA,R$645,FALSE)/(VLOOKUP($B478,'Rates (%) SA2'!$B:$AA,R$645,FALSE)-(VLOOKUP($B478,'Changes (pct point)'!$B:$AA,R$645,FALSE)))</f>
        <v>0.50736623376623369</v>
      </c>
      <c r="S478" s="2">
        <f>VLOOKUP($B478,'Changes (pct point)'!$B:$AA,S$645,FALSE)/(VLOOKUP($B478,'Rates (%) SA2'!$B:$AA,S$645,FALSE)-(VLOOKUP($B478,'Changes (pct point)'!$B:$AA,S$645,FALSE)))</f>
        <v>-3.917237569060774E-2</v>
      </c>
      <c r="T478" s="2">
        <f>VLOOKUP($B478,'Changes (pct point)'!$B:$AA,T$645,FALSE)/(VLOOKUP($B478,'Rates (%) SA2'!$B:$AA,T$645,FALSE)-(VLOOKUP($B478,'Changes (pct point)'!$B:$AA,T$645,FALSE)))</f>
        <v>1.0660000000000003</v>
      </c>
      <c r="U478" s="2">
        <f>VLOOKUP($B478,'Changes (pct point)'!$B:$AA,U$645,FALSE)/(VLOOKUP($B478,'Rates (%) SA2'!$B:$AA,U$645,FALSE)-(VLOOKUP($B478,'Changes (pct point)'!$B:$AA,U$645,FALSE)))</f>
        <v>-0.26789915966386557</v>
      </c>
      <c r="V478" s="2">
        <f>VLOOKUP($B478,'Changes (pct point)'!$B:$AA,V$645,FALSE)/(VLOOKUP($B478,'Rates (%) SA2'!$B:$AA,V$645,FALSE)-(VLOOKUP($B478,'Changes (pct point)'!$B:$AA,V$645,FALSE)))</f>
        <v>0.36403463203463193</v>
      </c>
      <c r="W478" s="2">
        <f>VLOOKUP($B478,'Changes (pct point)'!$B:$AA,W$645,FALSE)/(VLOOKUP($B478,'Rates (%) SA2'!$B:$AA,W$645,FALSE)-(VLOOKUP($B478,'Changes (pct point)'!$B:$AA,W$645,FALSE)))</f>
        <v>0.32570162481536191</v>
      </c>
      <c r="X478" s="2">
        <f>VLOOKUP($B478,'Changes (pct point)'!$B:$AA,X$645,FALSE)/(VLOOKUP($B478,'Rates (%) SA2'!$B:$AA,X$645,FALSE)-(VLOOKUP($B478,'Changes (pct point)'!$B:$AA,X$645,FALSE)))</f>
        <v>-0.20286738351254482</v>
      </c>
      <c r="Y478" s="2" t="e">
        <f>VLOOKUP($B478,'Changes (pct point)'!$B:$AA,Y$645,FALSE)/(VLOOKUP($B478,'Rates (%) SA2'!$B:$AA,Y$645,FALSE)-(VLOOKUP($B478,'Changes (pct point)'!$B:$AA,Y$645,FALSE)))</f>
        <v>#DIV/0!</v>
      </c>
      <c r="Z478" s="2">
        <f>VLOOKUP($B478,'Changes (pct point)'!$B:$AA,Z$645,FALSE)/(VLOOKUP($B478,'Rates (%) SA2'!$B:$AA,Z$645,FALSE)-(VLOOKUP($B478,'Changes (pct point)'!$B:$AA,Z$645,FALSE)))</f>
        <v>0.1463963963963964</v>
      </c>
    </row>
    <row r="479" spans="1:26" x14ac:dyDescent="0.3">
      <c r="A479">
        <v>111011206</v>
      </c>
      <c r="B479" t="s">
        <v>285</v>
      </c>
      <c r="C479" s="2">
        <f>VLOOKUP($B479,'Changes (pct point)'!$B:$AA,C$645,FALSE)/(VLOOKUP($B479,'Rates (%) SA2'!$B:$AA,C$645,FALSE)-(VLOOKUP($B479,'Changes (pct point)'!$B:$AA,C$645,FALSE)))</f>
        <v>-2.9727500000000643E-3</v>
      </c>
      <c r="D479" s="2">
        <f>VLOOKUP($B479,'Changes (pct point)'!$B:$AA,D$645,FALSE)/(VLOOKUP($B479,'Rates (%) SA2'!$B:$AA,D$645,FALSE)-(VLOOKUP($B479,'Changes (pct point)'!$B:$AA,D$645,FALSE)))</f>
        <v>-0.33399324577861161</v>
      </c>
      <c r="E479" s="2">
        <f>VLOOKUP($B479,'Changes (pct point)'!$B:$AA,E$645,FALSE)/(VLOOKUP($B479,'Rates (%) SA2'!$B:$AA,E$645,FALSE)-(VLOOKUP($B479,'Changes (pct point)'!$B:$AA,E$645,FALSE)))</f>
        <v>-1.3825641025641129E-2</v>
      </c>
      <c r="F479" s="2">
        <f>VLOOKUP($B479,'Changes (pct point)'!$B:$AA,F$645,FALSE)/(VLOOKUP($B479,'Rates (%) SA2'!$B:$AA,F$645,FALSE)-(VLOOKUP($B479,'Changes (pct point)'!$B:$AA,F$645,FALSE)))</f>
        <v>7.4356277056277023E-2</v>
      </c>
      <c r="G479" s="2">
        <f>VLOOKUP($B479,'Changes (pct point)'!$B:$AA,G$645,FALSE)/(VLOOKUP($B479,'Rates (%) SA2'!$B:$AA,G$645,FALSE)-(VLOOKUP($B479,'Changes (pct point)'!$B:$AA,G$645,FALSE)))</f>
        <v>0.29103746397694524</v>
      </c>
      <c r="H479" s="2">
        <f>VLOOKUP($B479,'Changes (pct point)'!$B:$AA,H$645,FALSE)/(VLOOKUP($B479,'Rates (%) SA2'!$B:$AA,H$645,FALSE)-(VLOOKUP($B479,'Changes (pct point)'!$B:$AA,H$645,FALSE)))</f>
        <v>0.30645297619047623</v>
      </c>
      <c r="I479" s="2">
        <f>VLOOKUP($B479,'Changes (pct point)'!$B:$AA,I$645,FALSE)/(VLOOKUP($B479,'Rates (%) SA2'!$B:$AA,I$645,FALSE)-(VLOOKUP($B479,'Changes (pct point)'!$B:$AA,I$645,FALSE)))</f>
        <v>-3.607959697733E-2</v>
      </c>
      <c r="J479" s="2">
        <f>VLOOKUP($B479,'Changes (pct point)'!$B:$AA,J$645,FALSE)/(VLOOKUP($B479,'Rates (%) SA2'!$B:$AA,J$645,FALSE)-(VLOOKUP($B479,'Changes (pct point)'!$B:$AA,J$645,FALSE)))</f>
        <v>-1.5212077294686002E-2</v>
      </c>
      <c r="K479" s="2">
        <f>VLOOKUP($B479,'Changes (pct point)'!$B:$AA,K$645,FALSE)/(VLOOKUP($B479,'Rates (%) SA2'!$B:$AA,K$645,FALSE)-(VLOOKUP($B479,'Changes (pct point)'!$B:$AA,K$645,FALSE)))</f>
        <v>0.46711095890410959</v>
      </c>
      <c r="L479" s="2">
        <f>VLOOKUP($B479,'Changes (pct point)'!$B:$AA,L$645,FALSE)/(VLOOKUP($B479,'Rates (%) SA2'!$B:$AA,L$645,FALSE)-(VLOOKUP($B479,'Changes (pct point)'!$B:$AA,L$645,FALSE)))</f>
        <v>-0.18002931854199677</v>
      </c>
      <c r="M479" s="2">
        <f>VLOOKUP($B479,'Changes (pct point)'!$B:$AA,M$645,FALSE)/(VLOOKUP($B479,'Rates (%) SA2'!$B:$AA,M$645,FALSE)-(VLOOKUP($B479,'Changes (pct point)'!$B:$AA,M$645,FALSE)))</f>
        <v>-0.27722267536704737</v>
      </c>
      <c r="N479" s="2">
        <f>VLOOKUP($B479,'Changes (pct point)'!$B:$AA,N$645,FALSE)/(VLOOKUP($B479,'Rates (%) SA2'!$B:$AA,N$645,FALSE)-(VLOOKUP($B479,'Changes (pct point)'!$B:$AA,N$645,FALSE)))</f>
        <v>-0.18361208053691278</v>
      </c>
      <c r="O479" s="2">
        <f>VLOOKUP($B479,'Changes (pct point)'!$B:$AA,O$645,FALSE)/(VLOOKUP($B479,'Rates (%) SA2'!$B:$AA,O$645,FALSE)-(VLOOKUP($B479,'Changes (pct point)'!$B:$AA,O$645,FALSE)))</f>
        <v>0.62372236842105266</v>
      </c>
      <c r="P479" s="2">
        <f>VLOOKUP($B479,'Changes (pct point)'!$B:$AA,P$645,FALSE)/(VLOOKUP($B479,'Rates (%) SA2'!$B:$AA,P$645,FALSE)-(VLOOKUP($B479,'Changes (pct point)'!$B:$AA,P$645,FALSE)))</f>
        <v>0.17344076433121025</v>
      </c>
      <c r="Q479" s="2">
        <f>VLOOKUP($B479,'Changes (pct point)'!$B:$AA,Q$645,FALSE)/(VLOOKUP($B479,'Rates (%) SA2'!$B:$AA,Q$645,FALSE)-(VLOOKUP($B479,'Changes (pct point)'!$B:$AA,Q$645,FALSE)))</f>
        <v>0.20464122938530735</v>
      </c>
      <c r="R479" s="2">
        <f>VLOOKUP($B479,'Changes (pct point)'!$B:$AA,R$645,FALSE)/(VLOOKUP($B479,'Rates (%) SA2'!$B:$AA,R$645,FALSE)-(VLOOKUP($B479,'Changes (pct point)'!$B:$AA,R$645,FALSE)))</f>
        <v>0.42671700879765401</v>
      </c>
      <c r="S479" s="2">
        <f>VLOOKUP($B479,'Changes (pct point)'!$B:$AA,S$645,FALSE)/(VLOOKUP($B479,'Rates (%) SA2'!$B:$AA,S$645,FALSE)-(VLOOKUP($B479,'Changes (pct point)'!$B:$AA,S$645,FALSE)))</f>
        <v>5.5829219143576712E-2</v>
      </c>
      <c r="T479" s="2">
        <f>VLOOKUP($B479,'Changes (pct point)'!$B:$AA,T$645,FALSE)/(VLOOKUP($B479,'Rates (%) SA2'!$B:$AA,T$645,FALSE)-(VLOOKUP($B479,'Changes (pct point)'!$B:$AA,T$645,FALSE)))</f>
        <v>0.81561638225255961</v>
      </c>
      <c r="U479" s="2">
        <f>VLOOKUP($B479,'Changes (pct point)'!$B:$AA,U$645,FALSE)/(VLOOKUP($B479,'Rates (%) SA2'!$B:$AA,U$645,FALSE)-(VLOOKUP($B479,'Changes (pct point)'!$B:$AA,U$645,FALSE)))</f>
        <v>-0.26911016949152539</v>
      </c>
      <c r="V479" s="2">
        <f>VLOOKUP($B479,'Changes (pct point)'!$B:$AA,V$645,FALSE)/(VLOOKUP($B479,'Rates (%) SA2'!$B:$AA,V$645,FALSE)-(VLOOKUP($B479,'Changes (pct point)'!$B:$AA,V$645,FALSE)))</f>
        <v>6.8085093167701796E-2</v>
      </c>
      <c r="W479" s="2">
        <f>VLOOKUP($B479,'Changes (pct point)'!$B:$AA,W$645,FALSE)/(VLOOKUP($B479,'Rates (%) SA2'!$B:$AA,W$645,FALSE)-(VLOOKUP($B479,'Changes (pct point)'!$B:$AA,W$645,FALSE)))</f>
        <v>0.38645418326693232</v>
      </c>
      <c r="X479" s="2">
        <f>VLOOKUP($B479,'Changes (pct point)'!$B:$AA,X$645,FALSE)/(VLOOKUP($B479,'Rates (%) SA2'!$B:$AA,X$645,FALSE)-(VLOOKUP($B479,'Changes (pct point)'!$B:$AA,X$645,FALSE)))</f>
        <v>0.16848418756815703</v>
      </c>
      <c r="Y479" s="2">
        <f>VLOOKUP($B479,'Changes (pct point)'!$B:$AA,Y$645,FALSE)/(VLOOKUP($B479,'Rates (%) SA2'!$B:$AA,Y$645,FALSE)-(VLOOKUP($B479,'Changes (pct point)'!$B:$AA,Y$645,FALSE)))</f>
        <v>0.71558073654390941</v>
      </c>
      <c r="Z479" s="2">
        <f>VLOOKUP($B479,'Changes (pct point)'!$B:$AA,Z$645,FALSE)/(VLOOKUP($B479,'Rates (%) SA2'!$B:$AA,Z$645,FALSE)-(VLOOKUP($B479,'Changes (pct point)'!$B:$AA,Z$645,FALSE)))</f>
        <v>0.60691271236086697</v>
      </c>
    </row>
    <row r="480" spans="1:26" x14ac:dyDescent="0.3">
      <c r="A480">
        <v>113031267</v>
      </c>
      <c r="B480" t="s">
        <v>348</v>
      </c>
      <c r="C480" s="2">
        <f>VLOOKUP($B480,'Changes (pct point)'!$B:$AA,C$645,FALSE)/(VLOOKUP($B480,'Rates (%) SA2'!$B:$AA,C$645,FALSE)-(VLOOKUP($B480,'Changes (pct point)'!$B:$AA,C$645,FALSE)))</f>
        <v>-6.3478886876897705E-2</v>
      </c>
      <c r="D480" s="2">
        <f>VLOOKUP($B480,'Changes (pct point)'!$B:$AA,D$645,FALSE)/(VLOOKUP($B480,'Rates (%) SA2'!$B:$AA,D$645,FALSE)-(VLOOKUP($B480,'Changes (pct point)'!$B:$AA,D$645,FALSE)))</f>
        <v>-0.33445468750000001</v>
      </c>
      <c r="E480" s="2">
        <f>VLOOKUP($B480,'Changes (pct point)'!$B:$AA,E$645,FALSE)/(VLOOKUP($B480,'Rates (%) SA2'!$B:$AA,E$645,FALSE)-(VLOOKUP($B480,'Changes (pct point)'!$B:$AA,E$645,FALSE)))</f>
        <v>0.31760352941176484</v>
      </c>
      <c r="F480" s="2">
        <f>VLOOKUP($B480,'Changes (pct point)'!$B:$AA,F$645,FALSE)/(VLOOKUP($B480,'Rates (%) SA2'!$B:$AA,F$645,FALSE)-(VLOOKUP($B480,'Changes (pct point)'!$B:$AA,F$645,FALSE)))</f>
        <v>-2.1158064516128967E-2</v>
      </c>
      <c r="G480" s="2">
        <f>VLOOKUP($B480,'Changes (pct point)'!$B:$AA,G$645,FALSE)/(VLOOKUP($B480,'Rates (%) SA2'!$B:$AA,G$645,FALSE)-(VLOOKUP($B480,'Changes (pct point)'!$B:$AA,G$645,FALSE)))</f>
        <v>7.5652941176470603E-2</v>
      </c>
      <c r="H480" s="2">
        <f>VLOOKUP($B480,'Changes (pct point)'!$B:$AA,H$645,FALSE)/(VLOOKUP($B480,'Rates (%) SA2'!$B:$AA,H$645,FALSE)-(VLOOKUP($B480,'Changes (pct point)'!$B:$AA,H$645,FALSE)))</f>
        <v>0.11061386138613861</v>
      </c>
      <c r="I480" s="2">
        <f>VLOOKUP($B480,'Changes (pct point)'!$B:$AA,I$645,FALSE)/(VLOOKUP($B480,'Rates (%) SA2'!$B:$AA,I$645,FALSE)-(VLOOKUP($B480,'Changes (pct point)'!$B:$AA,I$645,FALSE)))</f>
        <v>-3.5744680851062722E-3</v>
      </c>
      <c r="J480" s="2">
        <f>VLOOKUP($B480,'Changes (pct point)'!$B:$AA,J$645,FALSE)/(VLOOKUP($B480,'Rates (%) SA2'!$B:$AA,J$645,FALSE)-(VLOOKUP($B480,'Changes (pct point)'!$B:$AA,J$645,FALSE)))</f>
        <v>-8.8276243093922666E-2</v>
      </c>
      <c r="K480" s="2">
        <f>VLOOKUP($B480,'Changes (pct point)'!$B:$AA,K$645,FALSE)/(VLOOKUP($B480,'Rates (%) SA2'!$B:$AA,K$645,FALSE)-(VLOOKUP($B480,'Changes (pct point)'!$B:$AA,K$645,FALSE)))</f>
        <v>0.20888968609865469</v>
      </c>
      <c r="L480" s="2">
        <f>VLOOKUP($B480,'Changes (pct point)'!$B:$AA,L$645,FALSE)/(VLOOKUP($B480,'Rates (%) SA2'!$B:$AA,L$645,FALSE)-(VLOOKUP($B480,'Changes (pct point)'!$B:$AA,L$645,FALSE)))</f>
        <v>-2.3249217002237151E-2</v>
      </c>
      <c r="M480" s="2">
        <f>VLOOKUP($B480,'Changes (pct point)'!$B:$AA,M$645,FALSE)/(VLOOKUP($B480,'Rates (%) SA2'!$B:$AA,M$645,FALSE)-(VLOOKUP($B480,'Changes (pct point)'!$B:$AA,M$645,FALSE)))</f>
        <v>-0.23018181818181824</v>
      </c>
      <c r="N480" s="2">
        <f>VLOOKUP($B480,'Changes (pct point)'!$B:$AA,N$645,FALSE)/(VLOOKUP($B480,'Rates (%) SA2'!$B:$AA,N$645,FALSE)-(VLOOKUP($B480,'Changes (pct point)'!$B:$AA,N$645,FALSE)))</f>
        <v>-0.6027939086294416</v>
      </c>
      <c r="O480" s="2">
        <f>VLOOKUP($B480,'Changes (pct point)'!$B:$AA,O$645,FALSE)/(VLOOKUP($B480,'Rates (%) SA2'!$B:$AA,O$645,FALSE)-(VLOOKUP($B480,'Changes (pct point)'!$B:$AA,O$645,FALSE)))</f>
        <v>0.31638928571428571</v>
      </c>
      <c r="P480" s="2">
        <f>VLOOKUP($B480,'Changes (pct point)'!$B:$AA,P$645,FALSE)/(VLOOKUP($B480,'Rates (%) SA2'!$B:$AA,P$645,FALSE)-(VLOOKUP($B480,'Changes (pct point)'!$B:$AA,P$645,FALSE)))</f>
        <v>-0.2443967213114755</v>
      </c>
      <c r="Q480" s="2">
        <f>VLOOKUP($B480,'Changes (pct point)'!$B:$AA,Q$645,FALSE)/(VLOOKUP($B480,'Rates (%) SA2'!$B:$AA,Q$645,FALSE)-(VLOOKUP($B480,'Changes (pct point)'!$B:$AA,Q$645,FALSE)))</f>
        <v>0.16778271119842833</v>
      </c>
      <c r="R480" s="2">
        <f>VLOOKUP($B480,'Changes (pct point)'!$B:$AA,R$645,FALSE)/(VLOOKUP($B480,'Rates (%) SA2'!$B:$AA,R$645,FALSE)-(VLOOKUP($B480,'Changes (pct point)'!$B:$AA,R$645,FALSE)))</f>
        <v>0.23471847389558234</v>
      </c>
      <c r="S480" s="2">
        <f>VLOOKUP($B480,'Changes (pct point)'!$B:$AA,S$645,FALSE)/(VLOOKUP($B480,'Rates (%) SA2'!$B:$AA,S$645,FALSE)-(VLOOKUP($B480,'Changes (pct point)'!$B:$AA,S$645,FALSE)))</f>
        <v>3.7299999999999937E-2</v>
      </c>
      <c r="T480" s="2">
        <f>VLOOKUP($B480,'Changes (pct point)'!$B:$AA,T$645,FALSE)/(VLOOKUP($B480,'Rates (%) SA2'!$B:$AA,T$645,FALSE)-(VLOOKUP($B480,'Changes (pct point)'!$B:$AA,T$645,FALSE)))</f>
        <v>1.133690731707317</v>
      </c>
      <c r="U480" s="2">
        <f>VLOOKUP($B480,'Changes (pct point)'!$B:$AA,U$645,FALSE)/(VLOOKUP($B480,'Rates (%) SA2'!$B:$AA,U$645,FALSE)-(VLOOKUP($B480,'Changes (pct point)'!$B:$AA,U$645,FALSE)))</f>
        <v>-0.27027138228941688</v>
      </c>
      <c r="V480" s="2">
        <f>VLOOKUP($B480,'Changes (pct point)'!$B:$AA,V$645,FALSE)/(VLOOKUP($B480,'Rates (%) SA2'!$B:$AA,V$645,FALSE)-(VLOOKUP($B480,'Changes (pct point)'!$B:$AA,V$645,FALSE)))</f>
        <v>-0.12422436974789908</v>
      </c>
      <c r="W480" s="2">
        <f>VLOOKUP($B480,'Changes (pct point)'!$B:$AA,W$645,FALSE)/(VLOOKUP($B480,'Rates (%) SA2'!$B:$AA,W$645,FALSE)-(VLOOKUP($B480,'Changes (pct point)'!$B:$AA,W$645,FALSE)))</f>
        <v>0.29738219895287954</v>
      </c>
      <c r="X480" s="2">
        <f>VLOOKUP($B480,'Changes (pct point)'!$B:$AA,X$645,FALSE)/(VLOOKUP($B480,'Rates (%) SA2'!$B:$AA,X$645,FALSE)-(VLOOKUP($B480,'Changes (pct point)'!$B:$AA,X$645,FALSE)))</f>
        <v>-0.22956730769230771</v>
      </c>
      <c r="Y480" s="2">
        <f>VLOOKUP($B480,'Changes (pct point)'!$B:$AA,Y$645,FALSE)/(VLOOKUP($B480,'Rates (%) SA2'!$B:$AA,Y$645,FALSE)-(VLOOKUP($B480,'Changes (pct point)'!$B:$AA,Y$645,FALSE)))</f>
        <v>1.2597644141351516</v>
      </c>
      <c r="Z480" s="2">
        <f>VLOOKUP($B480,'Changes (pct point)'!$B:$AA,Z$645,FALSE)/(VLOOKUP($B480,'Rates (%) SA2'!$B:$AA,Z$645,FALSE)-(VLOOKUP($B480,'Changes (pct point)'!$B:$AA,Z$645,FALSE)))</f>
        <v>0.38238512035010941</v>
      </c>
    </row>
    <row r="481" spans="1:26" x14ac:dyDescent="0.3">
      <c r="A481">
        <v>121011682</v>
      </c>
      <c r="B481" t="s">
        <v>526</v>
      </c>
      <c r="C481" s="2">
        <f>VLOOKUP($B481,'Changes (pct point)'!$B:$AA,C$645,FALSE)/(VLOOKUP($B481,'Rates (%) SA2'!$B:$AA,C$645,FALSE)-(VLOOKUP($B481,'Changes (pct point)'!$B:$AA,C$645,FALSE)))</f>
        <v>-0.31192757817427114</v>
      </c>
      <c r="D481" s="2">
        <f>VLOOKUP($B481,'Changes (pct point)'!$B:$AA,D$645,FALSE)/(VLOOKUP($B481,'Rates (%) SA2'!$B:$AA,D$645,FALSE)-(VLOOKUP($B481,'Changes (pct point)'!$B:$AA,D$645,FALSE)))</f>
        <v>-0.35345110983606809</v>
      </c>
      <c r="E481" s="2">
        <f>VLOOKUP($B481,'Changes (pct point)'!$B:$AA,E$645,FALSE)/(VLOOKUP($B481,'Rates (%) SA2'!$B:$AA,E$645,FALSE)-(VLOOKUP($B481,'Changes (pct point)'!$B:$AA,E$645,FALSE)))</f>
        <v>-0.55955205009842579</v>
      </c>
      <c r="F481" s="2">
        <f>VLOOKUP($B481,'Changes (pct point)'!$B:$AA,F$645,FALSE)/(VLOOKUP($B481,'Rates (%) SA2'!$B:$AA,F$645,FALSE)-(VLOOKUP($B481,'Changes (pct point)'!$B:$AA,F$645,FALSE)))</f>
        <v>-0.31956296193832534</v>
      </c>
      <c r="G481" s="2">
        <f>VLOOKUP($B481,'Changes (pct point)'!$B:$AA,G$645,FALSE)/(VLOOKUP($B481,'Rates (%) SA2'!$B:$AA,G$645,FALSE)-(VLOOKUP($B481,'Changes (pct point)'!$B:$AA,G$645,FALSE)))</f>
        <v>0.34571519312565474</v>
      </c>
      <c r="H481" s="2">
        <f>VLOOKUP($B481,'Changes (pct point)'!$B:$AA,H$645,FALSE)/(VLOOKUP($B481,'Rates (%) SA2'!$B:$AA,H$645,FALSE)-(VLOOKUP($B481,'Changes (pct point)'!$B:$AA,H$645,FALSE)))</f>
        <v>-0.30518830033201144</v>
      </c>
      <c r="I481" s="2">
        <f>VLOOKUP($B481,'Changes (pct point)'!$B:$AA,I$645,FALSE)/(VLOOKUP($B481,'Rates (%) SA2'!$B:$AA,I$645,FALSE)-(VLOOKUP($B481,'Changes (pct point)'!$B:$AA,I$645,FALSE)))</f>
        <v>-0.29542793550360741</v>
      </c>
      <c r="J481" s="2">
        <f>VLOOKUP($B481,'Changes (pct point)'!$B:$AA,J$645,FALSE)/(VLOOKUP($B481,'Rates (%) SA2'!$B:$AA,J$645,FALSE)-(VLOOKUP($B481,'Changes (pct point)'!$B:$AA,J$645,FALSE)))</f>
        <v>0.12953661549748374</v>
      </c>
      <c r="K481" s="2">
        <f>VLOOKUP($B481,'Changes (pct point)'!$B:$AA,K$645,FALSE)/(VLOOKUP($B481,'Rates (%) SA2'!$B:$AA,K$645,FALSE)-(VLOOKUP($B481,'Changes (pct point)'!$B:$AA,K$645,FALSE)))</f>
        <v>-0.32712190683550674</v>
      </c>
      <c r="L481" s="2">
        <f>VLOOKUP($B481,'Changes (pct point)'!$B:$AA,L$645,FALSE)/(VLOOKUP($B481,'Rates (%) SA2'!$B:$AA,L$645,FALSE)-(VLOOKUP($B481,'Changes (pct point)'!$B:$AA,L$645,FALSE)))</f>
        <v>-0.46144844166997262</v>
      </c>
      <c r="M481" s="2">
        <f>VLOOKUP($B481,'Changes (pct point)'!$B:$AA,M$645,FALSE)/(VLOOKUP($B481,'Rates (%) SA2'!$B:$AA,M$645,FALSE)-(VLOOKUP($B481,'Changes (pct point)'!$B:$AA,M$645,FALSE)))</f>
        <v>-0.43022404321560104</v>
      </c>
      <c r="N481" s="2">
        <f>VLOOKUP($B481,'Changes (pct point)'!$B:$AA,N$645,FALSE)/(VLOOKUP($B481,'Rates (%) SA2'!$B:$AA,N$645,FALSE)-(VLOOKUP($B481,'Changes (pct point)'!$B:$AA,N$645,FALSE)))</f>
        <v>-0.66625892864626746</v>
      </c>
      <c r="O481" s="2">
        <f>VLOOKUP($B481,'Changes (pct point)'!$B:$AA,O$645,FALSE)/(VLOOKUP($B481,'Rates (%) SA2'!$B:$AA,O$645,FALSE)-(VLOOKUP($B481,'Changes (pct point)'!$B:$AA,O$645,FALSE)))</f>
        <v>-0.14475139850271121</v>
      </c>
      <c r="P481" s="2">
        <f>VLOOKUP($B481,'Changes (pct point)'!$B:$AA,P$645,FALSE)/(VLOOKUP($B481,'Rates (%) SA2'!$B:$AA,P$645,FALSE)-(VLOOKUP($B481,'Changes (pct point)'!$B:$AA,P$645,FALSE)))</f>
        <v>-0.30739179827779017</v>
      </c>
      <c r="Q481" s="2">
        <f>VLOOKUP($B481,'Changes (pct point)'!$B:$AA,Q$645,FALSE)/(VLOOKUP($B481,'Rates (%) SA2'!$B:$AA,Q$645,FALSE)-(VLOOKUP($B481,'Changes (pct point)'!$B:$AA,Q$645,FALSE)))</f>
        <v>1.4540284150420309E-2</v>
      </c>
      <c r="R481" s="2">
        <f>VLOOKUP($B481,'Changes (pct point)'!$B:$AA,R$645,FALSE)/(VLOOKUP($B481,'Rates (%) SA2'!$B:$AA,R$645,FALSE)-(VLOOKUP($B481,'Changes (pct point)'!$B:$AA,R$645,FALSE)))</f>
        <v>0.38070167736608873</v>
      </c>
      <c r="S481" s="2">
        <f>VLOOKUP($B481,'Changes (pct point)'!$B:$AA,S$645,FALSE)/(VLOOKUP($B481,'Rates (%) SA2'!$B:$AA,S$645,FALSE)-(VLOOKUP($B481,'Changes (pct point)'!$B:$AA,S$645,FALSE)))</f>
        <v>-0.49086711364006302</v>
      </c>
      <c r="T481" s="2">
        <f>VLOOKUP($B481,'Changes (pct point)'!$B:$AA,T$645,FALSE)/(VLOOKUP($B481,'Rates (%) SA2'!$B:$AA,T$645,FALSE)-(VLOOKUP($B481,'Changes (pct point)'!$B:$AA,T$645,FALSE)))</f>
        <v>-0.49505853522427989</v>
      </c>
      <c r="U481" s="2">
        <f>VLOOKUP($B481,'Changes (pct point)'!$B:$AA,U$645,FALSE)/(VLOOKUP($B481,'Rates (%) SA2'!$B:$AA,U$645,FALSE)-(VLOOKUP($B481,'Changes (pct point)'!$B:$AA,U$645,FALSE)))</f>
        <v>-0.27233219775069667</v>
      </c>
      <c r="V481" s="2">
        <f>VLOOKUP($B481,'Changes (pct point)'!$B:$AA,V$645,FALSE)/(VLOOKUP($B481,'Rates (%) SA2'!$B:$AA,V$645,FALSE)-(VLOOKUP($B481,'Changes (pct point)'!$B:$AA,V$645,FALSE)))</f>
        <v>-0.21531614017386094</v>
      </c>
      <c r="W481" s="2">
        <f>VLOOKUP($B481,'Changes (pct point)'!$B:$AA,W$645,FALSE)/(VLOOKUP($B481,'Rates (%) SA2'!$B:$AA,W$645,FALSE)-(VLOOKUP($B481,'Changes (pct point)'!$B:$AA,W$645,FALSE)))</f>
        <v>-0.21632653061224488</v>
      </c>
      <c r="X481" s="2" t="e">
        <f>VLOOKUP($B481,'Changes (pct point)'!$B:$AA,X$645,FALSE)/(VLOOKUP($B481,'Rates (%) SA2'!$B:$AA,X$645,FALSE)-(VLOOKUP($B481,'Changes (pct point)'!$B:$AA,X$645,FALSE)))</f>
        <v>#DIV/0!</v>
      </c>
      <c r="Y481" s="2">
        <f>VLOOKUP($B481,'Changes (pct point)'!$B:$AA,Y$645,FALSE)/(VLOOKUP($B481,'Rates (%) SA2'!$B:$AA,Y$645,FALSE)-(VLOOKUP($B481,'Changes (pct point)'!$B:$AA,Y$645,FALSE)))</f>
        <v>-5.6521739130434769E-2</v>
      </c>
      <c r="Z481" s="2">
        <f>VLOOKUP($B481,'Changes (pct point)'!$B:$AA,Z$645,FALSE)/(VLOOKUP($B481,'Rates (%) SA2'!$B:$AA,Z$645,FALSE)-(VLOOKUP($B481,'Changes (pct point)'!$B:$AA,Z$645,FALSE)))</f>
        <v>6.7153284671532851E-2</v>
      </c>
    </row>
    <row r="482" spans="1:26" x14ac:dyDescent="0.3">
      <c r="A482">
        <v>104011082</v>
      </c>
      <c r="B482" t="s">
        <v>156</v>
      </c>
      <c r="C482" s="2">
        <f>VLOOKUP($B482,'Changes (pct point)'!$B:$AA,C$645,FALSE)/(VLOOKUP($B482,'Rates (%) SA2'!$B:$AA,C$645,FALSE)-(VLOOKUP($B482,'Changes (pct point)'!$B:$AA,C$645,FALSE)))</f>
        <v>1.8119105199516431E-2</v>
      </c>
      <c r="D482" s="2">
        <f>VLOOKUP($B482,'Changes (pct point)'!$B:$AA,D$645,FALSE)/(VLOOKUP($B482,'Rates (%) SA2'!$B:$AA,D$645,FALSE)-(VLOOKUP($B482,'Changes (pct point)'!$B:$AA,D$645,FALSE)))</f>
        <v>-0.3656849731663685</v>
      </c>
      <c r="E482" s="2">
        <f>VLOOKUP($B482,'Changes (pct point)'!$B:$AA,E$645,FALSE)/(VLOOKUP($B482,'Rates (%) SA2'!$B:$AA,E$645,FALSE)-(VLOOKUP($B482,'Changes (pct point)'!$B:$AA,E$645,FALSE)))</f>
        <v>0.49845505617977537</v>
      </c>
      <c r="F482" s="2">
        <f>VLOOKUP($B482,'Changes (pct point)'!$B:$AA,F$645,FALSE)/(VLOOKUP($B482,'Rates (%) SA2'!$B:$AA,F$645,FALSE)-(VLOOKUP($B482,'Changes (pct point)'!$B:$AA,F$645,FALSE)))</f>
        <v>-4.9460371517027819E-2</v>
      </c>
      <c r="G482" s="2">
        <f>VLOOKUP($B482,'Changes (pct point)'!$B:$AA,G$645,FALSE)/(VLOOKUP($B482,'Rates (%) SA2'!$B:$AA,G$645,FALSE)-(VLOOKUP($B482,'Changes (pct point)'!$B:$AA,G$645,FALSE)))</f>
        <v>0.52444601769911492</v>
      </c>
      <c r="H482" s="2">
        <f>VLOOKUP($B482,'Changes (pct point)'!$B:$AA,H$645,FALSE)/(VLOOKUP($B482,'Rates (%) SA2'!$B:$AA,H$645,FALSE)-(VLOOKUP($B482,'Changes (pct point)'!$B:$AA,H$645,FALSE)))</f>
        <v>0.21562783842794753</v>
      </c>
      <c r="I482" s="2">
        <f>VLOOKUP($B482,'Changes (pct point)'!$B:$AA,I$645,FALSE)/(VLOOKUP($B482,'Rates (%) SA2'!$B:$AA,I$645,FALSE)-(VLOOKUP($B482,'Changes (pct point)'!$B:$AA,I$645,FALSE)))</f>
        <v>5.746421471172964E-2</v>
      </c>
      <c r="J482" s="2">
        <f>VLOOKUP($B482,'Changes (pct point)'!$B:$AA,J$645,FALSE)/(VLOOKUP($B482,'Rates (%) SA2'!$B:$AA,J$645,FALSE)-(VLOOKUP($B482,'Changes (pct point)'!$B:$AA,J$645,FALSE)))</f>
        <v>0.13402811244979917</v>
      </c>
      <c r="K482" s="2">
        <f>VLOOKUP($B482,'Changes (pct point)'!$B:$AA,K$645,FALSE)/(VLOOKUP($B482,'Rates (%) SA2'!$B:$AA,K$645,FALSE)-(VLOOKUP($B482,'Changes (pct point)'!$B:$AA,K$645,FALSE)))</f>
        <v>0.54062500000000002</v>
      </c>
      <c r="L482" s="2">
        <f>VLOOKUP($B482,'Changes (pct point)'!$B:$AA,L$645,FALSE)/(VLOOKUP($B482,'Rates (%) SA2'!$B:$AA,L$645,FALSE)-(VLOOKUP($B482,'Changes (pct point)'!$B:$AA,L$645,FALSE)))</f>
        <v>-0.21274191343963547</v>
      </c>
      <c r="M482" s="2">
        <f>VLOOKUP($B482,'Changes (pct point)'!$B:$AA,M$645,FALSE)/(VLOOKUP($B482,'Rates (%) SA2'!$B:$AA,M$645,FALSE)-(VLOOKUP($B482,'Changes (pct point)'!$B:$AA,M$645,FALSE)))</f>
        <v>-0.12937499999999993</v>
      </c>
      <c r="N482" s="2">
        <f>VLOOKUP($B482,'Changes (pct point)'!$B:$AA,N$645,FALSE)/(VLOOKUP($B482,'Rates (%) SA2'!$B:$AA,N$645,FALSE)-(VLOOKUP($B482,'Changes (pct point)'!$B:$AA,N$645,FALSE)))</f>
        <v>-0.27410000000000012</v>
      </c>
      <c r="O482" s="2">
        <f>VLOOKUP($B482,'Changes (pct point)'!$B:$AA,O$645,FALSE)/(VLOOKUP($B482,'Rates (%) SA2'!$B:$AA,O$645,FALSE)-(VLOOKUP($B482,'Changes (pct point)'!$B:$AA,O$645,FALSE)))</f>
        <v>0.3986910931174088</v>
      </c>
      <c r="P482" s="2">
        <f>VLOOKUP($B482,'Changes (pct point)'!$B:$AA,P$645,FALSE)/(VLOOKUP($B482,'Rates (%) SA2'!$B:$AA,P$645,FALSE)-(VLOOKUP($B482,'Changes (pct point)'!$B:$AA,P$645,FALSE)))</f>
        <v>0.21098265895953761</v>
      </c>
      <c r="Q482" s="2">
        <f>VLOOKUP($B482,'Changes (pct point)'!$B:$AA,Q$645,FALSE)/(VLOOKUP($B482,'Rates (%) SA2'!$B:$AA,Q$645,FALSE)-(VLOOKUP($B482,'Changes (pct point)'!$B:$AA,Q$645,FALSE)))</f>
        <v>0.14440423162583516</v>
      </c>
      <c r="R482" s="2">
        <f>VLOOKUP($B482,'Changes (pct point)'!$B:$AA,R$645,FALSE)/(VLOOKUP($B482,'Rates (%) SA2'!$B:$AA,R$645,FALSE)-(VLOOKUP($B482,'Changes (pct point)'!$B:$AA,R$645,FALSE)))</f>
        <v>0.67533119469026559</v>
      </c>
      <c r="S482" s="2">
        <f>VLOOKUP($B482,'Changes (pct point)'!$B:$AA,S$645,FALSE)/(VLOOKUP($B482,'Rates (%) SA2'!$B:$AA,S$645,FALSE)-(VLOOKUP($B482,'Changes (pct point)'!$B:$AA,S$645,FALSE)))</f>
        <v>0.22479150090415903</v>
      </c>
      <c r="T482" s="2">
        <f>VLOOKUP($B482,'Changes (pct point)'!$B:$AA,T$645,FALSE)/(VLOOKUP($B482,'Rates (%) SA2'!$B:$AA,T$645,FALSE)-(VLOOKUP($B482,'Changes (pct point)'!$B:$AA,T$645,FALSE)))</f>
        <v>0.5114984732824428</v>
      </c>
      <c r="U482" s="2">
        <f>VLOOKUP($B482,'Changes (pct point)'!$B:$AA,U$645,FALSE)/(VLOOKUP($B482,'Rates (%) SA2'!$B:$AA,U$645,FALSE)-(VLOOKUP($B482,'Changes (pct point)'!$B:$AA,U$645,FALSE)))</f>
        <v>-0.27302045959970345</v>
      </c>
      <c r="V482" s="2">
        <f>VLOOKUP($B482,'Changes (pct point)'!$B:$AA,V$645,FALSE)/(VLOOKUP($B482,'Rates (%) SA2'!$B:$AA,V$645,FALSE)-(VLOOKUP($B482,'Changes (pct point)'!$B:$AA,V$645,FALSE)))</f>
        <v>0.57408854166666667</v>
      </c>
      <c r="W482" s="2">
        <f>VLOOKUP($B482,'Changes (pct point)'!$B:$AA,W$645,FALSE)/(VLOOKUP($B482,'Rates (%) SA2'!$B:$AA,W$645,FALSE)-(VLOOKUP($B482,'Changes (pct point)'!$B:$AA,W$645,FALSE)))</f>
        <v>0.34140435835351091</v>
      </c>
      <c r="X482" s="2">
        <f>VLOOKUP($B482,'Changes (pct point)'!$B:$AA,X$645,FALSE)/(VLOOKUP($B482,'Rates (%) SA2'!$B:$AA,X$645,FALSE)-(VLOOKUP($B482,'Changes (pct point)'!$B:$AA,X$645,FALSE)))</f>
        <v>-7.7591973244147155E-2</v>
      </c>
      <c r="Y482" s="2">
        <f>VLOOKUP($B482,'Changes (pct point)'!$B:$AA,Y$645,FALSE)/(VLOOKUP($B482,'Rates (%) SA2'!$B:$AA,Y$645,FALSE)-(VLOOKUP($B482,'Changes (pct point)'!$B:$AA,Y$645,FALSE)))</f>
        <v>0</v>
      </c>
      <c r="Z482" s="2">
        <f>VLOOKUP($B482,'Changes (pct point)'!$B:$AA,Z$645,FALSE)/(VLOOKUP($B482,'Rates (%) SA2'!$B:$AA,Z$645,FALSE)-(VLOOKUP($B482,'Changes (pct point)'!$B:$AA,Z$645,FALSE)))</f>
        <v>0.49820788530465948</v>
      </c>
    </row>
    <row r="483" spans="1:26" x14ac:dyDescent="0.3">
      <c r="A483">
        <v>108041162</v>
      </c>
      <c r="B483" t="s">
        <v>241</v>
      </c>
      <c r="C483" s="2">
        <f>VLOOKUP($B483,'Changes (pct point)'!$B:$AA,C$645,FALSE)/(VLOOKUP($B483,'Rates (%) SA2'!$B:$AA,C$645,FALSE)-(VLOOKUP($B483,'Changes (pct point)'!$B:$AA,C$645,FALSE)))</f>
        <v>5.5301526717557253E-2</v>
      </c>
      <c r="D483" s="2">
        <f>VLOOKUP($B483,'Changes (pct point)'!$B:$AA,D$645,FALSE)/(VLOOKUP($B483,'Rates (%) SA2'!$B:$AA,D$645,FALSE)-(VLOOKUP($B483,'Changes (pct point)'!$B:$AA,D$645,FALSE)))</f>
        <v>-0.31665346715328457</v>
      </c>
      <c r="E483" s="2">
        <f>VLOOKUP($B483,'Changes (pct point)'!$B:$AA,E$645,FALSE)/(VLOOKUP($B483,'Rates (%) SA2'!$B:$AA,E$645,FALSE)-(VLOOKUP($B483,'Changes (pct point)'!$B:$AA,E$645,FALSE)))</f>
        <v>0.24719230769230766</v>
      </c>
      <c r="F483" s="2">
        <f>VLOOKUP($B483,'Changes (pct point)'!$B:$AA,F$645,FALSE)/(VLOOKUP($B483,'Rates (%) SA2'!$B:$AA,F$645,FALSE)-(VLOOKUP($B483,'Changes (pct point)'!$B:$AA,F$645,FALSE)))</f>
        <v>9.5664830119375367E-3</v>
      </c>
      <c r="G483" s="2">
        <f>VLOOKUP($B483,'Changes (pct point)'!$B:$AA,G$645,FALSE)/(VLOOKUP($B483,'Rates (%) SA2'!$B:$AA,G$645,FALSE)-(VLOOKUP($B483,'Changes (pct point)'!$B:$AA,G$645,FALSE)))</f>
        <v>0.62270000000000003</v>
      </c>
      <c r="H483" s="2">
        <f>VLOOKUP($B483,'Changes (pct point)'!$B:$AA,H$645,FALSE)/(VLOOKUP($B483,'Rates (%) SA2'!$B:$AA,H$645,FALSE)-(VLOOKUP($B483,'Changes (pct point)'!$B:$AA,H$645,FALSE)))</f>
        <v>0.27424610552763806</v>
      </c>
      <c r="I483" s="2">
        <f>VLOOKUP($B483,'Changes (pct point)'!$B:$AA,I$645,FALSE)/(VLOOKUP($B483,'Rates (%) SA2'!$B:$AA,I$645,FALSE)-(VLOOKUP($B483,'Changes (pct point)'!$B:$AA,I$645,FALSE)))</f>
        <v>9.4507361268403145E-2</v>
      </c>
      <c r="J483" s="2">
        <f>VLOOKUP($B483,'Changes (pct point)'!$B:$AA,J$645,FALSE)/(VLOOKUP($B483,'Rates (%) SA2'!$B:$AA,J$645,FALSE)-(VLOOKUP($B483,'Changes (pct point)'!$B:$AA,J$645,FALSE)))</f>
        <v>0.14120857142857154</v>
      </c>
      <c r="K483" s="2">
        <f>VLOOKUP($B483,'Changes (pct point)'!$B:$AA,K$645,FALSE)/(VLOOKUP($B483,'Rates (%) SA2'!$B:$AA,K$645,FALSE)-(VLOOKUP($B483,'Changes (pct point)'!$B:$AA,K$645,FALSE)))</f>
        <v>0.68523018867924534</v>
      </c>
      <c r="L483" s="2">
        <f>VLOOKUP($B483,'Changes (pct point)'!$B:$AA,L$645,FALSE)/(VLOOKUP($B483,'Rates (%) SA2'!$B:$AA,L$645,FALSE)-(VLOOKUP($B483,'Changes (pct point)'!$B:$AA,L$645,FALSE)))</f>
        <v>-0.33606007326007331</v>
      </c>
      <c r="M483" s="2">
        <f>VLOOKUP($B483,'Changes (pct point)'!$B:$AA,M$645,FALSE)/(VLOOKUP($B483,'Rates (%) SA2'!$B:$AA,M$645,FALSE)-(VLOOKUP($B483,'Changes (pct point)'!$B:$AA,M$645,FALSE)))</f>
        <v>-4.7676106194690267E-2</v>
      </c>
      <c r="N483" s="2">
        <f>VLOOKUP($B483,'Changes (pct point)'!$B:$AA,N$645,FALSE)/(VLOOKUP($B483,'Rates (%) SA2'!$B:$AA,N$645,FALSE)-(VLOOKUP($B483,'Changes (pct point)'!$B:$AA,N$645,FALSE)))</f>
        <v>-0.37482083333333333</v>
      </c>
      <c r="O483" s="2">
        <f>VLOOKUP($B483,'Changes (pct point)'!$B:$AA,O$645,FALSE)/(VLOOKUP($B483,'Rates (%) SA2'!$B:$AA,O$645,FALSE)-(VLOOKUP($B483,'Changes (pct point)'!$B:$AA,O$645,FALSE)))</f>
        <v>0.5606663157894739</v>
      </c>
      <c r="P483" s="2">
        <f>VLOOKUP($B483,'Changes (pct point)'!$B:$AA,P$645,FALSE)/(VLOOKUP($B483,'Rates (%) SA2'!$B:$AA,P$645,FALSE)-(VLOOKUP($B483,'Changes (pct point)'!$B:$AA,P$645,FALSE)))</f>
        <v>0.3032228346456694</v>
      </c>
      <c r="Q483" s="2">
        <f>VLOOKUP($B483,'Changes (pct point)'!$B:$AA,Q$645,FALSE)/(VLOOKUP($B483,'Rates (%) SA2'!$B:$AA,Q$645,FALSE)-(VLOOKUP($B483,'Changes (pct point)'!$B:$AA,Q$645,FALSE)))</f>
        <v>0.12522005012531326</v>
      </c>
      <c r="R483" s="2">
        <f>VLOOKUP($B483,'Changes (pct point)'!$B:$AA,R$645,FALSE)/(VLOOKUP($B483,'Rates (%) SA2'!$B:$AA,R$645,FALSE)-(VLOOKUP($B483,'Changes (pct point)'!$B:$AA,R$645,FALSE)))</f>
        <v>0.8684992424242427</v>
      </c>
      <c r="S483" s="2">
        <f>VLOOKUP($B483,'Changes (pct point)'!$B:$AA,S$645,FALSE)/(VLOOKUP($B483,'Rates (%) SA2'!$B:$AA,S$645,FALSE)-(VLOOKUP($B483,'Changes (pct point)'!$B:$AA,S$645,FALSE)))</f>
        <v>0.39251190476190467</v>
      </c>
      <c r="T483" s="2">
        <f>VLOOKUP($B483,'Changes (pct point)'!$B:$AA,T$645,FALSE)/(VLOOKUP($B483,'Rates (%) SA2'!$B:$AA,T$645,FALSE)-(VLOOKUP($B483,'Changes (pct point)'!$B:$AA,T$645,FALSE)))</f>
        <v>0.77751474926253694</v>
      </c>
      <c r="U483" s="2">
        <f>VLOOKUP($B483,'Changes (pct point)'!$B:$AA,U$645,FALSE)/(VLOOKUP($B483,'Rates (%) SA2'!$B:$AA,U$645,FALSE)-(VLOOKUP($B483,'Changes (pct point)'!$B:$AA,U$645,FALSE)))</f>
        <v>-0.27598456998313664</v>
      </c>
      <c r="V483" s="2">
        <f>VLOOKUP($B483,'Changes (pct point)'!$B:$AA,V$645,FALSE)/(VLOOKUP($B483,'Rates (%) SA2'!$B:$AA,V$645,FALSE)-(VLOOKUP($B483,'Changes (pct point)'!$B:$AA,V$645,FALSE)))</f>
        <v>0.25113818181818176</v>
      </c>
      <c r="W483" s="2">
        <f>VLOOKUP($B483,'Changes (pct point)'!$B:$AA,W$645,FALSE)/(VLOOKUP($B483,'Rates (%) SA2'!$B:$AA,W$645,FALSE)-(VLOOKUP($B483,'Changes (pct point)'!$B:$AA,W$645,FALSE)))</f>
        <v>0.47639484978540775</v>
      </c>
      <c r="X483" s="2">
        <f>VLOOKUP($B483,'Changes (pct point)'!$B:$AA,X$645,FALSE)/(VLOOKUP($B483,'Rates (%) SA2'!$B:$AA,X$645,FALSE)-(VLOOKUP($B483,'Changes (pct point)'!$B:$AA,X$645,FALSE)))</f>
        <v>-0.10384263494967978</v>
      </c>
      <c r="Y483" s="2">
        <f>VLOOKUP($B483,'Changes (pct point)'!$B:$AA,Y$645,FALSE)/(VLOOKUP($B483,'Rates (%) SA2'!$B:$AA,Y$645,FALSE)-(VLOOKUP($B483,'Changes (pct point)'!$B:$AA,Y$645,FALSE)))</f>
        <v>0</v>
      </c>
      <c r="Z483" s="2">
        <f>VLOOKUP($B483,'Changes (pct point)'!$B:$AA,Z$645,FALSE)/(VLOOKUP($B483,'Rates (%) SA2'!$B:$AA,Z$645,FALSE)-(VLOOKUP($B483,'Changes (pct point)'!$B:$AA,Z$645,FALSE)))</f>
        <v>0.29588677576293676</v>
      </c>
    </row>
    <row r="484" spans="1:26" x14ac:dyDescent="0.3">
      <c r="A484">
        <v>116021633</v>
      </c>
      <c r="B484" t="s">
        <v>406</v>
      </c>
      <c r="C484" s="2">
        <f>VLOOKUP($B484,'Changes (pct point)'!$B:$AA,C$645,FALSE)/(VLOOKUP($B484,'Rates (%) SA2'!$B:$AA,C$645,FALSE)-(VLOOKUP($B484,'Changes (pct point)'!$B:$AA,C$645,FALSE)))</f>
        <v>-1.1969747105098214E-2</v>
      </c>
      <c r="D484" s="2">
        <f>VLOOKUP($B484,'Changes (pct point)'!$B:$AA,D$645,FALSE)/(VLOOKUP($B484,'Rates (%) SA2'!$B:$AA,D$645,FALSE)-(VLOOKUP($B484,'Changes (pct point)'!$B:$AA,D$645,FALSE)))</f>
        <v>3.2246225304032212E-2</v>
      </c>
      <c r="E484" s="2">
        <f>VLOOKUP($B484,'Changes (pct point)'!$B:$AA,E$645,FALSE)/(VLOOKUP($B484,'Rates (%) SA2'!$B:$AA,E$645,FALSE)-(VLOOKUP($B484,'Changes (pct point)'!$B:$AA,E$645,FALSE)))</f>
        <v>-6.5625099616938992E-2</v>
      </c>
      <c r="F484" s="2">
        <f>VLOOKUP($B484,'Changes (pct point)'!$B:$AA,F$645,FALSE)/(VLOOKUP($B484,'Rates (%) SA2'!$B:$AA,F$645,FALSE)-(VLOOKUP($B484,'Changes (pct point)'!$B:$AA,F$645,FALSE)))</f>
        <v>-3.9276849742951724E-2</v>
      </c>
      <c r="G484" s="2">
        <f>VLOOKUP($B484,'Changes (pct point)'!$B:$AA,G$645,FALSE)/(VLOOKUP($B484,'Rates (%) SA2'!$B:$AA,G$645,FALSE)-(VLOOKUP($B484,'Changes (pct point)'!$B:$AA,G$645,FALSE)))</f>
        <v>-1.4565634275710256E-2</v>
      </c>
      <c r="H484" s="2">
        <f>VLOOKUP($B484,'Changes (pct point)'!$B:$AA,H$645,FALSE)/(VLOOKUP($B484,'Rates (%) SA2'!$B:$AA,H$645,FALSE)-(VLOOKUP($B484,'Changes (pct point)'!$B:$AA,H$645,FALSE)))</f>
        <v>-4.4185206060165044E-4</v>
      </c>
      <c r="I484" s="2">
        <f>VLOOKUP($B484,'Changes (pct point)'!$B:$AA,I$645,FALSE)/(VLOOKUP($B484,'Rates (%) SA2'!$B:$AA,I$645,FALSE)-(VLOOKUP($B484,'Changes (pct point)'!$B:$AA,I$645,FALSE)))</f>
        <v>-3.6123318207833328E-2</v>
      </c>
      <c r="J484" s="2">
        <f>VLOOKUP($B484,'Changes (pct point)'!$B:$AA,J$645,FALSE)/(VLOOKUP($B484,'Rates (%) SA2'!$B:$AA,J$645,FALSE)-(VLOOKUP($B484,'Changes (pct point)'!$B:$AA,J$645,FALSE)))</f>
        <v>0.75802035157615133</v>
      </c>
      <c r="K484" s="2">
        <f>VLOOKUP($B484,'Changes (pct point)'!$B:$AA,K$645,FALSE)/(VLOOKUP($B484,'Rates (%) SA2'!$B:$AA,K$645,FALSE)-(VLOOKUP($B484,'Changes (pct point)'!$B:$AA,K$645,FALSE)))</f>
        <v>0.51252496148007898</v>
      </c>
      <c r="L484" s="2">
        <f>VLOOKUP($B484,'Changes (pct point)'!$B:$AA,L$645,FALSE)/(VLOOKUP($B484,'Rates (%) SA2'!$B:$AA,L$645,FALSE)-(VLOOKUP($B484,'Changes (pct point)'!$B:$AA,L$645,FALSE)))</f>
        <v>0.11871089564694583</v>
      </c>
      <c r="M484" s="2">
        <f>VLOOKUP($B484,'Changes (pct point)'!$B:$AA,M$645,FALSE)/(VLOOKUP($B484,'Rates (%) SA2'!$B:$AA,M$645,FALSE)-(VLOOKUP($B484,'Changes (pct point)'!$B:$AA,M$645,FALSE)))</f>
        <v>-0.26589817897802082</v>
      </c>
      <c r="N484" s="2">
        <f>VLOOKUP($B484,'Changes (pct point)'!$B:$AA,N$645,FALSE)/(VLOOKUP($B484,'Rates (%) SA2'!$B:$AA,N$645,FALSE)-(VLOOKUP($B484,'Changes (pct point)'!$B:$AA,N$645,FALSE)))</f>
        <v>-0.36437759574018891</v>
      </c>
      <c r="O484" s="2">
        <f>VLOOKUP($B484,'Changes (pct point)'!$B:$AA,O$645,FALSE)/(VLOOKUP($B484,'Rates (%) SA2'!$B:$AA,O$645,FALSE)-(VLOOKUP($B484,'Changes (pct point)'!$B:$AA,O$645,FALSE)))</f>
        <v>0.40645713811884326</v>
      </c>
      <c r="P484" s="2">
        <f>VLOOKUP($B484,'Changes (pct point)'!$B:$AA,P$645,FALSE)/(VLOOKUP($B484,'Rates (%) SA2'!$B:$AA,P$645,FALSE)-(VLOOKUP($B484,'Changes (pct point)'!$B:$AA,P$645,FALSE)))</f>
        <v>-8.4423898000639597E-2</v>
      </c>
      <c r="Q484" s="2">
        <f>VLOOKUP($B484,'Changes (pct point)'!$B:$AA,Q$645,FALSE)/(VLOOKUP($B484,'Rates (%) SA2'!$B:$AA,Q$645,FALSE)-(VLOOKUP($B484,'Changes (pct point)'!$B:$AA,Q$645,FALSE)))</f>
        <v>0.12540814251256854</v>
      </c>
      <c r="R484" s="2">
        <f>VLOOKUP($B484,'Changes (pct point)'!$B:$AA,R$645,FALSE)/(VLOOKUP($B484,'Rates (%) SA2'!$B:$AA,R$645,FALSE)-(VLOOKUP($B484,'Changes (pct point)'!$B:$AA,R$645,FALSE)))</f>
        <v>9.4573638917082037E-2</v>
      </c>
      <c r="S484" s="2">
        <f>VLOOKUP($B484,'Changes (pct point)'!$B:$AA,S$645,FALSE)/(VLOOKUP($B484,'Rates (%) SA2'!$B:$AA,S$645,FALSE)-(VLOOKUP($B484,'Changes (pct point)'!$B:$AA,S$645,FALSE)))</f>
        <v>1.0251179398918748</v>
      </c>
      <c r="T484" s="2">
        <f>VLOOKUP($B484,'Changes (pct point)'!$B:$AA,T$645,FALSE)/(VLOOKUP($B484,'Rates (%) SA2'!$B:$AA,T$645,FALSE)-(VLOOKUP($B484,'Changes (pct point)'!$B:$AA,T$645,FALSE)))</f>
        <v>5.9347915261020817E-2</v>
      </c>
      <c r="U484" s="2">
        <f>VLOOKUP($B484,'Changes (pct point)'!$B:$AA,U$645,FALSE)/(VLOOKUP($B484,'Rates (%) SA2'!$B:$AA,U$645,FALSE)-(VLOOKUP($B484,'Changes (pct point)'!$B:$AA,U$645,FALSE)))</f>
        <v>-0.2767632378601268</v>
      </c>
      <c r="V484" s="2" t="e">
        <f>VLOOKUP($B484,'Changes (pct point)'!$B:$AA,V$645,FALSE)/(VLOOKUP($B484,'Rates (%) SA2'!$B:$AA,V$645,FALSE)-(VLOOKUP($B484,'Changes (pct point)'!$B:$AA,V$645,FALSE)))</f>
        <v>#VALUE!</v>
      </c>
      <c r="W484" s="2">
        <f>VLOOKUP($B484,'Changes (pct point)'!$B:$AA,W$645,FALSE)/(VLOOKUP($B484,'Rates (%) SA2'!$B:$AA,W$645,FALSE)-(VLOOKUP($B484,'Changes (pct point)'!$B:$AA,W$645,FALSE)))</f>
        <v>0.39407744874715256</v>
      </c>
      <c r="X484" s="2">
        <f>VLOOKUP($B484,'Changes (pct point)'!$B:$AA,X$645,FALSE)/(VLOOKUP($B484,'Rates (%) SA2'!$B:$AA,X$645,FALSE)-(VLOOKUP($B484,'Changes (pct point)'!$B:$AA,X$645,FALSE)))</f>
        <v>-0.58923884514435698</v>
      </c>
      <c r="Y484" s="2">
        <f>VLOOKUP($B484,'Changes (pct point)'!$B:$AA,Y$645,FALSE)/(VLOOKUP($B484,'Rates (%) SA2'!$B:$AA,Y$645,FALSE)-(VLOOKUP($B484,'Changes (pct point)'!$B:$AA,Y$645,FALSE)))</f>
        <v>0.24180327868852461</v>
      </c>
      <c r="Z484" s="2">
        <f>VLOOKUP($B484,'Changes (pct point)'!$B:$AA,Z$645,FALSE)/(VLOOKUP($B484,'Rates (%) SA2'!$B:$AA,Z$645,FALSE)-(VLOOKUP($B484,'Changes (pct point)'!$B:$AA,Z$645,FALSE)))</f>
        <v>0.14985308521057786</v>
      </c>
    </row>
    <row r="485" spans="1:26" x14ac:dyDescent="0.3">
      <c r="A485">
        <v>114011280</v>
      </c>
      <c r="B485" t="s">
        <v>361</v>
      </c>
      <c r="C485" s="2">
        <f>VLOOKUP($B485,'Changes (pct point)'!$B:$AA,C$645,FALSE)/(VLOOKUP($B485,'Rates (%) SA2'!$B:$AA,C$645,FALSE)-(VLOOKUP($B485,'Changes (pct point)'!$B:$AA,C$645,FALSE)))</f>
        <v>0.21420074626865659</v>
      </c>
      <c r="D485" s="2">
        <f>VLOOKUP($B485,'Changes (pct point)'!$B:$AA,D$645,FALSE)/(VLOOKUP($B485,'Rates (%) SA2'!$B:$AA,D$645,FALSE)-(VLOOKUP($B485,'Changes (pct point)'!$B:$AA,D$645,FALSE)))</f>
        <v>-0.23648421052631577</v>
      </c>
      <c r="E485" s="2">
        <f>VLOOKUP($B485,'Changes (pct point)'!$B:$AA,E$645,FALSE)/(VLOOKUP($B485,'Rates (%) SA2'!$B:$AA,E$645,FALSE)-(VLOOKUP($B485,'Changes (pct point)'!$B:$AA,E$645,FALSE)))</f>
        <v>1.7140142857142855</v>
      </c>
      <c r="F485" s="2">
        <f>VLOOKUP($B485,'Changes (pct point)'!$B:$AA,F$645,FALSE)/(VLOOKUP($B485,'Rates (%) SA2'!$B:$AA,F$645,FALSE)-(VLOOKUP($B485,'Changes (pct point)'!$B:$AA,F$645,FALSE)))</f>
        <v>9.0893478260869645E-2</v>
      </c>
      <c r="G485" s="2">
        <f>VLOOKUP($B485,'Changes (pct point)'!$B:$AA,G$645,FALSE)/(VLOOKUP($B485,'Rates (%) SA2'!$B:$AA,G$645,FALSE)-(VLOOKUP($B485,'Changes (pct point)'!$B:$AA,G$645,FALSE)))</f>
        <v>0.72433587786259523</v>
      </c>
      <c r="H485" s="2">
        <f>VLOOKUP($B485,'Changes (pct point)'!$B:$AA,H$645,FALSE)/(VLOOKUP($B485,'Rates (%) SA2'!$B:$AA,H$645,FALSE)-(VLOOKUP($B485,'Changes (pct point)'!$B:$AA,H$645,FALSE)))</f>
        <v>0.59884535519125681</v>
      </c>
      <c r="I485" s="2">
        <f>VLOOKUP($B485,'Changes (pct point)'!$B:$AA,I$645,FALSE)/(VLOOKUP($B485,'Rates (%) SA2'!$B:$AA,I$645,FALSE)-(VLOOKUP($B485,'Changes (pct point)'!$B:$AA,I$645,FALSE)))</f>
        <v>0.14595042016806731</v>
      </c>
      <c r="J485" s="2">
        <f>VLOOKUP($B485,'Changes (pct point)'!$B:$AA,J$645,FALSE)/(VLOOKUP($B485,'Rates (%) SA2'!$B:$AA,J$645,FALSE)-(VLOOKUP($B485,'Changes (pct point)'!$B:$AA,J$645,FALSE)))</f>
        <v>0.13649230769230777</v>
      </c>
      <c r="K485" s="2">
        <f>VLOOKUP($B485,'Changes (pct point)'!$B:$AA,K$645,FALSE)/(VLOOKUP($B485,'Rates (%) SA2'!$B:$AA,K$645,FALSE)-(VLOOKUP($B485,'Changes (pct point)'!$B:$AA,K$645,FALSE)))</f>
        <v>0.57905932203389821</v>
      </c>
      <c r="L485" s="2">
        <f>VLOOKUP($B485,'Changes (pct point)'!$B:$AA,L$645,FALSE)/(VLOOKUP($B485,'Rates (%) SA2'!$B:$AA,L$645,FALSE)-(VLOOKUP($B485,'Changes (pct point)'!$B:$AA,L$645,FALSE)))</f>
        <v>0.37979642857142859</v>
      </c>
      <c r="M485" s="2">
        <f>VLOOKUP($B485,'Changes (pct point)'!$B:$AA,M$645,FALSE)/(VLOOKUP($B485,'Rates (%) SA2'!$B:$AA,M$645,FALSE)-(VLOOKUP($B485,'Changes (pct point)'!$B:$AA,M$645,FALSE)))</f>
        <v>-0.13259401197604792</v>
      </c>
      <c r="N485" s="2">
        <f>VLOOKUP($B485,'Changes (pct point)'!$B:$AA,N$645,FALSE)/(VLOOKUP($B485,'Rates (%) SA2'!$B:$AA,N$645,FALSE)-(VLOOKUP($B485,'Changes (pct point)'!$B:$AA,N$645,FALSE)))</f>
        <v>0.68672941176470603</v>
      </c>
      <c r="O485" s="2">
        <f>VLOOKUP($B485,'Changes (pct point)'!$B:$AA,O$645,FALSE)/(VLOOKUP($B485,'Rates (%) SA2'!$B:$AA,O$645,FALSE)-(VLOOKUP($B485,'Changes (pct point)'!$B:$AA,O$645,FALSE)))</f>
        <v>-6.2969230769230805E-2</v>
      </c>
      <c r="P485" s="2">
        <f>VLOOKUP($B485,'Changes (pct point)'!$B:$AA,P$645,FALSE)/(VLOOKUP($B485,'Rates (%) SA2'!$B:$AA,P$645,FALSE)-(VLOOKUP($B485,'Changes (pct point)'!$B:$AA,P$645,FALSE)))</f>
        <v>-0.36116666666666669</v>
      </c>
      <c r="Q485" s="2">
        <f>VLOOKUP($B485,'Changes (pct point)'!$B:$AA,Q$645,FALSE)/(VLOOKUP($B485,'Rates (%) SA2'!$B:$AA,Q$645,FALSE)-(VLOOKUP($B485,'Changes (pct point)'!$B:$AA,Q$645,FALSE)))</f>
        <v>0.55483072625698315</v>
      </c>
      <c r="R485" s="2">
        <f>VLOOKUP($B485,'Changes (pct point)'!$B:$AA,R$645,FALSE)/(VLOOKUP($B485,'Rates (%) SA2'!$B:$AA,R$645,FALSE)-(VLOOKUP($B485,'Changes (pct point)'!$B:$AA,R$645,FALSE)))</f>
        <v>0.83138848920863295</v>
      </c>
      <c r="S485" s="2">
        <f>VLOOKUP($B485,'Changes (pct point)'!$B:$AA,S$645,FALSE)/(VLOOKUP($B485,'Rates (%) SA2'!$B:$AA,S$645,FALSE)-(VLOOKUP($B485,'Changes (pct point)'!$B:$AA,S$645,FALSE)))</f>
        <v>0.64010072463768097</v>
      </c>
      <c r="T485" s="2">
        <f>VLOOKUP($B485,'Changes (pct point)'!$B:$AA,T$645,FALSE)/(VLOOKUP($B485,'Rates (%) SA2'!$B:$AA,T$645,FALSE)-(VLOOKUP($B485,'Changes (pct point)'!$B:$AA,T$645,FALSE)))</f>
        <v>0.3835911111111111</v>
      </c>
      <c r="U485" s="2">
        <f>VLOOKUP($B485,'Changes (pct point)'!$B:$AA,U$645,FALSE)/(VLOOKUP($B485,'Rates (%) SA2'!$B:$AA,U$645,FALSE)-(VLOOKUP($B485,'Changes (pct point)'!$B:$AA,U$645,FALSE)))</f>
        <v>-0.27695067264573991</v>
      </c>
      <c r="V485" s="2">
        <f>VLOOKUP($B485,'Changes (pct point)'!$B:$AA,V$645,FALSE)/(VLOOKUP($B485,'Rates (%) SA2'!$B:$AA,V$645,FALSE)-(VLOOKUP($B485,'Changes (pct point)'!$B:$AA,V$645,FALSE)))</f>
        <v>0</v>
      </c>
      <c r="W485" s="2">
        <f>VLOOKUP($B485,'Changes (pct point)'!$B:$AA,W$645,FALSE)/(VLOOKUP($B485,'Rates (%) SA2'!$B:$AA,W$645,FALSE)-(VLOOKUP($B485,'Changes (pct point)'!$B:$AA,W$645,FALSE)))</f>
        <v>0.50803673938002292</v>
      </c>
      <c r="X485" s="2">
        <f>VLOOKUP($B485,'Changes (pct point)'!$B:$AA,X$645,FALSE)/(VLOOKUP($B485,'Rates (%) SA2'!$B:$AA,X$645,FALSE)-(VLOOKUP($B485,'Changes (pct point)'!$B:$AA,X$645,FALSE)))</f>
        <v>0.40089285714285716</v>
      </c>
      <c r="Y485" s="2" t="e">
        <f>VLOOKUP($B485,'Changes (pct point)'!$B:$AA,Y$645,FALSE)/(VLOOKUP($B485,'Rates (%) SA2'!$B:$AA,Y$645,FALSE)-(VLOOKUP($B485,'Changes (pct point)'!$B:$AA,Y$645,FALSE)))</f>
        <v>#DIV/0!</v>
      </c>
      <c r="Z485" s="2">
        <f>VLOOKUP($B485,'Changes (pct point)'!$B:$AA,Z$645,FALSE)/(VLOOKUP($B485,'Rates (%) SA2'!$B:$AA,Z$645,FALSE)-(VLOOKUP($B485,'Changes (pct point)'!$B:$AA,Z$645,FALSE)))</f>
        <v>0.91655510932619344</v>
      </c>
    </row>
    <row r="486" spans="1:26" x14ac:dyDescent="0.3">
      <c r="A486">
        <v>107031137</v>
      </c>
      <c r="B486" t="s">
        <v>215</v>
      </c>
      <c r="C486" s="2">
        <f>VLOOKUP($B486,'Changes (pct point)'!$B:$AA,C$645,FALSE)/(VLOOKUP($B486,'Rates (%) SA2'!$B:$AA,C$645,FALSE)-(VLOOKUP($B486,'Changes (pct point)'!$B:$AA,C$645,FALSE)))</f>
        <v>1.9920829120323676E-2</v>
      </c>
      <c r="D486" s="2">
        <f>VLOOKUP($B486,'Changes (pct point)'!$B:$AA,D$645,FALSE)/(VLOOKUP($B486,'Rates (%) SA2'!$B:$AA,D$645,FALSE)-(VLOOKUP($B486,'Changes (pct point)'!$B:$AA,D$645,FALSE)))</f>
        <v>-0.38022604166666663</v>
      </c>
      <c r="E486" s="2">
        <f>VLOOKUP($B486,'Changes (pct point)'!$B:$AA,E$645,FALSE)/(VLOOKUP($B486,'Rates (%) SA2'!$B:$AA,E$645,FALSE)-(VLOOKUP($B486,'Changes (pct point)'!$B:$AA,E$645,FALSE)))</f>
        <v>0.17544354838709672</v>
      </c>
      <c r="F486" s="2">
        <f>VLOOKUP($B486,'Changes (pct point)'!$B:$AA,F$645,FALSE)/(VLOOKUP($B486,'Rates (%) SA2'!$B:$AA,F$645,FALSE)-(VLOOKUP($B486,'Changes (pct point)'!$B:$AA,F$645,FALSE)))</f>
        <v>0.17039465478841864</v>
      </c>
      <c r="G486" s="2">
        <f>VLOOKUP($B486,'Changes (pct point)'!$B:$AA,G$645,FALSE)/(VLOOKUP($B486,'Rates (%) SA2'!$B:$AA,G$645,FALSE)-(VLOOKUP($B486,'Changes (pct point)'!$B:$AA,G$645,FALSE)))</f>
        <v>0.26893750000000005</v>
      </c>
      <c r="H486" s="2">
        <f>VLOOKUP($B486,'Changes (pct point)'!$B:$AA,H$645,FALSE)/(VLOOKUP($B486,'Rates (%) SA2'!$B:$AA,H$645,FALSE)-(VLOOKUP($B486,'Changes (pct point)'!$B:$AA,H$645,FALSE)))</f>
        <v>0.26476597014925368</v>
      </c>
      <c r="I486" s="2">
        <f>VLOOKUP($B486,'Changes (pct point)'!$B:$AA,I$645,FALSE)/(VLOOKUP($B486,'Rates (%) SA2'!$B:$AA,I$645,FALSE)-(VLOOKUP($B486,'Changes (pct point)'!$B:$AA,I$645,FALSE)))</f>
        <v>0.11845136612021853</v>
      </c>
      <c r="J486" s="2">
        <f>VLOOKUP($B486,'Changes (pct point)'!$B:$AA,J$645,FALSE)/(VLOOKUP($B486,'Rates (%) SA2'!$B:$AA,J$645,FALSE)-(VLOOKUP($B486,'Changes (pct point)'!$B:$AA,J$645,FALSE)))</f>
        <v>6.9526153846153863E-2</v>
      </c>
      <c r="K486" s="2">
        <f>VLOOKUP($B486,'Changes (pct point)'!$B:$AA,K$645,FALSE)/(VLOOKUP($B486,'Rates (%) SA2'!$B:$AA,K$645,FALSE)-(VLOOKUP($B486,'Changes (pct point)'!$B:$AA,K$645,FALSE)))</f>
        <v>0.55802352941176459</v>
      </c>
      <c r="L486" s="2">
        <f>VLOOKUP($B486,'Changes (pct point)'!$B:$AA,L$645,FALSE)/(VLOOKUP($B486,'Rates (%) SA2'!$B:$AA,L$645,FALSE)-(VLOOKUP($B486,'Changes (pct point)'!$B:$AA,L$645,FALSE)))</f>
        <v>-0.19124332344213651</v>
      </c>
      <c r="M486" s="2">
        <f>VLOOKUP($B486,'Changes (pct point)'!$B:$AA,M$645,FALSE)/(VLOOKUP($B486,'Rates (%) SA2'!$B:$AA,M$645,FALSE)-(VLOOKUP($B486,'Changes (pct point)'!$B:$AA,M$645,FALSE)))</f>
        <v>-0.21968537859007833</v>
      </c>
      <c r="N486" s="2">
        <f>VLOOKUP($B486,'Changes (pct point)'!$B:$AA,N$645,FALSE)/(VLOOKUP($B486,'Rates (%) SA2'!$B:$AA,N$645,FALSE)-(VLOOKUP($B486,'Changes (pct point)'!$B:$AA,N$645,FALSE)))</f>
        <v>2.7137209302325695E-2</v>
      </c>
      <c r="O486" s="2">
        <f>VLOOKUP($B486,'Changes (pct point)'!$B:$AA,O$645,FALSE)/(VLOOKUP($B486,'Rates (%) SA2'!$B:$AA,O$645,FALSE)-(VLOOKUP($B486,'Changes (pct point)'!$B:$AA,O$645,FALSE)))</f>
        <v>1.6257698412698418</v>
      </c>
      <c r="P486" s="2">
        <f>VLOOKUP($B486,'Changes (pct point)'!$B:$AA,P$645,FALSE)/(VLOOKUP($B486,'Rates (%) SA2'!$B:$AA,P$645,FALSE)-(VLOOKUP($B486,'Changes (pct point)'!$B:$AA,P$645,FALSE)))</f>
        <v>-0.1343098591549296</v>
      </c>
      <c r="Q486" s="2">
        <f>VLOOKUP($B486,'Changes (pct point)'!$B:$AA,Q$645,FALSE)/(VLOOKUP($B486,'Rates (%) SA2'!$B:$AA,Q$645,FALSE)-(VLOOKUP($B486,'Changes (pct point)'!$B:$AA,Q$645,FALSE)))</f>
        <v>0.12753333333333344</v>
      </c>
      <c r="R486" s="2">
        <f>VLOOKUP($B486,'Changes (pct point)'!$B:$AA,R$645,FALSE)/(VLOOKUP($B486,'Rates (%) SA2'!$B:$AA,R$645,FALSE)-(VLOOKUP($B486,'Changes (pct point)'!$B:$AA,R$645,FALSE)))</f>
        <v>0.29901230769230769</v>
      </c>
      <c r="S486" s="2">
        <f>VLOOKUP($B486,'Changes (pct point)'!$B:$AA,S$645,FALSE)/(VLOOKUP($B486,'Rates (%) SA2'!$B:$AA,S$645,FALSE)-(VLOOKUP($B486,'Changes (pct point)'!$B:$AA,S$645,FALSE)))</f>
        <v>3.722711864406774E-2</v>
      </c>
      <c r="T486" s="2">
        <f>VLOOKUP($B486,'Changes (pct point)'!$B:$AA,T$645,FALSE)/(VLOOKUP($B486,'Rates (%) SA2'!$B:$AA,T$645,FALSE)-(VLOOKUP($B486,'Changes (pct point)'!$B:$AA,T$645,FALSE)))</f>
        <v>1.241714</v>
      </c>
      <c r="U486" s="2">
        <f>VLOOKUP($B486,'Changes (pct point)'!$B:$AA,U$645,FALSE)/(VLOOKUP($B486,'Rates (%) SA2'!$B:$AA,U$645,FALSE)-(VLOOKUP($B486,'Changes (pct point)'!$B:$AA,U$645,FALSE)))</f>
        <v>-0.27900000000000003</v>
      </c>
      <c r="V486" s="2">
        <f>VLOOKUP($B486,'Changes (pct point)'!$B:$AA,V$645,FALSE)/(VLOOKUP($B486,'Rates (%) SA2'!$B:$AA,V$645,FALSE)-(VLOOKUP($B486,'Changes (pct point)'!$B:$AA,V$645,FALSE)))</f>
        <v>-0.23677387387387397</v>
      </c>
      <c r="W486" s="2">
        <f>VLOOKUP($B486,'Changes (pct point)'!$B:$AA,W$645,FALSE)/(VLOOKUP($B486,'Rates (%) SA2'!$B:$AA,W$645,FALSE)-(VLOOKUP($B486,'Changes (pct point)'!$B:$AA,W$645,FALSE)))</f>
        <v>0.36979969183359013</v>
      </c>
      <c r="X486" s="2">
        <f>VLOOKUP($B486,'Changes (pct point)'!$B:$AA,X$645,FALSE)/(VLOOKUP($B486,'Rates (%) SA2'!$B:$AA,X$645,FALSE)-(VLOOKUP($B486,'Changes (pct point)'!$B:$AA,X$645,FALSE)))</f>
        <v>3.7899723647848403E-2</v>
      </c>
      <c r="Y486" s="2">
        <f>VLOOKUP($B486,'Changes (pct point)'!$B:$AA,Y$645,FALSE)/(VLOOKUP($B486,'Rates (%) SA2'!$B:$AA,Y$645,FALSE)-(VLOOKUP($B486,'Changes (pct point)'!$B:$AA,Y$645,FALSE)))</f>
        <v>0.43290773307636715</v>
      </c>
      <c r="Z486" s="2">
        <f>VLOOKUP($B486,'Changes (pct point)'!$B:$AA,Z$645,FALSE)/(VLOOKUP($B486,'Rates (%) SA2'!$B:$AA,Z$645,FALSE)-(VLOOKUP($B486,'Changes (pct point)'!$B:$AA,Z$645,FALSE)))</f>
        <v>0.1654867256637168</v>
      </c>
    </row>
    <row r="487" spans="1:26" x14ac:dyDescent="0.3">
      <c r="A487">
        <v>103011061</v>
      </c>
      <c r="B487" t="s">
        <v>133</v>
      </c>
      <c r="C487" s="2">
        <f>VLOOKUP($B487,'Changes (pct point)'!$B:$AA,C$645,FALSE)/(VLOOKUP($B487,'Rates (%) SA2'!$B:$AA,C$645,FALSE)-(VLOOKUP($B487,'Changes (pct point)'!$B:$AA,C$645,FALSE)))</f>
        <v>0.23489002624671915</v>
      </c>
      <c r="D487" s="2">
        <f>VLOOKUP($B487,'Changes (pct point)'!$B:$AA,D$645,FALSE)/(VLOOKUP($B487,'Rates (%) SA2'!$B:$AA,D$645,FALSE)-(VLOOKUP($B487,'Changes (pct point)'!$B:$AA,D$645,FALSE)))</f>
        <v>-3.4771428571429134E-3</v>
      </c>
      <c r="E487" s="2">
        <f>VLOOKUP($B487,'Changes (pct point)'!$B:$AA,E$645,FALSE)/(VLOOKUP($B487,'Rates (%) SA2'!$B:$AA,E$645,FALSE)-(VLOOKUP($B487,'Changes (pct point)'!$B:$AA,E$645,FALSE)))</f>
        <v>3.0703571428571421</v>
      </c>
      <c r="F487" s="2">
        <f>VLOOKUP($B487,'Changes (pct point)'!$B:$AA,F$645,FALSE)/(VLOOKUP($B487,'Rates (%) SA2'!$B:$AA,F$645,FALSE)-(VLOOKUP($B487,'Changes (pct point)'!$B:$AA,F$645,FALSE)))</f>
        <v>0.31077663043478271</v>
      </c>
      <c r="G487" s="2">
        <f>VLOOKUP($B487,'Changes (pct point)'!$B:$AA,G$645,FALSE)/(VLOOKUP($B487,'Rates (%) SA2'!$B:$AA,G$645,FALSE)-(VLOOKUP($B487,'Changes (pct point)'!$B:$AA,G$645,FALSE)))</f>
        <v>-7.1948672566371649E-2</v>
      </c>
      <c r="H487" s="2">
        <f>VLOOKUP($B487,'Changes (pct point)'!$B:$AA,H$645,FALSE)/(VLOOKUP($B487,'Rates (%) SA2'!$B:$AA,H$645,FALSE)-(VLOOKUP($B487,'Changes (pct point)'!$B:$AA,H$645,FALSE)))</f>
        <v>0.56675968992248082</v>
      </c>
      <c r="I487" s="2">
        <f>VLOOKUP($B487,'Changes (pct point)'!$B:$AA,I$645,FALSE)/(VLOOKUP($B487,'Rates (%) SA2'!$B:$AA,I$645,FALSE)-(VLOOKUP($B487,'Changes (pct point)'!$B:$AA,I$645,FALSE)))</f>
        <v>9.8703846153846211E-2</v>
      </c>
      <c r="J487" s="2">
        <f>VLOOKUP($B487,'Changes (pct point)'!$B:$AA,J$645,FALSE)/(VLOOKUP($B487,'Rates (%) SA2'!$B:$AA,J$645,FALSE)-(VLOOKUP($B487,'Changes (pct point)'!$B:$AA,J$645,FALSE)))</f>
        <v>-0.26237272727272726</v>
      </c>
      <c r="K487" s="2">
        <f>VLOOKUP($B487,'Changes (pct point)'!$B:$AA,K$645,FALSE)/(VLOOKUP($B487,'Rates (%) SA2'!$B:$AA,K$645,FALSE)-(VLOOKUP($B487,'Changes (pct point)'!$B:$AA,K$645,FALSE)))</f>
        <v>0.42655555555555558</v>
      </c>
      <c r="L487" s="2">
        <f>VLOOKUP($B487,'Changes (pct point)'!$B:$AA,L$645,FALSE)/(VLOOKUP($B487,'Rates (%) SA2'!$B:$AA,L$645,FALSE)-(VLOOKUP($B487,'Changes (pct point)'!$B:$AA,L$645,FALSE)))</f>
        <v>0.47812571428571432</v>
      </c>
      <c r="M487" s="2">
        <f>VLOOKUP($B487,'Changes (pct point)'!$B:$AA,M$645,FALSE)/(VLOOKUP($B487,'Rates (%) SA2'!$B:$AA,M$645,FALSE)-(VLOOKUP($B487,'Changes (pct point)'!$B:$AA,M$645,FALSE)))</f>
        <v>0.16292105263157888</v>
      </c>
      <c r="N487" s="2">
        <f>VLOOKUP($B487,'Changes (pct point)'!$B:$AA,N$645,FALSE)/(VLOOKUP($B487,'Rates (%) SA2'!$B:$AA,N$645,FALSE)-(VLOOKUP($B487,'Changes (pct point)'!$B:$AA,N$645,FALSE)))</f>
        <v>0.78889999999999971</v>
      </c>
      <c r="O487" s="2">
        <f>VLOOKUP($B487,'Changes (pct point)'!$B:$AA,O$645,FALSE)/(VLOOKUP($B487,'Rates (%) SA2'!$B:$AA,O$645,FALSE)-(VLOOKUP($B487,'Changes (pct point)'!$B:$AA,O$645,FALSE)))</f>
        <v>3.4542307692307692</v>
      </c>
      <c r="P487" s="2">
        <f>VLOOKUP($B487,'Changes (pct point)'!$B:$AA,P$645,FALSE)/(VLOOKUP($B487,'Rates (%) SA2'!$B:$AA,P$645,FALSE)-(VLOOKUP($B487,'Changes (pct point)'!$B:$AA,P$645,FALSE)))</f>
        <v>0.79313333333333347</v>
      </c>
      <c r="Q487" s="2">
        <f>VLOOKUP($B487,'Changes (pct point)'!$B:$AA,Q$645,FALSE)/(VLOOKUP($B487,'Rates (%) SA2'!$B:$AA,Q$645,FALSE)-(VLOOKUP($B487,'Changes (pct point)'!$B:$AA,Q$645,FALSE)))</f>
        <v>0.18900000000000006</v>
      </c>
      <c r="R487" s="2">
        <f>VLOOKUP($B487,'Changes (pct point)'!$B:$AA,R$645,FALSE)/(VLOOKUP($B487,'Rates (%) SA2'!$B:$AA,R$645,FALSE)-(VLOOKUP($B487,'Changes (pct point)'!$B:$AA,R$645,FALSE)))</f>
        <v>-0.13248141592920348</v>
      </c>
      <c r="S487" s="2">
        <f>VLOOKUP($B487,'Changes (pct point)'!$B:$AA,S$645,FALSE)/(VLOOKUP($B487,'Rates (%) SA2'!$B:$AA,S$645,FALSE)-(VLOOKUP($B487,'Changes (pct point)'!$B:$AA,S$645,FALSE)))</f>
        <v>-0.14072416107382557</v>
      </c>
      <c r="T487" s="2">
        <f>VLOOKUP($B487,'Changes (pct point)'!$B:$AA,T$645,FALSE)/(VLOOKUP($B487,'Rates (%) SA2'!$B:$AA,T$645,FALSE)-(VLOOKUP($B487,'Changes (pct point)'!$B:$AA,T$645,FALSE)))</f>
        <v>10.38240666666667</v>
      </c>
      <c r="U487" s="2">
        <f>VLOOKUP($B487,'Changes (pct point)'!$B:$AA,U$645,FALSE)/(VLOOKUP($B487,'Rates (%) SA2'!$B:$AA,U$645,FALSE)-(VLOOKUP($B487,'Changes (pct point)'!$B:$AA,U$645,FALSE)))</f>
        <v>-0.28003833333333339</v>
      </c>
      <c r="V487" s="2">
        <f>VLOOKUP($B487,'Changes (pct point)'!$B:$AA,V$645,FALSE)/(VLOOKUP($B487,'Rates (%) SA2'!$B:$AA,V$645,FALSE)-(VLOOKUP($B487,'Changes (pct point)'!$B:$AA,V$645,FALSE)))</f>
        <v>-4.9105000000000003E-2</v>
      </c>
      <c r="W487" s="2">
        <f>VLOOKUP($B487,'Changes (pct point)'!$B:$AA,W$645,FALSE)/(VLOOKUP($B487,'Rates (%) SA2'!$B:$AA,W$645,FALSE)-(VLOOKUP($B487,'Changes (pct point)'!$B:$AA,W$645,FALSE)))</f>
        <v>0.52863070539419088</v>
      </c>
      <c r="X487" s="2">
        <f>VLOOKUP($B487,'Changes (pct point)'!$B:$AA,X$645,FALSE)/(VLOOKUP($B487,'Rates (%) SA2'!$B:$AA,X$645,FALSE)-(VLOOKUP($B487,'Changes (pct point)'!$B:$AA,X$645,FALSE)))</f>
        <v>-0.11661466458658347</v>
      </c>
      <c r="Y487" s="2" t="e">
        <f>VLOOKUP($B487,'Changes (pct point)'!$B:$AA,Y$645,FALSE)/(VLOOKUP($B487,'Rates (%) SA2'!$B:$AA,Y$645,FALSE)-(VLOOKUP($B487,'Changes (pct point)'!$B:$AA,Y$645,FALSE)))</f>
        <v>#DIV/0!</v>
      </c>
      <c r="Z487" s="2">
        <f>VLOOKUP($B487,'Changes (pct point)'!$B:$AA,Z$645,FALSE)/(VLOOKUP($B487,'Rates (%) SA2'!$B:$AA,Z$645,FALSE)-(VLOOKUP($B487,'Changes (pct point)'!$B:$AA,Z$645,FALSE)))</f>
        <v>2.0017271157167533</v>
      </c>
    </row>
    <row r="488" spans="1:26" x14ac:dyDescent="0.3">
      <c r="A488">
        <v>118011650</v>
      </c>
      <c r="B488" t="s">
        <v>450</v>
      </c>
      <c r="C488" s="2">
        <f>VLOOKUP($B488,'Changes (pct point)'!$B:$AA,C$645,FALSE)/(VLOOKUP($B488,'Rates (%) SA2'!$B:$AA,C$645,FALSE)-(VLOOKUP($B488,'Changes (pct point)'!$B:$AA,C$645,FALSE)))</f>
        <v>-0.18798214160635196</v>
      </c>
      <c r="D488" s="2">
        <f>VLOOKUP($B488,'Changes (pct point)'!$B:$AA,D$645,FALSE)/(VLOOKUP($B488,'Rates (%) SA2'!$B:$AA,D$645,FALSE)-(VLOOKUP($B488,'Changes (pct point)'!$B:$AA,D$645,FALSE)))</f>
        <v>-0.51797295862727877</v>
      </c>
      <c r="E488" s="2">
        <f>VLOOKUP($B488,'Changes (pct point)'!$B:$AA,E$645,FALSE)/(VLOOKUP($B488,'Rates (%) SA2'!$B:$AA,E$645,FALSE)-(VLOOKUP($B488,'Changes (pct point)'!$B:$AA,E$645,FALSE)))</f>
        <v>0.12710965264464741</v>
      </c>
      <c r="F488" s="2">
        <f>VLOOKUP($B488,'Changes (pct point)'!$B:$AA,F$645,FALSE)/(VLOOKUP($B488,'Rates (%) SA2'!$B:$AA,F$645,FALSE)-(VLOOKUP($B488,'Changes (pct point)'!$B:$AA,F$645,FALSE)))</f>
        <v>-0.3490504836557492</v>
      </c>
      <c r="G488" s="2">
        <f>VLOOKUP($B488,'Changes (pct point)'!$B:$AA,G$645,FALSE)/(VLOOKUP($B488,'Rates (%) SA2'!$B:$AA,G$645,FALSE)-(VLOOKUP($B488,'Changes (pct point)'!$B:$AA,G$645,FALSE)))</f>
        <v>0.62320776483780294</v>
      </c>
      <c r="H488" s="2">
        <f>VLOOKUP($B488,'Changes (pct point)'!$B:$AA,H$645,FALSE)/(VLOOKUP($B488,'Rates (%) SA2'!$B:$AA,H$645,FALSE)-(VLOOKUP($B488,'Changes (pct point)'!$B:$AA,H$645,FALSE)))</f>
        <v>-0.17198632495742378</v>
      </c>
      <c r="I488" s="2">
        <f>VLOOKUP($B488,'Changes (pct point)'!$B:$AA,I$645,FALSE)/(VLOOKUP($B488,'Rates (%) SA2'!$B:$AA,I$645,FALSE)-(VLOOKUP($B488,'Changes (pct point)'!$B:$AA,I$645,FALSE)))</f>
        <v>-0.1272230565073435</v>
      </c>
      <c r="J488" s="2">
        <f>VLOOKUP($B488,'Changes (pct point)'!$B:$AA,J$645,FALSE)/(VLOOKUP($B488,'Rates (%) SA2'!$B:$AA,J$645,FALSE)-(VLOOKUP($B488,'Changes (pct point)'!$B:$AA,J$645,FALSE)))</f>
        <v>0.11709123483258009</v>
      </c>
      <c r="K488" s="2">
        <f>VLOOKUP($B488,'Changes (pct point)'!$B:$AA,K$645,FALSE)/(VLOOKUP($B488,'Rates (%) SA2'!$B:$AA,K$645,FALSE)-(VLOOKUP($B488,'Changes (pct point)'!$B:$AA,K$645,FALSE)))</f>
        <v>-0.47556957368724678</v>
      </c>
      <c r="L488" s="2">
        <f>VLOOKUP($B488,'Changes (pct point)'!$B:$AA,L$645,FALSE)/(VLOOKUP($B488,'Rates (%) SA2'!$B:$AA,L$645,FALSE)-(VLOOKUP($B488,'Changes (pct point)'!$B:$AA,L$645,FALSE)))</f>
        <v>-0.71802986609650832</v>
      </c>
      <c r="M488" s="2">
        <f>VLOOKUP($B488,'Changes (pct point)'!$B:$AA,M$645,FALSE)/(VLOOKUP($B488,'Rates (%) SA2'!$B:$AA,M$645,FALSE)-(VLOOKUP($B488,'Changes (pct point)'!$B:$AA,M$645,FALSE)))</f>
        <v>-0.57633299547553052</v>
      </c>
      <c r="N488" s="2">
        <f>VLOOKUP($B488,'Changes (pct point)'!$B:$AA,N$645,FALSE)/(VLOOKUP($B488,'Rates (%) SA2'!$B:$AA,N$645,FALSE)-(VLOOKUP($B488,'Changes (pct point)'!$B:$AA,N$645,FALSE)))</f>
        <v>-0.68107268155309886</v>
      </c>
      <c r="O488" s="2">
        <f>VLOOKUP($B488,'Changes (pct point)'!$B:$AA,O$645,FALSE)/(VLOOKUP($B488,'Rates (%) SA2'!$B:$AA,O$645,FALSE)-(VLOOKUP($B488,'Changes (pct point)'!$B:$AA,O$645,FALSE)))</f>
        <v>0.69451301746977567</v>
      </c>
      <c r="P488" s="2">
        <f>VLOOKUP($B488,'Changes (pct point)'!$B:$AA,P$645,FALSE)/(VLOOKUP($B488,'Rates (%) SA2'!$B:$AA,P$645,FALSE)-(VLOOKUP($B488,'Changes (pct point)'!$B:$AA,P$645,FALSE)))</f>
        <v>-0.16234948082283093</v>
      </c>
      <c r="Q488" s="2">
        <f>VLOOKUP($B488,'Changes (pct point)'!$B:$AA,Q$645,FALSE)/(VLOOKUP($B488,'Rates (%) SA2'!$B:$AA,Q$645,FALSE)-(VLOOKUP($B488,'Changes (pct point)'!$B:$AA,Q$645,FALSE)))</f>
        <v>0.27246079000002832</v>
      </c>
      <c r="R488" s="2">
        <f>VLOOKUP($B488,'Changes (pct point)'!$B:$AA,R$645,FALSE)/(VLOOKUP($B488,'Rates (%) SA2'!$B:$AA,R$645,FALSE)-(VLOOKUP($B488,'Changes (pct point)'!$B:$AA,R$645,FALSE)))</f>
        <v>0.34744377118343261</v>
      </c>
      <c r="S488" s="2">
        <f>VLOOKUP($B488,'Changes (pct point)'!$B:$AA,S$645,FALSE)/(VLOOKUP($B488,'Rates (%) SA2'!$B:$AA,S$645,FALSE)-(VLOOKUP($B488,'Changes (pct point)'!$B:$AA,S$645,FALSE)))</f>
        <v>-4.1862208775095396E-2</v>
      </c>
      <c r="T488" s="2">
        <f>VLOOKUP($B488,'Changes (pct point)'!$B:$AA,T$645,FALSE)/(VLOOKUP($B488,'Rates (%) SA2'!$B:$AA,T$645,FALSE)-(VLOOKUP($B488,'Changes (pct point)'!$B:$AA,T$645,FALSE)))</f>
        <v>6.1816545624740184E-2</v>
      </c>
      <c r="U488" s="2">
        <f>VLOOKUP($B488,'Changes (pct point)'!$B:$AA,U$645,FALSE)/(VLOOKUP($B488,'Rates (%) SA2'!$B:$AA,U$645,FALSE)-(VLOOKUP($B488,'Changes (pct point)'!$B:$AA,U$645,FALSE)))</f>
        <v>-0.28057537588685849</v>
      </c>
      <c r="V488" s="2" t="e">
        <f>VLOOKUP($B488,'Changes (pct point)'!$B:$AA,V$645,FALSE)/(VLOOKUP($B488,'Rates (%) SA2'!$B:$AA,V$645,FALSE)-(VLOOKUP($B488,'Changes (pct point)'!$B:$AA,V$645,FALSE)))</f>
        <v>#VALUE!</v>
      </c>
      <c r="W488" s="2">
        <f>VLOOKUP($B488,'Changes (pct point)'!$B:$AA,W$645,FALSE)/(VLOOKUP($B488,'Rates (%) SA2'!$B:$AA,W$645,FALSE)-(VLOOKUP($B488,'Changes (pct point)'!$B:$AA,W$645,FALSE)))</f>
        <v>0.20708446866485014</v>
      </c>
      <c r="X488" s="2" t="e">
        <f>VLOOKUP($B488,'Changes (pct point)'!$B:$AA,X$645,FALSE)/(VLOOKUP($B488,'Rates (%) SA2'!$B:$AA,X$645,FALSE)-(VLOOKUP($B488,'Changes (pct point)'!$B:$AA,X$645,FALSE)))</f>
        <v>#DIV/0!</v>
      </c>
      <c r="Y488" s="2">
        <f>VLOOKUP($B488,'Changes (pct point)'!$B:$AA,Y$645,FALSE)/(VLOOKUP($B488,'Rates (%) SA2'!$B:$AA,Y$645,FALSE)-(VLOOKUP($B488,'Changes (pct point)'!$B:$AA,Y$645,FALSE)))</f>
        <v>-1</v>
      </c>
      <c r="Z488" s="2">
        <f>VLOOKUP($B488,'Changes (pct point)'!$B:$AA,Z$645,FALSE)/(VLOOKUP($B488,'Rates (%) SA2'!$B:$AA,Z$645,FALSE)-(VLOOKUP($B488,'Changes (pct point)'!$B:$AA,Z$645,FALSE)))</f>
        <v>0.34304511278195493</v>
      </c>
    </row>
    <row r="489" spans="1:26" x14ac:dyDescent="0.3">
      <c r="A489">
        <v>105031104</v>
      </c>
      <c r="B489" t="s">
        <v>178</v>
      </c>
      <c r="C489" s="2">
        <f>VLOOKUP($B489,'Changes (pct point)'!$B:$AA,C$645,FALSE)/(VLOOKUP($B489,'Rates (%) SA2'!$B:$AA,C$645,FALSE)-(VLOOKUP($B489,'Changes (pct point)'!$B:$AA,C$645,FALSE)))</f>
        <v>0.24911320388349517</v>
      </c>
      <c r="D489" s="2">
        <f>VLOOKUP($B489,'Changes (pct point)'!$B:$AA,D$645,FALSE)/(VLOOKUP($B489,'Rates (%) SA2'!$B:$AA,D$645,FALSE)-(VLOOKUP($B489,'Changes (pct point)'!$B:$AA,D$645,FALSE)))</f>
        <v>0.1254263565891473</v>
      </c>
      <c r="E489" s="2">
        <f>VLOOKUP($B489,'Changes (pct point)'!$B:$AA,E$645,FALSE)/(VLOOKUP($B489,'Rates (%) SA2'!$B:$AA,E$645,FALSE)-(VLOOKUP($B489,'Changes (pct point)'!$B:$AA,E$645,FALSE)))</f>
        <v>2.4552545454545447</v>
      </c>
      <c r="F489" s="2">
        <f>VLOOKUP($B489,'Changes (pct point)'!$B:$AA,F$645,FALSE)/(VLOOKUP($B489,'Rates (%) SA2'!$B:$AA,F$645,FALSE)-(VLOOKUP($B489,'Changes (pct point)'!$B:$AA,F$645,FALSE)))</f>
        <v>0.21778620689655179</v>
      </c>
      <c r="G489" s="2">
        <f>VLOOKUP($B489,'Changes (pct point)'!$B:$AA,G$645,FALSE)/(VLOOKUP($B489,'Rates (%) SA2'!$B:$AA,G$645,FALSE)-(VLOOKUP($B489,'Changes (pct point)'!$B:$AA,G$645,FALSE)))</f>
        <v>-6.9417355371900802E-2</v>
      </c>
      <c r="H489" s="2">
        <f>VLOOKUP($B489,'Changes (pct point)'!$B:$AA,H$645,FALSE)/(VLOOKUP($B489,'Rates (%) SA2'!$B:$AA,H$645,FALSE)-(VLOOKUP($B489,'Changes (pct point)'!$B:$AA,H$645,FALSE)))</f>
        <v>0.56737078651685391</v>
      </c>
      <c r="I489" s="2">
        <f>VLOOKUP($B489,'Changes (pct point)'!$B:$AA,I$645,FALSE)/(VLOOKUP($B489,'Rates (%) SA2'!$B:$AA,I$645,FALSE)-(VLOOKUP($B489,'Changes (pct point)'!$B:$AA,I$645,FALSE)))</f>
        <v>6.863749999999999E-2</v>
      </c>
      <c r="J489" s="2">
        <f>VLOOKUP($B489,'Changes (pct point)'!$B:$AA,J$645,FALSE)/(VLOOKUP($B489,'Rates (%) SA2'!$B:$AA,J$645,FALSE)-(VLOOKUP($B489,'Changes (pct point)'!$B:$AA,J$645,FALSE)))</f>
        <v>-2.408846153846159E-2</v>
      </c>
      <c r="K489" s="2">
        <f>VLOOKUP($B489,'Changes (pct point)'!$B:$AA,K$645,FALSE)/(VLOOKUP($B489,'Rates (%) SA2'!$B:$AA,K$645,FALSE)-(VLOOKUP($B489,'Changes (pct point)'!$B:$AA,K$645,FALSE)))</f>
        <v>-0.16167787610619475</v>
      </c>
      <c r="L489" s="2">
        <f>VLOOKUP($B489,'Changes (pct point)'!$B:$AA,L$645,FALSE)/(VLOOKUP($B489,'Rates (%) SA2'!$B:$AA,L$645,FALSE)-(VLOOKUP($B489,'Changes (pct point)'!$B:$AA,L$645,FALSE)))</f>
        <v>3.3693102040816316</v>
      </c>
      <c r="M489" s="2">
        <f>VLOOKUP($B489,'Changes (pct point)'!$B:$AA,M$645,FALSE)/(VLOOKUP($B489,'Rates (%) SA2'!$B:$AA,M$645,FALSE)-(VLOOKUP($B489,'Changes (pct point)'!$B:$AA,M$645,FALSE)))</f>
        <v>-0.14456542056074759</v>
      </c>
      <c r="N489" s="2">
        <f>VLOOKUP($B489,'Changes (pct point)'!$B:$AA,N$645,FALSE)/(VLOOKUP($B489,'Rates (%) SA2'!$B:$AA,N$645,FALSE)-(VLOOKUP($B489,'Changes (pct point)'!$B:$AA,N$645,FALSE)))</f>
        <v>0.7712</v>
      </c>
      <c r="O489" s="2">
        <f>VLOOKUP($B489,'Changes (pct point)'!$B:$AA,O$645,FALSE)/(VLOOKUP($B489,'Rates (%) SA2'!$B:$AA,O$645,FALSE)-(VLOOKUP($B489,'Changes (pct point)'!$B:$AA,O$645,FALSE)))</f>
        <v>1.2943548387096773</v>
      </c>
      <c r="P489" s="2">
        <f>VLOOKUP($B489,'Changes (pct point)'!$B:$AA,P$645,FALSE)/(VLOOKUP($B489,'Rates (%) SA2'!$B:$AA,P$645,FALSE)-(VLOOKUP($B489,'Changes (pct point)'!$B:$AA,P$645,FALSE)))</f>
        <v>-0.37652916666666664</v>
      </c>
      <c r="Q489" s="2">
        <f>VLOOKUP($B489,'Changes (pct point)'!$B:$AA,Q$645,FALSE)/(VLOOKUP($B489,'Rates (%) SA2'!$B:$AA,Q$645,FALSE)-(VLOOKUP($B489,'Changes (pct point)'!$B:$AA,Q$645,FALSE)))</f>
        <v>0.27171910112359549</v>
      </c>
      <c r="R489" s="2">
        <f>VLOOKUP($B489,'Changes (pct point)'!$B:$AA,R$645,FALSE)/(VLOOKUP($B489,'Rates (%) SA2'!$B:$AA,R$645,FALSE)-(VLOOKUP($B489,'Changes (pct point)'!$B:$AA,R$645,FALSE)))</f>
        <v>-0.16184500000000004</v>
      </c>
      <c r="S489" s="2">
        <f>VLOOKUP($B489,'Changes (pct point)'!$B:$AA,S$645,FALSE)/(VLOOKUP($B489,'Rates (%) SA2'!$B:$AA,S$645,FALSE)-(VLOOKUP($B489,'Changes (pct point)'!$B:$AA,S$645,FALSE)))</f>
        <v>-0.24841693121693126</v>
      </c>
      <c r="T489" s="2">
        <f>VLOOKUP($B489,'Changes (pct point)'!$B:$AA,T$645,FALSE)/(VLOOKUP($B489,'Rates (%) SA2'!$B:$AA,T$645,FALSE)-(VLOOKUP($B489,'Changes (pct point)'!$B:$AA,T$645,FALSE)))</f>
        <v>10.067580952380949</v>
      </c>
      <c r="U489" s="2">
        <f>VLOOKUP($B489,'Changes (pct point)'!$B:$AA,U$645,FALSE)/(VLOOKUP($B489,'Rates (%) SA2'!$B:$AA,U$645,FALSE)-(VLOOKUP($B489,'Changes (pct point)'!$B:$AA,U$645,FALSE)))</f>
        <v>-0.28203052208835333</v>
      </c>
      <c r="V489" s="2">
        <f>VLOOKUP($B489,'Changes (pct point)'!$B:$AA,V$645,FALSE)/(VLOOKUP($B489,'Rates (%) SA2'!$B:$AA,V$645,FALSE)-(VLOOKUP($B489,'Changes (pct point)'!$B:$AA,V$645,FALSE)))</f>
        <v>1.813096774193548</v>
      </c>
      <c r="W489" s="2">
        <f>VLOOKUP($B489,'Changes (pct point)'!$B:$AA,W$645,FALSE)/(VLOOKUP($B489,'Rates (%) SA2'!$B:$AA,W$645,FALSE)-(VLOOKUP($B489,'Changes (pct point)'!$B:$AA,W$645,FALSE)))</f>
        <v>0.54696132596685088</v>
      </c>
      <c r="X489" s="2">
        <f>VLOOKUP($B489,'Changes (pct point)'!$B:$AA,X$645,FALSE)/(VLOOKUP($B489,'Rates (%) SA2'!$B:$AA,X$645,FALSE)-(VLOOKUP($B489,'Changes (pct point)'!$B:$AA,X$645,FALSE)))</f>
        <v>0.21336581970066132</v>
      </c>
      <c r="Y489" s="2" t="e">
        <f>VLOOKUP($B489,'Changes (pct point)'!$B:$AA,Y$645,FALSE)/(VLOOKUP($B489,'Rates (%) SA2'!$B:$AA,Y$645,FALSE)-(VLOOKUP($B489,'Changes (pct point)'!$B:$AA,Y$645,FALSE)))</f>
        <v>#DIV/0!</v>
      </c>
      <c r="Z489" s="2">
        <f>VLOOKUP($B489,'Changes (pct point)'!$B:$AA,Z$645,FALSE)/(VLOOKUP($B489,'Rates (%) SA2'!$B:$AA,Z$645,FALSE)-(VLOOKUP($B489,'Changes (pct point)'!$B:$AA,Z$645,FALSE)))</f>
        <v>0.32076176250933536</v>
      </c>
    </row>
    <row r="490" spans="1:26" x14ac:dyDescent="0.3">
      <c r="A490">
        <v>108041620</v>
      </c>
      <c r="B490" t="s">
        <v>246</v>
      </c>
      <c r="C490" s="2">
        <f>VLOOKUP($B490,'Changes (pct point)'!$B:$AA,C$645,FALSE)/(VLOOKUP($B490,'Rates (%) SA2'!$B:$AA,C$645,FALSE)-(VLOOKUP($B490,'Changes (pct point)'!$B:$AA,C$645,FALSE)))</f>
        <v>-0.1032739107070758</v>
      </c>
      <c r="D490" s="2">
        <f>VLOOKUP($B490,'Changes (pct point)'!$B:$AA,D$645,FALSE)/(VLOOKUP($B490,'Rates (%) SA2'!$B:$AA,D$645,FALSE)-(VLOOKUP($B490,'Changes (pct point)'!$B:$AA,D$645,FALSE)))</f>
        <v>-0.41926035339447287</v>
      </c>
      <c r="E490" s="2">
        <f>VLOOKUP($B490,'Changes (pct point)'!$B:$AA,E$645,FALSE)/(VLOOKUP($B490,'Rates (%) SA2'!$B:$AA,E$645,FALSE)-(VLOOKUP($B490,'Changes (pct point)'!$B:$AA,E$645,FALSE)))</f>
        <v>6.822704532546546E-2</v>
      </c>
      <c r="F490" s="2">
        <f>VLOOKUP($B490,'Changes (pct point)'!$B:$AA,F$645,FALSE)/(VLOOKUP($B490,'Rates (%) SA2'!$B:$AA,F$645,FALSE)-(VLOOKUP($B490,'Changes (pct point)'!$B:$AA,F$645,FALSE)))</f>
        <v>-8.6669718564117856E-2</v>
      </c>
      <c r="G490" s="2">
        <f>VLOOKUP($B490,'Changes (pct point)'!$B:$AA,G$645,FALSE)/(VLOOKUP($B490,'Rates (%) SA2'!$B:$AA,G$645,FALSE)-(VLOOKUP($B490,'Changes (pct point)'!$B:$AA,G$645,FALSE)))</f>
        <v>0.33179428203696204</v>
      </c>
      <c r="H490" s="2">
        <f>VLOOKUP($B490,'Changes (pct point)'!$B:$AA,H$645,FALSE)/(VLOOKUP($B490,'Rates (%) SA2'!$B:$AA,H$645,FALSE)-(VLOOKUP($B490,'Changes (pct point)'!$B:$AA,H$645,FALSE)))</f>
        <v>5.9475680656429712E-2</v>
      </c>
      <c r="I490" s="2">
        <f>VLOOKUP($B490,'Changes (pct point)'!$B:$AA,I$645,FALSE)/(VLOOKUP($B490,'Rates (%) SA2'!$B:$AA,I$645,FALSE)-(VLOOKUP($B490,'Changes (pct point)'!$B:$AA,I$645,FALSE)))</f>
        <v>-1.8681562929865104E-2</v>
      </c>
      <c r="J490" s="2">
        <f>VLOOKUP($B490,'Changes (pct point)'!$B:$AA,J$645,FALSE)/(VLOOKUP($B490,'Rates (%) SA2'!$B:$AA,J$645,FALSE)-(VLOOKUP($B490,'Changes (pct point)'!$B:$AA,J$645,FALSE)))</f>
        <v>-0.11223529130287238</v>
      </c>
      <c r="K490" s="2">
        <f>VLOOKUP($B490,'Changes (pct point)'!$B:$AA,K$645,FALSE)/(VLOOKUP($B490,'Rates (%) SA2'!$B:$AA,K$645,FALSE)-(VLOOKUP($B490,'Changes (pct point)'!$B:$AA,K$645,FALSE)))</f>
        <v>0.5153971155428394</v>
      </c>
      <c r="L490" s="2">
        <f>VLOOKUP($B490,'Changes (pct point)'!$B:$AA,L$645,FALSE)/(VLOOKUP($B490,'Rates (%) SA2'!$B:$AA,L$645,FALSE)-(VLOOKUP($B490,'Changes (pct point)'!$B:$AA,L$645,FALSE)))</f>
        <v>-0.35687656363802622</v>
      </c>
      <c r="M490" s="2">
        <f>VLOOKUP($B490,'Changes (pct point)'!$B:$AA,M$645,FALSE)/(VLOOKUP($B490,'Rates (%) SA2'!$B:$AA,M$645,FALSE)-(VLOOKUP($B490,'Changes (pct point)'!$B:$AA,M$645,FALSE)))</f>
        <v>-8.200101847974163E-2</v>
      </c>
      <c r="N490" s="2">
        <f>VLOOKUP($B490,'Changes (pct point)'!$B:$AA,N$645,FALSE)/(VLOOKUP($B490,'Rates (%) SA2'!$B:$AA,N$645,FALSE)-(VLOOKUP($B490,'Changes (pct point)'!$B:$AA,N$645,FALSE)))</f>
        <v>-0.49311156419362073</v>
      </c>
      <c r="O490" s="2">
        <f>VLOOKUP($B490,'Changes (pct point)'!$B:$AA,O$645,FALSE)/(VLOOKUP($B490,'Rates (%) SA2'!$B:$AA,O$645,FALSE)-(VLOOKUP($B490,'Changes (pct point)'!$B:$AA,O$645,FALSE)))</f>
        <v>0.32141944699679609</v>
      </c>
      <c r="P490" s="2">
        <f>VLOOKUP($B490,'Changes (pct point)'!$B:$AA,P$645,FALSE)/(VLOOKUP($B490,'Rates (%) SA2'!$B:$AA,P$645,FALSE)-(VLOOKUP($B490,'Changes (pct point)'!$B:$AA,P$645,FALSE)))</f>
        <v>-3.63629136008119E-3</v>
      </c>
      <c r="Q490" s="2">
        <f>VLOOKUP($B490,'Changes (pct point)'!$B:$AA,Q$645,FALSE)/(VLOOKUP($B490,'Rates (%) SA2'!$B:$AA,Q$645,FALSE)-(VLOOKUP($B490,'Changes (pct point)'!$B:$AA,Q$645,FALSE)))</f>
        <v>-2.3678877960737827E-2</v>
      </c>
      <c r="R490" s="2">
        <f>VLOOKUP($B490,'Changes (pct point)'!$B:$AA,R$645,FALSE)/(VLOOKUP($B490,'Rates (%) SA2'!$B:$AA,R$645,FALSE)-(VLOOKUP($B490,'Changes (pct point)'!$B:$AA,R$645,FALSE)))</f>
        <v>0.54673035172162254</v>
      </c>
      <c r="S490" s="2">
        <f>VLOOKUP($B490,'Changes (pct point)'!$B:$AA,S$645,FALSE)/(VLOOKUP($B490,'Rates (%) SA2'!$B:$AA,S$645,FALSE)-(VLOOKUP($B490,'Changes (pct point)'!$B:$AA,S$645,FALSE)))</f>
        <v>0.43405757251642324</v>
      </c>
      <c r="T490" s="2">
        <f>VLOOKUP($B490,'Changes (pct point)'!$B:$AA,T$645,FALSE)/(VLOOKUP($B490,'Rates (%) SA2'!$B:$AA,T$645,FALSE)-(VLOOKUP($B490,'Changes (pct point)'!$B:$AA,T$645,FALSE)))</f>
        <v>0.65308092032677678</v>
      </c>
      <c r="U490" s="2">
        <f>VLOOKUP($B490,'Changes (pct point)'!$B:$AA,U$645,FALSE)/(VLOOKUP($B490,'Rates (%) SA2'!$B:$AA,U$645,FALSE)-(VLOOKUP($B490,'Changes (pct point)'!$B:$AA,U$645,FALSE)))</f>
        <v>-0.28250848124080535</v>
      </c>
      <c r="V490" s="2">
        <f>VLOOKUP($B490,'Changes (pct point)'!$B:$AA,V$645,FALSE)/(VLOOKUP($B490,'Rates (%) SA2'!$B:$AA,V$645,FALSE)-(VLOOKUP($B490,'Changes (pct point)'!$B:$AA,V$645,FALSE)))</f>
        <v>0.18208820872677886</v>
      </c>
      <c r="W490" s="2">
        <f>VLOOKUP($B490,'Changes (pct point)'!$B:$AA,W$645,FALSE)/(VLOOKUP($B490,'Rates (%) SA2'!$B:$AA,W$645,FALSE)-(VLOOKUP($B490,'Changes (pct point)'!$B:$AA,W$645,FALSE)))</f>
        <v>0.3957169459962756</v>
      </c>
      <c r="X490" s="2">
        <f>VLOOKUP($B490,'Changes (pct point)'!$B:$AA,X$645,FALSE)/(VLOOKUP($B490,'Rates (%) SA2'!$B:$AA,X$645,FALSE)-(VLOOKUP($B490,'Changes (pct point)'!$B:$AA,X$645,FALSE)))</f>
        <v>0.10139484978540772</v>
      </c>
      <c r="Y490" s="2">
        <f>VLOOKUP($B490,'Changes (pct point)'!$B:$AA,Y$645,FALSE)/(VLOOKUP($B490,'Rates (%) SA2'!$B:$AA,Y$645,FALSE)-(VLOOKUP($B490,'Changes (pct point)'!$B:$AA,Y$645,FALSE)))</f>
        <v>-0.23150510204081631</v>
      </c>
      <c r="Z490" s="2">
        <f>VLOOKUP($B490,'Changes (pct point)'!$B:$AA,Z$645,FALSE)/(VLOOKUP($B490,'Rates (%) SA2'!$B:$AA,Z$645,FALSE)-(VLOOKUP($B490,'Changes (pct point)'!$B:$AA,Z$645,FALSE)))</f>
        <v>0.39734121122599708</v>
      </c>
    </row>
    <row r="491" spans="1:26" x14ac:dyDescent="0.3">
      <c r="A491">
        <v>108011153</v>
      </c>
      <c r="B491" t="s">
        <v>232</v>
      </c>
      <c r="C491" s="2">
        <f>VLOOKUP($B491,'Changes (pct point)'!$B:$AA,C$645,FALSE)/(VLOOKUP($B491,'Rates (%) SA2'!$B:$AA,C$645,FALSE)-(VLOOKUP($B491,'Changes (pct point)'!$B:$AA,C$645,FALSE)))</f>
        <v>-0.1199774721585788</v>
      </c>
      <c r="D491" s="2">
        <f>VLOOKUP($B491,'Changes (pct point)'!$B:$AA,D$645,FALSE)/(VLOOKUP($B491,'Rates (%) SA2'!$B:$AA,D$645,FALSE)-(VLOOKUP($B491,'Changes (pct point)'!$B:$AA,D$645,FALSE)))</f>
        <v>-0.33179647058823536</v>
      </c>
      <c r="E491" s="2">
        <f>VLOOKUP($B491,'Changes (pct point)'!$B:$AA,E$645,FALSE)/(VLOOKUP($B491,'Rates (%) SA2'!$B:$AA,E$645,FALSE)-(VLOOKUP($B491,'Changes (pct point)'!$B:$AA,E$645,FALSE)))</f>
        <v>0.75396271186440678</v>
      </c>
      <c r="F491" s="2">
        <f>VLOOKUP($B491,'Changes (pct point)'!$B:$AA,F$645,FALSE)/(VLOOKUP($B491,'Rates (%) SA2'!$B:$AA,F$645,FALSE)-(VLOOKUP($B491,'Changes (pct point)'!$B:$AA,F$645,FALSE)))</f>
        <v>-0.17946059544658488</v>
      </c>
      <c r="G491" s="2">
        <f>VLOOKUP($B491,'Changes (pct point)'!$B:$AA,G$645,FALSE)/(VLOOKUP($B491,'Rates (%) SA2'!$B:$AA,G$645,FALSE)-(VLOOKUP($B491,'Changes (pct point)'!$B:$AA,G$645,FALSE)))</f>
        <v>0.14759740259740262</v>
      </c>
      <c r="H491" s="2">
        <f>VLOOKUP($B491,'Changes (pct point)'!$B:$AA,H$645,FALSE)/(VLOOKUP($B491,'Rates (%) SA2'!$B:$AA,H$645,FALSE)-(VLOOKUP($B491,'Changes (pct point)'!$B:$AA,H$645,FALSE)))</f>
        <v>-1.5452173913043503E-2</v>
      </c>
      <c r="I491" s="2">
        <f>VLOOKUP($B491,'Changes (pct point)'!$B:$AA,I$645,FALSE)/(VLOOKUP($B491,'Rates (%) SA2'!$B:$AA,I$645,FALSE)-(VLOOKUP($B491,'Changes (pct point)'!$B:$AA,I$645,FALSE)))</f>
        <v>-8.8833485193621747E-2</v>
      </c>
      <c r="J491" s="2">
        <f>VLOOKUP($B491,'Changes (pct point)'!$B:$AA,J$645,FALSE)/(VLOOKUP($B491,'Rates (%) SA2'!$B:$AA,J$645,FALSE)-(VLOOKUP($B491,'Changes (pct point)'!$B:$AA,J$645,FALSE)))</f>
        <v>-0.18233170731707321</v>
      </c>
      <c r="K491" s="2">
        <f>VLOOKUP($B491,'Changes (pct point)'!$B:$AA,K$645,FALSE)/(VLOOKUP($B491,'Rates (%) SA2'!$B:$AA,K$645,FALSE)-(VLOOKUP($B491,'Changes (pct point)'!$B:$AA,K$645,FALSE)))</f>
        <v>8.3676097560975563E-2</v>
      </c>
      <c r="L491" s="2">
        <f>VLOOKUP($B491,'Changes (pct point)'!$B:$AA,L$645,FALSE)/(VLOOKUP($B491,'Rates (%) SA2'!$B:$AA,L$645,FALSE)-(VLOOKUP($B491,'Changes (pct point)'!$B:$AA,L$645,FALSE)))</f>
        <v>-0.23337299578059059</v>
      </c>
      <c r="M491" s="2">
        <f>VLOOKUP($B491,'Changes (pct point)'!$B:$AA,M$645,FALSE)/(VLOOKUP($B491,'Rates (%) SA2'!$B:$AA,M$645,FALSE)-(VLOOKUP($B491,'Changes (pct point)'!$B:$AA,M$645,FALSE)))</f>
        <v>5.8558064516128903E-2</v>
      </c>
      <c r="N491" s="2">
        <f>VLOOKUP($B491,'Changes (pct point)'!$B:$AA,N$645,FALSE)/(VLOOKUP($B491,'Rates (%) SA2'!$B:$AA,N$645,FALSE)-(VLOOKUP($B491,'Changes (pct point)'!$B:$AA,N$645,FALSE)))</f>
        <v>-0.51652500000000001</v>
      </c>
      <c r="O491" s="2">
        <f>VLOOKUP($B491,'Changes (pct point)'!$B:$AA,O$645,FALSE)/(VLOOKUP($B491,'Rates (%) SA2'!$B:$AA,O$645,FALSE)-(VLOOKUP($B491,'Changes (pct point)'!$B:$AA,O$645,FALSE)))</f>
        <v>0.77973333333333317</v>
      </c>
      <c r="P491" s="2">
        <f>VLOOKUP($B491,'Changes (pct point)'!$B:$AA,P$645,FALSE)/(VLOOKUP($B491,'Rates (%) SA2'!$B:$AA,P$645,FALSE)-(VLOOKUP($B491,'Changes (pct point)'!$B:$AA,P$645,FALSE)))</f>
        <v>0.8532408163265307</v>
      </c>
      <c r="Q491" s="2">
        <f>VLOOKUP($B491,'Changes (pct point)'!$B:$AA,Q$645,FALSE)/(VLOOKUP($B491,'Rates (%) SA2'!$B:$AA,Q$645,FALSE)-(VLOOKUP($B491,'Changes (pct point)'!$B:$AA,Q$645,FALSE)))</f>
        <v>-1.6263781321184476E-2</v>
      </c>
      <c r="R491" s="2">
        <f>VLOOKUP($B491,'Changes (pct point)'!$B:$AA,R$645,FALSE)/(VLOOKUP($B491,'Rates (%) SA2'!$B:$AA,R$645,FALSE)-(VLOOKUP($B491,'Changes (pct point)'!$B:$AA,R$645,FALSE)))</f>
        <v>0.2641152866242038</v>
      </c>
      <c r="S491" s="2">
        <f>VLOOKUP($B491,'Changes (pct point)'!$B:$AA,S$645,FALSE)/(VLOOKUP($B491,'Rates (%) SA2'!$B:$AA,S$645,FALSE)-(VLOOKUP($B491,'Changes (pct point)'!$B:$AA,S$645,FALSE)))</f>
        <v>-0.12581066666666663</v>
      </c>
      <c r="T491" s="2">
        <f>VLOOKUP($B491,'Changes (pct point)'!$B:$AA,T$645,FALSE)/(VLOOKUP($B491,'Rates (%) SA2'!$B:$AA,T$645,FALSE)-(VLOOKUP($B491,'Changes (pct point)'!$B:$AA,T$645,FALSE)))</f>
        <v>0.25426548672566357</v>
      </c>
      <c r="U491" s="2">
        <f>VLOOKUP($B491,'Changes (pct point)'!$B:$AA,U$645,FALSE)/(VLOOKUP($B491,'Rates (%) SA2'!$B:$AA,U$645,FALSE)-(VLOOKUP($B491,'Changes (pct point)'!$B:$AA,U$645,FALSE)))</f>
        <v>-0.28306993865030677</v>
      </c>
      <c r="V491" s="2" t="e">
        <f>VLOOKUP($B491,'Changes (pct point)'!$B:$AA,V$645,FALSE)/(VLOOKUP($B491,'Rates (%) SA2'!$B:$AA,V$645,FALSE)-(VLOOKUP($B491,'Changes (pct point)'!$B:$AA,V$645,FALSE)))</f>
        <v>#VALUE!</v>
      </c>
      <c r="W491" s="2">
        <f>VLOOKUP($B491,'Changes (pct point)'!$B:$AA,W$645,FALSE)/(VLOOKUP($B491,'Rates (%) SA2'!$B:$AA,W$645,FALSE)-(VLOOKUP($B491,'Changes (pct point)'!$B:$AA,W$645,FALSE)))</f>
        <v>0.2046049188906332</v>
      </c>
      <c r="X491" s="2">
        <f>VLOOKUP($B491,'Changes (pct point)'!$B:$AA,X$645,FALSE)/(VLOOKUP($B491,'Rates (%) SA2'!$B:$AA,X$645,FALSE)-(VLOOKUP($B491,'Changes (pct point)'!$B:$AA,X$645,FALSE)))</f>
        <v>7.2370438515792695E-2</v>
      </c>
      <c r="Y491" s="2" t="e">
        <f>VLOOKUP($B491,'Changes (pct point)'!$B:$AA,Y$645,FALSE)/(VLOOKUP($B491,'Rates (%) SA2'!$B:$AA,Y$645,FALSE)-(VLOOKUP($B491,'Changes (pct point)'!$B:$AA,Y$645,FALSE)))</f>
        <v>#DIV/0!</v>
      </c>
      <c r="Z491" s="2">
        <f>VLOOKUP($B491,'Changes (pct point)'!$B:$AA,Z$645,FALSE)/(VLOOKUP($B491,'Rates (%) SA2'!$B:$AA,Z$645,FALSE)-(VLOOKUP($B491,'Changes (pct point)'!$B:$AA,Z$645,FALSE)))</f>
        <v>0.34196290571870175</v>
      </c>
    </row>
    <row r="492" spans="1:26" x14ac:dyDescent="0.3">
      <c r="A492">
        <v>108011154</v>
      </c>
      <c r="B492" t="s">
        <v>233</v>
      </c>
      <c r="C492" s="2">
        <f>VLOOKUP($B492,'Changes (pct point)'!$B:$AA,C$645,FALSE)/(VLOOKUP($B492,'Rates (%) SA2'!$B:$AA,C$645,FALSE)-(VLOOKUP($B492,'Changes (pct point)'!$B:$AA,C$645,FALSE)))</f>
        <v>7.7989306789038718E-2</v>
      </c>
      <c r="D492" s="2">
        <f>VLOOKUP($B492,'Changes (pct point)'!$B:$AA,D$645,FALSE)/(VLOOKUP($B492,'Rates (%) SA2'!$B:$AA,D$645,FALSE)-(VLOOKUP($B492,'Changes (pct point)'!$B:$AA,D$645,FALSE)))</f>
        <v>-0.29313999999999996</v>
      </c>
      <c r="E492" s="2">
        <f>VLOOKUP($B492,'Changes (pct point)'!$B:$AA,E$645,FALSE)/(VLOOKUP($B492,'Rates (%) SA2'!$B:$AA,E$645,FALSE)-(VLOOKUP($B492,'Changes (pct point)'!$B:$AA,E$645,FALSE)))</f>
        <v>-0.15555505617977525</v>
      </c>
      <c r="F492" s="2">
        <f>VLOOKUP($B492,'Changes (pct point)'!$B:$AA,F$645,FALSE)/(VLOOKUP($B492,'Rates (%) SA2'!$B:$AA,F$645,FALSE)-(VLOOKUP($B492,'Changes (pct point)'!$B:$AA,F$645,FALSE)))</f>
        <v>-4.1607279693486557E-2</v>
      </c>
      <c r="G492" s="2">
        <f>VLOOKUP($B492,'Changes (pct point)'!$B:$AA,G$645,FALSE)/(VLOOKUP($B492,'Rates (%) SA2'!$B:$AA,G$645,FALSE)-(VLOOKUP($B492,'Changes (pct point)'!$B:$AA,G$645,FALSE)))</f>
        <v>0.70020588235294123</v>
      </c>
      <c r="H492" s="2">
        <f>VLOOKUP($B492,'Changes (pct point)'!$B:$AA,H$645,FALSE)/(VLOOKUP($B492,'Rates (%) SA2'!$B:$AA,H$645,FALSE)-(VLOOKUP($B492,'Changes (pct point)'!$B:$AA,H$645,FALSE)))</f>
        <v>0.28307785888077863</v>
      </c>
      <c r="I492" s="2">
        <f>VLOOKUP($B492,'Changes (pct point)'!$B:$AA,I$645,FALSE)/(VLOOKUP($B492,'Rates (%) SA2'!$B:$AA,I$645,FALSE)-(VLOOKUP($B492,'Changes (pct point)'!$B:$AA,I$645,FALSE)))</f>
        <v>3.459026128266026E-2</v>
      </c>
      <c r="J492" s="2">
        <f>VLOOKUP($B492,'Changes (pct point)'!$B:$AA,J$645,FALSE)/(VLOOKUP($B492,'Rates (%) SA2'!$B:$AA,J$645,FALSE)-(VLOOKUP($B492,'Changes (pct point)'!$B:$AA,J$645,FALSE)))</f>
        <v>5.6731833910034689E-2</v>
      </c>
      <c r="K492" s="2">
        <f>VLOOKUP($B492,'Changes (pct point)'!$B:$AA,K$645,FALSE)/(VLOOKUP($B492,'Rates (%) SA2'!$B:$AA,K$645,FALSE)-(VLOOKUP($B492,'Changes (pct point)'!$B:$AA,K$645,FALSE)))</f>
        <v>1.1467461538461539</v>
      </c>
      <c r="L492" s="2">
        <f>VLOOKUP($B492,'Changes (pct point)'!$B:$AA,L$645,FALSE)/(VLOOKUP($B492,'Rates (%) SA2'!$B:$AA,L$645,FALSE)-(VLOOKUP($B492,'Changes (pct point)'!$B:$AA,L$645,FALSE)))</f>
        <v>-9.9264897959183737E-2</v>
      </c>
      <c r="M492" s="2">
        <f>VLOOKUP($B492,'Changes (pct point)'!$B:$AA,M$645,FALSE)/(VLOOKUP($B492,'Rates (%) SA2'!$B:$AA,M$645,FALSE)-(VLOOKUP($B492,'Changes (pct point)'!$B:$AA,M$645,FALSE)))</f>
        <v>-0.31598821428571433</v>
      </c>
      <c r="N492" s="2">
        <f>VLOOKUP($B492,'Changes (pct point)'!$B:$AA,N$645,FALSE)/(VLOOKUP($B492,'Rates (%) SA2'!$B:$AA,N$645,FALSE)-(VLOOKUP($B492,'Changes (pct point)'!$B:$AA,N$645,FALSE)))</f>
        <v>-0.20250526315789474</v>
      </c>
      <c r="O492" s="2">
        <f>VLOOKUP($B492,'Changes (pct point)'!$B:$AA,O$645,FALSE)/(VLOOKUP($B492,'Rates (%) SA2'!$B:$AA,O$645,FALSE)-(VLOOKUP($B492,'Changes (pct point)'!$B:$AA,O$645,FALSE)))</f>
        <v>-0.20474951456310686</v>
      </c>
      <c r="P492" s="2">
        <f>VLOOKUP($B492,'Changes (pct point)'!$B:$AA,P$645,FALSE)/(VLOOKUP($B492,'Rates (%) SA2'!$B:$AA,P$645,FALSE)-(VLOOKUP($B492,'Changes (pct point)'!$B:$AA,P$645,FALSE)))</f>
        <v>-2.5747540983606605E-2</v>
      </c>
      <c r="Q492" s="2">
        <f>VLOOKUP($B492,'Changes (pct point)'!$B:$AA,Q$645,FALSE)/(VLOOKUP($B492,'Rates (%) SA2'!$B:$AA,Q$645,FALSE)-(VLOOKUP($B492,'Changes (pct point)'!$B:$AA,Q$645,FALSE)))</f>
        <v>0.16911792207792201</v>
      </c>
      <c r="R492" s="2">
        <f>VLOOKUP($B492,'Changes (pct point)'!$B:$AA,R$645,FALSE)/(VLOOKUP($B492,'Rates (%) SA2'!$B:$AA,R$645,FALSE)-(VLOOKUP($B492,'Changes (pct point)'!$B:$AA,R$645,FALSE)))</f>
        <v>0.8269482300884955</v>
      </c>
      <c r="S492" s="2">
        <f>VLOOKUP($B492,'Changes (pct point)'!$B:$AA,S$645,FALSE)/(VLOOKUP($B492,'Rates (%) SA2'!$B:$AA,S$645,FALSE)-(VLOOKUP($B492,'Changes (pct point)'!$B:$AA,S$645,FALSE)))</f>
        <v>0.12685150375939858</v>
      </c>
      <c r="T492" s="2">
        <f>VLOOKUP($B492,'Changes (pct point)'!$B:$AA,T$645,FALSE)/(VLOOKUP($B492,'Rates (%) SA2'!$B:$AA,T$645,FALSE)-(VLOOKUP($B492,'Changes (pct point)'!$B:$AA,T$645,FALSE)))</f>
        <v>1.5617397959183672</v>
      </c>
      <c r="U492" s="2">
        <f>VLOOKUP($B492,'Changes (pct point)'!$B:$AA,U$645,FALSE)/(VLOOKUP($B492,'Rates (%) SA2'!$B:$AA,U$645,FALSE)-(VLOOKUP($B492,'Changes (pct point)'!$B:$AA,U$645,FALSE)))</f>
        <v>-0.2861088</v>
      </c>
      <c r="V492" s="2">
        <f>VLOOKUP($B492,'Changes (pct point)'!$B:$AA,V$645,FALSE)/(VLOOKUP($B492,'Rates (%) SA2'!$B:$AA,V$645,FALSE)-(VLOOKUP($B492,'Changes (pct point)'!$B:$AA,V$645,FALSE)))</f>
        <v>0.35089361702127653</v>
      </c>
      <c r="W492" s="2">
        <f>VLOOKUP($B492,'Changes (pct point)'!$B:$AA,W$645,FALSE)/(VLOOKUP($B492,'Rates (%) SA2'!$B:$AA,W$645,FALSE)-(VLOOKUP($B492,'Changes (pct point)'!$B:$AA,W$645,FALSE)))</f>
        <v>0.59236384053902313</v>
      </c>
      <c r="X492" s="2">
        <f>VLOOKUP($B492,'Changes (pct point)'!$B:$AA,X$645,FALSE)/(VLOOKUP($B492,'Rates (%) SA2'!$B:$AA,X$645,FALSE)-(VLOOKUP($B492,'Changes (pct point)'!$B:$AA,X$645,FALSE)))</f>
        <v>-4.2811273635390652E-3</v>
      </c>
      <c r="Y492" s="2" t="e">
        <f>VLOOKUP($B492,'Changes (pct point)'!$B:$AA,Y$645,FALSE)/(VLOOKUP($B492,'Rates (%) SA2'!$B:$AA,Y$645,FALSE)-(VLOOKUP($B492,'Changes (pct point)'!$B:$AA,Y$645,FALSE)))</f>
        <v>#DIV/0!</v>
      </c>
      <c r="Z492" s="2">
        <f>VLOOKUP($B492,'Changes (pct point)'!$B:$AA,Z$645,FALSE)/(VLOOKUP($B492,'Rates (%) SA2'!$B:$AA,Z$645,FALSE)-(VLOOKUP($B492,'Changes (pct point)'!$B:$AA,Z$645,FALSE)))</f>
        <v>0.37089552238805962</v>
      </c>
    </row>
    <row r="493" spans="1:26" x14ac:dyDescent="0.3">
      <c r="A493">
        <v>114011279</v>
      </c>
      <c r="B493" t="s">
        <v>360</v>
      </c>
      <c r="C493" s="2">
        <f>VLOOKUP($B493,'Changes (pct point)'!$B:$AA,C$645,FALSE)/(VLOOKUP($B493,'Rates (%) SA2'!$B:$AA,C$645,FALSE)-(VLOOKUP($B493,'Changes (pct point)'!$B:$AA,C$645,FALSE)))</f>
        <v>4.6214697178819548E-2</v>
      </c>
      <c r="D493" s="2">
        <f>VLOOKUP($B493,'Changes (pct point)'!$B:$AA,D$645,FALSE)/(VLOOKUP($B493,'Rates (%) SA2'!$B:$AA,D$645,FALSE)-(VLOOKUP($B493,'Changes (pct point)'!$B:$AA,D$645,FALSE)))</f>
        <v>-0.18061273666092945</v>
      </c>
      <c r="E493" s="2">
        <f>VLOOKUP($B493,'Changes (pct point)'!$B:$AA,E$645,FALSE)/(VLOOKUP($B493,'Rates (%) SA2'!$B:$AA,E$645,FALSE)-(VLOOKUP($B493,'Changes (pct point)'!$B:$AA,E$645,FALSE)))</f>
        <v>0.60363659793814428</v>
      </c>
      <c r="F493" s="2">
        <f>VLOOKUP($B493,'Changes (pct point)'!$B:$AA,F$645,FALSE)/(VLOOKUP($B493,'Rates (%) SA2'!$B:$AA,F$645,FALSE)-(VLOOKUP($B493,'Changes (pct point)'!$B:$AA,F$645,FALSE)))</f>
        <v>-6.7995148247978435E-2</v>
      </c>
      <c r="G493" s="2">
        <f>VLOOKUP($B493,'Changes (pct point)'!$B:$AA,G$645,FALSE)/(VLOOKUP($B493,'Rates (%) SA2'!$B:$AA,G$645,FALSE)-(VLOOKUP($B493,'Changes (pct point)'!$B:$AA,G$645,FALSE)))</f>
        <v>0.49415745856353599</v>
      </c>
      <c r="H493" s="2">
        <f>VLOOKUP($B493,'Changes (pct point)'!$B:$AA,H$645,FALSE)/(VLOOKUP($B493,'Rates (%) SA2'!$B:$AA,H$645,FALSE)-(VLOOKUP($B493,'Changes (pct point)'!$B:$AA,H$645,FALSE)))</f>
        <v>0.17598567839195975</v>
      </c>
      <c r="I493" s="2">
        <f>VLOOKUP($B493,'Changes (pct point)'!$B:$AA,I$645,FALSE)/(VLOOKUP($B493,'Rates (%) SA2'!$B:$AA,I$645,FALSE)-(VLOOKUP($B493,'Changes (pct point)'!$B:$AA,I$645,FALSE)))</f>
        <v>8.0482932416952924E-2</v>
      </c>
      <c r="J493" s="2">
        <f>VLOOKUP($B493,'Changes (pct point)'!$B:$AA,J$645,FALSE)/(VLOOKUP($B493,'Rates (%) SA2'!$B:$AA,J$645,FALSE)-(VLOOKUP($B493,'Changes (pct point)'!$B:$AA,J$645,FALSE)))</f>
        <v>7.8761647727272774E-2</v>
      </c>
      <c r="K493" s="2">
        <f>VLOOKUP($B493,'Changes (pct point)'!$B:$AA,K$645,FALSE)/(VLOOKUP($B493,'Rates (%) SA2'!$B:$AA,K$645,FALSE)-(VLOOKUP($B493,'Changes (pct point)'!$B:$AA,K$645,FALSE)))</f>
        <v>0.57802264150943405</v>
      </c>
      <c r="L493" s="2">
        <f>VLOOKUP($B493,'Changes (pct point)'!$B:$AA,L$645,FALSE)/(VLOOKUP($B493,'Rates (%) SA2'!$B:$AA,L$645,FALSE)-(VLOOKUP($B493,'Changes (pct point)'!$B:$AA,L$645,FALSE)))</f>
        <v>-0.21777945891783565</v>
      </c>
      <c r="M493" s="2">
        <f>VLOOKUP($B493,'Changes (pct point)'!$B:$AA,M$645,FALSE)/(VLOOKUP($B493,'Rates (%) SA2'!$B:$AA,M$645,FALSE)-(VLOOKUP($B493,'Changes (pct point)'!$B:$AA,M$645,FALSE)))</f>
        <v>0.17622622061482815</v>
      </c>
      <c r="N493" s="2">
        <f>VLOOKUP($B493,'Changes (pct point)'!$B:$AA,N$645,FALSE)/(VLOOKUP($B493,'Rates (%) SA2'!$B:$AA,N$645,FALSE)-(VLOOKUP($B493,'Changes (pct point)'!$B:$AA,N$645,FALSE)))</f>
        <v>-0.38802802547770704</v>
      </c>
      <c r="O493" s="2">
        <f>VLOOKUP($B493,'Changes (pct point)'!$B:$AA,O$645,FALSE)/(VLOOKUP($B493,'Rates (%) SA2'!$B:$AA,O$645,FALSE)-(VLOOKUP($B493,'Changes (pct point)'!$B:$AA,O$645,FALSE)))</f>
        <v>0.78852285714285708</v>
      </c>
      <c r="P493" s="2">
        <f>VLOOKUP($B493,'Changes (pct point)'!$B:$AA,P$645,FALSE)/(VLOOKUP($B493,'Rates (%) SA2'!$B:$AA,P$645,FALSE)-(VLOOKUP($B493,'Changes (pct point)'!$B:$AA,P$645,FALSE)))</f>
        <v>0.36893846153846155</v>
      </c>
      <c r="Q493" s="2">
        <f>VLOOKUP($B493,'Changes (pct point)'!$B:$AA,Q$645,FALSE)/(VLOOKUP($B493,'Rates (%) SA2'!$B:$AA,Q$645,FALSE)-(VLOOKUP($B493,'Changes (pct point)'!$B:$AA,Q$645,FALSE)))</f>
        <v>8.2828950403690801E-2</v>
      </c>
      <c r="R493" s="2">
        <f>VLOOKUP($B493,'Changes (pct point)'!$B:$AA,R$645,FALSE)/(VLOOKUP($B493,'Rates (%) SA2'!$B:$AA,R$645,FALSE)-(VLOOKUP($B493,'Changes (pct point)'!$B:$AA,R$645,FALSE)))</f>
        <v>0.67333442622950834</v>
      </c>
      <c r="S493" s="2">
        <f>VLOOKUP($B493,'Changes (pct point)'!$B:$AA,S$645,FALSE)/(VLOOKUP($B493,'Rates (%) SA2'!$B:$AA,S$645,FALSE)-(VLOOKUP($B493,'Changes (pct point)'!$B:$AA,S$645,FALSE)))</f>
        <v>-8.1674482758620701E-2</v>
      </c>
      <c r="T493" s="2">
        <f>VLOOKUP($B493,'Changes (pct point)'!$B:$AA,T$645,FALSE)/(VLOOKUP($B493,'Rates (%) SA2'!$B:$AA,T$645,FALSE)-(VLOOKUP($B493,'Changes (pct point)'!$B:$AA,T$645,FALSE)))</f>
        <v>1.0902535911602209</v>
      </c>
      <c r="U493" s="2">
        <f>VLOOKUP($B493,'Changes (pct point)'!$B:$AA,U$645,FALSE)/(VLOOKUP($B493,'Rates (%) SA2'!$B:$AA,U$645,FALSE)-(VLOOKUP($B493,'Changes (pct point)'!$B:$AA,U$645,FALSE)))</f>
        <v>-0.28622045060658585</v>
      </c>
      <c r="V493" s="2">
        <f>VLOOKUP($B493,'Changes (pct point)'!$B:$AA,V$645,FALSE)/(VLOOKUP($B493,'Rates (%) SA2'!$B:$AA,V$645,FALSE)-(VLOOKUP($B493,'Changes (pct point)'!$B:$AA,V$645,FALSE)))</f>
        <v>9.6983050847457605E-2</v>
      </c>
      <c r="W493" s="2">
        <f>VLOOKUP($B493,'Changes (pct point)'!$B:$AA,W$645,FALSE)/(VLOOKUP($B493,'Rates (%) SA2'!$B:$AA,W$645,FALSE)-(VLOOKUP($B493,'Changes (pct point)'!$B:$AA,W$645,FALSE)))</f>
        <v>0.31863029599535703</v>
      </c>
      <c r="X493" s="2">
        <f>VLOOKUP($B493,'Changes (pct point)'!$B:$AA,X$645,FALSE)/(VLOOKUP($B493,'Rates (%) SA2'!$B:$AA,X$645,FALSE)-(VLOOKUP($B493,'Changes (pct point)'!$B:$AA,X$645,FALSE)))</f>
        <v>0.21705046545810874</v>
      </c>
      <c r="Y493" s="2">
        <f>VLOOKUP($B493,'Changes (pct point)'!$B:$AA,Y$645,FALSE)/(VLOOKUP($B493,'Rates (%) SA2'!$B:$AA,Y$645,FALSE)-(VLOOKUP($B493,'Changes (pct point)'!$B:$AA,Y$645,FALSE)))</f>
        <v>5.2756183745583005</v>
      </c>
      <c r="Z493" s="2">
        <f>VLOOKUP($B493,'Changes (pct point)'!$B:$AA,Z$645,FALSE)/(VLOOKUP($B493,'Rates (%) SA2'!$B:$AA,Z$645,FALSE)-(VLOOKUP($B493,'Changes (pct point)'!$B:$AA,Z$645,FALSE)))</f>
        <v>0.28926353149955636</v>
      </c>
    </row>
    <row r="494" spans="1:26" x14ac:dyDescent="0.3">
      <c r="A494">
        <v>111031228</v>
      </c>
      <c r="B494" t="s">
        <v>307</v>
      </c>
      <c r="C494" s="2">
        <f>VLOOKUP($B494,'Changes (pct point)'!$B:$AA,C$645,FALSE)/(VLOOKUP($B494,'Rates (%) SA2'!$B:$AA,C$645,FALSE)-(VLOOKUP($B494,'Changes (pct point)'!$B:$AA,C$645,FALSE)))</f>
        <v>-0.21790224179343473</v>
      </c>
      <c r="D494" s="2">
        <f>VLOOKUP($B494,'Changes (pct point)'!$B:$AA,D$645,FALSE)/(VLOOKUP($B494,'Rates (%) SA2'!$B:$AA,D$645,FALSE)-(VLOOKUP($B494,'Changes (pct point)'!$B:$AA,D$645,FALSE)))</f>
        <v>-0.4376172043010752</v>
      </c>
      <c r="E494" s="2">
        <f>VLOOKUP($B494,'Changes (pct point)'!$B:$AA,E$645,FALSE)/(VLOOKUP($B494,'Rates (%) SA2'!$B:$AA,E$645,FALSE)-(VLOOKUP($B494,'Changes (pct point)'!$B:$AA,E$645,FALSE)))</f>
        <v>-0.15874529411764718</v>
      </c>
      <c r="F494" s="2">
        <f>VLOOKUP($B494,'Changes (pct point)'!$B:$AA,F$645,FALSE)/(VLOOKUP($B494,'Rates (%) SA2'!$B:$AA,F$645,FALSE)-(VLOOKUP($B494,'Changes (pct point)'!$B:$AA,F$645,FALSE)))</f>
        <v>-0.22239729729729732</v>
      </c>
      <c r="G494" s="2">
        <f>VLOOKUP($B494,'Changes (pct point)'!$B:$AA,G$645,FALSE)/(VLOOKUP($B494,'Rates (%) SA2'!$B:$AA,G$645,FALSE)-(VLOOKUP($B494,'Changes (pct point)'!$B:$AA,G$645,FALSE)))</f>
        <v>-4.4736842105263144E-2</v>
      </c>
      <c r="H494" s="2">
        <f>VLOOKUP($B494,'Changes (pct point)'!$B:$AA,H$645,FALSE)/(VLOOKUP($B494,'Rates (%) SA2'!$B:$AA,H$645,FALSE)-(VLOOKUP($B494,'Changes (pct point)'!$B:$AA,H$645,FALSE)))</f>
        <v>-9.5472407045009741E-2</v>
      </c>
      <c r="I494" s="2">
        <f>VLOOKUP($B494,'Changes (pct point)'!$B:$AA,I$645,FALSE)/(VLOOKUP($B494,'Rates (%) SA2'!$B:$AA,I$645,FALSE)-(VLOOKUP($B494,'Changes (pct point)'!$B:$AA,I$645,FALSE)))</f>
        <v>-0.2568552536231884</v>
      </c>
      <c r="J494" s="2">
        <f>VLOOKUP($B494,'Changes (pct point)'!$B:$AA,J$645,FALSE)/(VLOOKUP($B494,'Rates (%) SA2'!$B:$AA,J$645,FALSE)-(VLOOKUP($B494,'Changes (pct point)'!$B:$AA,J$645,FALSE)))</f>
        <v>-0.11349999999999996</v>
      </c>
      <c r="K494" s="2">
        <f>VLOOKUP($B494,'Changes (pct point)'!$B:$AA,K$645,FALSE)/(VLOOKUP($B494,'Rates (%) SA2'!$B:$AA,K$645,FALSE)-(VLOOKUP($B494,'Changes (pct point)'!$B:$AA,K$645,FALSE)))</f>
        <v>-0.19806250000000006</v>
      </c>
      <c r="L494" s="2">
        <f>VLOOKUP($B494,'Changes (pct point)'!$B:$AA,L$645,FALSE)/(VLOOKUP($B494,'Rates (%) SA2'!$B:$AA,L$645,FALSE)-(VLOOKUP($B494,'Changes (pct point)'!$B:$AA,L$645,FALSE)))</f>
        <v>-0.58903850931677015</v>
      </c>
      <c r="M494" s="2">
        <f>VLOOKUP($B494,'Changes (pct point)'!$B:$AA,M$645,FALSE)/(VLOOKUP($B494,'Rates (%) SA2'!$B:$AA,M$645,FALSE)-(VLOOKUP($B494,'Changes (pct point)'!$B:$AA,M$645,FALSE)))</f>
        <v>-0.15094955752212388</v>
      </c>
      <c r="N494" s="2">
        <f>VLOOKUP($B494,'Changes (pct point)'!$B:$AA,N$645,FALSE)/(VLOOKUP($B494,'Rates (%) SA2'!$B:$AA,N$645,FALSE)-(VLOOKUP($B494,'Changes (pct point)'!$B:$AA,N$645,FALSE)))</f>
        <v>-0.69611612903225806</v>
      </c>
      <c r="O494" s="2">
        <f>VLOOKUP($B494,'Changes (pct point)'!$B:$AA,O$645,FALSE)/(VLOOKUP($B494,'Rates (%) SA2'!$B:$AA,O$645,FALSE)-(VLOOKUP($B494,'Changes (pct point)'!$B:$AA,O$645,FALSE)))</f>
        <v>0.31586399999999992</v>
      </c>
      <c r="P494" s="2">
        <f>VLOOKUP($B494,'Changes (pct point)'!$B:$AA,P$645,FALSE)/(VLOOKUP($B494,'Rates (%) SA2'!$B:$AA,P$645,FALSE)-(VLOOKUP($B494,'Changes (pct point)'!$B:$AA,P$645,FALSE)))</f>
        <v>2.4833333333333284E-2</v>
      </c>
      <c r="Q494" s="2">
        <f>VLOOKUP($B494,'Changes (pct point)'!$B:$AA,Q$645,FALSE)/(VLOOKUP($B494,'Rates (%) SA2'!$B:$AA,Q$645,FALSE)-(VLOOKUP($B494,'Changes (pct point)'!$B:$AA,Q$645,FALSE)))</f>
        <v>-4.4515657620041747E-2</v>
      </c>
      <c r="R494" s="2">
        <f>VLOOKUP($B494,'Changes (pct point)'!$B:$AA,R$645,FALSE)/(VLOOKUP($B494,'Rates (%) SA2'!$B:$AA,R$645,FALSE)-(VLOOKUP($B494,'Changes (pct point)'!$B:$AA,R$645,FALSE)))</f>
        <v>9.1567213114754145E-2</v>
      </c>
      <c r="S494" s="2">
        <f>VLOOKUP($B494,'Changes (pct point)'!$B:$AA,S$645,FALSE)/(VLOOKUP($B494,'Rates (%) SA2'!$B:$AA,S$645,FALSE)-(VLOOKUP($B494,'Changes (pct point)'!$B:$AA,S$645,FALSE)))</f>
        <v>-0.50879382239382243</v>
      </c>
      <c r="T494" s="2">
        <f>VLOOKUP($B494,'Changes (pct point)'!$B:$AA,T$645,FALSE)/(VLOOKUP($B494,'Rates (%) SA2'!$B:$AA,T$645,FALSE)-(VLOOKUP($B494,'Changes (pct point)'!$B:$AA,T$645,FALSE)))</f>
        <v>0.36411270718232042</v>
      </c>
      <c r="U494" s="2">
        <f>VLOOKUP($B494,'Changes (pct point)'!$B:$AA,U$645,FALSE)/(VLOOKUP($B494,'Rates (%) SA2'!$B:$AA,U$645,FALSE)-(VLOOKUP($B494,'Changes (pct point)'!$B:$AA,U$645,FALSE)))</f>
        <v>-0.28636234458259324</v>
      </c>
      <c r="V494" s="2">
        <f>VLOOKUP($B494,'Changes (pct point)'!$B:$AA,V$645,FALSE)/(VLOOKUP($B494,'Rates (%) SA2'!$B:$AA,V$645,FALSE)-(VLOOKUP($B494,'Changes (pct point)'!$B:$AA,V$645,FALSE)))</f>
        <v>0.1469554585152838</v>
      </c>
      <c r="W494" s="2">
        <f>VLOOKUP($B494,'Changes (pct point)'!$B:$AA,W$645,FALSE)/(VLOOKUP($B494,'Rates (%) SA2'!$B:$AA,W$645,FALSE)-(VLOOKUP($B494,'Changes (pct point)'!$B:$AA,W$645,FALSE)))</f>
        <v>0.30308219178082191</v>
      </c>
      <c r="X494" s="2">
        <f>VLOOKUP($B494,'Changes (pct point)'!$B:$AA,X$645,FALSE)/(VLOOKUP($B494,'Rates (%) SA2'!$B:$AA,X$645,FALSE)-(VLOOKUP($B494,'Changes (pct point)'!$B:$AA,X$645,FALSE)))</f>
        <v>-0.29763186221743809</v>
      </c>
      <c r="Y494" s="2">
        <f>VLOOKUP($B494,'Changes (pct point)'!$B:$AA,Y$645,FALSE)/(VLOOKUP($B494,'Rates (%) SA2'!$B:$AA,Y$645,FALSE)-(VLOOKUP($B494,'Changes (pct point)'!$B:$AA,Y$645,FALSE)))</f>
        <v>-0.10667155425219942</v>
      </c>
      <c r="Z494" s="2">
        <f>VLOOKUP($B494,'Changes (pct point)'!$B:$AA,Z$645,FALSE)/(VLOOKUP($B494,'Rates (%) SA2'!$B:$AA,Z$645,FALSE)-(VLOOKUP($B494,'Changes (pct point)'!$B:$AA,Z$645,FALSE)))</f>
        <v>0.60916442048517516</v>
      </c>
    </row>
    <row r="495" spans="1:26" x14ac:dyDescent="0.3">
      <c r="A495">
        <v>101041023</v>
      </c>
      <c r="B495" t="s">
        <v>90</v>
      </c>
      <c r="C495" s="2">
        <f>VLOOKUP($B495,'Changes (pct point)'!$B:$AA,C$645,FALSE)/(VLOOKUP($B495,'Rates (%) SA2'!$B:$AA,C$645,FALSE)-(VLOOKUP($B495,'Changes (pct point)'!$B:$AA,C$645,FALSE)))</f>
        <v>-0.15538706896551732</v>
      </c>
      <c r="D495" s="2">
        <f>VLOOKUP($B495,'Changes (pct point)'!$B:$AA,D$645,FALSE)/(VLOOKUP($B495,'Rates (%) SA2'!$B:$AA,D$645,FALSE)-(VLOOKUP($B495,'Changes (pct point)'!$B:$AA,D$645,FALSE)))</f>
        <v>-0.4463194594594595</v>
      </c>
      <c r="E495" s="2">
        <f>VLOOKUP($B495,'Changes (pct point)'!$B:$AA,E$645,FALSE)/(VLOOKUP($B495,'Rates (%) SA2'!$B:$AA,E$645,FALSE)-(VLOOKUP($B495,'Changes (pct point)'!$B:$AA,E$645,FALSE)))</f>
        <v>-0.48485652173913046</v>
      </c>
      <c r="F495" s="2">
        <f>VLOOKUP($B495,'Changes (pct point)'!$B:$AA,F$645,FALSE)/(VLOOKUP($B495,'Rates (%) SA2'!$B:$AA,F$645,FALSE)-(VLOOKUP($B495,'Changes (pct point)'!$B:$AA,F$645,FALSE)))</f>
        <v>3.9888000000000159E-2</v>
      </c>
      <c r="G495" s="2">
        <f>VLOOKUP($B495,'Changes (pct point)'!$B:$AA,G$645,FALSE)/(VLOOKUP($B495,'Rates (%) SA2'!$B:$AA,G$645,FALSE)-(VLOOKUP($B495,'Changes (pct point)'!$B:$AA,G$645,FALSE)))</f>
        <v>0.11760204081632655</v>
      </c>
      <c r="H495" s="2">
        <f>VLOOKUP($B495,'Changes (pct point)'!$B:$AA,H$645,FALSE)/(VLOOKUP($B495,'Rates (%) SA2'!$B:$AA,H$645,FALSE)-(VLOOKUP($B495,'Changes (pct point)'!$B:$AA,H$645,FALSE)))</f>
        <v>0.10299948453608247</v>
      </c>
      <c r="I495" s="2">
        <f>VLOOKUP($B495,'Changes (pct point)'!$B:$AA,I$645,FALSE)/(VLOOKUP($B495,'Rates (%) SA2'!$B:$AA,I$645,FALSE)-(VLOOKUP($B495,'Changes (pct point)'!$B:$AA,I$645,FALSE)))</f>
        <v>-0.11519900000000011</v>
      </c>
      <c r="J495" s="2">
        <f>VLOOKUP($B495,'Changes (pct point)'!$B:$AA,J$645,FALSE)/(VLOOKUP($B495,'Rates (%) SA2'!$B:$AA,J$645,FALSE)-(VLOOKUP($B495,'Changes (pct point)'!$B:$AA,J$645,FALSE)))</f>
        <v>-9.1159183673469313E-2</v>
      </c>
      <c r="K495" s="2">
        <f>VLOOKUP($B495,'Changes (pct point)'!$B:$AA,K$645,FALSE)/(VLOOKUP($B495,'Rates (%) SA2'!$B:$AA,K$645,FALSE)-(VLOOKUP($B495,'Changes (pct point)'!$B:$AA,K$645,FALSE)))</f>
        <v>0.22326265060240955</v>
      </c>
      <c r="L495" s="2">
        <f>VLOOKUP($B495,'Changes (pct point)'!$B:$AA,L$645,FALSE)/(VLOOKUP($B495,'Rates (%) SA2'!$B:$AA,L$645,FALSE)-(VLOOKUP($B495,'Changes (pct point)'!$B:$AA,L$645,FALSE)))</f>
        <v>-0.172405</v>
      </c>
      <c r="M495" s="2">
        <f>VLOOKUP($B495,'Changes (pct point)'!$B:$AA,M$645,FALSE)/(VLOOKUP($B495,'Rates (%) SA2'!$B:$AA,M$645,FALSE)-(VLOOKUP($B495,'Changes (pct point)'!$B:$AA,M$645,FALSE)))</f>
        <v>-0.28144269662921345</v>
      </c>
      <c r="N495" s="2">
        <f>VLOOKUP($B495,'Changes (pct point)'!$B:$AA,N$645,FALSE)/(VLOOKUP($B495,'Rates (%) SA2'!$B:$AA,N$645,FALSE)-(VLOOKUP($B495,'Changes (pct point)'!$B:$AA,N$645,FALSE)))</f>
        <v>3.9199999999999943E-2</v>
      </c>
      <c r="O495" s="2">
        <f>VLOOKUP($B495,'Changes (pct point)'!$B:$AA,O$645,FALSE)/(VLOOKUP($B495,'Rates (%) SA2'!$B:$AA,O$645,FALSE)-(VLOOKUP($B495,'Changes (pct point)'!$B:$AA,O$645,FALSE)))</f>
        <v>2.8571428571427327E-3</v>
      </c>
      <c r="P495" s="2">
        <f>VLOOKUP($B495,'Changes (pct point)'!$B:$AA,P$645,FALSE)/(VLOOKUP($B495,'Rates (%) SA2'!$B:$AA,P$645,FALSE)-(VLOOKUP($B495,'Changes (pct point)'!$B:$AA,P$645,FALSE)))</f>
        <v>-0.43794146341463414</v>
      </c>
      <c r="Q495" s="2">
        <f>VLOOKUP($B495,'Changes (pct point)'!$B:$AA,Q$645,FALSE)/(VLOOKUP($B495,'Rates (%) SA2'!$B:$AA,Q$645,FALSE)-(VLOOKUP($B495,'Changes (pct point)'!$B:$AA,Q$645,FALSE)))</f>
        <v>6.3666666666665579E-3</v>
      </c>
      <c r="R495" s="2">
        <f>VLOOKUP($B495,'Changes (pct point)'!$B:$AA,R$645,FALSE)/(VLOOKUP($B495,'Rates (%) SA2'!$B:$AA,R$645,FALSE)-(VLOOKUP($B495,'Changes (pct point)'!$B:$AA,R$645,FALSE)))</f>
        <v>0.12833000000000003</v>
      </c>
      <c r="S495" s="2">
        <f>VLOOKUP($B495,'Changes (pct point)'!$B:$AA,S$645,FALSE)/(VLOOKUP($B495,'Rates (%) SA2'!$B:$AA,S$645,FALSE)-(VLOOKUP($B495,'Changes (pct point)'!$B:$AA,S$645,FALSE)))</f>
        <v>3.8990291262135893E-2</v>
      </c>
      <c r="T495" s="2">
        <f>VLOOKUP($B495,'Changes (pct point)'!$B:$AA,T$645,FALSE)/(VLOOKUP($B495,'Rates (%) SA2'!$B:$AA,T$645,FALSE)-(VLOOKUP($B495,'Changes (pct point)'!$B:$AA,T$645,FALSE)))</f>
        <v>0.53674181818181821</v>
      </c>
      <c r="U495" s="2">
        <f>VLOOKUP($B495,'Changes (pct point)'!$B:$AA,U$645,FALSE)/(VLOOKUP($B495,'Rates (%) SA2'!$B:$AA,U$645,FALSE)-(VLOOKUP($B495,'Changes (pct point)'!$B:$AA,U$645,FALSE)))</f>
        <v>-0.2884209302325581</v>
      </c>
      <c r="V495" s="2">
        <f>VLOOKUP($B495,'Changes (pct point)'!$B:$AA,V$645,FALSE)/(VLOOKUP($B495,'Rates (%) SA2'!$B:$AA,V$645,FALSE)-(VLOOKUP($B495,'Changes (pct point)'!$B:$AA,V$645,FALSE)))</f>
        <v>-0.14410434782608694</v>
      </c>
      <c r="W495" s="2">
        <f>VLOOKUP($B495,'Changes (pct point)'!$B:$AA,W$645,FALSE)/(VLOOKUP($B495,'Rates (%) SA2'!$B:$AA,W$645,FALSE)-(VLOOKUP($B495,'Changes (pct point)'!$B:$AA,W$645,FALSE)))</f>
        <v>0.23030907278165505</v>
      </c>
      <c r="X495" s="2">
        <f>VLOOKUP($B495,'Changes (pct point)'!$B:$AA,X$645,FALSE)/(VLOOKUP($B495,'Rates (%) SA2'!$B:$AA,X$645,FALSE)-(VLOOKUP($B495,'Changes (pct point)'!$B:$AA,X$645,FALSE)))</f>
        <v>-0.33130583539251091</v>
      </c>
      <c r="Y495" s="2" t="e">
        <f>VLOOKUP($B495,'Changes (pct point)'!$B:$AA,Y$645,FALSE)/(VLOOKUP($B495,'Rates (%) SA2'!$B:$AA,Y$645,FALSE)-(VLOOKUP($B495,'Changes (pct point)'!$B:$AA,Y$645,FALSE)))</f>
        <v>#DIV/0!</v>
      </c>
      <c r="Z495" s="2">
        <f>VLOOKUP($B495,'Changes (pct point)'!$B:$AA,Z$645,FALSE)/(VLOOKUP($B495,'Rates (%) SA2'!$B:$AA,Z$645,FALSE)-(VLOOKUP($B495,'Changes (pct point)'!$B:$AA,Z$645,FALSE)))</f>
        <v>0.17061503416856494</v>
      </c>
    </row>
    <row r="496" spans="1:26" x14ac:dyDescent="0.3">
      <c r="A496">
        <v>106031124</v>
      </c>
      <c r="B496" t="s">
        <v>200</v>
      </c>
      <c r="C496" s="2">
        <f>VLOOKUP($B496,'Changes (pct point)'!$B:$AA,C$645,FALSE)/(VLOOKUP($B496,'Rates (%) SA2'!$B:$AA,C$645,FALSE)-(VLOOKUP($B496,'Changes (pct point)'!$B:$AA,C$645,FALSE)))</f>
        <v>0.13470915254237284</v>
      </c>
      <c r="D496" s="2">
        <f>VLOOKUP($B496,'Changes (pct point)'!$B:$AA,D$645,FALSE)/(VLOOKUP($B496,'Rates (%) SA2'!$B:$AA,D$645,FALSE)-(VLOOKUP($B496,'Changes (pct point)'!$B:$AA,D$645,FALSE)))</f>
        <v>-0.38934054054054051</v>
      </c>
      <c r="E496" s="2">
        <f>VLOOKUP($B496,'Changes (pct point)'!$B:$AA,E$645,FALSE)/(VLOOKUP($B496,'Rates (%) SA2'!$B:$AA,E$645,FALSE)-(VLOOKUP($B496,'Changes (pct point)'!$B:$AA,E$645,FALSE)))</f>
        <v>-0.41410000000000002</v>
      </c>
      <c r="F496" s="2">
        <f>VLOOKUP($B496,'Changes (pct point)'!$B:$AA,F$645,FALSE)/(VLOOKUP($B496,'Rates (%) SA2'!$B:$AA,F$645,FALSE)-(VLOOKUP($B496,'Changes (pct point)'!$B:$AA,F$645,FALSE)))</f>
        <v>0.11671378091872789</v>
      </c>
      <c r="G496" s="2">
        <f>VLOOKUP($B496,'Changes (pct point)'!$B:$AA,G$645,FALSE)/(VLOOKUP($B496,'Rates (%) SA2'!$B:$AA,G$645,FALSE)-(VLOOKUP($B496,'Changes (pct point)'!$B:$AA,G$645,FALSE)))</f>
        <v>0.54942275449101796</v>
      </c>
      <c r="H496" s="2">
        <f>VLOOKUP($B496,'Changes (pct point)'!$B:$AA,H$645,FALSE)/(VLOOKUP($B496,'Rates (%) SA2'!$B:$AA,H$645,FALSE)-(VLOOKUP($B496,'Changes (pct point)'!$B:$AA,H$645,FALSE)))</f>
        <v>0.56481860465116285</v>
      </c>
      <c r="I496" s="2">
        <f>VLOOKUP($B496,'Changes (pct point)'!$B:$AA,I$645,FALSE)/(VLOOKUP($B496,'Rates (%) SA2'!$B:$AA,I$645,FALSE)-(VLOOKUP($B496,'Changes (pct point)'!$B:$AA,I$645,FALSE)))</f>
        <v>2.1309885931558911E-2</v>
      </c>
      <c r="J496" s="2">
        <f>VLOOKUP($B496,'Changes (pct point)'!$B:$AA,J$645,FALSE)/(VLOOKUP($B496,'Rates (%) SA2'!$B:$AA,J$645,FALSE)-(VLOOKUP($B496,'Changes (pct point)'!$B:$AA,J$645,FALSE)))</f>
        <v>0.18366201550387593</v>
      </c>
      <c r="K496" s="2">
        <f>VLOOKUP($B496,'Changes (pct point)'!$B:$AA,K$645,FALSE)/(VLOOKUP($B496,'Rates (%) SA2'!$B:$AA,K$645,FALSE)-(VLOOKUP($B496,'Changes (pct point)'!$B:$AA,K$645,FALSE)))</f>
        <v>0.9304</v>
      </c>
      <c r="L496" s="2">
        <f>VLOOKUP($B496,'Changes (pct point)'!$B:$AA,L$645,FALSE)/(VLOOKUP($B496,'Rates (%) SA2'!$B:$AA,L$645,FALSE)-(VLOOKUP($B496,'Changes (pct point)'!$B:$AA,L$645,FALSE)))</f>
        <v>-0.495771052631579</v>
      </c>
      <c r="M496" s="2">
        <f>VLOOKUP($B496,'Changes (pct point)'!$B:$AA,M$645,FALSE)/(VLOOKUP($B496,'Rates (%) SA2'!$B:$AA,M$645,FALSE)-(VLOOKUP($B496,'Changes (pct point)'!$B:$AA,M$645,FALSE)))</f>
        <v>-0.42683461538461542</v>
      </c>
      <c r="N496" s="2">
        <f>VLOOKUP($B496,'Changes (pct point)'!$B:$AA,N$645,FALSE)/(VLOOKUP($B496,'Rates (%) SA2'!$B:$AA,N$645,FALSE)-(VLOOKUP($B496,'Changes (pct point)'!$B:$AA,N$645,FALSE)))</f>
        <v>0.99919999999999987</v>
      </c>
      <c r="O496" s="2">
        <f>VLOOKUP($B496,'Changes (pct point)'!$B:$AA,O$645,FALSE)/(VLOOKUP($B496,'Rates (%) SA2'!$B:$AA,O$645,FALSE)-(VLOOKUP($B496,'Changes (pct point)'!$B:$AA,O$645,FALSE)))</f>
        <v>0.38836808510638304</v>
      </c>
      <c r="P496" s="2">
        <f>VLOOKUP($B496,'Changes (pct point)'!$B:$AA,P$645,FALSE)/(VLOOKUP($B496,'Rates (%) SA2'!$B:$AA,P$645,FALSE)-(VLOOKUP($B496,'Changes (pct point)'!$B:$AA,P$645,FALSE)))</f>
        <v>0.28484848484848491</v>
      </c>
      <c r="Q496" s="2">
        <f>VLOOKUP($B496,'Changes (pct point)'!$B:$AA,Q$645,FALSE)/(VLOOKUP($B496,'Rates (%) SA2'!$B:$AA,Q$645,FALSE)-(VLOOKUP($B496,'Changes (pct point)'!$B:$AA,Q$645,FALSE)))</f>
        <v>1.3824390243902493E-2</v>
      </c>
      <c r="R496" s="2">
        <f>VLOOKUP($B496,'Changes (pct point)'!$B:$AA,R$645,FALSE)/(VLOOKUP($B496,'Rates (%) SA2'!$B:$AA,R$645,FALSE)-(VLOOKUP($B496,'Changes (pct point)'!$B:$AA,R$645,FALSE)))</f>
        <v>0.64936242774566455</v>
      </c>
      <c r="S496" s="2">
        <f>VLOOKUP($B496,'Changes (pct point)'!$B:$AA,S$645,FALSE)/(VLOOKUP($B496,'Rates (%) SA2'!$B:$AA,S$645,FALSE)-(VLOOKUP($B496,'Changes (pct point)'!$B:$AA,S$645,FALSE)))</f>
        <v>0.90050510948905105</v>
      </c>
      <c r="T496" s="2">
        <f>VLOOKUP($B496,'Changes (pct point)'!$B:$AA,T$645,FALSE)/(VLOOKUP($B496,'Rates (%) SA2'!$B:$AA,T$645,FALSE)-(VLOOKUP($B496,'Changes (pct point)'!$B:$AA,T$645,FALSE)))</f>
        <v>0.99081208791208775</v>
      </c>
      <c r="U496" s="2">
        <f>VLOOKUP($B496,'Changes (pct point)'!$B:$AA,U$645,FALSE)/(VLOOKUP($B496,'Rates (%) SA2'!$B:$AA,U$645,FALSE)-(VLOOKUP($B496,'Changes (pct point)'!$B:$AA,U$645,FALSE)))</f>
        <v>-0.2913142857142858</v>
      </c>
      <c r="V496" s="2">
        <f>VLOOKUP($B496,'Changes (pct point)'!$B:$AA,V$645,FALSE)/(VLOOKUP($B496,'Rates (%) SA2'!$B:$AA,V$645,FALSE)-(VLOOKUP($B496,'Changes (pct point)'!$B:$AA,V$645,FALSE)))</f>
        <v>0</v>
      </c>
      <c r="W496" s="2">
        <f>VLOOKUP($B496,'Changes (pct point)'!$B:$AA,W$645,FALSE)/(VLOOKUP($B496,'Rates (%) SA2'!$B:$AA,W$645,FALSE)-(VLOOKUP($B496,'Changes (pct point)'!$B:$AA,W$645,FALSE)))</f>
        <v>0.63617606602475929</v>
      </c>
      <c r="X496" s="2">
        <f>VLOOKUP($B496,'Changes (pct point)'!$B:$AA,X$645,FALSE)/(VLOOKUP($B496,'Rates (%) SA2'!$B:$AA,X$645,FALSE)-(VLOOKUP($B496,'Changes (pct point)'!$B:$AA,X$645,FALSE)))</f>
        <v>0.94957983193277329</v>
      </c>
      <c r="Y496" s="2" t="e">
        <f>VLOOKUP($B496,'Changes (pct point)'!$B:$AA,Y$645,FALSE)/(VLOOKUP($B496,'Rates (%) SA2'!$B:$AA,Y$645,FALSE)-(VLOOKUP($B496,'Changes (pct point)'!$B:$AA,Y$645,FALSE)))</f>
        <v>#DIV/0!</v>
      </c>
      <c r="Z496" s="2">
        <f>VLOOKUP($B496,'Changes (pct point)'!$B:$AA,Z$645,FALSE)/(VLOOKUP($B496,'Rates (%) SA2'!$B:$AA,Z$645,FALSE)-(VLOOKUP($B496,'Changes (pct point)'!$B:$AA,Z$645,FALSE)))</f>
        <v>0.78633540372670796</v>
      </c>
    </row>
    <row r="497" spans="1:26" x14ac:dyDescent="0.3">
      <c r="A497">
        <v>114021284</v>
      </c>
      <c r="B497" t="s">
        <v>365</v>
      </c>
      <c r="C497" s="2">
        <f>VLOOKUP($B497,'Changes (pct point)'!$B:$AA,C$645,FALSE)/(VLOOKUP($B497,'Rates (%) SA2'!$B:$AA,C$645,FALSE)-(VLOOKUP($B497,'Changes (pct point)'!$B:$AA,C$645,FALSE)))</f>
        <v>8.874640198511162E-2</v>
      </c>
      <c r="D497" s="2">
        <f>VLOOKUP($B497,'Changes (pct point)'!$B:$AA,D$645,FALSE)/(VLOOKUP($B497,'Rates (%) SA2'!$B:$AA,D$645,FALSE)-(VLOOKUP($B497,'Changes (pct point)'!$B:$AA,D$645,FALSE)))</f>
        <v>-0.53216694214876037</v>
      </c>
      <c r="E497" s="2">
        <f>VLOOKUP($B497,'Changes (pct point)'!$B:$AA,E$645,FALSE)/(VLOOKUP($B497,'Rates (%) SA2'!$B:$AA,E$645,FALSE)-(VLOOKUP($B497,'Changes (pct point)'!$B:$AA,E$645,FALSE)))</f>
        <v>0.83510350877192985</v>
      </c>
      <c r="F497" s="2">
        <f>VLOOKUP($B497,'Changes (pct point)'!$B:$AA,F$645,FALSE)/(VLOOKUP($B497,'Rates (%) SA2'!$B:$AA,F$645,FALSE)-(VLOOKUP($B497,'Changes (pct point)'!$B:$AA,F$645,FALSE)))</f>
        <v>0.30607174392935987</v>
      </c>
      <c r="G497" s="2">
        <f>VLOOKUP($B497,'Changes (pct point)'!$B:$AA,G$645,FALSE)/(VLOOKUP($B497,'Rates (%) SA2'!$B:$AA,G$645,FALSE)-(VLOOKUP($B497,'Changes (pct point)'!$B:$AA,G$645,FALSE)))</f>
        <v>6.2241935483871011E-2</v>
      </c>
      <c r="H497" s="2">
        <f>VLOOKUP($B497,'Changes (pct point)'!$B:$AA,H$645,FALSE)/(VLOOKUP($B497,'Rates (%) SA2'!$B:$AA,H$645,FALSE)-(VLOOKUP($B497,'Changes (pct point)'!$B:$AA,H$645,FALSE)))</f>
        <v>0.5187064102564104</v>
      </c>
      <c r="I497" s="2">
        <f>VLOOKUP($B497,'Changes (pct point)'!$B:$AA,I$645,FALSE)/(VLOOKUP($B497,'Rates (%) SA2'!$B:$AA,I$645,FALSE)-(VLOOKUP($B497,'Changes (pct point)'!$B:$AA,I$645,FALSE)))</f>
        <v>0.19802236842105281</v>
      </c>
      <c r="J497" s="2">
        <f>VLOOKUP($B497,'Changes (pct point)'!$B:$AA,J$645,FALSE)/(VLOOKUP($B497,'Rates (%) SA2'!$B:$AA,J$645,FALSE)-(VLOOKUP($B497,'Changes (pct point)'!$B:$AA,J$645,FALSE)))</f>
        <v>6.0543778801843582E-3</v>
      </c>
      <c r="K497" s="2">
        <f>VLOOKUP($B497,'Changes (pct point)'!$B:$AA,K$645,FALSE)/(VLOOKUP($B497,'Rates (%) SA2'!$B:$AA,K$645,FALSE)-(VLOOKUP($B497,'Changes (pct point)'!$B:$AA,K$645,FALSE)))</f>
        <v>0.95805555555555533</v>
      </c>
      <c r="L497" s="2">
        <f>VLOOKUP($B497,'Changes (pct point)'!$B:$AA,L$645,FALSE)/(VLOOKUP($B497,'Rates (%) SA2'!$B:$AA,L$645,FALSE)-(VLOOKUP($B497,'Changes (pct point)'!$B:$AA,L$645,FALSE)))</f>
        <v>-0.41084131736526946</v>
      </c>
      <c r="M497" s="2">
        <f>VLOOKUP($B497,'Changes (pct point)'!$B:$AA,M$645,FALSE)/(VLOOKUP($B497,'Rates (%) SA2'!$B:$AA,M$645,FALSE)-(VLOOKUP($B497,'Changes (pct point)'!$B:$AA,M$645,FALSE)))</f>
        <v>0.14944185185185183</v>
      </c>
      <c r="N497" s="2">
        <f>VLOOKUP($B497,'Changes (pct point)'!$B:$AA,N$645,FALSE)/(VLOOKUP($B497,'Rates (%) SA2'!$B:$AA,N$645,FALSE)-(VLOOKUP($B497,'Changes (pct point)'!$B:$AA,N$645,FALSE)))</f>
        <v>-0.24353053435114499</v>
      </c>
      <c r="O497" s="2">
        <f>VLOOKUP($B497,'Changes (pct point)'!$B:$AA,O$645,FALSE)/(VLOOKUP($B497,'Rates (%) SA2'!$B:$AA,O$645,FALSE)-(VLOOKUP($B497,'Changes (pct point)'!$B:$AA,O$645,FALSE)))</f>
        <v>3.3880161290322581</v>
      </c>
      <c r="P497" s="2">
        <f>VLOOKUP($B497,'Changes (pct point)'!$B:$AA,P$645,FALSE)/(VLOOKUP($B497,'Rates (%) SA2'!$B:$AA,P$645,FALSE)-(VLOOKUP($B497,'Changes (pct point)'!$B:$AA,P$645,FALSE)))</f>
        <v>0.13758947368421048</v>
      </c>
      <c r="Q497" s="2">
        <f>VLOOKUP($B497,'Changes (pct point)'!$B:$AA,Q$645,FALSE)/(VLOOKUP($B497,'Rates (%) SA2'!$B:$AA,Q$645,FALSE)-(VLOOKUP($B497,'Changes (pct point)'!$B:$AA,Q$645,FALSE)))</f>
        <v>0.12228085106382966</v>
      </c>
      <c r="R497" s="2">
        <f>VLOOKUP($B497,'Changes (pct point)'!$B:$AA,R$645,FALSE)/(VLOOKUP($B497,'Rates (%) SA2'!$B:$AA,R$645,FALSE)-(VLOOKUP($B497,'Changes (pct point)'!$B:$AA,R$645,FALSE)))</f>
        <v>0.17764328358208956</v>
      </c>
      <c r="S497" s="2">
        <f>VLOOKUP($B497,'Changes (pct point)'!$B:$AA,S$645,FALSE)/(VLOOKUP($B497,'Rates (%) SA2'!$B:$AA,S$645,FALSE)-(VLOOKUP($B497,'Changes (pct point)'!$B:$AA,S$645,FALSE)))</f>
        <v>0.21966178861788618</v>
      </c>
      <c r="T497" s="2">
        <f>VLOOKUP($B497,'Changes (pct point)'!$B:$AA,T$645,FALSE)/(VLOOKUP($B497,'Rates (%) SA2'!$B:$AA,T$645,FALSE)-(VLOOKUP($B497,'Changes (pct point)'!$B:$AA,T$645,FALSE)))</f>
        <v>1.2518558232931729</v>
      </c>
      <c r="U497" s="2">
        <f>VLOOKUP($B497,'Changes (pct point)'!$B:$AA,U$645,FALSE)/(VLOOKUP($B497,'Rates (%) SA2'!$B:$AA,U$645,FALSE)-(VLOOKUP($B497,'Changes (pct point)'!$B:$AA,U$645,FALSE)))</f>
        <v>-0.29166278260869571</v>
      </c>
      <c r="V497" s="2">
        <f>VLOOKUP($B497,'Changes (pct point)'!$B:$AA,V$645,FALSE)/(VLOOKUP($B497,'Rates (%) SA2'!$B:$AA,V$645,FALSE)-(VLOOKUP($B497,'Changes (pct point)'!$B:$AA,V$645,FALSE)))</f>
        <v>1.4056302521008354E-2</v>
      </c>
      <c r="W497" s="2">
        <f>VLOOKUP($B497,'Changes (pct point)'!$B:$AA,W$645,FALSE)/(VLOOKUP($B497,'Rates (%) SA2'!$B:$AA,W$645,FALSE)-(VLOOKUP($B497,'Changes (pct point)'!$B:$AA,W$645,FALSE)))</f>
        <v>0.36270022883295194</v>
      </c>
      <c r="X497" s="2">
        <f>VLOOKUP($B497,'Changes (pct point)'!$B:$AA,X$645,FALSE)/(VLOOKUP($B497,'Rates (%) SA2'!$B:$AA,X$645,FALSE)-(VLOOKUP($B497,'Changes (pct point)'!$B:$AA,X$645,FALSE)))</f>
        <v>0.7408963585434174</v>
      </c>
      <c r="Y497" s="2">
        <f>VLOOKUP($B497,'Changes (pct point)'!$B:$AA,Y$645,FALSE)/(VLOOKUP($B497,'Rates (%) SA2'!$B:$AA,Y$645,FALSE)-(VLOOKUP($B497,'Changes (pct point)'!$B:$AA,Y$645,FALSE)))</f>
        <v>-0.19056047197640119</v>
      </c>
      <c r="Z497" s="2">
        <f>VLOOKUP($B497,'Changes (pct point)'!$B:$AA,Z$645,FALSE)/(VLOOKUP($B497,'Rates (%) SA2'!$B:$AA,Z$645,FALSE)-(VLOOKUP($B497,'Changes (pct point)'!$B:$AA,Z$645,FALSE)))</f>
        <v>0.58327272727272728</v>
      </c>
    </row>
    <row r="498" spans="1:26" x14ac:dyDescent="0.3">
      <c r="A498">
        <v>105031102</v>
      </c>
      <c r="B498" t="s">
        <v>176</v>
      </c>
      <c r="C498" s="2">
        <f>VLOOKUP($B498,'Changes (pct point)'!$B:$AA,C$645,FALSE)/(VLOOKUP($B498,'Rates (%) SA2'!$B:$AA,C$645,FALSE)-(VLOOKUP($B498,'Changes (pct point)'!$B:$AA,C$645,FALSE)))</f>
        <v>-6.3142697674418491E-2</v>
      </c>
      <c r="D498" s="2">
        <f>VLOOKUP($B498,'Changes (pct point)'!$B:$AA,D$645,FALSE)/(VLOOKUP($B498,'Rates (%) SA2'!$B:$AA,D$645,FALSE)-(VLOOKUP($B498,'Changes (pct point)'!$B:$AA,D$645,FALSE)))</f>
        <v>-0.119523595505618</v>
      </c>
      <c r="E498" s="2">
        <f>VLOOKUP($B498,'Changes (pct point)'!$B:$AA,E$645,FALSE)/(VLOOKUP($B498,'Rates (%) SA2'!$B:$AA,E$645,FALSE)-(VLOOKUP($B498,'Changes (pct point)'!$B:$AA,E$645,FALSE)))</f>
        <v>-0.30162601626016267</v>
      </c>
      <c r="F498" s="2">
        <f>VLOOKUP($B498,'Changes (pct point)'!$B:$AA,F$645,FALSE)/(VLOOKUP($B498,'Rates (%) SA2'!$B:$AA,F$645,FALSE)-(VLOOKUP($B498,'Changes (pct point)'!$B:$AA,F$645,FALSE)))</f>
        <v>-5.0346756152125222E-2</v>
      </c>
      <c r="G498" s="2">
        <f>VLOOKUP($B498,'Changes (pct point)'!$B:$AA,G$645,FALSE)/(VLOOKUP($B498,'Rates (%) SA2'!$B:$AA,G$645,FALSE)-(VLOOKUP($B498,'Changes (pct point)'!$B:$AA,G$645,FALSE)))</f>
        <v>0.22723648648648656</v>
      </c>
      <c r="H498" s="2">
        <f>VLOOKUP($B498,'Changes (pct point)'!$B:$AA,H$645,FALSE)/(VLOOKUP($B498,'Rates (%) SA2'!$B:$AA,H$645,FALSE)-(VLOOKUP($B498,'Changes (pct point)'!$B:$AA,H$645,FALSE)))</f>
        <v>8.6582035928143661E-2</v>
      </c>
      <c r="I498" s="2">
        <f>VLOOKUP($B498,'Changes (pct point)'!$B:$AA,I$645,FALSE)/(VLOOKUP($B498,'Rates (%) SA2'!$B:$AA,I$645,FALSE)-(VLOOKUP($B498,'Changes (pct point)'!$B:$AA,I$645,FALSE)))</f>
        <v>-0.14023046874999995</v>
      </c>
      <c r="J498" s="2">
        <f>VLOOKUP($B498,'Changes (pct point)'!$B:$AA,J$645,FALSE)/(VLOOKUP($B498,'Rates (%) SA2'!$B:$AA,J$645,FALSE)-(VLOOKUP($B498,'Changes (pct point)'!$B:$AA,J$645,FALSE)))</f>
        <v>-0.30383391812865507</v>
      </c>
      <c r="K498" s="2">
        <f>VLOOKUP($B498,'Changes (pct point)'!$B:$AA,K$645,FALSE)/(VLOOKUP($B498,'Rates (%) SA2'!$B:$AA,K$645,FALSE)-(VLOOKUP($B498,'Changes (pct point)'!$B:$AA,K$645,FALSE)))</f>
        <v>0.24541467889908261</v>
      </c>
      <c r="L498" s="2">
        <f>VLOOKUP($B498,'Changes (pct point)'!$B:$AA,L$645,FALSE)/(VLOOKUP($B498,'Rates (%) SA2'!$B:$AA,L$645,FALSE)-(VLOOKUP($B498,'Changes (pct point)'!$B:$AA,L$645,FALSE)))</f>
        <v>0.27955722070844685</v>
      </c>
      <c r="M498" s="2">
        <f>VLOOKUP($B498,'Changes (pct point)'!$B:$AA,M$645,FALSE)/(VLOOKUP($B498,'Rates (%) SA2'!$B:$AA,M$645,FALSE)-(VLOOKUP($B498,'Changes (pct point)'!$B:$AA,M$645,FALSE)))</f>
        <v>-0.2374593052109181</v>
      </c>
      <c r="N498" s="2">
        <f>VLOOKUP($B498,'Changes (pct point)'!$B:$AA,N$645,FALSE)/(VLOOKUP($B498,'Rates (%) SA2'!$B:$AA,N$645,FALSE)-(VLOOKUP($B498,'Changes (pct point)'!$B:$AA,N$645,FALSE)))</f>
        <v>-0.27584285714285711</v>
      </c>
      <c r="O498" s="2">
        <f>VLOOKUP($B498,'Changes (pct point)'!$B:$AA,O$645,FALSE)/(VLOOKUP($B498,'Rates (%) SA2'!$B:$AA,O$645,FALSE)-(VLOOKUP($B498,'Changes (pct point)'!$B:$AA,O$645,FALSE)))</f>
        <v>0.6206370370370371</v>
      </c>
      <c r="P498" s="2">
        <f>VLOOKUP($B498,'Changes (pct point)'!$B:$AA,P$645,FALSE)/(VLOOKUP($B498,'Rates (%) SA2'!$B:$AA,P$645,FALSE)-(VLOOKUP($B498,'Changes (pct point)'!$B:$AA,P$645,FALSE)))</f>
        <v>-0.23854328358208954</v>
      </c>
      <c r="Q498" s="2">
        <f>VLOOKUP($B498,'Changes (pct point)'!$B:$AA,Q$645,FALSE)/(VLOOKUP($B498,'Rates (%) SA2'!$B:$AA,Q$645,FALSE)-(VLOOKUP($B498,'Changes (pct point)'!$B:$AA,Q$645,FALSE)))</f>
        <v>-0.14322762148337612</v>
      </c>
      <c r="R498" s="2">
        <f>VLOOKUP($B498,'Changes (pct point)'!$B:$AA,R$645,FALSE)/(VLOOKUP($B498,'Rates (%) SA2'!$B:$AA,R$645,FALSE)-(VLOOKUP($B498,'Changes (pct point)'!$B:$AA,R$645,FALSE)))</f>
        <v>0.31120559440559448</v>
      </c>
      <c r="S498" s="2">
        <f>VLOOKUP($B498,'Changes (pct point)'!$B:$AA,S$645,FALSE)/(VLOOKUP($B498,'Rates (%) SA2'!$B:$AA,S$645,FALSE)-(VLOOKUP($B498,'Changes (pct point)'!$B:$AA,S$645,FALSE)))</f>
        <v>-0.33364292682926833</v>
      </c>
      <c r="T498" s="2">
        <f>VLOOKUP($B498,'Changes (pct point)'!$B:$AA,T$645,FALSE)/(VLOOKUP($B498,'Rates (%) SA2'!$B:$AA,T$645,FALSE)-(VLOOKUP($B498,'Changes (pct point)'!$B:$AA,T$645,FALSE)))</f>
        <v>2.0339545454545456</v>
      </c>
      <c r="U498" s="2">
        <f>VLOOKUP($B498,'Changes (pct point)'!$B:$AA,U$645,FALSE)/(VLOOKUP($B498,'Rates (%) SA2'!$B:$AA,U$645,FALSE)-(VLOOKUP($B498,'Changes (pct point)'!$B:$AA,U$645,FALSE)))</f>
        <v>-0.29171143847487002</v>
      </c>
      <c r="V498" s="2">
        <f>VLOOKUP($B498,'Changes (pct point)'!$B:$AA,V$645,FALSE)/(VLOOKUP($B498,'Rates (%) SA2'!$B:$AA,V$645,FALSE)-(VLOOKUP($B498,'Changes (pct point)'!$B:$AA,V$645,FALSE)))</f>
        <v>0.48858593749999996</v>
      </c>
      <c r="W498" s="2">
        <f>VLOOKUP($B498,'Changes (pct point)'!$B:$AA,W$645,FALSE)/(VLOOKUP($B498,'Rates (%) SA2'!$B:$AA,W$645,FALSE)-(VLOOKUP($B498,'Changes (pct point)'!$B:$AA,W$645,FALSE)))</f>
        <v>0.12191358024691359</v>
      </c>
      <c r="X498" s="2">
        <f>VLOOKUP($B498,'Changes (pct point)'!$B:$AA,X$645,FALSE)/(VLOOKUP($B498,'Rates (%) SA2'!$B:$AA,X$645,FALSE)-(VLOOKUP($B498,'Changes (pct point)'!$B:$AA,X$645,FALSE)))</f>
        <v>1.0879025239338555E-2</v>
      </c>
      <c r="Y498" s="2">
        <f>VLOOKUP($B498,'Changes (pct point)'!$B:$AA,Y$645,FALSE)/(VLOOKUP($B498,'Rates (%) SA2'!$B:$AA,Y$645,FALSE)-(VLOOKUP($B498,'Changes (pct point)'!$B:$AA,Y$645,FALSE)))</f>
        <v>0.70458404074702907</v>
      </c>
      <c r="Z498" s="2">
        <f>VLOOKUP($B498,'Changes (pct point)'!$B:$AA,Z$645,FALSE)/(VLOOKUP($B498,'Rates (%) SA2'!$B:$AA,Z$645,FALSE)-(VLOOKUP($B498,'Changes (pct point)'!$B:$AA,Z$645,FALSE)))</f>
        <v>-6.6133720930232565E-2</v>
      </c>
    </row>
    <row r="499" spans="1:26" x14ac:dyDescent="0.3">
      <c r="A499">
        <v>102011028</v>
      </c>
      <c r="B499" t="s">
        <v>101</v>
      </c>
      <c r="C499" s="2">
        <f>VLOOKUP($B499,'Changes (pct point)'!$B:$AA,C$645,FALSE)/(VLOOKUP($B499,'Rates (%) SA2'!$B:$AA,C$645,FALSE)-(VLOOKUP($B499,'Changes (pct point)'!$B:$AA,C$645,FALSE)))</f>
        <v>-0.20792787234208568</v>
      </c>
      <c r="D499" s="2">
        <f>VLOOKUP($B499,'Changes (pct point)'!$B:$AA,D$645,FALSE)/(VLOOKUP($B499,'Rates (%) SA2'!$B:$AA,D$645,FALSE)-(VLOOKUP($B499,'Changes (pct point)'!$B:$AA,D$645,FALSE)))</f>
        <v>-0.45782007168458783</v>
      </c>
      <c r="E499" s="2">
        <f>VLOOKUP($B499,'Changes (pct point)'!$B:$AA,E$645,FALSE)/(VLOOKUP($B499,'Rates (%) SA2'!$B:$AA,E$645,FALSE)-(VLOOKUP($B499,'Changes (pct point)'!$B:$AA,E$645,FALSE)))</f>
        <v>-8.968644067796612E-2</v>
      </c>
      <c r="F499" s="2">
        <f>VLOOKUP($B499,'Changes (pct point)'!$B:$AA,F$645,FALSE)/(VLOOKUP($B499,'Rates (%) SA2'!$B:$AA,F$645,FALSE)-(VLOOKUP($B499,'Changes (pct point)'!$B:$AA,F$645,FALSE)))</f>
        <v>-0.16380341880341887</v>
      </c>
      <c r="G499" s="2">
        <f>VLOOKUP($B499,'Changes (pct point)'!$B:$AA,G$645,FALSE)/(VLOOKUP($B499,'Rates (%) SA2'!$B:$AA,G$645,FALSE)-(VLOOKUP($B499,'Changes (pct point)'!$B:$AA,G$645,FALSE)))</f>
        <v>0.56399999999999995</v>
      </c>
      <c r="H499" s="2">
        <f>VLOOKUP($B499,'Changes (pct point)'!$B:$AA,H$645,FALSE)/(VLOOKUP($B499,'Rates (%) SA2'!$B:$AA,H$645,FALSE)-(VLOOKUP($B499,'Changes (pct point)'!$B:$AA,H$645,FALSE)))</f>
        <v>0.1944624999999999</v>
      </c>
      <c r="I499" s="2">
        <f>VLOOKUP($B499,'Changes (pct point)'!$B:$AA,I$645,FALSE)/(VLOOKUP($B499,'Rates (%) SA2'!$B:$AA,I$645,FALSE)-(VLOOKUP($B499,'Changes (pct point)'!$B:$AA,I$645,FALSE)))</f>
        <v>-0.17926945337620573</v>
      </c>
      <c r="J499" s="2">
        <f>VLOOKUP($B499,'Changes (pct point)'!$B:$AA,J$645,FALSE)/(VLOOKUP($B499,'Rates (%) SA2'!$B:$AA,J$645,FALSE)-(VLOOKUP($B499,'Changes (pct point)'!$B:$AA,J$645,FALSE)))</f>
        <v>0.68551384615384614</v>
      </c>
      <c r="K499" s="2">
        <f>VLOOKUP($B499,'Changes (pct point)'!$B:$AA,K$645,FALSE)/(VLOOKUP($B499,'Rates (%) SA2'!$B:$AA,K$645,FALSE)-(VLOOKUP($B499,'Changes (pct point)'!$B:$AA,K$645,FALSE)))</f>
        <v>-2.5666666666666563E-3</v>
      </c>
      <c r="L499" s="2">
        <f>VLOOKUP($B499,'Changes (pct point)'!$B:$AA,L$645,FALSE)/(VLOOKUP($B499,'Rates (%) SA2'!$B:$AA,L$645,FALSE)-(VLOOKUP($B499,'Changes (pct point)'!$B:$AA,L$645,FALSE)))</f>
        <v>-0.17017413793103439</v>
      </c>
      <c r="M499" s="2">
        <f>VLOOKUP($B499,'Changes (pct point)'!$B:$AA,M$645,FALSE)/(VLOOKUP($B499,'Rates (%) SA2'!$B:$AA,M$645,FALSE)-(VLOOKUP($B499,'Changes (pct point)'!$B:$AA,M$645,FALSE)))</f>
        <v>-0.57074914675767918</v>
      </c>
      <c r="N499" s="2">
        <f>VLOOKUP($B499,'Changes (pct point)'!$B:$AA,N$645,FALSE)/(VLOOKUP($B499,'Rates (%) SA2'!$B:$AA,N$645,FALSE)-(VLOOKUP($B499,'Changes (pct point)'!$B:$AA,N$645,FALSE)))</f>
        <v>-0.22905925925925932</v>
      </c>
      <c r="O499" s="2">
        <f>VLOOKUP($B499,'Changes (pct point)'!$B:$AA,O$645,FALSE)/(VLOOKUP($B499,'Rates (%) SA2'!$B:$AA,O$645,FALSE)-(VLOOKUP($B499,'Changes (pct point)'!$B:$AA,O$645,FALSE)))</f>
        <v>0.53494754098360675</v>
      </c>
      <c r="P499" s="2">
        <f>VLOOKUP($B499,'Changes (pct point)'!$B:$AA,P$645,FALSE)/(VLOOKUP($B499,'Rates (%) SA2'!$B:$AA,P$645,FALSE)-(VLOOKUP($B499,'Changes (pct point)'!$B:$AA,P$645,FALSE)))</f>
        <v>-0.59702054794520554</v>
      </c>
      <c r="Q499" s="2">
        <f>VLOOKUP($B499,'Changes (pct point)'!$B:$AA,Q$645,FALSE)/(VLOOKUP($B499,'Rates (%) SA2'!$B:$AA,Q$645,FALSE)-(VLOOKUP($B499,'Changes (pct point)'!$B:$AA,Q$645,FALSE)))</f>
        <v>-1.1647058823529347E-2</v>
      </c>
      <c r="R499" s="2">
        <f>VLOOKUP($B499,'Changes (pct point)'!$B:$AA,R$645,FALSE)/(VLOOKUP($B499,'Rates (%) SA2'!$B:$AA,R$645,FALSE)-(VLOOKUP($B499,'Changes (pct point)'!$B:$AA,R$645,FALSE)))</f>
        <v>0.44241694915254226</v>
      </c>
      <c r="S499" s="2">
        <f>VLOOKUP($B499,'Changes (pct point)'!$B:$AA,S$645,FALSE)/(VLOOKUP($B499,'Rates (%) SA2'!$B:$AA,S$645,FALSE)-(VLOOKUP($B499,'Changes (pct point)'!$B:$AA,S$645,FALSE)))</f>
        <v>0.52072676056338041</v>
      </c>
      <c r="T499" s="2">
        <f>VLOOKUP($B499,'Changes (pct point)'!$B:$AA,T$645,FALSE)/(VLOOKUP($B499,'Rates (%) SA2'!$B:$AA,T$645,FALSE)-(VLOOKUP($B499,'Changes (pct point)'!$B:$AA,T$645,FALSE)))</f>
        <v>-0.17404061302681992</v>
      </c>
      <c r="U499" s="2">
        <f>VLOOKUP($B499,'Changes (pct point)'!$B:$AA,U$645,FALSE)/(VLOOKUP($B499,'Rates (%) SA2'!$B:$AA,U$645,FALSE)-(VLOOKUP($B499,'Changes (pct point)'!$B:$AA,U$645,FALSE)))</f>
        <v>-0.29305865384615387</v>
      </c>
      <c r="V499" s="2" t="e">
        <f>VLOOKUP($B499,'Changes (pct point)'!$B:$AA,V$645,FALSE)/(VLOOKUP($B499,'Rates (%) SA2'!$B:$AA,V$645,FALSE)-(VLOOKUP($B499,'Changes (pct point)'!$B:$AA,V$645,FALSE)))</f>
        <v>#VALUE!</v>
      </c>
      <c r="W499" s="2">
        <f>VLOOKUP($B499,'Changes (pct point)'!$B:$AA,W$645,FALSE)/(VLOOKUP($B499,'Rates (%) SA2'!$B:$AA,W$645,FALSE)-(VLOOKUP($B499,'Changes (pct point)'!$B:$AA,W$645,FALSE)))</f>
        <v>-4.5317220543806644E-2</v>
      </c>
      <c r="X499" s="2">
        <f>VLOOKUP($B499,'Changes (pct point)'!$B:$AA,X$645,FALSE)/(VLOOKUP($B499,'Rates (%) SA2'!$B:$AA,X$645,FALSE)-(VLOOKUP($B499,'Changes (pct point)'!$B:$AA,X$645,FALSE)))</f>
        <v>9.105960264900663E-2</v>
      </c>
      <c r="Y499" s="2" t="e">
        <f>VLOOKUP($B499,'Changes (pct point)'!$B:$AA,Y$645,FALSE)/(VLOOKUP($B499,'Rates (%) SA2'!$B:$AA,Y$645,FALSE)-(VLOOKUP($B499,'Changes (pct point)'!$B:$AA,Y$645,FALSE)))</f>
        <v>#DIV/0!</v>
      </c>
      <c r="Z499" s="2">
        <f>VLOOKUP($B499,'Changes (pct point)'!$B:$AA,Z$645,FALSE)/(VLOOKUP($B499,'Rates (%) SA2'!$B:$AA,Z$645,FALSE)-(VLOOKUP($B499,'Changes (pct point)'!$B:$AA,Z$645,FALSE)))</f>
        <v>-0.43937007874015749</v>
      </c>
    </row>
    <row r="500" spans="1:26" x14ac:dyDescent="0.3">
      <c r="A500">
        <v>106021617</v>
      </c>
      <c r="B500" t="s">
        <v>193</v>
      </c>
      <c r="C500" s="2">
        <f>VLOOKUP($B500,'Changes (pct point)'!$B:$AA,C$645,FALSE)/(VLOOKUP($B500,'Rates (%) SA2'!$B:$AA,C$645,FALSE)-(VLOOKUP($B500,'Changes (pct point)'!$B:$AA,C$645,FALSE)))</f>
        <v>-8.5635349956751899E-2</v>
      </c>
      <c r="D500" s="2">
        <f>VLOOKUP($B500,'Changes (pct point)'!$B:$AA,D$645,FALSE)/(VLOOKUP($B500,'Rates (%) SA2'!$B:$AA,D$645,FALSE)-(VLOOKUP($B500,'Changes (pct point)'!$B:$AA,D$645,FALSE)))</f>
        <v>-0.3756962072816159</v>
      </c>
      <c r="E500" s="2">
        <f>VLOOKUP($B500,'Changes (pct point)'!$B:$AA,E$645,FALSE)/(VLOOKUP($B500,'Rates (%) SA2'!$B:$AA,E$645,FALSE)-(VLOOKUP($B500,'Changes (pct point)'!$B:$AA,E$645,FALSE)))</f>
        <v>-0.1011368942867865</v>
      </c>
      <c r="F500" s="2">
        <f>VLOOKUP($B500,'Changes (pct point)'!$B:$AA,F$645,FALSE)/(VLOOKUP($B500,'Rates (%) SA2'!$B:$AA,F$645,FALSE)-(VLOOKUP($B500,'Changes (pct point)'!$B:$AA,F$645,FALSE)))</f>
        <v>-5.4699951544033981E-2</v>
      </c>
      <c r="G500" s="2">
        <f>VLOOKUP($B500,'Changes (pct point)'!$B:$AA,G$645,FALSE)/(VLOOKUP($B500,'Rates (%) SA2'!$B:$AA,G$645,FALSE)-(VLOOKUP($B500,'Changes (pct point)'!$B:$AA,G$645,FALSE)))</f>
        <v>0.3547271326522376</v>
      </c>
      <c r="H500" s="2">
        <f>VLOOKUP($B500,'Changes (pct point)'!$B:$AA,H$645,FALSE)/(VLOOKUP($B500,'Rates (%) SA2'!$B:$AA,H$645,FALSE)-(VLOOKUP($B500,'Changes (pct point)'!$B:$AA,H$645,FALSE)))</f>
        <v>0.16036238241500428</v>
      </c>
      <c r="I500" s="2">
        <f>VLOOKUP($B500,'Changes (pct point)'!$B:$AA,I$645,FALSE)/(VLOOKUP($B500,'Rates (%) SA2'!$B:$AA,I$645,FALSE)-(VLOOKUP($B500,'Changes (pct point)'!$B:$AA,I$645,FALSE)))</f>
        <v>-8.3977403804062545E-2</v>
      </c>
      <c r="J500" s="2">
        <f>VLOOKUP($B500,'Changes (pct point)'!$B:$AA,J$645,FALSE)/(VLOOKUP($B500,'Rates (%) SA2'!$B:$AA,J$645,FALSE)-(VLOOKUP($B500,'Changes (pct point)'!$B:$AA,J$645,FALSE)))</f>
        <v>-4.6640710259294456E-2</v>
      </c>
      <c r="K500" s="2">
        <f>VLOOKUP($B500,'Changes (pct point)'!$B:$AA,K$645,FALSE)/(VLOOKUP($B500,'Rates (%) SA2'!$B:$AA,K$645,FALSE)-(VLOOKUP($B500,'Changes (pct point)'!$B:$AA,K$645,FALSE)))</f>
        <v>0.37273081774000499</v>
      </c>
      <c r="L500" s="2">
        <f>VLOOKUP($B500,'Changes (pct point)'!$B:$AA,L$645,FALSE)/(VLOOKUP($B500,'Rates (%) SA2'!$B:$AA,L$645,FALSE)-(VLOOKUP($B500,'Changes (pct point)'!$B:$AA,L$645,FALSE)))</f>
        <v>-0.37055299630478505</v>
      </c>
      <c r="M500" s="2">
        <f>VLOOKUP($B500,'Changes (pct point)'!$B:$AA,M$645,FALSE)/(VLOOKUP($B500,'Rates (%) SA2'!$B:$AA,M$645,FALSE)-(VLOOKUP($B500,'Changes (pct point)'!$B:$AA,M$645,FALSE)))</f>
        <v>-0.2324154692865468</v>
      </c>
      <c r="N500" s="2">
        <f>VLOOKUP($B500,'Changes (pct point)'!$B:$AA,N$645,FALSE)/(VLOOKUP($B500,'Rates (%) SA2'!$B:$AA,N$645,FALSE)-(VLOOKUP($B500,'Changes (pct point)'!$B:$AA,N$645,FALSE)))</f>
        <v>-0.52086687970872714</v>
      </c>
      <c r="O500" s="2">
        <f>VLOOKUP($B500,'Changes (pct point)'!$B:$AA,O$645,FALSE)/(VLOOKUP($B500,'Rates (%) SA2'!$B:$AA,O$645,FALSE)-(VLOOKUP($B500,'Changes (pct point)'!$B:$AA,O$645,FALSE)))</f>
        <v>0.51417028315563451</v>
      </c>
      <c r="P500" s="2">
        <f>VLOOKUP($B500,'Changes (pct point)'!$B:$AA,P$645,FALSE)/(VLOOKUP($B500,'Rates (%) SA2'!$B:$AA,P$645,FALSE)-(VLOOKUP($B500,'Changes (pct point)'!$B:$AA,P$645,FALSE)))</f>
        <v>-0.13279602884567374</v>
      </c>
      <c r="Q500" s="2">
        <f>VLOOKUP($B500,'Changes (pct point)'!$B:$AA,Q$645,FALSE)/(VLOOKUP($B500,'Rates (%) SA2'!$B:$AA,Q$645,FALSE)-(VLOOKUP($B500,'Changes (pct point)'!$B:$AA,Q$645,FALSE)))</f>
        <v>4.6859181831370653E-2</v>
      </c>
      <c r="R500" s="2">
        <f>VLOOKUP($B500,'Changes (pct point)'!$B:$AA,R$645,FALSE)/(VLOOKUP($B500,'Rates (%) SA2'!$B:$AA,R$645,FALSE)-(VLOOKUP($B500,'Changes (pct point)'!$B:$AA,R$645,FALSE)))</f>
        <v>0.52445199859649605</v>
      </c>
      <c r="S500" s="2">
        <f>VLOOKUP($B500,'Changes (pct point)'!$B:$AA,S$645,FALSE)/(VLOOKUP($B500,'Rates (%) SA2'!$B:$AA,S$645,FALSE)-(VLOOKUP($B500,'Changes (pct point)'!$B:$AA,S$645,FALSE)))</f>
        <v>-9.1465394528042684E-3</v>
      </c>
      <c r="T500" s="2">
        <f>VLOOKUP($B500,'Changes (pct point)'!$B:$AA,T$645,FALSE)/(VLOOKUP($B500,'Rates (%) SA2'!$B:$AA,T$645,FALSE)-(VLOOKUP($B500,'Changes (pct point)'!$B:$AA,T$645,FALSE)))</f>
        <v>0.68651950357056579</v>
      </c>
      <c r="U500" s="2">
        <f>VLOOKUP($B500,'Changes (pct point)'!$B:$AA,U$645,FALSE)/(VLOOKUP($B500,'Rates (%) SA2'!$B:$AA,U$645,FALSE)-(VLOOKUP($B500,'Changes (pct point)'!$B:$AA,U$645,FALSE)))</f>
        <v>-0.2957719727446354</v>
      </c>
      <c r="V500" s="2">
        <f>VLOOKUP($B500,'Changes (pct point)'!$B:$AA,V$645,FALSE)/(VLOOKUP($B500,'Rates (%) SA2'!$B:$AA,V$645,FALSE)-(VLOOKUP($B500,'Changes (pct point)'!$B:$AA,V$645,FALSE)))</f>
        <v>6.9271071874813905E-2</v>
      </c>
      <c r="W500" s="2">
        <f>VLOOKUP($B500,'Changes (pct point)'!$B:$AA,W$645,FALSE)/(VLOOKUP($B500,'Rates (%) SA2'!$B:$AA,W$645,FALSE)-(VLOOKUP($B500,'Changes (pct point)'!$B:$AA,W$645,FALSE)))</f>
        <v>0.38427947598253281</v>
      </c>
      <c r="X500" s="2">
        <f>VLOOKUP($B500,'Changes (pct point)'!$B:$AA,X$645,FALSE)/(VLOOKUP($B500,'Rates (%) SA2'!$B:$AA,X$645,FALSE)-(VLOOKUP($B500,'Changes (pct point)'!$B:$AA,X$645,FALSE)))</f>
        <v>-0.14105419450631029</v>
      </c>
      <c r="Y500" s="2" t="e">
        <f>VLOOKUP($B500,'Changes (pct point)'!$B:$AA,Y$645,FALSE)/(VLOOKUP($B500,'Rates (%) SA2'!$B:$AA,Y$645,FALSE)-(VLOOKUP($B500,'Changes (pct point)'!$B:$AA,Y$645,FALSE)))</f>
        <v>#DIV/0!</v>
      </c>
      <c r="Z500" s="2">
        <f>VLOOKUP($B500,'Changes (pct point)'!$B:$AA,Z$645,FALSE)/(VLOOKUP($B500,'Rates (%) SA2'!$B:$AA,Z$645,FALSE)-(VLOOKUP($B500,'Changes (pct point)'!$B:$AA,Z$645,FALSE)))</f>
        <v>0.29130613926658427</v>
      </c>
    </row>
    <row r="501" spans="1:26" x14ac:dyDescent="0.3">
      <c r="A501">
        <v>108041619</v>
      </c>
      <c r="B501" t="s">
        <v>245</v>
      </c>
      <c r="C501" s="2">
        <f>VLOOKUP($B501,'Changes (pct point)'!$B:$AA,C$645,FALSE)/(VLOOKUP($B501,'Rates (%) SA2'!$B:$AA,C$645,FALSE)-(VLOOKUP($B501,'Changes (pct point)'!$B:$AA,C$645,FALSE)))</f>
        <v>4.7471878525517652E-2</v>
      </c>
      <c r="D501" s="2">
        <f>VLOOKUP($B501,'Changes (pct point)'!$B:$AA,D$645,FALSE)/(VLOOKUP($B501,'Rates (%) SA2'!$B:$AA,D$645,FALSE)-(VLOOKUP($B501,'Changes (pct point)'!$B:$AA,D$645,FALSE)))</f>
        <v>-0.39017404926004179</v>
      </c>
      <c r="E501" s="2">
        <f>VLOOKUP($B501,'Changes (pct point)'!$B:$AA,E$645,FALSE)/(VLOOKUP($B501,'Rates (%) SA2'!$B:$AA,E$645,FALSE)-(VLOOKUP($B501,'Changes (pct point)'!$B:$AA,E$645,FALSE)))</f>
        <v>-0.14258182421961474</v>
      </c>
      <c r="F501" s="2">
        <f>VLOOKUP($B501,'Changes (pct point)'!$B:$AA,F$645,FALSE)/(VLOOKUP($B501,'Rates (%) SA2'!$B:$AA,F$645,FALSE)-(VLOOKUP($B501,'Changes (pct point)'!$B:$AA,F$645,FALSE)))</f>
        <v>5.6016046330367476E-2</v>
      </c>
      <c r="G501" s="2">
        <f>VLOOKUP($B501,'Changes (pct point)'!$B:$AA,G$645,FALSE)/(VLOOKUP($B501,'Rates (%) SA2'!$B:$AA,G$645,FALSE)-(VLOOKUP($B501,'Changes (pct point)'!$B:$AA,G$645,FALSE)))</f>
        <v>1.0193188069038188</v>
      </c>
      <c r="H501" s="2">
        <f>VLOOKUP($B501,'Changes (pct point)'!$B:$AA,H$645,FALSE)/(VLOOKUP($B501,'Rates (%) SA2'!$B:$AA,H$645,FALSE)-(VLOOKUP($B501,'Changes (pct point)'!$B:$AA,H$645,FALSE)))</f>
        <v>0.23825726729997046</v>
      </c>
      <c r="I501" s="2">
        <f>VLOOKUP($B501,'Changes (pct point)'!$B:$AA,I$645,FALSE)/(VLOOKUP($B501,'Rates (%) SA2'!$B:$AA,I$645,FALSE)-(VLOOKUP($B501,'Changes (pct point)'!$B:$AA,I$645,FALSE)))</f>
        <v>0.19358106174548542</v>
      </c>
      <c r="J501" s="2">
        <f>VLOOKUP($B501,'Changes (pct point)'!$B:$AA,J$645,FALSE)/(VLOOKUP($B501,'Rates (%) SA2'!$B:$AA,J$645,FALSE)-(VLOOKUP($B501,'Changes (pct point)'!$B:$AA,J$645,FALSE)))</f>
        <v>0.31154089683497266</v>
      </c>
      <c r="K501" s="2">
        <f>VLOOKUP($B501,'Changes (pct point)'!$B:$AA,K$645,FALSE)/(VLOOKUP($B501,'Rates (%) SA2'!$B:$AA,K$645,FALSE)-(VLOOKUP($B501,'Changes (pct point)'!$B:$AA,K$645,FALSE)))</f>
        <v>0.55221431284286848</v>
      </c>
      <c r="L501" s="2">
        <f>VLOOKUP($B501,'Changes (pct point)'!$B:$AA,L$645,FALSE)/(VLOOKUP($B501,'Rates (%) SA2'!$B:$AA,L$645,FALSE)-(VLOOKUP($B501,'Changes (pct point)'!$B:$AA,L$645,FALSE)))</f>
        <v>-0.33284949411512976</v>
      </c>
      <c r="M501" s="2">
        <f>VLOOKUP($B501,'Changes (pct point)'!$B:$AA,M$645,FALSE)/(VLOOKUP($B501,'Rates (%) SA2'!$B:$AA,M$645,FALSE)-(VLOOKUP($B501,'Changes (pct point)'!$B:$AA,M$645,FALSE)))</f>
        <v>-0.13402829344309086</v>
      </c>
      <c r="N501" s="2">
        <f>VLOOKUP($B501,'Changes (pct point)'!$B:$AA,N$645,FALSE)/(VLOOKUP($B501,'Rates (%) SA2'!$B:$AA,N$645,FALSE)-(VLOOKUP($B501,'Changes (pct point)'!$B:$AA,N$645,FALSE)))</f>
        <v>-0.51869580070651389</v>
      </c>
      <c r="O501" s="2">
        <f>VLOOKUP($B501,'Changes (pct point)'!$B:$AA,O$645,FALSE)/(VLOOKUP($B501,'Rates (%) SA2'!$B:$AA,O$645,FALSE)-(VLOOKUP($B501,'Changes (pct point)'!$B:$AA,O$645,FALSE)))</f>
        <v>0.14668634774782935</v>
      </c>
      <c r="P501" s="2">
        <f>VLOOKUP($B501,'Changes (pct point)'!$B:$AA,P$645,FALSE)/(VLOOKUP($B501,'Rates (%) SA2'!$B:$AA,P$645,FALSE)-(VLOOKUP($B501,'Changes (pct point)'!$B:$AA,P$645,FALSE)))</f>
        <v>6.0629123533884118E-2</v>
      </c>
      <c r="Q501" s="2">
        <f>VLOOKUP($B501,'Changes (pct point)'!$B:$AA,Q$645,FALSE)/(VLOOKUP($B501,'Rates (%) SA2'!$B:$AA,Q$645,FALSE)-(VLOOKUP($B501,'Changes (pct point)'!$B:$AA,Q$645,FALSE)))</f>
        <v>0.22746291587218501</v>
      </c>
      <c r="R501" s="2">
        <f>VLOOKUP($B501,'Changes (pct point)'!$B:$AA,R$645,FALSE)/(VLOOKUP($B501,'Rates (%) SA2'!$B:$AA,R$645,FALSE)-(VLOOKUP($B501,'Changes (pct point)'!$B:$AA,R$645,FALSE)))</f>
        <v>1.420255286565886</v>
      </c>
      <c r="S501" s="2">
        <f>VLOOKUP($B501,'Changes (pct point)'!$B:$AA,S$645,FALSE)/(VLOOKUP($B501,'Rates (%) SA2'!$B:$AA,S$645,FALSE)-(VLOOKUP($B501,'Changes (pct point)'!$B:$AA,S$645,FALSE)))</f>
        <v>6.4998685549995786E-2</v>
      </c>
      <c r="T501" s="2">
        <f>VLOOKUP($B501,'Changes (pct point)'!$B:$AA,T$645,FALSE)/(VLOOKUP($B501,'Rates (%) SA2'!$B:$AA,T$645,FALSE)-(VLOOKUP($B501,'Changes (pct point)'!$B:$AA,T$645,FALSE)))</f>
        <v>0.66249484112629664</v>
      </c>
      <c r="U501" s="2">
        <f>VLOOKUP($B501,'Changes (pct point)'!$B:$AA,U$645,FALSE)/(VLOOKUP($B501,'Rates (%) SA2'!$B:$AA,U$645,FALSE)-(VLOOKUP($B501,'Changes (pct point)'!$B:$AA,U$645,FALSE)))</f>
        <v>-0.2962685824382964</v>
      </c>
      <c r="V501" s="2">
        <f>VLOOKUP($B501,'Changes (pct point)'!$B:$AA,V$645,FALSE)/(VLOOKUP($B501,'Rates (%) SA2'!$B:$AA,V$645,FALSE)-(VLOOKUP($B501,'Changes (pct point)'!$B:$AA,V$645,FALSE)))</f>
        <v>0.26400307349006724</v>
      </c>
      <c r="W501" s="2">
        <f>VLOOKUP($B501,'Changes (pct point)'!$B:$AA,W$645,FALSE)/(VLOOKUP($B501,'Rates (%) SA2'!$B:$AA,W$645,FALSE)-(VLOOKUP($B501,'Changes (pct point)'!$B:$AA,W$645,FALSE)))</f>
        <v>0.27932960893854747</v>
      </c>
      <c r="X501" s="2">
        <f>VLOOKUP($B501,'Changes (pct point)'!$B:$AA,X$645,FALSE)/(VLOOKUP($B501,'Rates (%) SA2'!$B:$AA,X$645,FALSE)-(VLOOKUP($B501,'Changes (pct point)'!$B:$AA,X$645,FALSE)))</f>
        <v>0.27414163090128757</v>
      </c>
      <c r="Y501" s="2">
        <f>VLOOKUP($B501,'Changes (pct point)'!$B:$AA,Y$645,FALSE)/(VLOOKUP($B501,'Rates (%) SA2'!$B:$AA,Y$645,FALSE)-(VLOOKUP($B501,'Changes (pct point)'!$B:$AA,Y$645,FALSE)))</f>
        <v>0</v>
      </c>
      <c r="Z501" s="2">
        <f>VLOOKUP($B501,'Changes (pct point)'!$B:$AA,Z$645,FALSE)/(VLOOKUP($B501,'Rates (%) SA2'!$B:$AA,Z$645,FALSE)-(VLOOKUP($B501,'Changes (pct point)'!$B:$AA,Z$645,FALSE)))</f>
        <v>0.62758620689655187</v>
      </c>
    </row>
    <row r="502" spans="1:26" x14ac:dyDescent="0.3">
      <c r="A502">
        <v>117031330</v>
      </c>
      <c r="B502" t="s">
        <v>426</v>
      </c>
      <c r="C502" s="2">
        <f>VLOOKUP($B502,'Changes (pct point)'!$B:$AA,C$645,FALSE)/(VLOOKUP($B502,'Rates (%) SA2'!$B:$AA,C$645,FALSE)-(VLOOKUP($B502,'Changes (pct point)'!$B:$AA,C$645,FALSE)))</f>
        <v>-0.25455464480874318</v>
      </c>
      <c r="D502" s="2">
        <f>VLOOKUP($B502,'Changes (pct point)'!$B:$AA,D$645,FALSE)/(VLOOKUP($B502,'Rates (%) SA2'!$B:$AA,D$645,FALSE)-(VLOOKUP($B502,'Changes (pct point)'!$B:$AA,D$645,FALSE)))</f>
        <v>-0.65110769230769228</v>
      </c>
      <c r="E502" s="2">
        <f>VLOOKUP($B502,'Changes (pct point)'!$B:$AA,E$645,FALSE)/(VLOOKUP($B502,'Rates (%) SA2'!$B:$AA,E$645,FALSE)-(VLOOKUP($B502,'Changes (pct point)'!$B:$AA,E$645,FALSE)))</f>
        <v>-2.2712499999999868E-2</v>
      </c>
      <c r="F502" s="2">
        <f>VLOOKUP($B502,'Changes (pct point)'!$B:$AA,F$645,FALSE)/(VLOOKUP($B502,'Rates (%) SA2'!$B:$AA,F$645,FALSE)-(VLOOKUP($B502,'Changes (pct point)'!$B:$AA,F$645,FALSE)))</f>
        <v>-0.27704169184290023</v>
      </c>
      <c r="G502" s="2">
        <f>VLOOKUP($B502,'Changes (pct point)'!$B:$AA,G$645,FALSE)/(VLOOKUP($B502,'Rates (%) SA2'!$B:$AA,G$645,FALSE)-(VLOOKUP($B502,'Changes (pct point)'!$B:$AA,G$645,FALSE)))</f>
        <v>-3.944761904761904E-3</v>
      </c>
      <c r="H502" s="2">
        <f>VLOOKUP($B502,'Changes (pct point)'!$B:$AA,H$645,FALSE)/(VLOOKUP($B502,'Rates (%) SA2'!$B:$AA,H$645,FALSE)-(VLOOKUP($B502,'Changes (pct point)'!$B:$AA,H$645,FALSE)))</f>
        <v>-0.24697606263982103</v>
      </c>
      <c r="I502" s="2">
        <f>VLOOKUP($B502,'Changes (pct point)'!$B:$AA,I$645,FALSE)/(VLOOKUP($B502,'Rates (%) SA2'!$B:$AA,I$645,FALSE)-(VLOOKUP($B502,'Changes (pct point)'!$B:$AA,I$645,FALSE)))</f>
        <v>-0.10188377192982452</v>
      </c>
      <c r="J502" s="2">
        <f>VLOOKUP($B502,'Changes (pct point)'!$B:$AA,J$645,FALSE)/(VLOOKUP($B502,'Rates (%) SA2'!$B:$AA,J$645,FALSE)-(VLOOKUP($B502,'Changes (pct point)'!$B:$AA,J$645,FALSE)))</f>
        <v>3.1544392523364419E-2</v>
      </c>
      <c r="K502" s="2">
        <f>VLOOKUP($B502,'Changes (pct point)'!$B:$AA,K$645,FALSE)/(VLOOKUP($B502,'Rates (%) SA2'!$B:$AA,K$645,FALSE)-(VLOOKUP($B502,'Changes (pct point)'!$B:$AA,K$645,FALSE)))</f>
        <v>-0.43731409836065571</v>
      </c>
      <c r="L502" s="2">
        <f>VLOOKUP($B502,'Changes (pct point)'!$B:$AA,L$645,FALSE)/(VLOOKUP($B502,'Rates (%) SA2'!$B:$AA,L$645,FALSE)-(VLOOKUP($B502,'Changes (pct point)'!$B:$AA,L$645,FALSE)))</f>
        <v>-0.72386758620689662</v>
      </c>
      <c r="M502" s="2">
        <f>VLOOKUP($B502,'Changes (pct point)'!$B:$AA,M$645,FALSE)/(VLOOKUP($B502,'Rates (%) SA2'!$B:$AA,M$645,FALSE)-(VLOOKUP($B502,'Changes (pct point)'!$B:$AA,M$645,FALSE)))</f>
        <v>-0.50144920634920642</v>
      </c>
      <c r="N502" s="2">
        <f>VLOOKUP($B502,'Changes (pct point)'!$B:$AA,N$645,FALSE)/(VLOOKUP($B502,'Rates (%) SA2'!$B:$AA,N$645,FALSE)-(VLOOKUP($B502,'Changes (pct point)'!$B:$AA,N$645,FALSE)))</f>
        <v>-0.56019215686274515</v>
      </c>
      <c r="O502" s="2">
        <f>VLOOKUP($B502,'Changes (pct point)'!$B:$AA,O$645,FALSE)/(VLOOKUP($B502,'Rates (%) SA2'!$B:$AA,O$645,FALSE)-(VLOOKUP($B502,'Changes (pct point)'!$B:$AA,O$645,FALSE)))</f>
        <v>0.45348455284552852</v>
      </c>
      <c r="P502" s="2">
        <f>VLOOKUP($B502,'Changes (pct point)'!$B:$AA,P$645,FALSE)/(VLOOKUP($B502,'Rates (%) SA2'!$B:$AA,P$645,FALSE)-(VLOOKUP($B502,'Changes (pct point)'!$B:$AA,P$645,FALSE)))</f>
        <v>-0.52361052631578953</v>
      </c>
      <c r="Q502" s="2">
        <f>VLOOKUP($B502,'Changes (pct point)'!$B:$AA,Q$645,FALSE)/(VLOOKUP($B502,'Rates (%) SA2'!$B:$AA,Q$645,FALSE)-(VLOOKUP($B502,'Changes (pct point)'!$B:$AA,Q$645,FALSE)))</f>
        <v>0.13892539682539684</v>
      </c>
      <c r="R502" s="2">
        <f>VLOOKUP($B502,'Changes (pct point)'!$B:$AA,R$645,FALSE)/(VLOOKUP($B502,'Rates (%) SA2'!$B:$AA,R$645,FALSE)-(VLOOKUP($B502,'Changes (pct point)'!$B:$AA,R$645,FALSE)))</f>
        <v>-0.14664494382022467</v>
      </c>
      <c r="S502" s="2">
        <f>VLOOKUP($B502,'Changes (pct point)'!$B:$AA,S$645,FALSE)/(VLOOKUP($B502,'Rates (%) SA2'!$B:$AA,S$645,FALSE)-(VLOOKUP($B502,'Changes (pct point)'!$B:$AA,S$645,FALSE)))</f>
        <v>3.6763076923076995E-2</v>
      </c>
      <c r="T502" s="2">
        <f>VLOOKUP($B502,'Changes (pct point)'!$B:$AA,T$645,FALSE)/(VLOOKUP($B502,'Rates (%) SA2'!$B:$AA,T$645,FALSE)-(VLOOKUP($B502,'Changes (pct point)'!$B:$AA,T$645,FALSE)))</f>
        <v>-0.25488397435897442</v>
      </c>
      <c r="U502" s="2">
        <f>VLOOKUP($B502,'Changes (pct point)'!$B:$AA,U$645,FALSE)/(VLOOKUP($B502,'Rates (%) SA2'!$B:$AA,U$645,FALSE)-(VLOOKUP($B502,'Changes (pct point)'!$B:$AA,U$645,FALSE)))</f>
        <v>-0.29669672727272722</v>
      </c>
      <c r="V502" s="2">
        <f>VLOOKUP($B502,'Changes (pct point)'!$B:$AA,V$645,FALSE)/(VLOOKUP($B502,'Rates (%) SA2'!$B:$AA,V$645,FALSE)-(VLOOKUP($B502,'Changes (pct point)'!$B:$AA,V$645,FALSE)))</f>
        <v>-0.22163999999999995</v>
      </c>
      <c r="W502" s="2">
        <f>VLOOKUP($B502,'Changes (pct point)'!$B:$AA,W$645,FALSE)/(VLOOKUP($B502,'Rates (%) SA2'!$B:$AA,W$645,FALSE)-(VLOOKUP($B502,'Changes (pct point)'!$B:$AA,W$645,FALSE)))</f>
        <v>-2.6442307692307692E-2</v>
      </c>
      <c r="X502" s="2">
        <f>VLOOKUP($B502,'Changes (pct point)'!$B:$AA,X$645,FALSE)/(VLOOKUP($B502,'Rates (%) SA2'!$B:$AA,X$645,FALSE)-(VLOOKUP($B502,'Changes (pct point)'!$B:$AA,X$645,FALSE)))</f>
        <v>-0.28583765112262521</v>
      </c>
      <c r="Y502" s="2">
        <f>VLOOKUP($B502,'Changes (pct point)'!$B:$AA,Y$645,FALSE)/(VLOOKUP($B502,'Rates (%) SA2'!$B:$AA,Y$645,FALSE)-(VLOOKUP($B502,'Changes (pct point)'!$B:$AA,Y$645,FALSE)))</f>
        <v>0.27967806841046272</v>
      </c>
      <c r="Z502" s="2">
        <f>VLOOKUP($B502,'Changes (pct point)'!$B:$AA,Z$645,FALSE)/(VLOOKUP($B502,'Rates (%) SA2'!$B:$AA,Z$645,FALSE)-(VLOOKUP($B502,'Changes (pct point)'!$B:$AA,Z$645,FALSE)))</f>
        <v>0.12277227722772276</v>
      </c>
    </row>
    <row r="503" spans="1:26" x14ac:dyDescent="0.3">
      <c r="A503">
        <v>110041199</v>
      </c>
      <c r="B503" t="s">
        <v>278</v>
      </c>
      <c r="C503" s="2">
        <f>VLOOKUP($B503,'Changes (pct point)'!$B:$AA,C$645,FALSE)/(VLOOKUP($B503,'Rates (%) SA2'!$B:$AA,C$645,FALSE)-(VLOOKUP($B503,'Changes (pct point)'!$B:$AA,C$645,FALSE)))</f>
        <v>-0.16493000000000002</v>
      </c>
      <c r="D503" s="2">
        <f>VLOOKUP($B503,'Changes (pct point)'!$B:$AA,D$645,FALSE)/(VLOOKUP($B503,'Rates (%) SA2'!$B:$AA,D$645,FALSE)-(VLOOKUP($B503,'Changes (pct point)'!$B:$AA,D$645,FALSE)))</f>
        <v>-0.39950152905198771</v>
      </c>
      <c r="E503" s="2">
        <f>VLOOKUP($B503,'Changes (pct point)'!$B:$AA,E$645,FALSE)/(VLOOKUP($B503,'Rates (%) SA2'!$B:$AA,E$645,FALSE)-(VLOOKUP($B503,'Changes (pct point)'!$B:$AA,E$645,FALSE)))</f>
        <v>-0.31985196850393699</v>
      </c>
      <c r="F503" s="2">
        <f>VLOOKUP($B503,'Changes (pct point)'!$B:$AA,F$645,FALSE)/(VLOOKUP($B503,'Rates (%) SA2'!$B:$AA,F$645,FALSE)-(VLOOKUP($B503,'Changes (pct point)'!$B:$AA,F$645,FALSE)))</f>
        <v>-0.11962660550458709</v>
      </c>
      <c r="G503" s="2">
        <f>VLOOKUP($B503,'Changes (pct point)'!$B:$AA,G$645,FALSE)/(VLOOKUP($B503,'Rates (%) SA2'!$B:$AA,G$645,FALSE)-(VLOOKUP($B503,'Changes (pct point)'!$B:$AA,G$645,FALSE)))</f>
        <v>0.20015734597156401</v>
      </c>
      <c r="H503" s="2">
        <f>VLOOKUP($B503,'Changes (pct point)'!$B:$AA,H$645,FALSE)/(VLOOKUP($B503,'Rates (%) SA2'!$B:$AA,H$645,FALSE)-(VLOOKUP($B503,'Changes (pct point)'!$B:$AA,H$645,FALSE)))</f>
        <v>3.2694312796208477E-2</v>
      </c>
      <c r="I503" s="2">
        <f>VLOOKUP($B503,'Changes (pct point)'!$B:$AA,I$645,FALSE)/(VLOOKUP($B503,'Rates (%) SA2'!$B:$AA,I$645,FALSE)-(VLOOKUP($B503,'Changes (pct point)'!$B:$AA,I$645,FALSE)))</f>
        <v>-0.16768546637744028</v>
      </c>
      <c r="J503" s="2">
        <f>VLOOKUP($B503,'Changes (pct point)'!$B:$AA,J$645,FALSE)/(VLOOKUP($B503,'Rates (%) SA2'!$B:$AA,J$645,FALSE)-(VLOOKUP($B503,'Changes (pct point)'!$B:$AA,J$645,FALSE)))</f>
        <v>2.8381102362204778E-2</v>
      </c>
      <c r="K503" s="2">
        <f>VLOOKUP($B503,'Changes (pct point)'!$B:$AA,K$645,FALSE)/(VLOOKUP($B503,'Rates (%) SA2'!$B:$AA,K$645,FALSE)-(VLOOKUP($B503,'Changes (pct point)'!$B:$AA,K$645,FALSE)))</f>
        <v>0.50879999999999992</v>
      </c>
      <c r="L503" s="2">
        <f>VLOOKUP($B503,'Changes (pct point)'!$B:$AA,L$645,FALSE)/(VLOOKUP($B503,'Rates (%) SA2'!$B:$AA,L$645,FALSE)-(VLOOKUP($B503,'Changes (pct point)'!$B:$AA,L$645,FALSE)))</f>
        <v>-0.40929635922330099</v>
      </c>
      <c r="M503" s="2">
        <f>VLOOKUP($B503,'Changes (pct point)'!$B:$AA,M$645,FALSE)/(VLOOKUP($B503,'Rates (%) SA2'!$B:$AA,M$645,FALSE)-(VLOOKUP($B503,'Changes (pct point)'!$B:$AA,M$645,FALSE)))</f>
        <v>-0.27392202531645576</v>
      </c>
      <c r="N503" s="2">
        <f>VLOOKUP($B503,'Changes (pct point)'!$B:$AA,N$645,FALSE)/(VLOOKUP($B503,'Rates (%) SA2'!$B:$AA,N$645,FALSE)-(VLOOKUP($B503,'Changes (pct point)'!$B:$AA,N$645,FALSE)))</f>
        <v>-0.50261276595744675</v>
      </c>
      <c r="O503" s="2">
        <f>VLOOKUP($B503,'Changes (pct point)'!$B:$AA,O$645,FALSE)/(VLOOKUP($B503,'Rates (%) SA2'!$B:$AA,O$645,FALSE)-(VLOOKUP($B503,'Changes (pct point)'!$B:$AA,O$645,FALSE)))</f>
        <v>-4.3005813953488417E-2</v>
      </c>
      <c r="P503" s="2">
        <f>VLOOKUP($B503,'Changes (pct point)'!$B:$AA,P$645,FALSE)/(VLOOKUP($B503,'Rates (%) SA2'!$B:$AA,P$645,FALSE)-(VLOOKUP($B503,'Changes (pct point)'!$B:$AA,P$645,FALSE)))</f>
        <v>2.806746987951814E-2</v>
      </c>
      <c r="Q503" s="2">
        <f>VLOOKUP($B503,'Changes (pct point)'!$B:$AA,Q$645,FALSE)/(VLOOKUP($B503,'Rates (%) SA2'!$B:$AA,Q$645,FALSE)-(VLOOKUP($B503,'Changes (pct point)'!$B:$AA,Q$645,FALSE)))</f>
        <v>-4.4481367924528399E-2</v>
      </c>
      <c r="R503" s="2">
        <f>VLOOKUP($B503,'Changes (pct point)'!$B:$AA,R$645,FALSE)/(VLOOKUP($B503,'Rates (%) SA2'!$B:$AA,R$645,FALSE)-(VLOOKUP($B503,'Changes (pct point)'!$B:$AA,R$645,FALSE)))</f>
        <v>0.33361224489795921</v>
      </c>
      <c r="S503" s="2">
        <f>VLOOKUP($B503,'Changes (pct point)'!$B:$AA,S$645,FALSE)/(VLOOKUP($B503,'Rates (%) SA2'!$B:$AA,S$645,FALSE)-(VLOOKUP($B503,'Changes (pct point)'!$B:$AA,S$645,FALSE)))</f>
        <v>-0.27055348837209303</v>
      </c>
      <c r="T503" s="2">
        <f>VLOOKUP($B503,'Changes (pct point)'!$B:$AA,T$645,FALSE)/(VLOOKUP($B503,'Rates (%) SA2'!$B:$AA,T$645,FALSE)-(VLOOKUP($B503,'Changes (pct point)'!$B:$AA,T$645,FALSE)))</f>
        <v>1.1676415094339623</v>
      </c>
      <c r="U503" s="2">
        <f>VLOOKUP($B503,'Changes (pct point)'!$B:$AA,U$645,FALSE)/(VLOOKUP($B503,'Rates (%) SA2'!$B:$AA,U$645,FALSE)-(VLOOKUP($B503,'Changes (pct point)'!$B:$AA,U$645,FALSE)))</f>
        <v>-0.29872946708463949</v>
      </c>
      <c r="V503" s="2">
        <f>VLOOKUP($B503,'Changes (pct point)'!$B:$AA,V$645,FALSE)/(VLOOKUP($B503,'Rates (%) SA2'!$B:$AA,V$645,FALSE)-(VLOOKUP($B503,'Changes (pct point)'!$B:$AA,V$645,FALSE)))</f>
        <v>-0.15906049382716056</v>
      </c>
      <c r="W503" s="2">
        <f>VLOOKUP($B503,'Changes (pct point)'!$B:$AA,W$645,FALSE)/(VLOOKUP($B503,'Rates (%) SA2'!$B:$AA,W$645,FALSE)-(VLOOKUP($B503,'Changes (pct point)'!$B:$AA,W$645,FALSE)))</f>
        <v>0.20076045627376429</v>
      </c>
      <c r="X503" s="2">
        <f>VLOOKUP($B503,'Changes (pct point)'!$B:$AA,X$645,FALSE)/(VLOOKUP($B503,'Rates (%) SA2'!$B:$AA,X$645,FALSE)-(VLOOKUP($B503,'Changes (pct point)'!$B:$AA,X$645,FALSE)))</f>
        <v>-0.10879547862945955</v>
      </c>
      <c r="Y503" s="2" t="e">
        <f>VLOOKUP($B503,'Changes (pct point)'!$B:$AA,Y$645,FALSE)/(VLOOKUP($B503,'Rates (%) SA2'!$B:$AA,Y$645,FALSE)-(VLOOKUP($B503,'Changes (pct point)'!$B:$AA,Y$645,FALSE)))</f>
        <v>#DIV/0!</v>
      </c>
      <c r="Z503" s="2">
        <f>VLOOKUP($B503,'Changes (pct point)'!$B:$AA,Z$645,FALSE)/(VLOOKUP($B503,'Rates (%) SA2'!$B:$AA,Z$645,FALSE)-(VLOOKUP($B503,'Changes (pct point)'!$B:$AA,Z$645,FALSE)))</f>
        <v>0.33875968992248068</v>
      </c>
    </row>
    <row r="504" spans="1:26" x14ac:dyDescent="0.3">
      <c r="A504">
        <v>106021114</v>
      </c>
      <c r="B504" t="s">
        <v>188</v>
      </c>
      <c r="C504" s="2">
        <f>VLOOKUP($B504,'Changes (pct point)'!$B:$AA,C$645,FALSE)/(VLOOKUP($B504,'Rates (%) SA2'!$B:$AA,C$645,FALSE)-(VLOOKUP($B504,'Changes (pct point)'!$B:$AA,C$645,FALSE)))</f>
        <v>-5.3237738419618541E-2</v>
      </c>
      <c r="D504" s="2">
        <f>VLOOKUP($B504,'Changes (pct point)'!$B:$AA,D$645,FALSE)/(VLOOKUP($B504,'Rates (%) SA2'!$B:$AA,D$645,FALSE)-(VLOOKUP($B504,'Changes (pct point)'!$B:$AA,D$645,FALSE)))</f>
        <v>-0.46143397129186603</v>
      </c>
      <c r="E504" s="2">
        <f>VLOOKUP($B504,'Changes (pct point)'!$B:$AA,E$645,FALSE)/(VLOOKUP($B504,'Rates (%) SA2'!$B:$AA,E$645,FALSE)-(VLOOKUP($B504,'Changes (pct point)'!$B:$AA,E$645,FALSE)))</f>
        <v>0.53597746478873232</v>
      </c>
      <c r="F504" s="2">
        <f>VLOOKUP($B504,'Changes (pct point)'!$B:$AA,F$645,FALSE)/(VLOOKUP($B504,'Rates (%) SA2'!$B:$AA,F$645,FALSE)-(VLOOKUP($B504,'Changes (pct point)'!$B:$AA,F$645,FALSE)))</f>
        <v>-1.7760404624277439E-2</v>
      </c>
      <c r="G504" s="2">
        <f>VLOOKUP($B504,'Changes (pct point)'!$B:$AA,G$645,FALSE)/(VLOOKUP($B504,'Rates (%) SA2'!$B:$AA,G$645,FALSE)-(VLOOKUP($B504,'Changes (pct point)'!$B:$AA,G$645,FALSE)))</f>
        <v>0.26136666666666675</v>
      </c>
      <c r="H504" s="2">
        <f>VLOOKUP($B504,'Changes (pct point)'!$B:$AA,H$645,FALSE)/(VLOOKUP($B504,'Rates (%) SA2'!$B:$AA,H$645,FALSE)-(VLOOKUP($B504,'Changes (pct point)'!$B:$AA,H$645,FALSE)))</f>
        <v>8.6607874015748085E-2</v>
      </c>
      <c r="I504" s="2">
        <f>VLOOKUP($B504,'Changes (pct point)'!$B:$AA,I$645,FALSE)/(VLOOKUP($B504,'Rates (%) SA2'!$B:$AA,I$645,FALSE)-(VLOOKUP($B504,'Changes (pct point)'!$B:$AA,I$645,FALSE)))</f>
        <v>0.14874760147601465</v>
      </c>
      <c r="J504" s="2">
        <f>VLOOKUP($B504,'Changes (pct point)'!$B:$AA,J$645,FALSE)/(VLOOKUP($B504,'Rates (%) SA2'!$B:$AA,J$645,FALSE)-(VLOOKUP($B504,'Changes (pct point)'!$B:$AA,J$645,FALSE)))</f>
        <v>0.16056910569105684</v>
      </c>
      <c r="K504" s="2">
        <f>VLOOKUP($B504,'Changes (pct point)'!$B:$AA,K$645,FALSE)/(VLOOKUP($B504,'Rates (%) SA2'!$B:$AA,K$645,FALSE)-(VLOOKUP($B504,'Changes (pct point)'!$B:$AA,K$645,FALSE)))</f>
        <v>0.36439999999999984</v>
      </c>
      <c r="L504" s="2">
        <f>VLOOKUP($B504,'Changes (pct point)'!$B:$AA,L$645,FALSE)/(VLOOKUP($B504,'Rates (%) SA2'!$B:$AA,L$645,FALSE)-(VLOOKUP($B504,'Changes (pct point)'!$B:$AA,L$645,FALSE)))</f>
        <v>-0.47483555555555551</v>
      </c>
      <c r="M504" s="2">
        <f>VLOOKUP($B504,'Changes (pct point)'!$B:$AA,M$645,FALSE)/(VLOOKUP($B504,'Rates (%) SA2'!$B:$AA,M$645,FALSE)-(VLOOKUP($B504,'Changes (pct point)'!$B:$AA,M$645,FALSE)))</f>
        <v>6.1722033898305065E-2</v>
      </c>
      <c r="N504" s="2">
        <f>VLOOKUP($B504,'Changes (pct point)'!$B:$AA,N$645,FALSE)/(VLOOKUP($B504,'Rates (%) SA2'!$B:$AA,N$645,FALSE)-(VLOOKUP($B504,'Changes (pct point)'!$B:$AA,N$645,FALSE)))</f>
        <v>-0.45280810810810818</v>
      </c>
      <c r="O504" s="2">
        <f>VLOOKUP($B504,'Changes (pct point)'!$B:$AA,O$645,FALSE)/(VLOOKUP($B504,'Rates (%) SA2'!$B:$AA,O$645,FALSE)-(VLOOKUP($B504,'Changes (pct point)'!$B:$AA,O$645,FALSE)))</f>
        <v>0.72864799999999996</v>
      </c>
      <c r="P504" s="2">
        <f>VLOOKUP($B504,'Changes (pct point)'!$B:$AA,P$645,FALSE)/(VLOOKUP($B504,'Rates (%) SA2'!$B:$AA,P$645,FALSE)-(VLOOKUP($B504,'Changes (pct point)'!$B:$AA,P$645,FALSE)))</f>
        <v>0.75745818181818203</v>
      </c>
      <c r="Q504" s="2">
        <f>VLOOKUP($B504,'Changes (pct point)'!$B:$AA,Q$645,FALSE)/(VLOOKUP($B504,'Rates (%) SA2'!$B:$AA,Q$645,FALSE)-(VLOOKUP($B504,'Changes (pct point)'!$B:$AA,Q$645,FALSE)))</f>
        <v>0.21027499999999999</v>
      </c>
      <c r="R504" s="2">
        <f>VLOOKUP($B504,'Changes (pct point)'!$B:$AA,R$645,FALSE)/(VLOOKUP($B504,'Rates (%) SA2'!$B:$AA,R$645,FALSE)-(VLOOKUP($B504,'Changes (pct point)'!$B:$AA,R$645,FALSE)))</f>
        <v>0.40921226415094336</v>
      </c>
      <c r="S504" s="2">
        <f>VLOOKUP($B504,'Changes (pct point)'!$B:$AA,S$645,FALSE)/(VLOOKUP($B504,'Rates (%) SA2'!$B:$AA,S$645,FALSE)-(VLOOKUP($B504,'Changes (pct point)'!$B:$AA,S$645,FALSE)))</f>
        <v>4.3177952755905392E-2</v>
      </c>
      <c r="T504" s="2">
        <f>VLOOKUP($B504,'Changes (pct point)'!$B:$AA,T$645,FALSE)/(VLOOKUP($B504,'Rates (%) SA2'!$B:$AA,T$645,FALSE)-(VLOOKUP($B504,'Changes (pct point)'!$B:$AA,T$645,FALSE)))</f>
        <v>0.90693186813186821</v>
      </c>
      <c r="U504" s="2">
        <f>VLOOKUP($B504,'Changes (pct point)'!$B:$AA,U$645,FALSE)/(VLOOKUP($B504,'Rates (%) SA2'!$B:$AA,U$645,FALSE)-(VLOOKUP($B504,'Changes (pct point)'!$B:$AA,U$645,FALSE)))</f>
        <v>-0.30037692307692315</v>
      </c>
      <c r="V504" s="2">
        <f>VLOOKUP($B504,'Changes (pct point)'!$B:$AA,V$645,FALSE)/(VLOOKUP($B504,'Rates (%) SA2'!$B:$AA,V$645,FALSE)-(VLOOKUP($B504,'Changes (pct point)'!$B:$AA,V$645,FALSE)))</f>
        <v>0.44440400000000008</v>
      </c>
      <c r="W504" s="2">
        <f>VLOOKUP($B504,'Changes (pct point)'!$B:$AA,W$645,FALSE)/(VLOOKUP($B504,'Rates (%) SA2'!$B:$AA,W$645,FALSE)-(VLOOKUP($B504,'Changes (pct point)'!$B:$AA,W$645,FALSE)))</f>
        <v>8.646616541353383E-2</v>
      </c>
      <c r="X504" s="2">
        <f>VLOOKUP($B504,'Changes (pct point)'!$B:$AA,X$645,FALSE)/(VLOOKUP($B504,'Rates (%) SA2'!$B:$AA,X$645,FALSE)-(VLOOKUP($B504,'Changes (pct point)'!$B:$AA,X$645,FALSE)))</f>
        <v>0.12366412213740458</v>
      </c>
      <c r="Y504" s="2">
        <f>VLOOKUP($B504,'Changes (pct point)'!$B:$AA,Y$645,FALSE)/(VLOOKUP($B504,'Rates (%) SA2'!$B:$AA,Y$645,FALSE)-(VLOOKUP($B504,'Changes (pct point)'!$B:$AA,Y$645,FALSE)))</f>
        <v>7.4002324680356446E-2</v>
      </c>
      <c r="Z504" s="2">
        <f>VLOOKUP($B504,'Changes (pct point)'!$B:$AA,Z$645,FALSE)/(VLOOKUP($B504,'Rates (%) SA2'!$B:$AA,Z$645,FALSE)-(VLOOKUP($B504,'Changes (pct point)'!$B:$AA,Z$645,FALSE)))</f>
        <v>-0.26756007393715342</v>
      </c>
    </row>
    <row r="505" spans="1:26" x14ac:dyDescent="0.3">
      <c r="A505">
        <v>114011278</v>
      </c>
      <c r="B505" t="s">
        <v>359</v>
      </c>
      <c r="C505" s="2">
        <f>VLOOKUP($B505,'Changes (pct point)'!$B:$AA,C$645,FALSE)/(VLOOKUP($B505,'Rates (%) SA2'!$B:$AA,C$645,FALSE)-(VLOOKUP($B505,'Changes (pct point)'!$B:$AA,C$645,FALSE)))</f>
        <v>-0.13849295176630441</v>
      </c>
      <c r="D505" s="2">
        <f>VLOOKUP($B505,'Changes (pct point)'!$B:$AA,D$645,FALSE)/(VLOOKUP($B505,'Rates (%) SA2'!$B:$AA,D$645,FALSE)-(VLOOKUP($B505,'Changes (pct point)'!$B:$AA,D$645,FALSE)))</f>
        <v>-0.29803337004405289</v>
      </c>
      <c r="E505" s="2">
        <f>VLOOKUP($B505,'Changes (pct point)'!$B:$AA,E$645,FALSE)/(VLOOKUP($B505,'Rates (%) SA2'!$B:$AA,E$645,FALSE)-(VLOOKUP($B505,'Changes (pct point)'!$B:$AA,E$645,FALSE)))</f>
        <v>-0.18251685393258424</v>
      </c>
      <c r="F505" s="2">
        <f>VLOOKUP($B505,'Changes (pct point)'!$B:$AA,F$645,FALSE)/(VLOOKUP($B505,'Rates (%) SA2'!$B:$AA,F$645,FALSE)-(VLOOKUP($B505,'Changes (pct point)'!$B:$AA,F$645,FALSE)))</f>
        <v>-0.12146570915619401</v>
      </c>
      <c r="G505" s="2">
        <f>VLOOKUP($B505,'Changes (pct point)'!$B:$AA,G$645,FALSE)/(VLOOKUP($B505,'Rates (%) SA2'!$B:$AA,G$645,FALSE)-(VLOOKUP($B505,'Changes (pct point)'!$B:$AA,G$645,FALSE)))</f>
        <v>0.132155605381166</v>
      </c>
      <c r="H505" s="2">
        <f>VLOOKUP($B505,'Changes (pct point)'!$B:$AA,H$645,FALSE)/(VLOOKUP($B505,'Rates (%) SA2'!$B:$AA,H$645,FALSE)-(VLOOKUP($B505,'Changes (pct point)'!$B:$AA,H$645,FALSE)))</f>
        <v>-3.0646766169152513E-4</v>
      </c>
      <c r="I505" s="2">
        <f>VLOOKUP($B505,'Changes (pct point)'!$B:$AA,I$645,FALSE)/(VLOOKUP($B505,'Rates (%) SA2'!$B:$AA,I$645,FALSE)-(VLOOKUP($B505,'Changes (pct point)'!$B:$AA,I$645,FALSE)))</f>
        <v>-0.15546898184688235</v>
      </c>
      <c r="J505" s="2">
        <f>VLOOKUP($B505,'Changes (pct point)'!$B:$AA,J$645,FALSE)/(VLOOKUP($B505,'Rates (%) SA2'!$B:$AA,J$645,FALSE)-(VLOOKUP($B505,'Changes (pct point)'!$B:$AA,J$645,FALSE)))</f>
        <v>1.5194306049822087E-2</v>
      </c>
      <c r="K505" s="2">
        <f>VLOOKUP($B505,'Changes (pct point)'!$B:$AA,K$645,FALSE)/(VLOOKUP($B505,'Rates (%) SA2'!$B:$AA,K$645,FALSE)-(VLOOKUP($B505,'Changes (pct point)'!$B:$AA,K$645,FALSE)))</f>
        <v>0.25909465116279062</v>
      </c>
      <c r="L505" s="2">
        <f>VLOOKUP($B505,'Changes (pct point)'!$B:$AA,L$645,FALSE)/(VLOOKUP($B505,'Rates (%) SA2'!$B:$AA,L$645,FALSE)-(VLOOKUP($B505,'Changes (pct point)'!$B:$AA,L$645,FALSE)))</f>
        <v>-0.18558296910324037</v>
      </c>
      <c r="M505" s="2">
        <f>VLOOKUP($B505,'Changes (pct point)'!$B:$AA,M$645,FALSE)/(VLOOKUP($B505,'Rates (%) SA2'!$B:$AA,M$645,FALSE)-(VLOOKUP($B505,'Changes (pct point)'!$B:$AA,M$645,FALSE)))</f>
        <v>-0.19707933467741939</v>
      </c>
      <c r="N505" s="2">
        <f>VLOOKUP($B505,'Changes (pct point)'!$B:$AA,N$645,FALSE)/(VLOOKUP($B505,'Rates (%) SA2'!$B:$AA,N$645,FALSE)-(VLOOKUP($B505,'Changes (pct point)'!$B:$AA,N$645,FALSE)))</f>
        <v>-0.15435313807531384</v>
      </c>
      <c r="O505" s="2">
        <f>VLOOKUP($B505,'Changes (pct point)'!$B:$AA,O$645,FALSE)/(VLOOKUP($B505,'Rates (%) SA2'!$B:$AA,O$645,FALSE)-(VLOOKUP($B505,'Changes (pct point)'!$B:$AA,O$645,FALSE)))</f>
        <v>0.70691124260355054</v>
      </c>
      <c r="P505" s="2">
        <f>VLOOKUP($B505,'Changes (pct point)'!$B:$AA,P$645,FALSE)/(VLOOKUP($B505,'Rates (%) SA2'!$B:$AA,P$645,FALSE)-(VLOOKUP($B505,'Changes (pct point)'!$B:$AA,P$645,FALSE)))</f>
        <v>-0.11332879377431902</v>
      </c>
      <c r="Q505" s="2">
        <f>VLOOKUP($B505,'Changes (pct point)'!$B:$AA,Q$645,FALSE)/(VLOOKUP($B505,'Rates (%) SA2'!$B:$AA,Q$645,FALSE)-(VLOOKUP($B505,'Changes (pct point)'!$B:$AA,Q$645,FALSE)))</f>
        <v>-5.5243902439024495E-2</v>
      </c>
      <c r="R505" s="2">
        <f>VLOOKUP($B505,'Changes (pct point)'!$B:$AA,R$645,FALSE)/(VLOOKUP($B505,'Rates (%) SA2'!$B:$AA,R$645,FALSE)-(VLOOKUP($B505,'Changes (pct point)'!$B:$AA,R$645,FALSE)))</f>
        <v>0.19957010989010993</v>
      </c>
      <c r="S505" s="2">
        <f>VLOOKUP($B505,'Changes (pct point)'!$B:$AA,S$645,FALSE)/(VLOOKUP($B505,'Rates (%) SA2'!$B:$AA,S$645,FALSE)-(VLOOKUP($B505,'Changes (pct point)'!$B:$AA,S$645,FALSE)))</f>
        <v>-0.46655314207650272</v>
      </c>
      <c r="T505" s="2">
        <f>VLOOKUP($B505,'Changes (pct point)'!$B:$AA,T$645,FALSE)/(VLOOKUP($B505,'Rates (%) SA2'!$B:$AA,T$645,FALSE)-(VLOOKUP($B505,'Changes (pct point)'!$B:$AA,T$645,FALSE)))</f>
        <v>1.159934293948127</v>
      </c>
      <c r="U505" s="2">
        <f>VLOOKUP($B505,'Changes (pct point)'!$B:$AA,U$645,FALSE)/(VLOOKUP($B505,'Rates (%) SA2'!$B:$AA,U$645,FALSE)-(VLOOKUP($B505,'Changes (pct point)'!$B:$AA,U$645,FALSE)))</f>
        <v>-0.30184626666666659</v>
      </c>
      <c r="V505" s="2">
        <f>VLOOKUP($B505,'Changes (pct point)'!$B:$AA,V$645,FALSE)/(VLOOKUP($B505,'Rates (%) SA2'!$B:$AA,V$645,FALSE)-(VLOOKUP($B505,'Changes (pct point)'!$B:$AA,V$645,FALSE)))</f>
        <v>-3.629226277372255E-2</v>
      </c>
      <c r="W505" s="2">
        <f>VLOOKUP($B505,'Changes (pct point)'!$B:$AA,W$645,FALSE)/(VLOOKUP($B505,'Rates (%) SA2'!$B:$AA,W$645,FALSE)-(VLOOKUP($B505,'Changes (pct point)'!$B:$AA,W$645,FALSE)))</f>
        <v>0.10924855491329478</v>
      </c>
      <c r="X505" s="2">
        <f>VLOOKUP($B505,'Changes (pct point)'!$B:$AA,X$645,FALSE)/(VLOOKUP($B505,'Rates (%) SA2'!$B:$AA,X$645,FALSE)-(VLOOKUP($B505,'Changes (pct point)'!$B:$AA,X$645,FALSE)))</f>
        <v>-4.8174745661280674E-2</v>
      </c>
      <c r="Y505" s="2">
        <f>VLOOKUP($B505,'Changes (pct point)'!$B:$AA,Y$645,FALSE)/(VLOOKUP($B505,'Rates (%) SA2'!$B:$AA,Y$645,FALSE)-(VLOOKUP($B505,'Changes (pct point)'!$B:$AA,Y$645,FALSE)))</f>
        <v>-0.22272568839316834</v>
      </c>
      <c r="Z505" s="2">
        <f>VLOOKUP($B505,'Changes (pct point)'!$B:$AA,Z$645,FALSE)/(VLOOKUP($B505,'Rates (%) SA2'!$B:$AA,Z$645,FALSE)-(VLOOKUP($B505,'Changes (pct point)'!$B:$AA,Z$645,FALSE)))</f>
        <v>0.18402225755166932</v>
      </c>
    </row>
    <row r="506" spans="1:26" x14ac:dyDescent="0.3">
      <c r="A506">
        <v>108021159</v>
      </c>
      <c r="B506" t="s">
        <v>238</v>
      </c>
      <c r="C506" s="2">
        <f>VLOOKUP($B506,'Changes (pct point)'!$B:$AA,C$645,FALSE)/(VLOOKUP($B506,'Rates (%) SA2'!$B:$AA,C$645,FALSE)-(VLOOKUP($B506,'Changes (pct point)'!$B:$AA,C$645,FALSE)))</f>
        <v>-0.12846693679092389</v>
      </c>
      <c r="D506" s="2">
        <f>VLOOKUP($B506,'Changes (pct point)'!$B:$AA,D$645,FALSE)/(VLOOKUP($B506,'Rates (%) SA2'!$B:$AA,D$645,FALSE)-(VLOOKUP($B506,'Changes (pct point)'!$B:$AA,D$645,FALSE)))</f>
        <v>-0.46888895184135976</v>
      </c>
      <c r="E506" s="2">
        <f>VLOOKUP($B506,'Changes (pct point)'!$B:$AA,E$645,FALSE)/(VLOOKUP($B506,'Rates (%) SA2'!$B:$AA,E$645,FALSE)-(VLOOKUP($B506,'Changes (pct point)'!$B:$AA,E$645,FALSE)))</f>
        <v>0.76052631578947383</v>
      </c>
      <c r="F506" s="2">
        <f>VLOOKUP($B506,'Changes (pct point)'!$B:$AA,F$645,FALSE)/(VLOOKUP($B506,'Rates (%) SA2'!$B:$AA,F$645,FALSE)-(VLOOKUP($B506,'Changes (pct point)'!$B:$AA,F$645,FALSE)))</f>
        <v>-8.4734257748776576E-2</v>
      </c>
      <c r="G506" s="2">
        <f>VLOOKUP($B506,'Changes (pct point)'!$B:$AA,G$645,FALSE)/(VLOOKUP($B506,'Rates (%) SA2'!$B:$AA,G$645,FALSE)-(VLOOKUP($B506,'Changes (pct point)'!$B:$AA,G$645,FALSE)))</f>
        <v>3.3653179190751552E-2</v>
      </c>
      <c r="H506" s="2">
        <f>VLOOKUP($B506,'Changes (pct point)'!$B:$AA,H$645,FALSE)/(VLOOKUP($B506,'Rates (%) SA2'!$B:$AA,H$645,FALSE)-(VLOOKUP($B506,'Changes (pct point)'!$B:$AA,H$645,FALSE)))</f>
        <v>8.6314285714285691E-2</v>
      </c>
      <c r="I506" s="2">
        <f>VLOOKUP($B506,'Changes (pct point)'!$B:$AA,I$645,FALSE)/(VLOOKUP($B506,'Rates (%) SA2'!$B:$AA,I$645,FALSE)-(VLOOKUP($B506,'Changes (pct point)'!$B:$AA,I$645,FALSE)))</f>
        <v>-5.6266257668711669E-2</v>
      </c>
      <c r="J506" s="2">
        <f>VLOOKUP($B506,'Changes (pct point)'!$B:$AA,J$645,FALSE)/(VLOOKUP($B506,'Rates (%) SA2'!$B:$AA,J$645,FALSE)-(VLOOKUP($B506,'Changes (pct point)'!$B:$AA,J$645,FALSE)))</f>
        <v>-7.7997604790419145E-2</v>
      </c>
      <c r="K506" s="2">
        <f>VLOOKUP($B506,'Changes (pct point)'!$B:$AA,K$645,FALSE)/(VLOOKUP($B506,'Rates (%) SA2'!$B:$AA,K$645,FALSE)-(VLOOKUP($B506,'Changes (pct point)'!$B:$AA,K$645,FALSE)))</f>
        <v>0.19734554455445533</v>
      </c>
      <c r="L506" s="2">
        <f>VLOOKUP($B506,'Changes (pct point)'!$B:$AA,L$645,FALSE)/(VLOOKUP($B506,'Rates (%) SA2'!$B:$AA,L$645,FALSE)-(VLOOKUP($B506,'Changes (pct point)'!$B:$AA,L$645,FALSE)))</f>
        <v>-0.16249828326180252</v>
      </c>
      <c r="M506" s="2">
        <f>VLOOKUP($B506,'Changes (pct point)'!$B:$AA,M$645,FALSE)/(VLOOKUP($B506,'Rates (%) SA2'!$B:$AA,M$645,FALSE)-(VLOOKUP($B506,'Changes (pct point)'!$B:$AA,M$645,FALSE)))</f>
        <v>-0.20364543080939942</v>
      </c>
      <c r="N506" s="2">
        <f>VLOOKUP($B506,'Changes (pct point)'!$B:$AA,N$645,FALSE)/(VLOOKUP($B506,'Rates (%) SA2'!$B:$AA,N$645,FALSE)-(VLOOKUP($B506,'Changes (pct point)'!$B:$AA,N$645,FALSE)))</f>
        <v>0.25863414634146342</v>
      </c>
      <c r="O506" s="2">
        <f>VLOOKUP($B506,'Changes (pct point)'!$B:$AA,O$645,FALSE)/(VLOOKUP($B506,'Rates (%) SA2'!$B:$AA,O$645,FALSE)-(VLOOKUP($B506,'Changes (pct point)'!$B:$AA,O$645,FALSE)))</f>
        <v>0.66525700934579446</v>
      </c>
      <c r="P506" s="2">
        <f>VLOOKUP($B506,'Changes (pct point)'!$B:$AA,P$645,FALSE)/(VLOOKUP($B506,'Rates (%) SA2'!$B:$AA,P$645,FALSE)-(VLOOKUP($B506,'Changes (pct point)'!$B:$AA,P$645,FALSE)))</f>
        <v>0.39537101449275347</v>
      </c>
      <c r="Q506" s="2">
        <f>VLOOKUP($B506,'Changes (pct point)'!$B:$AA,Q$645,FALSE)/(VLOOKUP($B506,'Rates (%) SA2'!$B:$AA,Q$645,FALSE)-(VLOOKUP($B506,'Changes (pct point)'!$B:$AA,Q$645,FALSE)))</f>
        <v>9.213658536585366E-2</v>
      </c>
      <c r="R506" s="2">
        <f>VLOOKUP($B506,'Changes (pct point)'!$B:$AA,R$645,FALSE)/(VLOOKUP($B506,'Rates (%) SA2'!$B:$AA,R$645,FALSE)-(VLOOKUP($B506,'Changes (pct point)'!$B:$AA,R$645,FALSE)))</f>
        <v>7.7167441860465175E-2</v>
      </c>
      <c r="S506" s="2">
        <f>VLOOKUP($B506,'Changes (pct point)'!$B:$AA,S$645,FALSE)/(VLOOKUP($B506,'Rates (%) SA2'!$B:$AA,S$645,FALSE)-(VLOOKUP($B506,'Changes (pct point)'!$B:$AA,S$645,FALSE)))</f>
        <v>-0.14945970149253732</v>
      </c>
      <c r="T506" s="2">
        <f>VLOOKUP($B506,'Changes (pct point)'!$B:$AA,T$645,FALSE)/(VLOOKUP($B506,'Rates (%) SA2'!$B:$AA,T$645,FALSE)-(VLOOKUP($B506,'Changes (pct point)'!$B:$AA,T$645,FALSE)))</f>
        <v>0.52867937062937054</v>
      </c>
      <c r="U506" s="2">
        <f>VLOOKUP($B506,'Changes (pct point)'!$B:$AA,U$645,FALSE)/(VLOOKUP($B506,'Rates (%) SA2'!$B:$AA,U$645,FALSE)-(VLOOKUP($B506,'Changes (pct point)'!$B:$AA,U$645,FALSE)))</f>
        <v>-0.30401818181818185</v>
      </c>
      <c r="V506" s="2" t="e">
        <f>VLOOKUP($B506,'Changes (pct point)'!$B:$AA,V$645,FALSE)/(VLOOKUP($B506,'Rates (%) SA2'!$B:$AA,V$645,FALSE)-(VLOOKUP($B506,'Changes (pct point)'!$B:$AA,V$645,FALSE)))</f>
        <v>#VALUE!</v>
      </c>
      <c r="W506" s="2">
        <f>VLOOKUP($B506,'Changes (pct point)'!$B:$AA,W$645,FALSE)/(VLOOKUP($B506,'Rates (%) SA2'!$B:$AA,W$645,FALSE)-(VLOOKUP($B506,'Changes (pct point)'!$B:$AA,W$645,FALSE)))</f>
        <v>0.23162134944612284</v>
      </c>
      <c r="X506" s="2">
        <f>VLOOKUP($B506,'Changes (pct point)'!$B:$AA,X$645,FALSE)/(VLOOKUP($B506,'Rates (%) SA2'!$B:$AA,X$645,FALSE)-(VLOOKUP($B506,'Changes (pct point)'!$B:$AA,X$645,FALSE)))</f>
        <v>-7.3404856013551664E-2</v>
      </c>
      <c r="Y506" s="2" t="e">
        <f>VLOOKUP($B506,'Changes (pct point)'!$B:$AA,Y$645,FALSE)/(VLOOKUP($B506,'Rates (%) SA2'!$B:$AA,Y$645,FALSE)-(VLOOKUP($B506,'Changes (pct point)'!$B:$AA,Y$645,FALSE)))</f>
        <v>#DIV/0!</v>
      </c>
      <c r="Z506" s="2">
        <f>VLOOKUP($B506,'Changes (pct point)'!$B:$AA,Z$645,FALSE)/(VLOOKUP($B506,'Rates (%) SA2'!$B:$AA,Z$645,FALSE)-(VLOOKUP($B506,'Changes (pct point)'!$B:$AA,Z$645,FALSE)))</f>
        <v>0.45332246229107209</v>
      </c>
    </row>
    <row r="507" spans="1:26" x14ac:dyDescent="0.3">
      <c r="A507">
        <v>112021246</v>
      </c>
      <c r="B507" t="s">
        <v>325</v>
      </c>
      <c r="C507" s="2">
        <f>VLOOKUP($B507,'Changes (pct point)'!$B:$AA,C$645,FALSE)/(VLOOKUP($B507,'Rates (%) SA2'!$B:$AA,C$645,FALSE)-(VLOOKUP($B507,'Changes (pct point)'!$B:$AA,C$645,FALSE)))</f>
        <v>-0.16843064154411766</v>
      </c>
      <c r="D507" s="2">
        <f>VLOOKUP($B507,'Changes (pct point)'!$B:$AA,D$645,FALSE)/(VLOOKUP($B507,'Rates (%) SA2'!$B:$AA,D$645,FALSE)-(VLOOKUP($B507,'Changes (pct point)'!$B:$AA,D$645,FALSE)))</f>
        <v>-0.39216661211129294</v>
      </c>
      <c r="E507" s="2">
        <f>VLOOKUP($B507,'Changes (pct point)'!$B:$AA,E$645,FALSE)/(VLOOKUP($B507,'Rates (%) SA2'!$B:$AA,E$645,FALSE)-(VLOOKUP($B507,'Changes (pct point)'!$B:$AA,E$645,FALSE)))</f>
        <v>-0.11937863247863252</v>
      </c>
      <c r="F507" s="2">
        <f>VLOOKUP($B507,'Changes (pct point)'!$B:$AA,F$645,FALSE)/(VLOOKUP($B507,'Rates (%) SA2'!$B:$AA,F$645,FALSE)-(VLOOKUP($B507,'Changes (pct point)'!$B:$AA,F$645,FALSE)))</f>
        <v>-0.11524759036144569</v>
      </c>
      <c r="G507" s="2">
        <f>VLOOKUP($B507,'Changes (pct point)'!$B:$AA,G$645,FALSE)/(VLOOKUP($B507,'Rates (%) SA2'!$B:$AA,G$645,FALSE)-(VLOOKUP($B507,'Changes (pct point)'!$B:$AA,G$645,FALSE)))</f>
        <v>9.7579225352112622E-2</v>
      </c>
      <c r="H507" s="2">
        <f>VLOOKUP($B507,'Changes (pct point)'!$B:$AA,H$645,FALSE)/(VLOOKUP($B507,'Rates (%) SA2'!$B:$AA,H$645,FALSE)-(VLOOKUP($B507,'Changes (pct point)'!$B:$AA,H$645,FALSE)))</f>
        <v>-5.0695984455958576E-2</v>
      </c>
      <c r="I507" s="2">
        <f>VLOOKUP($B507,'Changes (pct point)'!$B:$AA,I$645,FALSE)/(VLOOKUP($B507,'Rates (%) SA2'!$B:$AA,I$645,FALSE)-(VLOOKUP($B507,'Changes (pct point)'!$B:$AA,I$645,FALSE)))</f>
        <v>-9.8564824797843689E-2</v>
      </c>
      <c r="J507" s="2">
        <f>VLOOKUP($B507,'Changes (pct point)'!$B:$AA,J$645,FALSE)/(VLOOKUP($B507,'Rates (%) SA2'!$B:$AA,J$645,FALSE)-(VLOOKUP($B507,'Changes (pct point)'!$B:$AA,J$645,FALSE)))</f>
        <v>-4.041543026706234E-2</v>
      </c>
      <c r="K507" s="2">
        <f>VLOOKUP($B507,'Changes (pct point)'!$B:$AA,K$645,FALSE)/(VLOOKUP($B507,'Rates (%) SA2'!$B:$AA,K$645,FALSE)-(VLOOKUP($B507,'Changes (pct point)'!$B:$AA,K$645,FALSE)))</f>
        <v>-1.120331950207439E-3</v>
      </c>
      <c r="L507" s="2">
        <f>VLOOKUP($B507,'Changes (pct point)'!$B:$AA,L$645,FALSE)/(VLOOKUP($B507,'Rates (%) SA2'!$B:$AA,L$645,FALSE)-(VLOOKUP($B507,'Changes (pct point)'!$B:$AA,L$645,FALSE)))</f>
        <v>-0.18647818696883858</v>
      </c>
      <c r="M507" s="2">
        <f>VLOOKUP($B507,'Changes (pct point)'!$B:$AA,M$645,FALSE)/(VLOOKUP($B507,'Rates (%) SA2'!$B:$AA,M$645,FALSE)-(VLOOKUP($B507,'Changes (pct point)'!$B:$AA,M$645,FALSE)))</f>
        <v>-0.30162146596858647</v>
      </c>
      <c r="N507" s="2">
        <f>VLOOKUP($B507,'Changes (pct point)'!$B:$AA,N$645,FALSE)/(VLOOKUP($B507,'Rates (%) SA2'!$B:$AA,N$645,FALSE)-(VLOOKUP($B507,'Changes (pct point)'!$B:$AA,N$645,FALSE)))</f>
        <v>-0.58260101522842644</v>
      </c>
      <c r="O507" s="2">
        <f>VLOOKUP($B507,'Changes (pct point)'!$B:$AA,O$645,FALSE)/(VLOOKUP($B507,'Rates (%) SA2'!$B:$AA,O$645,FALSE)-(VLOOKUP($B507,'Changes (pct point)'!$B:$AA,O$645,FALSE)))</f>
        <v>-3.6686829268292649E-2</v>
      </c>
      <c r="P507" s="2">
        <f>VLOOKUP($B507,'Changes (pct point)'!$B:$AA,P$645,FALSE)/(VLOOKUP($B507,'Rates (%) SA2'!$B:$AA,P$645,FALSE)-(VLOOKUP($B507,'Changes (pct point)'!$B:$AA,P$645,FALSE)))</f>
        <v>-0.18138983050847457</v>
      </c>
      <c r="Q507" s="2">
        <f>VLOOKUP($B507,'Changes (pct point)'!$B:$AA,Q$645,FALSE)/(VLOOKUP($B507,'Rates (%) SA2'!$B:$AA,Q$645,FALSE)-(VLOOKUP($B507,'Changes (pct point)'!$B:$AA,Q$645,FALSE)))</f>
        <v>9.7057057057056868E-3</v>
      </c>
      <c r="R507" s="2">
        <f>VLOOKUP($B507,'Changes (pct point)'!$B:$AA,R$645,FALSE)/(VLOOKUP($B507,'Rates (%) SA2'!$B:$AA,R$645,FALSE)-(VLOOKUP($B507,'Changes (pct point)'!$B:$AA,R$645,FALSE)))</f>
        <v>0.21567100371747205</v>
      </c>
      <c r="S507" s="2">
        <f>VLOOKUP($B507,'Changes (pct point)'!$B:$AA,S$645,FALSE)/(VLOOKUP($B507,'Rates (%) SA2'!$B:$AA,S$645,FALSE)-(VLOOKUP($B507,'Changes (pct point)'!$B:$AA,S$645,FALSE)))</f>
        <v>-0.2228151351351351</v>
      </c>
      <c r="T507" s="2">
        <f>VLOOKUP($B507,'Changes (pct point)'!$B:$AA,T$645,FALSE)/(VLOOKUP($B507,'Rates (%) SA2'!$B:$AA,T$645,FALSE)-(VLOOKUP($B507,'Changes (pct point)'!$B:$AA,T$645,FALSE)))</f>
        <v>0.50478080495356048</v>
      </c>
      <c r="U507" s="2">
        <f>VLOOKUP($B507,'Changes (pct point)'!$B:$AA,U$645,FALSE)/(VLOOKUP($B507,'Rates (%) SA2'!$B:$AA,U$645,FALSE)-(VLOOKUP($B507,'Changes (pct point)'!$B:$AA,U$645,FALSE)))</f>
        <v>-0.30507850467289721</v>
      </c>
      <c r="V507" s="2">
        <f>VLOOKUP($B507,'Changes (pct point)'!$B:$AA,V$645,FALSE)/(VLOOKUP($B507,'Rates (%) SA2'!$B:$AA,V$645,FALSE)-(VLOOKUP($B507,'Changes (pct point)'!$B:$AA,V$645,FALSE)))</f>
        <v>-2.7773170731707222E-2</v>
      </c>
      <c r="W507" s="2">
        <f>VLOOKUP($B507,'Changes (pct point)'!$B:$AA,W$645,FALSE)/(VLOOKUP($B507,'Rates (%) SA2'!$B:$AA,W$645,FALSE)-(VLOOKUP($B507,'Changes (pct point)'!$B:$AA,W$645,FALSE)))</f>
        <v>0.14427860696517408</v>
      </c>
      <c r="X507" s="2">
        <f>VLOOKUP($B507,'Changes (pct point)'!$B:$AA,X$645,FALSE)/(VLOOKUP($B507,'Rates (%) SA2'!$B:$AA,X$645,FALSE)-(VLOOKUP($B507,'Changes (pct point)'!$B:$AA,X$645,FALSE)))</f>
        <v>-0.26613567701180996</v>
      </c>
      <c r="Y507" s="2">
        <f>VLOOKUP($B507,'Changes (pct point)'!$B:$AA,Y$645,FALSE)/(VLOOKUP($B507,'Rates (%) SA2'!$B:$AA,Y$645,FALSE)-(VLOOKUP($B507,'Changes (pct point)'!$B:$AA,Y$645,FALSE)))</f>
        <v>-0.18796116504854368</v>
      </c>
      <c r="Z507" s="2">
        <f>VLOOKUP($B507,'Changes (pct point)'!$B:$AA,Z$645,FALSE)/(VLOOKUP($B507,'Rates (%) SA2'!$B:$AA,Z$645,FALSE)-(VLOOKUP($B507,'Changes (pct point)'!$B:$AA,Z$645,FALSE)))</f>
        <v>0.11265164644714037</v>
      </c>
    </row>
    <row r="508" spans="1:26" x14ac:dyDescent="0.3">
      <c r="A508">
        <v>101051539</v>
      </c>
      <c r="B508" t="s">
        <v>95</v>
      </c>
      <c r="C508" s="2">
        <f>VLOOKUP($B508,'Changes (pct point)'!$B:$AA,C$645,FALSE)/(VLOOKUP($B508,'Rates (%) SA2'!$B:$AA,C$645,FALSE)-(VLOOKUP($B508,'Changes (pct point)'!$B:$AA,C$645,FALSE)))</f>
        <v>-8.2870967741935433E-2</v>
      </c>
      <c r="D508" s="2">
        <f>VLOOKUP($B508,'Changes (pct point)'!$B:$AA,D$645,FALSE)/(VLOOKUP($B508,'Rates (%) SA2'!$B:$AA,D$645,FALSE)-(VLOOKUP($B508,'Changes (pct point)'!$B:$AA,D$645,FALSE)))</f>
        <v>-0.30314543114543119</v>
      </c>
      <c r="E508" s="2">
        <f>VLOOKUP($B508,'Changes (pct point)'!$B:$AA,E$645,FALSE)/(VLOOKUP($B508,'Rates (%) SA2'!$B:$AA,E$645,FALSE)-(VLOOKUP($B508,'Changes (pct point)'!$B:$AA,E$645,FALSE)))</f>
        <v>-0.18440557491289208</v>
      </c>
      <c r="F508" s="2">
        <f>VLOOKUP($B508,'Changes (pct point)'!$B:$AA,F$645,FALSE)/(VLOOKUP($B508,'Rates (%) SA2'!$B:$AA,F$645,FALSE)-(VLOOKUP($B508,'Changes (pct point)'!$B:$AA,F$645,FALSE)))</f>
        <v>-8.2214397905759101E-2</v>
      </c>
      <c r="G508" s="2">
        <f>VLOOKUP($B508,'Changes (pct point)'!$B:$AA,G$645,FALSE)/(VLOOKUP($B508,'Rates (%) SA2'!$B:$AA,G$645,FALSE)-(VLOOKUP($B508,'Changes (pct point)'!$B:$AA,G$645,FALSE)))</f>
        <v>0.3108490566037736</v>
      </c>
      <c r="H508" s="2">
        <f>VLOOKUP($B508,'Changes (pct point)'!$B:$AA,H$645,FALSE)/(VLOOKUP($B508,'Rates (%) SA2'!$B:$AA,H$645,FALSE)-(VLOOKUP($B508,'Changes (pct point)'!$B:$AA,H$645,FALSE)))</f>
        <v>8.5387841409691648E-2</v>
      </c>
      <c r="I508" s="2">
        <f>VLOOKUP($B508,'Changes (pct point)'!$B:$AA,I$645,FALSE)/(VLOOKUP($B508,'Rates (%) SA2'!$B:$AA,I$645,FALSE)-(VLOOKUP($B508,'Changes (pct point)'!$B:$AA,I$645,FALSE)))</f>
        <v>-8.9564044943820198E-2</v>
      </c>
      <c r="J508" s="2">
        <f>VLOOKUP($B508,'Changes (pct point)'!$B:$AA,J$645,FALSE)/(VLOOKUP($B508,'Rates (%) SA2'!$B:$AA,J$645,FALSE)-(VLOOKUP($B508,'Changes (pct point)'!$B:$AA,J$645,FALSE)))</f>
        <v>-8.4388101983002336E-3</v>
      </c>
      <c r="K508" s="2">
        <f>VLOOKUP($B508,'Changes (pct point)'!$B:$AA,K$645,FALSE)/(VLOOKUP($B508,'Rates (%) SA2'!$B:$AA,K$645,FALSE)-(VLOOKUP($B508,'Changes (pct point)'!$B:$AA,K$645,FALSE)))</f>
        <v>0.40021390374331556</v>
      </c>
      <c r="L508" s="2">
        <f>VLOOKUP($B508,'Changes (pct point)'!$B:$AA,L$645,FALSE)/(VLOOKUP($B508,'Rates (%) SA2'!$B:$AA,L$645,FALSE)-(VLOOKUP($B508,'Changes (pct point)'!$B:$AA,L$645,FALSE)))</f>
        <v>-0.1990236813778257</v>
      </c>
      <c r="M508" s="2">
        <f>VLOOKUP($B508,'Changes (pct point)'!$B:$AA,M$645,FALSE)/(VLOOKUP($B508,'Rates (%) SA2'!$B:$AA,M$645,FALSE)-(VLOOKUP($B508,'Changes (pct point)'!$B:$AA,M$645,FALSE)))</f>
        <v>-0.22052256097560971</v>
      </c>
      <c r="N508" s="2">
        <f>VLOOKUP($B508,'Changes (pct point)'!$B:$AA,N$645,FALSE)/(VLOOKUP($B508,'Rates (%) SA2'!$B:$AA,N$645,FALSE)-(VLOOKUP($B508,'Changes (pct point)'!$B:$AA,N$645,FALSE)))</f>
        <v>-0.51994046822742479</v>
      </c>
      <c r="O508" s="2">
        <f>VLOOKUP($B508,'Changes (pct point)'!$B:$AA,O$645,FALSE)/(VLOOKUP($B508,'Rates (%) SA2'!$B:$AA,O$645,FALSE)-(VLOOKUP($B508,'Changes (pct point)'!$B:$AA,O$645,FALSE)))</f>
        <v>0.31047962085308062</v>
      </c>
      <c r="P508" s="2">
        <f>VLOOKUP($B508,'Changes (pct point)'!$B:$AA,P$645,FALSE)/(VLOOKUP($B508,'Rates (%) SA2'!$B:$AA,P$645,FALSE)-(VLOOKUP($B508,'Changes (pct point)'!$B:$AA,P$645,FALSE)))</f>
        <v>-0.16370547445255476</v>
      </c>
      <c r="Q508" s="2">
        <f>VLOOKUP($B508,'Changes (pct point)'!$B:$AA,Q$645,FALSE)/(VLOOKUP($B508,'Rates (%) SA2'!$B:$AA,Q$645,FALSE)-(VLOOKUP($B508,'Changes (pct point)'!$B:$AA,Q$645,FALSE)))</f>
        <v>6.7629961832061034E-2</v>
      </c>
      <c r="R508" s="2">
        <f>VLOOKUP($B508,'Changes (pct point)'!$B:$AA,R$645,FALSE)/(VLOOKUP($B508,'Rates (%) SA2'!$B:$AA,R$645,FALSE)-(VLOOKUP($B508,'Changes (pct point)'!$B:$AA,R$645,FALSE)))</f>
        <v>0.45060347826086977</v>
      </c>
      <c r="S508" s="2">
        <f>VLOOKUP($B508,'Changes (pct point)'!$B:$AA,S$645,FALSE)/(VLOOKUP($B508,'Rates (%) SA2'!$B:$AA,S$645,FALSE)-(VLOOKUP($B508,'Changes (pct point)'!$B:$AA,S$645,FALSE)))</f>
        <v>-0.27536098310291857</v>
      </c>
      <c r="T508" s="2">
        <f>VLOOKUP($B508,'Changes (pct point)'!$B:$AA,T$645,FALSE)/(VLOOKUP($B508,'Rates (%) SA2'!$B:$AA,T$645,FALSE)-(VLOOKUP($B508,'Changes (pct point)'!$B:$AA,T$645,FALSE)))</f>
        <v>1.0617423841059599</v>
      </c>
      <c r="U508" s="2">
        <f>VLOOKUP($B508,'Changes (pct point)'!$B:$AA,U$645,FALSE)/(VLOOKUP($B508,'Rates (%) SA2'!$B:$AA,U$645,FALSE)-(VLOOKUP($B508,'Changes (pct point)'!$B:$AA,U$645,FALSE)))</f>
        <v>-0.30666644204851756</v>
      </c>
      <c r="V508" s="2">
        <f>VLOOKUP($B508,'Changes (pct point)'!$B:$AA,V$645,FALSE)/(VLOOKUP($B508,'Rates (%) SA2'!$B:$AA,V$645,FALSE)-(VLOOKUP($B508,'Changes (pct point)'!$B:$AA,V$645,FALSE)))</f>
        <v>-6.4174228675128509E-4</v>
      </c>
      <c r="W508" s="2">
        <f>VLOOKUP($B508,'Changes (pct point)'!$B:$AA,W$645,FALSE)/(VLOOKUP($B508,'Rates (%) SA2'!$B:$AA,W$645,FALSE)-(VLOOKUP($B508,'Changes (pct point)'!$B:$AA,W$645,FALSE)))</f>
        <v>0.2567567567567568</v>
      </c>
      <c r="X508" s="2">
        <f>VLOOKUP($B508,'Changes (pct point)'!$B:$AA,X$645,FALSE)/(VLOOKUP($B508,'Rates (%) SA2'!$B:$AA,X$645,FALSE)-(VLOOKUP($B508,'Changes (pct point)'!$B:$AA,X$645,FALSE)))</f>
        <v>-1.2911994563370711E-2</v>
      </c>
      <c r="Y508" s="2">
        <f>VLOOKUP($B508,'Changes (pct point)'!$B:$AA,Y$645,FALSE)/(VLOOKUP($B508,'Rates (%) SA2'!$B:$AA,Y$645,FALSE)-(VLOOKUP($B508,'Changes (pct point)'!$B:$AA,Y$645,FALSE)))</f>
        <v>-8.0182529335071709E-2</v>
      </c>
      <c r="Z508" s="2">
        <f>VLOOKUP($B508,'Changes (pct point)'!$B:$AA,Z$645,FALSE)/(VLOOKUP($B508,'Rates (%) SA2'!$B:$AA,Z$645,FALSE)-(VLOOKUP($B508,'Changes (pct point)'!$B:$AA,Z$645,FALSE)))</f>
        <v>0.28905597326649962</v>
      </c>
    </row>
    <row r="509" spans="1:26" x14ac:dyDescent="0.3">
      <c r="A509">
        <v>106041127</v>
      </c>
      <c r="B509" t="s">
        <v>203</v>
      </c>
      <c r="C509" s="2">
        <f>VLOOKUP($B509,'Changes (pct point)'!$B:$AA,C$645,FALSE)/(VLOOKUP($B509,'Rates (%) SA2'!$B:$AA,C$645,FALSE)-(VLOOKUP($B509,'Changes (pct point)'!$B:$AA,C$645,FALSE)))</f>
        <v>0.14304668874172199</v>
      </c>
      <c r="D509" s="2">
        <f>VLOOKUP($B509,'Changes (pct point)'!$B:$AA,D$645,FALSE)/(VLOOKUP($B509,'Rates (%) SA2'!$B:$AA,D$645,FALSE)-(VLOOKUP($B509,'Changes (pct point)'!$B:$AA,D$645,FALSE)))</f>
        <v>-0.47461904761904761</v>
      </c>
      <c r="E509" s="2">
        <f>VLOOKUP($B509,'Changes (pct point)'!$B:$AA,E$645,FALSE)/(VLOOKUP($B509,'Rates (%) SA2'!$B:$AA,E$645,FALSE)-(VLOOKUP($B509,'Changes (pct point)'!$B:$AA,E$645,FALSE)))</f>
        <v>1.5257214285714285</v>
      </c>
      <c r="F509" s="2">
        <f>VLOOKUP($B509,'Changes (pct point)'!$B:$AA,F$645,FALSE)/(VLOOKUP($B509,'Rates (%) SA2'!$B:$AA,F$645,FALSE)-(VLOOKUP($B509,'Changes (pct point)'!$B:$AA,F$645,FALSE)))</f>
        <v>0.5763447368421053</v>
      </c>
      <c r="G509" s="2">
        <f>VLOOKUP($B509,'Changes (pct point)'!$B:$AA,G$645,FALSE)/(VLOOKUP($B509,'Rates (%) SA2'!$B:$AA,G$645,FALSE)-(VLOOKUP($B509,'Changes (pct point)'!$B:$AA,G$645,FALSE)))</f>
        <v>-0.35397368421052622</v>
      </c>
      <c r="H509" s="2">
        <f>VLOOKUP($B509,'Changes (pct point)'!$B:$AA,H$645,FALSE)/(VLOOKUP($B509,'Rates (%) SA2'!$B:$AA,H$645,FALSE)-(VLOOKUP($B509,'Changes (pct point)'!$B:$AA,H$645,FALSE)))</f>
        <v>0.83273571428571425</v>
      </c>
      <c r="I509" s="2">
        <f>VLOOKUP($B509,'Changes (pct point)'!$B:$AA,I$645,FALSE)/(VLOOKUP($B509,'Rates (%) SA2'!$B:$AA,I$645,FALSE)-(VLOOKUP($B509,'Changes (pct point)'!$B:$AA,I$645,FALSE)))</f>
        <v>9.7649253731343325E-2</v>
      </c>
      <c r="J509" s="2">
        <f>VLOOKUP($B509,'Changes (pct point)'!$B:$AA,J$645,FALSE)/(VLOOKUP($B509,'Rates (%) SA2'!$B:$AA,J$645,FALSE)-(VLOOKUP($B509,'Changes (pct point)'!$B:$AA,J$645,FALSE)))</f>
        <v>0.3460377358490565</v>
      </c>
      <c r="K509" s="2">
        <f>VLOOKUP($B509,'Changes (pct point)'!$B:$AA,K$645,FALSE)/(VLOOKUP($B509,'Rates (%) SA2'!$B:$AA,K$645,FALSE)-(VLOOKUP($B509,'Changes (pct point)'!$B:$AA,K$645,FALSE)))</f>
        <v>0.99277777777777798</v>
      </c>
      <c r="L509" s="2">
        <f>VLOOKUP($B509,'Changes (pct point)'!$B:$AA,L$645,FALSE)/(VLOOKUP($B509,'Rates (%) SA2'!$B:$AA,L$645,FALSE)-(VLOOKUP($B509,'Changes (pct point)'!$B:$AA,L$645,FALSE)))</f>
        <v>-0.3893465346534653</v>
      </c>
      <c r="M509" s="2">
        <f>VLOOKUP($B509,'Changes (pct point)'!$B:$AA,M$645,FALSE)/(VLOOKUP($B509,'Rates (%) SA2'!$B:$AA,M$645,FALSE)-(VLOOKUP($B509,'Changes (pct point)'!$B:$AA,M$645,FALSE)))</f>
        <v>-0.18478367346938773</v>
      </c>
      <c r="N509" s="2">
        <f>VLOOKUP($B509,'Changes (pct point)'!$B:$AA,N$645,FALSE)/(VLOOKUP($B509,'Rates (%) SA2'!$B:$AA,N$645,FALSE)-(VLOOKUP($B509,'Changes (pct point)'!$B:$AA,N$645,FALSE)))</f>
        <v>10.570999999999993</v>
      </c>
      <c r="O509" s="2">
        <f>VLOOKUP($B509,'Changes (pct point)'!$B:$AA,O$645,FALSE)/(VLOOKUP($B509,'Rates (%) SA2'!$B:$AA,O$645,FALSE)-(VLOOKUP($B509,'Changes (pct point)'!$B:$AA,O$645,FALSE)))</f>
        <v>1.7454823529411763</v>
      </c>
      <c r="P509" s="2">
        <f>VLOOKUP($B509,'Changes (pct point)'!$B:$AA,P$645,FALSE)/(VLOOKUP($B509,'Rates (%) SA2'!$B:$AA,P$645,FALSE)-(VLOOKUP($B509,'Changes (pct point)'!$B:$AA,P$645,FALSE)))</f>
        <v>2.2854571428571426</v>
      </c>
      <c r="Q509" s="2">
        <f>VLOOKUP($B509,'Changes (pct point)'!$B:$AA,Q$645,FALSE)/(VLOOKUP($B509,'Rates (%) SA2'!$B:$AA,Q$645,FALSE)-(VLOOKUP($B509,'Changes (pct point)'!$B:$AA,Q$645,FALSE)))</f>
        <v>0.50604666666666676</v>
      </c>
      <c r="R509" s="2">
        <f>VLOOKUP($B509,'Changes (pct point)'!$B:$AA,R$645,FALSE)/(VLOOKUP($B509,'Rates (%) SA2'!$B:$AA,R$645,FALSE)-(VLOOKUP($B509,'Changes (pct point)'!$B:$AA,R$645,FALSE)))</f>
        <v>-0.32730555555555557</v>
      </c>
      <c r="S509" s="2">
        <f>VLOOKUP($B509,'Changes (pct point)'!$B:$AA,S$645,FALSE)/(VLOOKUP($B509,'Rates (%) SA2'!$B:$AA,S$645,FALSE)-(VLOOKUP($B509,'Changes (pct point)'!$B:$AA,S$645,FALSE)))</f>
        <v>0.4040119402985074</v>
      </c>
      <c r="T509" s="2">
        <f>VLOOKUP($B509,'Changes (pct point)'!$B:$AA,T$645,FALSE)/(VLOOKUP($B509,'Rates (%) SA2'!$B:$AA,T$645,FALSE)-(VLOOKUP($B509,'Changes (pct point)'!$B:$AA,T$645,FALSE)))</f>
        <v>3.3553999999999995</v>
      </c>
      <c r="U509" s="2">
        <f>VLOOKUP($B509,'Changes (pct point)'!$B:$AA,U$645,FALSE)/(VLOOKUP($B509,'Rates (%) SA2'!$B:$AA,U$645,FALSE)-(VLOOKUP($B509,'Changes (pct point)'!$B:$AA,U$645,FALSE)))</f>
        <v>-0.30920000000000003</v>
      </c>
      <c r="V509" s="2" t="e">
        <f>VLOOKUP($B509,'Changes (pct point)'!$B:$AA,V$645,FALSE)/(VLOOKUP($B509,'Rates (%) SA2'!$B:$AA,V$645,FALSE)-(VLOOKUP($B509,'Changes (pct point)'!$B:$AA,V$645,FALSE)))</f>
        <v>#VALUE!</v>
      </c>
      <c r="W509" s="2">
        <f>VLOOKUP($B509,'Changes (pct point)'!$B:$AA,W$645,FALSE)/(VLOOKUP($B509,'Rates (%) SA2'!$B:$AA,W$645,FALSE)-(VLOOKUP($B509,'Changes (pct point)'!$B:$AA,W$645,FALSE)))</f>
        <v>2.478017585931255E-2</v>
      </c>
      <c r="X509" s="2">
        <f>VLOOKUP($B509,'Changes (pct point)'!$B:$AA,X$645,FALSE)/(VLOOKUP($B509,'Rates (%) SA2'!$B:$AA,X$645,FALSE)-(VLOOKUP($B509,'Changes (pct point)'!$B:$AA,X$645,FALSE)))</f>
        <v>-0.5975283901135604</v>
      </c>
      <c r="Y509" s="2" t="e">
        <f>VLOOKUP($B509,'Changes (pct point)'!$B:$AA,Y$645,FALSE)/(VLOOKUP($B509,'Rates (%) SA2'!$B:$AA,Y$645,FALSE)-(VLOOKUP($B509,'Changes (pct point)'!$B:$AA,Y$645,FALSE)))</f>
        <v>#DIV/0!</v>
      </c>
      <c r="Z509" s="2">
        <f>VLOOKUP($B509,'Changes (pct point)'!$B:$AA,Z$645,FALSE)/(VLOOKUP($B509,'Rates (%) SA2'!$B:$AA,Z$645,FALSE)-(VLOOKUP($B509,'Changes (pct point)'!$B:$AA,Z$645,FALSE)))</f>
        <v>-0.61412598854649569</v>
      </c>
    </row>
    <row r="510" spans="1:26" x14ac:dyDescent="0.3">
      <c r="A510">
        <v>107041145</v>
      </c>
      <c r="B510" t="s">
        <v>223</v>
      </c>
      <c r="C510" s="2">
        <f>VLOOKUP($B510,'Changes (pct point)'!$B:$AA,C$645,FALSE)/(VLOOKUP($B510,'Rates (%) SA2'!$B:$AA,C$645,FALSE)-(VLOOKUP($B510,'Changes (pct point)'!$B:$AA,C$645,FALSE)))</f>
        <v>-0.16146775320139706</v>
      </c>
      <c r="D510" s="2">
        <f>VLOOKUP($B510,'Changes (pct point)'!$B:$AA,D$645,FALSE)/(VLOOKUP($B510,'Rates (%) SA2'!$B:$AA,D$645,FALSE)-(VLOOKUP($B510,'Changes (pct point)'!$B:$AA,D$645,FALSE)))</f>
        <v>-0.40001912350597618</v>
      </c>
      <c r="E510" s="2">
        <f>VLOOKUP($B510,'Changes (pct point)'!$B:$AA,E$645,FALSE)/(VLOOKUP($B510,'Rates (%) SA2'!$B:$AA,E$645,FALSE)-(VLOOKUP($B510,'Changes (pct point)'!$B:$AA,E$645,FALSE)))</f>
        <v>-0.23727071823204421</v>
      </c>
      <c r="F510" s="2">
        <f>VLOOKUP($B510,'Changes (pct point)'!$B:$AA,F$645,FALSE)/(VLOOKUP($B510,'Rates (%) SA2'!$B:$AA,F$645,FALSE)-(VLOOKUP($B510,'Changes (pct point)'!$B:$AA,F$645,FALSE)))</f>
        <v>-0.15588505747126438</v>
      </c>
      <c r="G510" s="2">
        <f>VLOOKUP($B510,'Changes (pct point)'!$B:$AA,G$645,FALSE)/(VLOOKUP($B510,'Rates (%) SA2'!$B:$AA,G$645,FALSE)-(VLOOKUP($B510,'Changes (pct point)'!$B:$AA,G$645,FALSE)))</f>
        <v>0.21305882352941186</v>
      </c>
      <c r="H510" s="2">
        <f>VLOOKUP($B510,'Changes (pct point)'!$B:$AA,H$645,FALSE)/(VLOOKUP($B510,'Rates (%) SA2'!$B:$AA,H$645,FALSE)-(VLOOKUP($B510,'Changes (pct point)'!$B:$AA,H$645,FALSE)))</f>
        <v>-4.2494062205466566E-2</v>
      </c>
      <c r="I510" s="2">
        <f>VLOOKUP($B510,'Changes (pct point)'!$B:$AA,I$645,FALSE)/(VLOOKUP($B510,'Rates (%) SA2'!$B:$AA,I$645,FALSE)-(VLOOKUP($B510,'Changes (pct point)'!$B:$AA,I$645,FALSE)))</f>
        <v>-0.14931518737672592</v>
      </c>
      <c r="J510" s="2">
        <f>VLOOKUP($B510,'Changes (pct point)'!$B:$AA,J$645,FALSE)/(VLOOKUP($B510,'Rates (%) SA2'!$B:$AA,J$645,FALSE)-(VLOOKUP($B510,'Changes (pct point)'!$B:$AA,J$645,FALSE)))</f>
        <v>-4.5695142378560103E-3</v>
      </c>
      <c r="K510" s="2">
        <f>VLOOKUP($B510,'Changes (pct point)'!$B:$AA,K$645,FALSE)/(VLOOKUP($B510,'Rates (%) SA2'!$B:$AA,K$645,FALSE)-(VLOOKUP($B510,'Changes (pct point)'!$B:$AA,K$645,FALSE)))</f>
        <v>0.1881506329113925</v>
      </c>
      <c r="L510" s="2">
        <f>VLOOKUP($B510,'Changes (pct point)'!$B:$AA,L$645,FALSE)/(VLOOKUP($B510,'Rates (%) SA2'!$B:$AA,L$645,FALSE)-(VLOOKUP($B510,'Changes (pct point)'!$B:$AA,L$645,FALSE)))</f>
        <v>-0.50769507445589912</v>
      </c>
      <c r="M510" s="2">
        <f>VLOOKUP($B510,'Changes (pct point)'!$B:$AA,M$645,FALSE)/(VLOOKUP($B510,'Rates (%) SA2'!$B:$AA,M$645,FALSE)-(VLOOKUP($B510,'Changes (pct point)'!$B:$AA,M$645,FALSE)))</f>
        <v>-0.10326198830409355</v>
      </c>
      <c r="N510" s="2">
        <f>VLOOKUP($B510,'Changes (pct point)'!$B:$AA,N$645,FALSE)/(VLOOKUP($B510,'Rates (%) SA2'!$B:$AA,N$645,FALSE)-(VLOOKUP($B510,'Changes (pct point)'!$B:$AA,N$645,FALSE)))</f>
        <v>-0.49875059760956181</v>
      </c>
      <c r="O510" s="2">
        <f>VLOOKUP($B510,'Changes (pct point)'!$B:$AA,O$645,FALSE)/(VLOOKUP($B510,'Rates (%) SA2'!$B:$AA,O$645,FALSE)-(VLOOKUP($B510,'Changes (pct point)'!$B:$AA,O$645,FALSE)))</f>
        <v>0.79249784172661897</v>
      </c>
      <c r="P510" s="2">
        <f>VLOOKUP($B510,'Changes (pct point)'!$B:$AA,P$645,FALSE)/(VLOOKUP($B510,'Rates (%) SA2'!$B:$AA,P$645,FALSE)-(VLOOKUP($B510,'Changes (pct point)'!$B:$AA,P$645,FALSE)))</f>
        <v>-0.40565660377358487</v>
      </c>
      <c r="Q510" s="2">
        <f>VLOOKUP($B510,'Changes (pct point)'!$B:$AA,Q$645,FALSE)/(VLOOKUP($B510,'Rates (%) SA2'!$B:$AA,Q$645,FALSE)-(VLOOKUP($B510,'Changes (pct point)'!$B:$AA,Q$645,FALSE)))</f>
        <v>-3.5210703666997113E-2</v>
      </c>
      <c r="R510" s="2">
        <f>VLOOKUP($B510,'Changes (pct point)'!$B:$AA,R$645,FALSE)/(VLOOKUP($B510,'Rates (%) SA2'!$B:$AA,R$645,FALSE)-(VLOOKUP($B510,'Changes (pct point)'!$B:$AA,R$645,FALSE)))</f>
        <v>0.34924463414634155</v>
      </c>
      <c r="S510" s="2">
        <f>VLOOKUP($B510,'Changes (pct point)'!$B:$AA,S$645,FALSE)/(VLOOKUP($B510,'Rates (%) SA2'!$B:$AA,S$645,FALSE)-(VLOOKUP($B510,'Changes (pct point)'!$B:$AA,S$645,FALSE)))</f>
        <v>-0.39040582524271839</v>
      </c>
      <c r="T510" s="2">
        <f>VLOOKUP($B510,'Changes (pct point)'!$B:$AA,T$645,FALSE)/(VLOOKUP($B510,'Rates (%) SA2'!$B:$AA,T$645,FALSE)-(VLOOKUP($B510,'Changes (pct point)'!$B:$AA,T$645,FALSE)))</f>
        <v>1.1248228571428573</v>
      </c>
      <c r="U510" s="2">
        <f>VLOOKUP($B510,'Changes (pct point)'!$B:$AA,U$645,FALSE)/(VLOOKUP($B510,'Rates (%) SA2'!$B:$AA,U$645,FALSE)-(VLOOKUP($B510,'Changes (pct point)'!$B:$AA,U$645,FALSE)))</f>
        <v>-0.31120360262008734</v>
      </c>
      <c r="V510" s="2">
        <f>VLOOKUP($B510,'Changes (pct point)'!$B:$AA,V$645,FALSE)/(VLOOKUP($B510,'Rates (%) SA2'!$B:$AA,V$645,FALSE)-(VLOOKUP($B510,'Changes (pct point)'!$B:$AA,V$645,FALSE)))</f>
        <v>-0.15538907242693778</v>
      </c>
      <c r="W510" s="2">
        <f>VLOOKUP($B510,'Changes (pct point)'!$B:$AA,W$645,FALSE)/(VLOOKUP($B510,'Rates (%) SA2'!$B:$AA,W$645,FALSE)-(VLOOKUP($B510,'Changes (pct point)'!$B:$AA,W$645,FALSE)))</f>
        <v>0.16236413043478262</v>
      </c>
      <c r="X510" s="2">
        <f>VLOOKUP($B510,'Changes (pct point)'!$B:$AA,X$645,FALSE)/(VLOOKUP($B510,'Rates (%) SA2'!$B:$AA,X$645,FALSE)-(VLOOKUP($B510,'Changes (pct point)'!$B:$AA,X$645,FALSE)))</f>
        <v>-0.15667361835245047</v>
      </c>
      <c r="Y510" s="2">
        <f>VLOOKUP($B510,'Changes (pct point)'!$B:$AA,Y$645,FALSE)/(VLOOKUP($B510,'Rates (%) SA2'!$B:$AA,Y$645,FALSE)-(VLOOKUP($B510,'Changes (pct point)'!$B:$AA,Y$645,FALSE)))</f>
        <v>0.27738853503184718</v>
      </c>
      <c r="Z510" s="2">
        <f>VLOOKUP($B510,'Changes (pct point)'!$B:$AA,Z$645,FALSE)/(VLOOKUP($B510,'Rates (%) SA2'!$B:$AA,Z$645,FALSE)-(VLOOKUP($B510,'Changes (pct point)'!$B:$AA,Z$645,FALSE)))</f>
        <v>0.23840048840048841</v>
      </c>
    </row>
    <row r="511" spans="1:26" x14ac:dyDescent="0.3">
      <c r="A511">
        <v>111031231</v>
      </c>
      <c r="B511" t="s">
        <v>310</v>
      </c>
      <c r="C511" s="2">
        <f>VLOOKUP($B511,'Changes (pct point)'!$B:$AA,C$645,FALSE)/(VLOOKUP($B511,'Rates (%) SA2'!$B:$AA,C$645,FALSE)-(VLOOKUP($B511,'Changes (pct point)'!$B:$AA,C$645,FALSE)))</f>
        <v>-0.32800176858433089</v>
      </c>
      <c r="D511" s="2">
        <f>VLOOKUP($B511,'Changes (pct point)'!$B:$AA,D$645,FALSE)/(VLOOKUP($B511,'Rates (%) SA2'!$B:$AA,D$645,FALSE)-(VLOOKUP($B511,'Changes (pct point)'!$B:$AA,D$645,FALSE)))</f>
        <v>-0.30848689655172412</v>
      </c>
      <c r="E511" s="2">
        <f>VLOOKUP($B511,'Changes (pct point)'!$B:$AA,E$645,FALSE)/(VLOOKUP($B511,'Rates (%) SA2'!$B:$AA,E$645,FALSE)-(VLOOKUP($B511,'Changes (pct point)'!$B:$AA,E$645,FALSE)))</f>
        <v>-0.60925392320534222</v>
      </c>
      <c r="F511" s="2">
        <f>VLOOKUP($B511,'Changes (pct point)'!$B:$AA,F$645,FALSE)/(VLOOKUP($B511,'Rates (%) SA2'!$B:$AA,F$645,FALSE)-(VLOOKUP($B511,'Changes (pct point)'!$B:$AA,F$645,FALSE)))</f>
        <v>-0.18177088055797727</v>
      </c>
      <c r="G511" s="2">
        <f>VLOOKUP($B511,'Changes (pct point)'!$B:$AA,G$645,FALSE)/(VLOOKUP($B511,'Rates (%) SA2'!$B:$AA,G$645,FALSE)-(VLOOKUP($B511,'Changes (pct point)'!$B:$AA,G$645,FALSE)))</f>
        <v>-0.37701650165016504</v>
      </c>
      <c r="H511" s="2">
        <f>VLOOKUP($B511,'Changes (pct point)'!$B:$AA,H$645,FALSE)/(VLOOKUP($B511,'Rates (%) SA2'!$B:$AA,H$645,FALSE)-(VLOOKUP($B511,'Changes (pct point)'!$B:$AA,H$645,FALSE)))</f>
        <v>-0.2546445703493862</v>
      </c>
      <c r="I511" s="2">
        <f>VLOOKUP($B511,'Changes (pct point)'!$B:$AA,I$645,FALSE)/(VLOOKUP($B511,'Rates (%) SA2'!$B:$AA,I$645,FALSE)-(VLOOKUP($B511,'Changes (pct point)'!$B:$AA,I$645,FALSE)))</f>
        <v>-0.40616363636363639</v>
      </c>
      <c r="J511" s="2">
        <f>VLOOKUP($B511,'Changes (pct point)'!$B:$AA,J$645,FALSE)/(VLOOKUP($B511,'Rates (%) SA2'!$B:$AA,J$645,FALSE)-(VLOOKUP($B511,'Changes (pct point)'!$B:$AA,J$645,FALSE)))</f>
        <v>0.16691759999999997</v>
      </c>
      <c r="K511" s="2">
        <f>VLOOKUP($B511,'Changes (pct point)'!$B:$AA,K$645,FALSE)/(VLOOKUP($B511,'Rates (%) SA2'!$B:$AA,K$645,FALSE)-(VLOOKUP($B511,'Changes (pct point)'!$B:$AA,K$645,FALSE)))</f>
        <v>-0.24144575835475579</v>
      </c>
      <c r="L511" s="2">
        <f>VLOOKUP($B511,'Changes (pct point)'!$B:$AA,L$645,FALSE)/(VLOOKUP($B511,'Rates (%) SA2'!$B:$AA,L$645,FALSE)-(VLOOKUP($B511,'Changes (pct point)'!$B:$AA,L$645,FALSE)))</f>
        <v>-0.38678454198473289</v>
      </c>
      <c r="M511" s="2">
        <f>VLOOKUP($B511,'Changes (pct point)'!$B:$AA,M$645,FALSE)/(VLOOKUP($B511,'Rates (%) SA2'!$B:$AA,M$645,FALSE)-(VLOOKUP($B511,'Changes (pct point)'!$B:$AA,M$645,FALSE)))</f>
        <v>-0.30768980044345901</v>
      </c>
      <c r="N511" s="2">
        <f>VLOOKUP($B511,'Changes (pct point)'!$B:$AA,N$645,FALSE)/(VLOOKUP($B511,'Rates (%) SA2'!$B:$AA,N$645,FALSE)-(VLOOKUP($B511,'Changes (pct point)'!$B:$AA,N$645,FALSE)))</f>
        <v>-0.24897254901960789</v>
      </c>
      <c r="O511" s="2">
        <f>VLOOKUP($B511,'Changes (pct point)'!$B:$AA,O$645,FALSE)/(VLOOKUP($B511,'Rates (%) SA2'!$B:$AA,O$645,FALSE)-(VLOOKUP($B511,'Changes (pct point)'!$B:$AA,O$645,FALSE)))</f>
        <v>0.13775339366515843</v>
      </c>
      <c r="P511" s="2">
        <f>VLOOKUP($B511,'Changes (pct point)'!$B:$AA,P$645,FALSE)/(VLOOKUP($B511,'Rates (%) SA2'!$B:$AA,P$645,FALSE)-(VLOOKUP($B511,'Changes (pct point)'!$B:$AA,P$645,FALSE)))</f>
        <v>-0.37531365313653142</v>
      </c>
      <c r="Q511" s="2">
        <f>VLOOKUP($B511,'Changes (pct point)'!$B:$AA,Q$645,FALSE)/(VLOOKUP($B511,'Rates (%) SA2'!$B:$AA,Q$645,FALSE)-(VLOOKUP($B511,'Changes (pct point)'!$B:$AA,Q$645,FALSE)))</f>
        <v>-0.17111976320582875</v>
      </c>
      <c r="R511" s="2">
        <f>VLOOKUP($B511,'Changes (pct point)'!$B:$AA,R$645,FALSE)/(VLOOKUP($B511,'Rates (%) SA2'!$B:$AA,R$645,FALSE)-(VLOOKUP($B511,'Changes (pct point)'!$B:$AA,R$645,FALSE)))</f>
        <v>-0.29534705882352941</v>
      </c>
      <c r="S511" s="2">
        <f>VLOOKUP($B511,'Changes (pct point)'!$B:$AA,S$645,FALSE)/(VLOOKUP($B511,'Rates (%) SA2'!$B:$AA,S$645,FALSE)-(VLOOKUP($B511,'Changes (pct point)'!$B:$AA,S$645,FALSE)))</f>
        <v>-0.57929709302325583</v>
      </c>
      <c r="T511" s="2">
        <f>VLOOKUP($B511,'Changes (pct point)'!$B:$AA,T$645,FALSE)/(VLOOKUP($B511,'Rates (%) SA2'!$B:$AA,T$645,FALSE)-(VLOOKUP($B511,'Changes (pct point)'!$B:$AA,T$645,FALSE)))</f>
        <v>0.34061739130434787</v>
      </c>
      <c r="U511" s="2">
        <f>VLOOKUP($B511,'Changes (pct point)'!$B:$AA,U$645,FALSE)/(VLOOKUP($B511,'Rates (%) SA2'!$B:$AA,U$645,FALSE)-(VLOOKUP($B511,'Changes (pct point)'!$B:$AA,U$645,FALSE)))</f>
        <v>-0.31512444011684521</v>
      </c>
      <c r="V511" s="2">
        <f>VLOOKUP($B511,'Changes (pct point)'!$B:$AA,V$645,FALSE)/(VLOOKUP($B511,'Rates (%) SA2'!$B:$AA,V$645,FALSE)-(VLOOKUP($B511,'Changes (pct point)'!$B:$AA,V$645,FALSE)))</f>
        <v>-0.29322977667493799</v>
      </c>
      <c r="W511" s="2">
        <f>VLOOKUP($B511,'Changes (pct point)'!$B:$AA,W$645,FALSE)/(VLOOKUP($B511,'Rates (%) SA2'!$B:$AA,W$645,FALSE)-(VLOOKUP($B511,'Changes (pct point)'!$B:$AA,W$645,FALSE)))</f>
        <v>-0.13400642496558055</v>
      </c>
      <c r="X511" s="2">
        <f>VLOOKUP($B511,'Changes (pct point)'!$B:$AA,X$645,FALSE)/(VLOOKUP($B511,'Rates (%) SA2'!$B:$AA,X$645,FALSE)-(VLOOKUP($B511,'Changes (pct point)'!$B:$AA,X$645,FALSE)))</f>
        <v>-0.1822784810126582</v>
      </c>
      <c r="Y511" s="2">
        <f>VLOOKUP($B511,'Changes (pct point)'!$B:$AA,Y$645,FALSE)/(VLOOKUP($B511,'Rates (%) SA2'!$B:$AA,Y$645,FALSE)-(VLOOKUP($B511,'Changes (pct point)'!$B:$AA,Y$645,FALSE)))</f>
        <v>-0.26203829046606075</v>
      </c>
      <c r="Z511" s="2">
        <f>VLOOKUP($B511,'Changes (pct point)'!$B:$AA,Z$645,FALSE)/(VLOOKUP($B511,'Rates (%) SA2'!$B:$AA,Z$645,FALSE)-(VLOOKUP($B511,'Changes (pct point)'!$B:$AA,Z$645,FALSE)))</f>
        <v>0.41914893617021276</v>
      </c>
    </row>
    <row r="512" spans="1:26" x14ac:dyDescent="0.3">
      <c r="A512">
        <v>105031101</v>
      </c>
      <c r="B512" t="s">
        <v>175</v>
      </c>
      <c r="C512" s="2">
        <f>VLOOKUP($B512,'Changes (pct point)'!$B:$AA,C$645,FALSE)/(VLOOKUP($B512,'Rates (%) SA2'!$B:$AA,C$645,FALSE)-(VLOOKUP($B512,'Changes (pct point)'!$B:$AA,C$645,FALSE)))</f>
        <v>-0.11046344351258007</v>
      </c>
      <c r="D512" s="2">
        <f>VLOOKUP($B512,'Changes (pct point)'!$B:$AA,D$645,FALSE)/(VLOOKUP($B512,'Rates (%) SA2'!$B:$AA,D$645,FALSE)-(VLOOKUP($B512,'Changes (pct point)'!$B:$AA,D$645,FALSE)))</f>
        <v>-0.34293907284768221</v>
      </c>
      <c r="E512" s="2">
        <f>VLOOKUP($B512,'Changes (pct point)'!$B:$AA,E$645,FALSE)/(VLOOKUP($B512,'Rates (%) SA2'!$B:$AA,E$645,FALSE)-(VLOOKUP($B512,'Changes (pct point)'!$B:$AA,E$645,FALSE)))</f>
        <v>-0.10274210526315793</v>
      </c>
      <c r="F512" s="2">
        <f>VLOOKUP($B512,'Changes (pct point)'!$B:$AA,F$645,FALSE)/(VLOOKUP($B512,'Rates (%) SA2'!$B:$AA,F$645,FALSE)-(VLOOKUP($B512,'Changes (pct point)'!$B:$AA,F$645,FALSE)))</f>
        <v>-8.5379955947136529E-2</v>
      </c>
      <c r="G512" s="2">
        <f>VLOOKUP($B512,'Changes (pct point)'!$B:$AA,G$645,FALSE)/(VLOOKUP($B512,'Rates (%) SA2'!$B:$AA,G$645,FALSE)-(VLOOKUP($B512,'Changes (pct point)'!$B:$AA,G$645,FALSE)))</f>
        <v>0.29609721254355392</v>
      </c>
      <c r="H512" s="2">
        <f>VLOOKUP($B512,'Changes (pct point)'!$B:$AA,H$645,FALSE)/(VLOOKUP($B512,'Rates (%) SA2'!$B:$AA,H$645,FALSE)-(VLOOKUP($B512,'Changes (pct point)'!$B:$AA,H$645,FALSE)))</f>
        <v>4.2869930069930076E-2</v>
      </c>
      <c r="I512" s="2">
        <f>VLOOKUP($B512,'Changes (pct point)'!$B:$AA,I$645,FALSE)/(VLOOKUP($B512,'Rates (%) SA2'!$B:$AA,I$645,FALSE)-(VLOOKUP($B512,'Changes (pct point)'!$B:$AA,I$645,FALSE)))</f>
        <v>-6.0226694915254245E-2</v>
      </c>
      <c r="J512" s="2">
        <f>VLOOKUP($B512,'Changes (pct point)'!$B:$AA,J$645,FALSE)/(VLOOKUP($B512,'Rates (%) SA2'!$B:$AA,J$645,FALSE)-(VLOOKUP($B512,'Changes (pct point)'!$B:$AA,J$645,FALSE)))</f>
        <v>3.7512019230769099E-2</v>
      </c>
      <c r="K512" s="2">
        <f>VLOOKUP($B512,'Changes (pct point)'!$B:$AA,K$645,FALSE)/(VLOOKUP($B512,'Rates (%) SA2'!$B:$AA,K$645,FALSE)-(VLOOKUP($B512,'Changes (pct point)'!$B:$AA,K$645,FALSE)))</f>
        <v>3.4074626865671497E-2</v>
      </c>
      <c r="L512" s="2">
        <f>VLOOKUP($B512,'Changes (pct point)'!$B:$AA,L$645,FALSE)/(VLOOKUP($B512,'Rates (%) SA2'!$B:$AA,L$645,FALSE)-(VLOOKUP($B512,'Changes (pct point)'!$B:$AA,L$645,FALSE)))</f>
        <v>-2.768141592920461E-3</v>
      </c>
      <c r="M512" s="2">
        <f>VLOOKUP($B512,'Changes (pct point)'!$B:$AA,M$645,FALSE)/(VLOOKUP($B512,'Rates (%) SA2'!$B:$AA,M$645,FALSE)-(VLOOKUP($B512,'Changes (pct point)'!$B:$AA,M$645,FALSE)))</f>
        <v>-0.27235837988826811</v>
      </c>
      <c r="N512" s="2">
        <f>VLOOKUP($B512,'Changes (pct point)'!$B:$AA,N$645,FALSE)/(VLOOKUP($B512,'Rates (%) SA2'!$B:$AA,N$645,FALSE)-(VLOOKUP($B512,'Changes (pct point)'!$B:$AA,N$645,FALSE)))</f>
        <v>-0.49777962962962963</v>
      </c>
      <c r="O512" s="2">
        <f>VLOOKUP($B512,'Changes (pct point)'!$B:$AA,O$645,FALSE)/(VLOOKUP($B512,'Rates (%) SA2'!$B:$AA,O$645,FALSE)-(VLOOKUP($B512,'Changes (pct point)'!$B:$AA,O$645,FALSE)))</f>
        <v>1.765822784810131E-2</v>
      </c>
      <c r="P512" s="2">
        <f>VLOOKUP($B512,'Changes (pct point)'!$B:$AA,P$645,FALSE)/(VLOOKUP($B512,'Rates (%) SA2'!$B:$AA,P$645,FALSE)-(VLOOKUP($B512,'Changes (pct point)'!$B:$AA,P$645,FALSE)))</f>
        <v>-0.19053989071038252</v>
      </c>
      <c r="Q512" s="2">
        <f>VLOOKUP($B512,'Changes (pct point)'!$B:$AA,Q$645,FALSE)/(VLOOKUP($B512,'Rates (%) SA2'!$B:$AA,Q$645,FALSE)-(VLOOKUP($B512,'Changes (pct point)'!$B:$AA,Q$645,FALSE)))</f>
        <v>1.1181909547738657E-2</v>
      </c>
      <c r="R512" s="2">
        <f>VLOOKUP($B512,'Changes (pct point)'!$B:$AA,R$645,FALSE)/(VLOOKUP($B512,'Rates (%) SA2'!$B:$AA,R$645,FALSE)-(VLOOKUP($B512,'Changes (pct point)'!$B:$AA,R$645,FALSE)))</f>
        <v>0.4242044444444445</v>
      </c>
      <c r="S512" s="2">
        <f>VLOOKUP($B512,'Changes (pct point)'!$B:$AA,S$645,FALSE)/(VLOOKUP($B512,'Rates (%) SA2'!$B:$AA,S$645,FALSE)-(VLOOKUP($B512,'Changes (pct point)'!$B:$AA,S$645,FALSE)))</f>
        <v>-0.19747267267267268</v>
      </c>
      <c r="T512" s="2">
        <f>VLOOKUP($B512,'Changes (pct point)'!$B:$AA,T$645,FALSE)/(VLOOKUP($B512,'Rates (%) SA2'!$B:$AA,T$645,FALSE)-(VLOOKUP($B512,'Changes (pct point)'!$B:$AA,T$645,FALSE)))</f>
        <v>0.84053781512605041</v>
      </c>
      <c r="U512" s="2">
        <f>VLOOKUP($B512,'Changes (pct point)'!$B:$AA,U$645,FALSE)/(VLOOKUP($B512,'Rates (%) SA2'!$B:$AA,U$645,FALSE)-(VLOOKUP($B512,'Changes (pct point)'!$B:$AA,U$645,FALSE)))</f>
        <v>-0.31579999999999997</v>
      </c>
      <c r="V512" s="2">
        <f>VLOOKUP($B512,'Changes (pct point)'!$B:$AA,V$645,FALSE)/(VLOOKUP($B512,'Rates (%) SA2'!$B:$AA,V$645,FALSE)-(VLOOKUP($B512,'Changes (pct point)'!$B:$AA,V$645,FALSE)))</f>
        <v>0.12151080402010048</v>
      </c>
      <c r="W512" s="2">
        <f>VLOOKUP($B512,'Changes (pct point)'!$B:$AA,W$645,FALSE)/(VLOOKUP($B512,'Rates (%) SA2'!$B:$AA,W$645,FALSE)-(VLOOKUP($B512,'Changes (pct point)'!$B:$AA,W$645,FALSE)))</f>
        <v>0.15491651205936921</v>
      </c>
      <c r="X512" s="2">
        <f>VLOOKUP($B512,'Changes (pct point)'!$B:$AA,X$645,FALSE)/(VLOOKUP($B512,'Rates (%) SA2'!$B:$AA,X$645,FALSE)-(VLOOKUP($B512,'Changes (pct point)'!$B:$AA,X$645,FALSE)))</f>
        <v>-0.13575214023644516</v>
      </c>
      <c r="Y512" s="2">
        <f>VLOOKUP($B512,'Changes (pct point)'!$B:$AA,Y$645,FALSE)/(VLOOKUP($B512,'Rates (%) SA2'!$B:$AA,Y$645,FALSE)-(VLOOKUP($B512,'Changes (pct point)'!$B:$AA,Y$645,FALSE)))</f>
        <v>-0.55379885814668417</v>
      </c>
      <c r="Z512" s="2">
        <f>VLOOKUP($B512,'Changes (pct point)'!$B:$AA,Z$645,FALSE)/(VLOOKUP($B512,'Rates (%) SA2'!$B:$AA,Z$645,FALSE)-(VLOOKUP($B512,'Changes (pct point)'!$B:$AA,Z$645,FALSE)))</f>
        <v>0.35979087452471487</v>
      </c>
    </row>
    <row r="513" spans="1:26" x14ac:dyDescent="0.3">
      <c r="A513">
        <v>101041018</v>
      </c>
      <c r="B513" t="s">
        <v>85</v>
      </c>
      <c r="C513" s="2">
        <f>VLOOKUP($B513,'Changes (pct point)'!$B:$AA,C$645,FALSE)/(VLOOKUP($B513,'Rates (%) SA2'!$B:$AA,C$645,FALSE)-(VLOOKUP($B513,'Changes (pct point)'!$B:$AA,C$645,FALSE)))</f>
        <v>4.4896445450896924E-2</v>
      </c>
      <c r="D513" s="2">
        <f>VLOOKUP($B513,'Changes (pct point)'!$B:$AA,D$645,FALSE)/(VLOOKUP($B513,'Rates (%) SA2'!$B:$AA,D$645,FALSE)-(VLOOKUP($B513,'Changes (pct point)'!$B:$AA,D$645,FALSE)))</f>
        <v>-0.34283110367892977</v>
      </c>
      <c r="E513" s="2">
        <f>VLOOKUP($B513,'Changes (pct point)'!$B:$AA,E$645,FALSE)/(VLOOKUP($B513,'Rates (%) SA2'!$B:$AA,E$645,FALSE)-(VLOOKUP($B513,'Changes (pct point)'!$B:$AA,E$645,FALSE)))</f>
        <v>0.74648888888888909</v>
      </c>
      <c r="F513" s="2">
        <f>VLOOKUP($B513,'Changes (pct point)'!$B:$AA,F$645,FALSE)/(VLOOKUP($B513,'Rates (%) SA2'!$B:$AA,F$645,FALSE)-(VLOOKUP($B513,'Changes (pct point)'!$B:$AA,F$645,FALSE)))</f>
        <v>3.6479690522243924E-3</v>
      </c>
      <c r="G513" s="2">
        <f>VLOOKUP($B513,'Changes (pct point)'!$B:$AA,G$645,FALSE)/(VLOOKUP($B513,'Rates (%) SA2'!$B:$AA,G$645,FALSE)-(VLOOKUP($B513,'Changes (pct point)'!$B:$AA,G$645,FALSE)))</f>
        <v>0.40031928251121085</v>
      </c>
      <c r="H513" s="2">
        <f>VLOOKUP($B513,'Changes (pct point)'!$B:$AA,H$645,FALSE)/(VLOOKUP($B513,'Rates (%) SA2'!$B:$AA,H$645,FALSE)-(VLOOKUP($B513,'Changes (pct point)'!$B:$AA,H$645,FALSE)))</f>
        <v>0.33130966057441252</v>
      </c>
      <c r="I513" s="2">
        <f>VLOOKUP($B513,'Changes (pct point)'!$B:$AA,I$645,FALSE)/(VLOOKUP($B513,'Rates (%) SA2'!$B:$AA,I$645,FALSE)-(VLOOKUP($B513,'Changes (pct point)'!$B:$AA,I$645,FALSE)))</f>
        <v>6.3860402684563722E-2</v>
      </c>
      <c r="J513" s="2">
        <f>VLOOKUP($B513,'Changes (pct point)'!$B:$AA,J$645,FALSE)/(VLOOKUP($B513,'Rates (%) SA2'!$B:$AA,J$645,FALSE)-(VLOOKUP($B513,'Changes (pct point)'!$B:$AA,J$645,FALSE)))</f>
        <v>-6.0100427350427255E-2</v>
      </c>
      <c r="K513" s="2">
        <f>VLOOKUP($B513,'Changes (pct point)'!$B:$AA,K$645,FALSE)/(VLOOKUP($B513,'Rates (%) SA2'!$B:$AA,K$645,FALSE)-(VLOOKUP($B513,'Changes (pct point)'!$B:$AA,K$645,FALSE)))</f>
        <v>0.38936907216494854</v>
      </c>
      <c r="L513" s="2">
        <f>VLOOKUP($B513,'Changes (pct point)'!$B:$AA,L$645,FALSE)/(VLOOKUP($B513,'Rates (%) SA2'!$B:$AA,L$645,FALSE)-(VLOOKUP($B513,'Changes (pct point)'!$B:$AA,L$645,FALSE)))</f>
        <v>-3.4234005763688777E-2</v>
      </c>
      <c r="M513" s="2">
        <f>VLOOKUP($B513,'Changes (pct point)'!$B:$AA,M$645,FALSE)/(VLOOKUP($B513,'Rates (%) SA2'!$B:$AA,M$645,FALSE)-(VLOOKUP($B513,'Changes (pct point)'!$B:$AA,M$645,FALSE)))</f>
        <v>-2.6310650887573912E-2</v>
      </c>
      <c r="N513" s="2">
        <f>VLOOKUP($B513,'Changes (pct point)'!$B:$AA,N$645,FALSE)/(VLOOKUP($B513,'Rates (%) SA2'!$B:$AA,N$645,FALSE)-(VLOOKUP($B513,'Changes (pct point)'!$B:$AA,N$645,FALSE)))</f>
        <v>-0.37039473684210528</v>
      </c>
      <c r="O513" s="2">
        <f>VLOOKUP($B513,'Changes (pct point)'!$B:$AA,O$645,FALSE)/(VLOOKUP($B513,'Rates (%) SA2'!$B:$AA,O$645,FALSE)-(VLOOKUP($B513,'Changes (pct point)'!$B:$AA,O$645,FALSE)))</f>
        <v>0.68852680412371126</v>
      </c>
      <c r="P513" s="2">
        <f>VLOOKUP($B513,'Changes (pct point)'!$B:$AA,P$645,FALSE)/(VLOOKUP($B513,'Rates (%) SA2'!$B:$AA,P$645,FALSE)-(VLOOKUP($B513,'Changes (pct point)'!$B:$AA,P$645,FALSE)))</f>
        <v>0.44098709677419362</v>
      </c>
      <c r="Q513" s="2">
        <f>VLOOKUP($B513,'Changes (pct point)'!$B:$AA,Q$645,FALSE)/(VLOOKUP($B513,'Rates (%) SA2'!$B:$AA,Q$645,FALSE)-(VLOOKUP($B513,'Changes (pct point)'!$B:$AA,Q$645,FALSE)))</f>
        <v>0.16746005361930313</v>
      </c>
      <c r="R513" s="2">
        <f>VLOOKUP($B513,'Changes (pct point)'!$B:$AA,R$645,FALSE)/(VLOOKUP($B513,'Rates (%) SA2'!$B:$AA,R$645,FALSE)-(VLOOKUP($B513,'Changes (pct point)'!$B:$AA,R$645,FALSE)))</f>
        <v>0.5604648648648648</v>
      </c>
      <c r="S513" s="2">
        <f>VLOOKUP($B513,'Changes (pct point)'!$B:$AA,S$645,FALSE)/(VLOOKUP($B513,'Rates (%) SA2'!$B:$AA,S$645,FALSE)-(VLOOKUP($B513,'Changes (pct point)'!$B:$AA,S$645,FALSE)))</f>
        <v>7.2683794466403245E-2</v>
      </c>
      <c r="T513" s="2">
        <f>VLOOKUP($B513,'Changes (pct point)'!$B:$AA,T$645,FALSE)/(VLOOKUP($B513,'Rates (%) SA2'!$B:$AA,T$645,FALSE)-(VLOOKUP($B513,'Changes (pct point)'!$B:$AA,T$645,FALSE)))</f>
        <v>1.795473983739837</v>
      </c>
      <c r="U513" s="2">
        <f>VLOOKUP($B513,'Changes (pct point)'!$B:$AA,U$645,FALSE)/(VLOOKUP($B513,'Rates (%) SA2'!$B:$AA,U$645,FALSE)-(VLOOKUP($B513,'Changes (pct point)'!$B:$AA,U$645,FALSE)))</f>
        <v>-0.31899642324888222</v>
      </c>
      <c r="V513" s="2">
        <f>VLOOKUP($B513,'Changes (pct point)'!$B:$AA,V$645,FALSE)/(VLOOKUP($B513,'Rates (%) SA2'!$B:$AA,V$645,FALSE)-(VLOOKUP($B513,'Changes (pct point)'!$B:$AA,V$645,FALSE)))</f>
        <v>0.63160149253731346</v>
      </c>
      <c r="W513" s="2">
        <f>VLOOKUP($B513,'Changes (pct point)'!$B:$AA,W$645,FALSE)/(VLOOKUP($B513,'Rates (%) SA2'!$B:$AA,W$645,FALSE)-(VLOOKUP($B513,'Changes (pct point)'!$B:$AA,W$645,FALSE)))</f>
        <v>0.32288828337874659</v>
      </c>
      <c r="X513" s="2">
        <f>VLOOKUP($B513,'Changes (pct point)'!$B:$AA,X$645,FALSE)/(VLOOKUP($B513,'Rates (%) SA2'!$B:$AA,X$645,FALSE)-(VLOOKUP($B513,'Changes (pct point)'!$B:$AA,X$645,FALSE)))</f>
        <v>-2.8179190751445087E-2</v>
      </c>
      <c r="Y513" s="2">
        <f>VLOOKUP($B513,'Changes (pct point)'!$B:$AA,Y$645,FALSE)/(VLOOKUP($B513,'Rates (%) SA2'!$B:$AA,Y$645,FALSE)-(VLOOKUP($B513,'Changes (pct point)'!$B:$AA,Y$645,FALSE)))</f>
        <v>-0.41009300723389591</v>
      </c>
      <c r="Z513" s="2">
        <f>VLOOKUP($B513,'Changes (pct point)'!$B:$AA,Z$645,FALSE)/(VLOOKUP($B513,'Rates (%) SA2'!$B:$AA,Z$645,FALSE)-(VLOOKUP($B513,'Changes (pct point)'!$B:$AA,Z$645,FALSE)))</f>
        <v>0.23776908023483367</v>
      </c>
    </row>
    <row r="514" spans="1:26" x14ac:dyDescent="0.3">
      <c r="A514">
        <v>114011277</v>
      </c>
      <c r="B514" t="s">
        <v>358</v>
      </c>
      <c r="C514" s="2">
        <f>VLOOKUP($B514,'Changes (pct point)'!$B:$AA,C$645,FALSE)/(VLOOKUP($B514,'Rates (%) SA2'!$B:$AA,C$645,FALSE)-(VLOOKUP($B514,'Changes (pct point)'!$B:$AA,C$645,FALSE)))</f>
        <v>-8.8837482900136766E-2</v>
      </c>
      <c r="D514" s="2">
        <f>VLOOKUP($B514,'Changes (pct point)'!$B:$AA,D$645,FALSE)/(VLOOKUP($B514,'Rates (%) SA2'!$B:$AA,D$645,FALSE)-(VLOOKUP($B514,'Changes (pct point)'!$B:$AA,D$645,FALSE)))</f>
        <v>-0.34935244094488183</v>
      </c>
      <c r="E514" s="2">
        <f>VLOOKUP($B514,'Changes (pct point)'!$B:$AA,E$645,FALSE)/(VLOOKUP($B514,'Rates (%) SA2'!$B:$AA,E$645,FALSE)-(VLOOKUP($B514,'Changes (pct point)'!$B:$AA,E$645,FALSE)))</f>
        <v>3.0338028169014066E-2</v>
      </c>
      <c r="F514" s="2">
        <f>VLOOKUP($B514,'Changes (pct point)'!$B:$AA,F$645,FALSE)/(VLOOKUP($B514,'Rates (%) SA2'!$B:$AA,F$645,FALSE)-(VLOOKUP($B514,'Changes (pct point)'!$B:$AA,F$645,FALSE)))</f>
        <v>-3.8039271255060743E-2</v>
      </c>
      <c r="G514" s="2">
        <f>VLOOKUP($B514,'Changes (pct point)'!$B:$AA,G$645,FALSE)/(VLOOKUP($B514,'Rates (%) SA2'!$B:$AA,G$645,FALSE)-(VLOOKUP($B514,'Changes (pct point)'!$B:$AA,G$645,FALSE)))</f>
        <v>0.15160588235294106</v>
      </c>
      <c r="H514" s="2">
        <f>VLOOKUP($B514,'Changes (pct point)'!$B:$AA,H$645,FALSE)/(VLOOKUP($B514,'Rates (%) SA2'!$B:$AA,H$645,FALSE)-(VLOOKUP($B514,'Changes (pct point)'!$B:$AA,H$645,FALSE)))</f>
        <v>6.8638159675236718E-2</v>
      </c>
      <c r="I514" s="2">
        <f>VLOOKUP($B514,'Changes (pct point)'!$B:$AA,I$645,FALSE)/(VLOOKUP($B514,'Rates (%) SA2'!$B:$AA,I$645,FALSE)-(VLOOKUP($B514,'Changes (pct point)'!$B:$AA,I$645,FALSE)))</f>
        <v>-3.1470940170940188E-2</v>
      </c>
      <c r="J514" s="2">
        <f>VLOOKUP($B514,'Changes (pct point)'!$B:$AA,J$645,FALSE)/(VLOOKUP($B514,'Rates (%) SA2'!$B:$AA,J$645,FALSE)-(VLOOKUP($B514,'Changes (pct point)'!$B:$AA,J$645,FALSE)))</f>
        <v>1.1311111111111333E-3</v>
      </c>
      <c r="K514" s="2">
        <f>VLOOKUP($B514,'Changes (pct point)'!$B:$AA,K$645,FALSE)/(VLOOKUP($B514,'Rates (%) SA2'!$B:$AA,K$645,FALSE)-(VLOOKUP($B514,'Changes (pct point)'!$B:$AA,K$645,FALSE)))</f>
        <v>0.10251384615384607</v>
      </c>
      <c r="L514" s="2">
        <f>VLOOKUP($B514,'Changes (pct point)'!$B:$AA,L$645,FALSE)/(VLOOKUP($B514,'Rates (%) SA2'!$B:$AA,L$645,FALSE)-(VLOOKUP($B514,'Changes (pct point)'!$B:$AA,L$645,FALSE)))</f>
        <v>0.11221723625557208</v>
      </c>
      <c r="M514" s="2">
        <f>VLOOKUP($B514,'Changes (pct point)'!$B:$AA,M$645,FALSE)/(VLOOKUP($B514,'Rates (%) SA2'!$B:$AA,M$645,FALSE)-(VLOOKUP($B514,'Changes (pct point)'!$B:$AA,M$645,FALSE)))</f>
        <v>-0.31170987654320986</v>
      </c>
      <c r="N514" s="2">
        <f>VLOOKUP($B514,'Changes (pct point)'!$B:$AA,N$645,FALSE)/(VLOOKUP($B514,'Rates (%) SA2'!$B:$AA,N$645,FALSE)-(VLOOKUP($B514,'Changes (pct point)'!$B:$AA,N$645,FALSE)))</f>
        <v>-0.42541065088757396</v>
      </c>
      <c r="O514" s="2">
        <f>VLOOKUP($B514,'Changes (pct point)'!$B:$AA,O$645,FALSE)/(VLOOKUP($B514,'Rates (%) SA2'!$B:$AA,O$645,FALSE)-(VLOOKUP($B514,'Changes (pct point)'!$B:$AA,O$645,FALSE)))</f>
        <v>0.22588888888888883</v>
      </c>
      <c r="P514" s="2">
        <f>VLOOKUP($B514,'Changes (pct point)'!$B:$AA,P$645,FALSE)/(VLOOKUP($B514,'Rates (%) SA2'!$B:$AA,P$645,FALSE)-(VLOOKUP($B514,'Changes (pct point)'!$B:$AA,P$645,FALSE)))</f>
        <v>-3.2053435114504508E-3</v>
      </c>
      <c r="Q514" s="2">
        <f>VLOOKUP($B514,'Changes (pct point)'!$B:$AA,Q$645,FALSE)/(VLOOKUP($B514,'Rates (%) SA2'!$B:$AA,Q$645,FALSE)-(VLOOKUP($B514,'Changes (pct point)'!$B:$AA,Q$645,FALSE)))</f>
        <v>0.11858333333333325</v>
      </c>
      <c r="R514" s="2">
        <f>VLOOKUP($B514,'Changes (pct point)'!$B:$AA,R$645,FALSE)/(VLOOKUP($B514,'Rates (%) SA2'!$B:$AA,R$645,FALSE)-(VLOOKUP($B514,'Changes (pct point)'!$B:$AA,R$645,FALSE)))</f>
        <v>0.31614599406528193</v>
      </c>
      <c r="S514" s="2">
        <f>VLOOKUP($B514,'Changes (pct point)'!$B:$AA,S$645,FALSE)/(VLOOKUP($B514,'Rates (%) SA2'!$B:$AA,S$645,FALSE)-(VLOOKUP($B514,'Changes (pct point)'!$B:$AA,S$645,FALSE)))</f>
        <v>-0.12268644067796597</v>
      </c>
      <c r="T514" s="2">
        <f>VLOOKUP($B514,'Changes (pct point)'!$B:$AA,T$645,FALSE)/(VLOOKUP($B514,'Rates (%) SA2'!$B:$AA,T$645,FALSE)-(VLOOKUP($B514,'Changes (pct point)'!$B:$AA,T$645,FALSE)))</f>
        <v>0.61251162790697677</v>
      </c>
      <c r="U514" s="2">
        <f>VLOOKUP($B514,'Changes (pct point)'!$B:$AA,U$645,FALSE)/(VLOOKUP($B514,'Rates (%) SA2'!$B:$AA,U$645,FALSE)-(VLOOKUP($B514,'Changes (pct point)'!$B:$AA,U$645,FALSE)))</f>
        <v>-0.31989277108433734</v>
      </c>
      <c r="V514" s="2">
        <f>VLOOKUP($B514,'Changes (pct point)'!$B:$AA,V$645,FALSE)/(VLOOKUP($B514,'Rates (%) SA2'!$B:$AA,V$645,FALSE)-(VLOOKUP($B514,'Changes (pct point)'!$B:$AA,V$645,FALSE)))</f>
        <v>-0.10686213017751479</v>
      </c>
      <c r="W514" s="2">
        <f>VLOOKUP($B514,'Changes (pct point)'!$B:$AA,W$645,FALSE)/(VLOOKUP($B514,'Rates (%) SA2'!$B:$AA,W$645,FALSE)-(VLOOKUP($B514,'Changes (pct point)'!$B:$AA,W$645,FALSE)))</f>
        <v>0.25113464447806355</v>
      </c>
      <c r="X514" s="2">
        <f>VLOOKUP($B514,'Changes (pct point)'!$B:$AA,X$645,FALSE)/(VLOOKUP($B514,'Rates (%) SA2'!$B:$AA,X$645,FALSE)-(VLOOKUP($B514,'Changes (pct point)'!$B:$AA,X$645,FALSE)))</f>
        <v>-0.15838965618571846</v>
      </c>
      <c r="Y514" s="2">
        <f>VLOOKUP($B514,'Changes (pct point)'!$B:$AA,Y$645,FALSE)/(VLOOKUP($B514,'Rates (%) SA2'!$B:$AA,Y$645,FALSE)-(VLOOKUP($B514,'Changes (pct point)'!$B:$AA,Y$645,FALSE)))</f>
        <v>-0.17839195979899494</v>
      </c>
      <c r="Z514" s="2">
        <f>VLOOKUP($B514,'Changes (pct point)'!$B:$AA,Z$645,FALSE)/(VLOOKUP($B514,'Rates (%) SA2'!$B:$AA,Z$645,FALSE)-(VLOOKUP($B514,'Changes (pct point)'!$B:$AA,Z$645,FALSE)))</f>
        <v>2.0944402132520946E-2</v>
      </c>
    </row>
    <row r="515" spans="1:26" x14ac:dyDescent="0.3">
      <c r="A515">
        <v>107011131</v>
      </c>
      <c r="B515" t="s">
        <v>206</v>
      </c>
      <c r="C515" s="2">
        <f>VLOOKUP($B515,'Changes (pct point)'!$B:$AA,C$645,FALSE)/(VLOOKUP($B515,'Rates (%) SA2'!$B:$AA,C$645,FALSE)-(VLOOKUP($B515,'Changes (pct point)'!$B:$AA,C$645,FALSE)))</f>
        <v>-1.7684940279447083E-2</v>
      </c>
      <c r="D515" s="2">
        <f>VLOOKUP($B515,'Changes (pct point)'!$B:$AA,D$645,FALSE)/(VLOOKUP($B515,'Rates (%) SA2'!$B:$AA,D$645,FALSE)-(VLOOKUP($B515,'Changes (pct point)'!$B:$AA,D$645,FALSE)))</f>
        <v>-0.37147843942505132</v>
      </c>
      <c r="E515" s="2">
        <f>VLOOKUP($B515,'Changes (pct point)'!$B:$AA,E$645,FALSE)/(VLOOKUP($B515,'Rates (%) SA2'!$B:$AA,E$645,FALSE)-(VLOOKUP($B515,'Changes (pct point)'!$B:$AA,E$645,FALSE)))</f>
        <v>4.3550724637681122E-3</v>
      </c>
      <c r="F515" s="2">
        <f>VLOOKUP($B515,'Changes (pct point)'!$B:$AA,F$645,FALSE)/(VLOOKUP($B515,'Rates (%) SA2'!$B:$AA,F$645,FALSE)-(VLOOKUP($B515,'Changes (pct point)'!$B:$AA,F$645,FALSE)))</f>
        <v>7.3704091213950315E-2</v>
      </c>
      <c r="G515" s="2">
        <f>VLOOKUP($B515,'Changes (pct point)'!$B:$AA,G$645,FALSE)/(VLOOKUP($B515,'Rates (%) SA2'!$B:$AA,G$645,FALSE)-(VLOOKUP($B515,'Changes (pct point)'!$B:$AA,G$645,FALSE)))</f>
        <v>0.4297452115812917</v>
      </c>
      <c r="H515" s="2">
        <f>VLOOKUP($B515,'Changes (pct point)'!$B:$AA,H$645,FALSE)/(VLOOKUP($B515,'Rates (%) SA2'!$B:$AA,H$645,FALSE)-(VLOOKUP($B515,'Changes (pct point)'!$B:$AA,H$645,FALSE)))</f>
        <v>0.16047195858498703</v>
      </c>
      <c r="I515" s="2">
        <f>VLOOKUP($B515,'Changes (pct point)'!$B:$AA,I$645,FALSE)/(VLOOKUP($B515,'Rates (%) SA2'!$B:$AA,I$645,FALSE)-(VLOOKUP($B515,'Changes (pct point)'!$B:$AA,I$645,FALSE)))</f>
        <v>0.10085397489539752</v>
      </c>
      <c r="J515" s="2">
        <f>VLOOKUP($B515,'Changes (pct point)'!$B:$AA,J$645,FALSE)/(VLOOKUP($B515,'Rates (%) SA2'!$B:$AA,J$645,FALSE)-(VLOOKUP($B515,'Changes (pct point)'!$B:$AA,J$645,FALSE)))</f>
        <v>0.25920499999999985</v>
      </c>
      <c r="K515" s="2">
        <f>VLOOKUP($B515,'Changes (pct point)'!$B:$AA,K$645,FALSE)/(VLOOKUP($B515,'Rates (%) SA2'!$B:$AA,K$645,FALSE)-(VLOOKUP($B515,'Changes (pct point)'!$B:$AA,K$645,FALSE)))</f>
        <v>0.44366763285024158</v>
      </c>
      <c r="L515" s="2">
        <f>VLOOKUP($B515,'Changes (pct point)'!$B:$AA,L$645,FALSE)/(VLOOKUP($B515,'Rates (%) SA2'!$B:$AA,L$645,FALSE)-(VLOOKUP($B515,'Changes (pct point)'!$B:$AA,L$645,FALSE)))</f>
        <v>-0.29397179856115108</v>
      </c>
      <c r="M515" s="2">
        <f>VLOOKUP($B515,'Changes (pct point)'!$B:$AA,M$645,FALSE)/(VLOOKUP($B515,'Rates (%) SA2'!$B:$AA,M$645,FALSE)-(VLOOKUP($B515,'Changes (pct point)'!$B:$AA,M$645,FALSE)))</f>
        <v>-0.1035497159090909</v>
      </c>
      <c r="N515" s="2">
        <f>VLOOKUP($B515,'Changes (pct point)'!$B:$AA,N$645,FALSE)/(VLOOKUP($B515,'Rates (%) SA2'!$B:$AA,N$645,FALSE)-(VLOOKUP($B515,'Changes (pct point)'!$B:$AA,N$645,FALSE)))</f>
        <v>-0.36693430656934306</v>
      </c>
      <c r="O515" s="2">
        <f>VLOOKUP($B515,'Changes (pct point)'!$B:$AA,O$645,FALSE)/(VLOOKUP($B515,'Rates (%) SA2'!$B:$AA,O$645,FALSE)-(VLOOKUP($B515,'Changes (pct point)'!$B:$AA,O$645,FALSE)))</f>
        <v>1.3995321428571428</v>
      </c>
      <c r="P515" s="2">
        <f>VLOOKUP($B515,'Changes (pct point)'!$B:$AA,P$645,FALSE)/(VLOOKUP($B515,'Rates (%) SA2'!$B:$AA,P$645,FALSE)-(VLOOKUP($B515,'Changes (pct point)'!$B:$AA,P$645,FALSE)))</f>
        <v>1.8622222222222116E-2</v>
      </c>
      <c r="Q515" s="2">
        <f>VLOOKUP($B515,'Changes (pct point)'!$B:$AA,Q$645,FALSE)/(VLOOKUP($B515,'Rates (%) SA2'!$B:$AA,Q$645,FALSE)-(VLOOKUP($B515,'Changes (pct point)'!$B:$AA,Q$645,FALSE)))</f>
        <v>8.1235864297253754E-2</v>
      </c>
      <c r="R515" s="2">
        <f>VLOOKUP($B515,'Changes (pct point)'!$B:$AA,R$645,FALSE)/(VLOOKUP($B515,'Rates (%) SA2'!$B:$AA,R$645,FALSE)-(VLOOKUP($B515,'Changes (pct point)'!$B:$AA,R$645,FALSE)))</f>
        <v>0.61127424593967516</v>
      </c>
      <c r="S515" s="2">
        <f>VLOOKUP($B515,'Changes (pct point)'!$B:$AA,S$645,FALSE)/(VLOOKUP($B515,'Rates (%) SA2'!$B:$AA,S$645,FALSE)-(VLOOKUP($B515,'Changes (pct point)'!$B:$AA,S$645,FALSE)))</f>
        <v>-2.9564564564564504E-2</v>
      </c>
      <c r="T515" s="2">
        <f>VLOOKUP($B515,'Changes (pct point)'!$B:$AA,T$645,FALSE)/(VLOOKUP($B515,'Rates (%) SA2'!$B:$AA,T$645,FALSE)-(VLOOKUP($B515,'Changes (pct point)'!$B:$AA,T$645,FALSE)))</f>
        <v>1.2292866520787746</v>
      </c>
      <c r="U515" s="2">
        <f>VLOOKUP($B515,'Changes (pct point)'!$B:$AA,U$645,FALSE)/(VLOOKUP($B515,'Rates (%) SA2'!$B:$AA,U$645,FALSE)-(VLOOKUP($B515,'Changes (pct point)'!$B:$AA,U$645,FALSE)))</f>
        <v>-0.32117571234735415</v>
      </c>
      <c r="V515" s="2">
        <f>VLOOKUP($B515,'Changes (pct point)'!$B:$AA,V$645,FALSE)/(VLOOKUP($B515,'Rates (%) SA2'!$B:$AA,V$645,FALSE)-(VLOOKUP($B515,'Changes (pct point)'!$B:$AA,V$645,FALSE)))</f>
        <v>-0.20405775075987848</v>
      </c>
      <c r="W515" s="2">
        <f>VLOOKUP($B515,'Changes (pct point)'!$B:$AA,W$645,FALSE)/(VLOOKUP($B515,'Rates (%) SA2'!$B:$AA,W$645,FALSE)-(VLOOKUP($B515,'Changes (pct point)'!$B:$AA,W$645,FALSE)))</f>
        <v>0.29753381066030238</v>
      </c>
      <c r="X515" s="2">
        <f>VLOOKUP($B515,'Changes (pct point)'!$B:$AA,X$645,FALSE)/(VLOOKUP($B515,'Rates (%) SA2'!$B:$AA,X$645,FALSE)-(VLOOKUP($B515,'Changes (pct point)'!$B:$AA,X$645,FALSE)))</f>
        <v>-0.18586206896551724</v>
      </c>
      <c r="Y515" s="2">
        <f>VLOOKUP($B515,'Changes (pct point)'!$B:$AA,Y$645,FALSE)/(VLOOKUP($B515,'Rates (%) SA2'!$B:$AA,Y$645,FALSE)-(VLOOKUP($B515,'Changes (pct point)'!$B:$AA,Y$645,FALSE)))</f>
        <v>0.42938280954184022</v>
      </c>
      <c r="Z515" s="2">
        <f>VLOOKUP($B515,'Changes (pct point)'!$B:$AA,Z$645,FALSE)/(VLOOKUP($B515,'Rates (%) SA2'!$B:$AA,Z$645,FALSE)-(VLOOKUP($B515,'Changes (pct point)'!$B:$AA,Z$645,FALSE)))</f>
        <v>0.3407848981619474</v>
      </c>
    </row>
    <row r="516" spans="1:26" x14ac:dyDescent="0.3">
      <c r="A516">
        <v>104021083</v>
      </c>
      <c r="B516" t="s">
        <v>157</v>
      </c>
      <c r="C516" s="2">
        <f>VLOOKUP($B516,'Changes (pct point)'!$B:$AA,C$645,FALSE)/(VLOOKUP($B516,'Rates (%) SA2'!$B:$AA,C$645,FALSE)-(VLOOKUP($B516,'Changes (pct point)'!$B:$AA,C$645,FALSE)))</f>
        <v>-3.9287303252885666E-2</v>
      </c>
      <c r="D516" s="2">
        <f>VLOOKUP($B516,'Changes (pct point)'!$B:$AA,D$645,FALSE)/(VLOOKUP($B516,'Rates (%) SA2'!$B:$AA,D$645,FALSE)-(VLOOKUP($B516,'Changes (pct point)'!$B:$AA,D$645,FALSE)))</f>
        <v>-0.30659367088607598</v>
      </c>
      <c r="E516" s="2">
        <f>VLOOKUP($B516,'Changes (pct point)'!$B:$AA,E$645,FALSE)/(VLOOKUP($B516,'Rates (%) SA2'!$B:$AA,E$645,FALSE)-(VLOOKUP($B516,'Changes (pct point)'!$B:$AA,E$645,FALSE)))</f>
        <v>0.80323292682926817</v>
      </c>
      <c r="F516" s="2">
        <f>VLOOKUP($B516,'Changes (pct point)'!$B:$AA,F$645,FALSE)/(VLOOKUP($B516,'Rates (%) SA2'!$B:$AA,F$645,FALSE)-(VLOOKUP($B516,'Changes (pct point)'!$B:$AA,F$645,FALSE)))</f>
        <v>-1.558230088495589E-2</v>
      </c>
      <c r="G516" s="2">
        <f>VLOOKUP($B516,'Changes (pct point)'!$B:$AA,G$645,FALSE)/(VLOOKUP($B516,'Rates (%) SA2'!$B:$AA,G$645,FALSE)-(VLOOKUP($B516,'Changes (pct point)'!$B:$AA,G$645,FALSE)))</f>
        <v>8.4831067961165144E-2</v>
      </c>
      <c r="H516" s="2">
        <f>VLOOKUP($B516,'Changes (pct point)'!$B:$AA,H$645,FALSE)/(VLOOKUP($B516,'Rates (%) SA2'!$B:$AA,H$645,FALSE)-(VLOOKUP($B516,'Changes (pct point)'!$B:$AA,H$645,FALSE)))</f>
        <v>0.28683720930232565</v>
      </c>
      <c r="I516" s="2">
        <f>VLOOKUP($B516,'Changes (pct point)'!$B:$AA,I$645,FALSE)/(VLOOKUP($B516,'Rates (%) SA2'!$B:$AA,I$645,FALSE)-(VLOOKUP($B516,'Changes (pct point)'!$B:$AA,I$645,FALSE)))</f>
        <v>-3.7863852242744009E-2</v>
      </c>
      <c r="J516" s="2">
        <f>VLOOKUP($B516,'Changes (pct point)'!$B:$AA,J$645,FALSE)/(VLOOKUP($B516,'Rates (%) SA2'!$B:$AA,J$645,FALSE)-(VLOOKUP($B516,'Changes (pct point)'!$B:$AA,J$645,FALSE)))</f>
        <v>-6.9454263565891433E-2</v>
      </c>
      <c r="K516" s="2">
        <f>VLOOKUP($B516,'Changes (pct point)'!$B:$AA,K$645,FALSE)/(VLOOKUP($B516,'Rates (%) SA2'!$B:$AA,K$645,FALSE)-(VLOOKUP($B516,'Changes (pct point)'!$B:$AA,K$645,FALSE)))</f>
        <v>0.16692388059701491</v>
      </c>
      <c r="L516" s="2">
        <f>VLOOKUP($B516,'Changes (pct point)'!$B:$AA,L$645,FALSE)/(VLOOKUP($B516,'Rates (%) SA2'!$B:$AA,L$645,FALSE)-(VLOOKUP($B516,'Changes (pct point)'!$B:$AA,L$645,FALSE)))</f>
        <v>-0.21776355685131199</v>
      </c>
      <c r="M516" s="2">
        <f>VLOOKUP($B516,'Changes (pct point)'!$B:$AA,M$645,FALSE)/(VLOOKUP($B516,'Rates (%) SA2'!$B:$AA,M$645,FALSE)-(VLOOKUP($B516,'Changes (pct point)'!$B:$AA,M$645,FALSE)))</f>
        <v>7.9198813056379838E-2</v>
      </c>
      <c r="N516" s="2">
        <f>VLOOKUP($B516,'Changes (pct point)'!$B:$AA,N$645,FALSE)/(VLOOKUP($B516,'Rates (%) SA2'!$B:$AA,N$645,FALSE)-(VLOOKUP($B516,'Changes (pct point)'!$B:$AA,N$645,FALSE)))</f>
        <v>-0.22512068965517251</v>
      </c>
      <c r="O516" s="2">
        <f>VLOOKUP($B516,'Changes (pct point)'!$B:$AA,O$645,FALSE)/(VLOOKUP($B516,'Rates (%) SA2'!$B:$AA,O$645,FALSE)-(VLOOKUP($B516,'Changes (pct point)'!$B:$AA,O$645,FALSE)))</f>
        <v>2.6155094339622647</v>
      </c>
      <c r="P516" s="2">
        <f>VLOOKUP($B516,'Changes (pct point)'!$B:$AA,P$645,FALSE)/(VLOOKUP($B516,'Rates (%) SA2'!$B:$AA,P$645,FALSE)-(VLOOKUP($B516,'Changes (pct point)'!$B:$AA,P$645,FALSE)))</f>
        <v>0.2224000000000001</v>
      </c>
      <c r="Q516" s="2">
        <f>VLOOKUP($B516,'Changes (pct point)'!$B:$AA,Q$645,FALSE)/(VLOOKUP($B516,'Rates (%) SA2'!$B:$AA,Q$645,FALSE)-(VLOOKUP($B516,'Changes (pct point)'!$B:$AA,Q$645,FALSE)))</f>
        <v>-8.9900000000000063E-2</v>
      </c>
      <c r="R516" s="2">
        <f>VLOOKUP($B516,'Changes (pct point)'!$B:$AA,R$645,FALSE)/(VLOOKUP($B516,'Rates (%) SA2'!$B:$AA,R$645,FALSE)-(VLOOKUP($B516,'Changes (pct point)'!$B:$AA,R$645,FALSE)))</f>
        <v>0.10057999999999999</v>
      </c>
      <c r="S516" s="2">
        <f>VLOOKUP($B516,'Changes (pct point)'!$B:$AA,S$645,FALSE)/(VLOOKUP($B516,'Rates (%) SA2'!$B:$AA,S$645,FALSE)-(VLOOKUP($B516,'Changes (pct point)'!$B:$AA,S$645,FALSE)))</f>
        <v>-0.46690376569037662</v>
      </c>
      <c r="T516" s="2">
        <f>VLOOKUP($B516,'Changes (pct point)'!$B:$AA,T$645,FALSE)/(VLOOKUP($B516,'Rates (%) SA2'!$B:$AA,T$645,FALSE)-(VLOOKUP($B516,'Changes (pct point)'!$B:$AA,T$645,FALSE)))</f>
        <v>1.4114744525547442</v>
      </c>
      <c r="U516" s="2">
        <f>VLOOKUP($B516,'Changes (pct point)'!$B:$AA,U$645,FALSE)/(VLOOKUP($B516,'Rates (%) SA2'!$B:$AA,U$645,FALSE)-(VLOOKUP($B516,'Changes (pct point)'!$B:$AA,U$645,FALSE)))</f>
        <v>-0.32414448818897629</v>
      </c>
      <c r="V516" s="2">
        <f>VLOOKUP($B516,'Changes (pct point)'!$B:$AA,V$645,FALSE)/(VLOOKUP($B516,'Rates (%) SA2'!$B:$AA,V$645,FALSE)-(VLOOKUP($B516,'Changes (pct point)'!$B:$AA,V$645,FALSE)))</f>
        <v>0.21562264150943411</v>
      </c>
      <c r="W516" s="2">
        <f>VLOOKUP($B516,'Changes (pct point)'!$B:$AA,W$645,FALSE)/(VLOOKUP($B516,'Rates (%) SA2'!$B:$AA,W$645,FALSE)-(VLOOKUP($B516,'Changes (pct point)'!$B:$AA,W$645,FALSE)))</f>
        <v>4.3503148254149977E-2</v>
      </c>
      <c r="X516" s="2">
        <f>VLOOKUP($B516,'Changes (pct point)'!$B:$AA,X$645,FALSE)/(VLOOKUP($B516,'Rates (%) SA2'!$B:$AA,X$645,FALSE)-(VLOOKUP($B516,'Changes (pct point)'!$B:$AA,X$645,FALSE)))</f>
        <v>-6.7106710671067105E-2</v>
      </c>
      <c r="Y516" s="2" t="e">
        <f>VLOOKUP($B516,'Changes (pct point)'!$B:$AA,Y$645,FALSE)/(VLOOKUP($B516,'Rates (%) SA2'!$B:$AA,Y$645,FALSE)-(VLOOKUP($B516,'Changes (pct point)'!$B:$AA,Y$645,FALSE)))</f>
        <v>#DIV/0!</v>
      </c>
      <c r="Z516" s="2">
        <f>VLOOKUP($B516,'Changes (pct point)'!$B:$AA,Z$645,FALSE)/(VLOOKUP($B516,'Rates (%) SA2'!$B:$AA,Z$645,FALSE)-(VLOOKUP($B516,'Changes (pct point)'!$B:$AA,Z$645,FALSE)))</f>
        <v>5.6002800140006999E-3</v>
      </c>
    </row>
    <row r="517" spans="1:26" x14ac:dyDescent="0.3">
      <c r="A517">
        <v>106041126</v>
      </c>
      <c r="B517" t="s">
        <v>202</v>
      </c>
      <c r="C517" s="2">
        <f>VLOOKUP($B517,'Changes (pct point)'!$B:$AA,C$645,FALSE)/(VLOOKUP($B517,'Rates (%) SA2'!$B:$AA,C$645,FALSE)-(VLOOKUP($B517,'Changes (pct point)'!$B:$AA,C$645,FALSE)))</f>
        <v>-0.19642137075013491</v>
      </c>
      <c r="D517" s="2">
        <f>VLOOKUP($B517,'Changes (pct point)'!$B:$AA,D$645,FALSE)/(VLOOKUP($B517,'Rates (%) SA2'!$B:$AA,D$645,FALSE)-(VLOOKUP($B517,'Changes (pct point)'!$B:$AA,D$645,FALSE)))</f>
        <v>-0.36083320754716985</v>
      </c>
      <c r="E517" s="2">
        <f>VLOOKUP($B517,'Changes (pct point)'!$B:$AA,E$645,FALSE)/(VLOOKUP($B517,'Rates (%) SA2'!$B:$AA,E$645,FALSE)-(VLOOKUP($B517,'Changes (pct point)'!$B:$AA,E$645,FALSE)))</f>
        <v>6.4898395721925073E-2</v>
      </c>
      <c r="F517" s="2">
        <f>VLOOKUP($B517,'Changes (pct point)'!$B:$AA,F$645,FALSE)/(VLOOKUP($B517,'Rates (%) SA2'!$B:$AA,F$645,FALSE)-(VLOOKUP($B517,'Changes (pct point)'!$B:$AA,F$645,FALSE)))</f>
        <v>-0.25845814977973564</v>
      </c>
      <c r="G517" s="2">
        <f>VLOOKUP($B517,'Changes (pct point)'!$B:$AA,G$645,FALSE)/(VLOOKUP($B517,'Rates (%) SA2'!$B:$AA,G$645,FALSE)-(VLOOKUP($B517,'Changes (pct point)'!$B:$AA,G$645,FALSE)))</f>
        <v>0.11028370044052867</v>
      </c>
      <c r="H517" s="2">
        <f>VLOOKUP($B517,'Changes (pct point)'!$B:$AA,H$645,FALSE)/(VLOOKUP($B517,'Rates (%) SA2'!$B:$AA,H$645,FALSE)-(VLOOKUP($B517,'Changes (pct point)'!$B:$AA,H$645,FALSE)))</f>
        <v>-0.12049023668639064</v>
      </c>
      <c r="I517" s="2">
        <f>VLOOKUP($B517,'Changes (pct point)'!$B:$AA,I$645,FALSE)/(VLOOKUP($B517,'Rates (%) SA2'!$B:$AA,I$645,FALSE)-(VLOOKUP($B517,'Changes (pct point)'!$B:$AA,I$645,FALSE)))</f>
        <v>-0.14059690402476777</v>
      </c>
      <c r="J517" s="2">
        <f>VLOOKUP($B517,'Changes (pct point)'!$B:$AA,J$645,FALSE)/(VLOOKUP($B517,'Rates (%) SA2'!$B:$AA,J$645,FALSE)-(VLOOKUP($B517,'Changes (pct point)'!$B:$AA,J$645,FALSE)))</f>
        <v>-0.26319151670951157</v>
      </c>
      <c r="K517" s="2">
        <f>VLOOKUP($B517,'Changes (pct point)'!$B:$AA,K$645,FALSE)/(VLOOKUP($B517,'Rates (%) SA2'!$B:$AA,K$645,FALSE)-(VLOOKUP($B517,'Changes (pct point)'!$B:$AA,K$645,FALSE)))</f>
        <v>0.35904926108374396</v>
      </c>
      <c r="L517" s="2">
        <f>VLOOKUP($B517,'Changes (pct point)'!$B:$AA,L$645,FALSE)/(VLOOKUP($B517,'Rates (%) SA2'!$B:$AA,L$645,FALSE)-(VLOOKUP($B517,'Changes (pct point)'!$B:$AA,L$645,FALSE)))</f>
        <v>-0.31648156424581003</v>
      </c>
      <c r="M517" s="2">
        <f>VLOOKUP($B517,'Changes (pct point)'!$B:$AA,M$645,FALSE)/(VLOOKUP($B517,'Rates (%) SA2'!$B:$AA,M$645,FALSE)-(VLOOKUP($B517,'Changes (pct point)'!$B:$AA,M$645,FALSE)))</f>
        <v>-0.33994948301329397</v>
      </c>
      <c r="N517" s="2">
        <f>VLOOKUP($B517,'Changes (pct point)'!$B:$AA,N$645,FALSE)/(VLOOKUP($B517,'Rates (%) SA2'!$B:$AA,N$645,FALSE)-(VLOOKUP($B517,'Changes (pct point)'!$B:$AA,N$645,FALSE)))</f>
        <v>-0.46033999999999997</v>
      </c>
      <c r="O517" s="2">
        <f>VLOOKUP($B517,'Changes (pct point)'!$B:$AA,O$645,FALSE)/(VLOOKUP($B517,'Rates (%) SA2'!$B:$AA,O$645,FALSE)-(VLOOKUP($B517,'Changes (pct point)'!$B:$AA,O$645,FALSE)))</f>
        <v>0.16009062500000004</v>
      </c>
      <c r="P517" s="2">
        <f>VLOOKUP($B517,'Changes (pct point)'!$B:$AA,P$645,FALSE)/(VLOOKUP($B517,'Rates (%) SA2'!$B:$AA,P$645,FALSE)-(VLOOKUP($B517,'Changes (pct point)'!$B:$AA,P$645,FALSE)))</f>
        <v>-2.2593665158371103E-2</v>
      </c>
      <c r="Q517" s="2">
        <f>VLOOKUP($B517,'Changes (pct point)'!$B:$AA,Q$645,FALSE)/(VLOOKUP($B517,'Rates (%) SA2'!$B:$AA,Q$645,FALSE)-(VLOOKUP($B517,'Changes (pct point)'!$B:$AA,Q$645,FALSE)))</f>
        <v>7.3801526717552841E-4</v>
      </c>
      <c r="R517" s="2">
        <f>VLOOKUP($B517,'Changes (pct point)'!$B:$AA,R$645,FALSE)/(VLOOKUP($B517,'Rates (%) SA2'!$B:$AA,R$645,FALSE)-(VLOOKUP($B517,'Changes (pct point)'!$B:$AA,R$645,FALSE)))</f>
        <v>0.27337318181818182</v>
      </c>
      <c r="S517" s="2">
        <f>VLOOKUP($B517,'Changes (pct point)'!$B:$AA,S$645,FALSE)/(VLOOKUP($B517,'Rates (%) SA2'!$B:$AA,S$645,FALSE)-(VLOOKUP($B517,'Changes (pct point)'!$B:$AA,S$645,FALSE)))</f>
        <v>-0.44475777262180977</v>
      </c>
      <c r="T517" s="2">
        <f>VLOOKUP($B517,'Changes (pct point)'!$B:$AA,T$645,FALSE)/(VLOOKUP($B517,'Rates (%) SA2'!$B:$AA,T$645,FALSE)-(VLOOKUP($B517,'Changes (pct point)'!$B:$AA,T$645,FALSE)))</f>
        <v>1.3376315789473681</v>
      </c>
      <c r="U517" s="2">
        <f>VLOOKUP($B517,'Changes (pct point)'!$B:$AA,U$645,FALSE)/(VLOOKUP($B517,'Rates (%) SA2'!$B:$AA,U$645,FALSE)-(VLOOKUP($B517,'Changes (pct point)'!$B:$AA,U$645,FALSE)))</f>
        <v>-0.32706996770721197</v>
      </c>
      <c r="V517" s="2">
        <f>VLOOKUP($B517,'Changes (pct point)'!$B:$AA,V$645,FALSE)/(VLOOKUP($B517,'Rates (%) SA2'!$B:$AA,V$645,FALSE)-(VLOOKUP($B517,'Changes (pct point)'!$B:$AA,V$645,FALSE)))</f>
        <v>4.8359050445103774E-2</v>
      </c>
      <c r="W517" s="2">
        <f>VLOOKUP($B517,'Changes (pct point)'!$B:$AA,W$645,FALSE)/(VLOOKUP($B517,'Rates (%) SA2'!$B:$AA,W$645,FALSE)-(VLOOKUP($B517,'Changes (pct point)'!$B:$AA,W$645,FALSE)))</f>
        <v>8.4507042253521111E-2</v>
      </c>
      <c r="X517" s="2">
        <f>VLOOKUP($B517,'Changes (pct point)'!$B:$AA,X$645,FALSE)/(VLOOKUP($B517,'Rates (%) SA2'!$B:$AA,X$645,FALSE)-(VLOOKUP($B517,'Changes (pct point)'!$B:$AA,X$645,FALSE)))</f>
        <v>-0.13350559862187772</v>
      </c>
      <c r="Y517" s="2">
        <f>VLOOKUP($B517,'Changes (pct point)'!$B:$AA,Y$645,FALSE)/(VLOOKUP($B517,'Rates (%) SA2'!$B:$AA,Y$645,FALSE)-(VLOOKUP($B517,'Changes (pct point)'!$B:$AA,Y$645,FALSE)))</f>
        <v>-0.38844444444444448</v>
      </c>
      <c r="Z517" s="2">
        <f>VLOOKUP($B517,'Changes (pct point)'!$B:$AA,Z$645,FALSE)/(VLOOKUP($B517,'Rates (%) SA2'!$B:$AA,Z$645,FALSE)-(VLOOKUP($B517,'Changes (pct point)'!$B:$AA,Z$645,FALSE)))</f>
        <v>6.089466089466089E-2</v>
      </c>
    </row>
    <row r="518" spans="1:26" x14ac:dyDescent="0.3">
      <c r="A518">
        <v>121011685</v>
      </c>
      <c r="B518" t="s">
        <v>529</v>
      </c>
      <c r="C518" s="2">
        <f>VLOOKUP($B518,'Changes (pct point)'!$B:$AA,C$645,FALSE)/(VLOOKUP($B518,'Rates (%) SA2'!$B:$AA,C$645,FALSE)-(VLOOKUP($B518,'Changes (pct point)'!$B:$AA,C$645,FALSE)))</f>
        <v>-0.45284645556689263</v>
      </c>
      <c r="D518" s="2">
        <f>VLOOKUP($B518,'Changes (pct point)'!$B:$AA,D$645,FALSE)/(VLOOKUP($B518,'Rates (%) SA2'!$B:$AA,D$645,FALSE)-(VLOOKUP($B518,'Changes (pct point)'!$B:$AA,D$645,FALSE)))</f>
        <v>-0.63139947652261807</v>
      </c>
      <c r="E518" s="2">
        <f>VLOOKUP($B518,'Changes (pct point)'!$B:$AA,E$645,FALSE)/(VLOOKUP($B518,'Rates (%) SA2'!$B:$AA,E$645,FALSE)-(VLOOKUP($B518,'Changes (pct point)'!$B:$AA,E$645,FALSE)))</f>
        <v>-0.42609112263009813</v>
      </c>
      <c r="F518" s="2">
        <f>VLOOKUP($B518,'Changes (pct point)'!$B:$AA,F$645,FALSE)/(VLOOKUP($B518,'Rates (%) SA2'!$B:$AA,F$645,FALSE)-(VLOOKUP($B518,'Changes (pct point)'!$B:$AA,F$645,FALSE)))</f>
        <v>-0.51032993961693562</v>
      </c>
      <c r="G518" s="2">
        <f>VLOOKUP($B518,'Changes (pct point)'!$B:$AA,G$645,FALSE)/(VLOOKUP($B518,'Rates (%) SA2'!$B:$AA,G$645,FALSE)-(VLOOKUP($B518,'Changes (pct point)'!$B:$AA,G$645,FALSE)))</f>
        <v>4.0733987664406418E-2</v>
      </c>
      <c r="H518" s="2">
        <f>VLOOKUP($B518,'Changes (pct point)'!$B:$AA,H$645,FALSE)/(VLOOKUP($B518,'Rates (%) SA2'!$B:$AA,H$645,FALSE)-(VLOOKUP($B518,'Changes (pct point)'!$B:$AA,H$645,FALSE)))</f>
        <v>-0.42532858997417738</v>
      </c>
      <c r="I518" s="2">
        <f>VLOOKUP($B518,'Changes (pct point)'!$B:$AA,I$645,FALSE)/(VLOOKUP($B518,'Rates (%) SA2'!$B:$AA,I$645,FALSE)-(VLOOKUP($B518,'Changes (pct point)'!$B:$AA,I$645,FALSE)))</f>
        <v>-0.3885578184739496</v>
      </c>
      <c r="J518" s="2">
        <f>VLOOKUP($B518,'Changes (pct point)'!$B:$AA,J$645,FALSE)/(VLOOKUP($B518,'Rates (%) SA2'!$B:$AA,J$645,FALSE)-(VLOOKUP($B518,'Changes (pct point)'!$B:$AA,J$645,FALSE)))</f>
        <v>0.17663649764861844</v>
      </c>
      <c r="K518" s="2">
        <f>VLOOKUP($B518,'Changes (pct point)'!$B:$AA,K$645,FALSE)/(VLOOKUP($B518,'Rates (%) SA2'!$B:$AA,K$645,FALSE)-(VLOOKUP($B518,'Changes (pct point)'!$B:$AA,K$645,FALSE)))</f>
        <v>-0.12671582887023203</v>
      </c>
      <c r="L518" s="2">
        <f>VLOOKUP($B518,'Changes (pct point)'!$B:$AA,L$645,FALSE)/(VLOOKUP($B518,'Rates (%) SA2'!$B:$AA,L$645,FALSE)-(VLOOKUP($B518,'Changes (pct point)'!$B:$AA,L$645,FALSE)))</f>
        <v>-0.71911334699629359</v>
      </c>
      <c r="M518" s="2">
        <f>VLOOKUP($B518,'Changes (pct point)'!$B:$AA,M$645,FALSE)/(VLOOKUP($B518,'Rates (%) SA2'!$B:$AA,M$645,FALSE)-(VLOOKUP($B518,'Changes (pct point)'!$B:$AA,M$645,FALSE)))</f>
        <v>-0.40754594875395578</v>
      </c>
      <c r="N518" s="2">
        <f>VLOOKUP($B518,'Changes (pct point)'!$B:$AA,N$645,FALSE)/(VLOOKUP($B518,'Rates (%) SA2'!$B:$AA,N$645,FALSE)-(VLOOKUP($B518,'Changes (pct point)'!$B:$AA,N$645,FALSE)))</f>
        <v>-0.73999463376081942</v>
      </c>
      <c r="O518" s="2">
        <f>VLOOKUP($B518,'Changes (pct point)'!$B:$AA,O$645,FALSE)/(VLOOKUP($B518,'Rates (%) SA2'!$B:$AA,O$645,FALSE)-(VLOOKUP($B518,'Changes (pct point)'!$B:$AA,O$645,FALSE)))</f>
        <v>0.56223727699708093</v>
      </c>
      <c r="P518" s="2">
        <f>VLOOKUP($B518,'Changes (pct point)'!$B:$AA,P$645,FALSE)/(VLOOKUP($B518,'Rates (%) SA2'!$B:$AA,P$645,FALSE)-(VLOOKUP($B518,'Changes (pct point)'!$B:$AA,P$645,FALSE)))</f>
        <v>-0.56802288760149611</v>
      </c>
      <c r="Q518" s="2">
        <f>VLOOKUP($B518,'Changes (pct point)'!$B:$AA,Q$645,FALSE)/(VLOOKUP($B518,'Rates (%) SA2'!$B:$AA,Q$645,FALSE)-(VLOOKUP($B518,'Changes (pct point)'!$B:$AA,Q$645,FALSE)))</f>
        <v>-0.26856498206195967</v>
      </c>
      <c r="R518" s="2">
        <f>VLOOKUP($B518,'Changes (pct point)'!$B:$AA,R$645,FALSE)/(VLOOKUP($B518,'Rates (%) SA2'!$B:$AA,R$645,FALSE)-(VLOOKUP($B518,'Changes (pct point)'!$B:$AA,R$645,FALSE)))</f>
        <v>-0.18916643398010535</v>
      </c>
      <c r="S518" s="2">
        <f>VLOOKUP($B518,'Changes (pct point)'!$B:$AA,S$645,FALSE)/(VLOOKUP($B518,'Rates (%) SA2'!$B:$AA,S$645,FALSE)-(VLOOKUP($B518,'Changes (pct point)'!$B:$AA,S$645,FALSE)))</f>
        <v>-0.38918571200929064</v>
      </c>
      <c r="T518" s="2">
        <f>VLOOKUP($B518,'Changes (pct point)'!$B:$AA,T$645,FALSE)/(VLOOKUP($B518,'Rates (%) SA2'!$B:$AA,T$645,FALSE)-(VLOOKUP($B518,'Changes (pct point)'!$B:$AA,T$645,FALSE)))</f>
        <v>-0.52617584647058169</v>
      </c>
      <c r="U518" s="2">
        <f>VLOOKUP($B518,'Changes (pct point)'!$B:$AA,U$645,FALSE)/(VLOOKUP($B518,'Rates (%) SA2'!$B:$AA,U$645,FALSE)-(VLOOKUP($B518,'Changes (pct point)'!$B:$AA,U$645,FALSE)))</f>
        <v>-0.32801556345189725</v>
      </c>
      <c r="V518" s="2" t="e">
        <f>VLOOKUP($B518,'Changes (pct point)'!$B:$AA,V$645,FALSE)/(VLOOKUP($B518,'Rates (%) SA2'!$B:$AA,V$645,FALSE)-(VLOOKUP($B518,'Changes (pct point)'!$B:$AA,V$645,FALSE)))</f>
        <v>#VALUE!</v>
      </c>
      <c r="W518" s="2">
        <f>VLOOKUP($B518,'Changes (pct point)'!$B:$AA,W$645,FALSE)/(VLOOKUP($B518,'Rates (%) SA2'!$B:$AA,W$645,FALSE)-(VLOOKUP($B518,'Changes (pct point)'!$B:$AA,W$645,FALSE)))</f>
        <v>-5.6338028169014086E-2</v>
      </c>
      <c r="X518" s="2" t="e">
        <f>VLOOKUP($B518,'Changes (pct point)'!$B:$AA,X$645,FALSE)/(VLOOKUP($B518,'Rates (%) SA2'!$B:$AA,X$645,FALSE)-(VLOOKUP($B518,'Changes (pct point)'!$B:$AA,X$645,FALSE)))</f>
        <v>#DIV/0!</v>
      </c>
      <c r="Y518" s="2">
        <f>VLOOKUP($B518,'Changes (pct point)'!$B:$AA,Y$645,FALSE)/(VLOOKUP($B518,'Rates (%) SA2'!$B:$AA,Y$645,FALSE)-(VLOOKUP($B518,'Changes (pct point)'!$B:$AA,Y$645,FALSE)))</f>
        <v>0.87409700722394235</v>
      </c>
      <c r="Z518" s="2">
        <f>VLOOKUP($B518,'Changes (pct point)'!$B:$AA,Z$645,FALSE)/(VLOOKUP($B518,'Rates (%) SA2'!$B:$AA,Z$645,FALSE)-(VLOOKUP($B518,'Changes (pct point)'!$B:$AA,Z$645,FALSE)))</f>
        <v>-0.44444444444444448</v>
      </c>
    </row>
    <row r="519" spans="1:26" x14ac:dyDescent="0.3">
      <c r="A519">
        <v>118011341</v>
      </c>
      <c r="B519" t="s">
        <v>443</v>
      </c>
      <c r="C519" s="2">
        <f>VLOOKUP($B519,'Changes (pct point)'!$B:$AA,C$645,FALSE)/(VLOOKUP($B519,'Rates (%) SA2'!$B:$AA,C$645,FALSE)-(VLOOKUP($B519,'Changes (pct point)'!$B:$AA,C$645,FALSE)))</f>
        <v>-0.27765474339035767</v>
      </c>
      <c r="D519" s="2">
        <f>VLOOKUP($B519,'Changes (pct point)'!$B:$AA,D$645,FALSE)/(VLOOKUP($B519,'Rates (%) SA2'!$B:$AA,D$645,FALSE)-(VLOOKUP($B519,'Changes (pct point)'!$B:$AA,D$645,FALSE)))</f>
        <v>-0.6537310344827586</v>
      </c>
      <c r="E519" s="2">
        <f>VLOOKUP($B519,'Changes (pct point)'!$B:$AA,E$645,FALSE)/(VLOOKUP($B519,'Rates (%) SA2'!$B:$AA,E$645,FALSE)-(VLOOKUP($B519,'Changes (pct point)'!$B:$AA,E$645,FALSE)))</f>
        <v>-0.39082857142857141</v>
      </c>
      <c r="F519" s="2">
        <f>VLOOKUP($B519,'Changes (pct point)'!$B:$AA,F$645,FALSE)/(VLOOKUP($B519,'Rates (%) SA2'!$B:$AA,F$645,FALSE)-(VLOOKUP($B519,'Changes (pct point)'!$B:$AA,F$645,FALSE)))</f>
        <v>-0.2283318047337278</v>
      </c>
      <c r="G519" s="2">
        <f>VLOOKUP($B519,'Changes (pct point)'!$B:$AA,G$645,FALSE)/(VLOOKUP($B519,'Rates (%) SA2'!$B:$AA,G$645,FALSE)-(VLOOKUP($B519,'Changes (pct point)'!$B:$AA,G$645,FALSE)))</f>
        <v>0.16351442786069656</v>
      </c>
      <c r="H519" s="2">
        <f>VLOOKUP($B519,'Changes (pct point)'!$B:$AA,H$645,FALSE)/(VLOOKUP($B519,'Rates (%) SA2'!$B:$AA,H$645,FALSE)-(VLOOKUP($B519,'Changes (pct point)'!$B:$AA,H$645,FALSE)))</f>
        <v>-0.21321425531914903</v>
      </c>
      <c r="I519" s="2">
        <f>VLOOKUP($B519,'Changes (pct point)'!$B:$AA,I$645,FALSE)/(VLOOKUP($B519,'Rates (%) SA2'!$B:$AA,I$645,FALSE)-(VLOOKUP($B519,'Changes (pct point)'!$B:$AA,I$645,FALSE)))</f>
        <v>-0.16249530685920577</v>
      </c>
      <c r="J519" s="2">
        <f>VLOOKUP($B519,'Changes (pct point)'!$B:$AA,J$645,FALSE)/(VLOOKUP($B519,'Rates (%) SA2'!$B:$AA,J$645,FALSE)-(VLOOKUP($B519,'Changes (pct point)'!$B:$AA,J$645,FALSE)))</f>
        <v>3.3614186851211196E-2</v>
      </c>
      <c r="K519" s="2">
        <f>VLOOKUP($B519,'Changes (pct point)'!$B:$AA,K$645,FALSE)/(VLOOKUP($B519,'Rates (%) SA2'!$B:$AA,K$645,FALSE)-(VLOOKUP($B519,'Changes (pct point)'!$B:$AA,K$645,FALSE)))</f>
        <v>-9.9564766839378219E-2</v>
      </c>
      <c r="L519" s="2">
        <f>VLOOKUP($B519,'Changes (pct point)'!$B:$AA,L$645,FALSE)/(VLOOKUP($B519,'Rates (%) SA2'!$B:$AA,L$645,FALSE)-(VLOOKUP($B519,'Changes (pct point)'!$B:$AA,L$645,FALSE)))</f>
        <v>-0.80081500000000005</v>
      </c>
      <c r="M519" s="2">
        <f>VLOOKUP($B519,'Changes (pct point)'!$B:$AA,M$645,FALSE)/(VLOOKUP($B519,'Rates (%) SA2'!$B:$AA,M$645,FALSE)-(VLOOKUP($B519,'Changes (pct point)'!$B:$AA,M$645,FALSE)))</f>
        <v>-0.51967999999999992</v>
      </c>
      <c r="N519" s="2">
        <f>VLOOKUP($B519,'Changes (pct point)'!$B:$AA,N$645,FALSE)/(VLOOKUP($B519,'Rates (%) SA2'!$B:$AA,N$645,FALSE)-(VLOOKUP($B519,'Changes (pct point)'!$B:$AA,N$645,FALSE)))</f>
        <v>-0.64894736842105261</v>
      </c>
      <c r="O519" s="2">
        <f>VLOOKUP($B519,'Changes (pct point)'!$B:$AA,O$645,FALSE)/(VLOOKUP($B519,'Rates (%) SA2'!$B:$AA,O$645,FALSE)-(VLOOKUP($B519,'Changes (pct point)'!$B:$AA,O$645,FALSE)))</f>
        <v>0.41692578124999996</v>
      </c>
      <c r="P519" s="2">
        <f>VLOOKUP($B519,'Changes (pct point)'!$B:$AA,P$645,FALSE)/(VLOOKUP($B519,'Rates (%) SA2'!$B:$AA,P$645,FALSE)-(VLOOKUP($B519,'Changes (pct point)'!$B:$AA,P$645,FALSE)))</f>
        <v>-0.17633333333333331</v>
      </c>
      <c r="Q519" s="2">
        <f>VLOOKUP($B519,'Changes (pct point)'!$B:$AA,Q$645,FALSE)/(VLOOKUP($B519,'Rates (%) SA2'!$B:$AA,Q$645,FALSE)-(VLOOKUP($B519,'Changes (pct point)'!$B:$AA,Q$645,FALSE)))</f>
        <v>-1.1315692307692167E-2</v>
      </c>
      <c r="R519" s="2">
        <f>VLOOKUP($B519,'Changes (pct point)'!$B:$AA,R$645,FALSE)/(VLOOKUP($B519,'Rates (%) SA2'!$B:$AA,R$645,FALSE)-(VLOOKUP($B519,'Changes (pct point)'!$B:$AA,R$645,FALSE)))</f>
        <v>5.4952380952380989E-2</v>
      </c>
      <c r="S519" s="2">
        <f>VLOOKUP($B519,'Changes (pct point)'!$B:$AA,S$645,FALSE)/(VLOOKUP($B519,'Rates (%) SA2'!$B:$AA,S$645,FALSE)-(VLOOKUP($B519,'Changes (pct point)'!$B:$AA,S$645,FALSE)))</f>
        <v>-3.7267567567567605E-2</v>
      </c>
      <c r="T519" s="2">
        <f>VLOOKUP($B519,'Changes (pct point)'!$B:$AA,T$645,FALSE)/(VLOOKUP($B519,'Rates (%) SA2'!$B:$AA,T$645,FALSE)-(VLOOKUP($B519,'Changes (pct point)'!$B:$AA,T$645,FALSE)))</f>
        <v>-0.35685693641618499</v>
      </c>
      <c r="U519" s="2">
        <f>VLOOKUP($B519,'Changes (pct point)'!$B:$AA,U$645,FALSE)/(VLOOKUP($B519,'Rates (%) SA2'!$B:$AA,U$645,FALSE)-(VLOOKUP($B519,'Changes (pct point)'!$B:$AA,U$645,FALSE)))</f>
        <v>-0.32842189781021891</v>
      </c>
      <c r="V519" s="2">
        <f>VLOOKUP($B519,'Changes (pct point)'!$B:$AA,V$645,FALSE)/(VLOOKUP($B519,'Rates (%) SA2'!$B:$AA,V$645,FALSE)-(VLOOKUP($B519,'Changes (pct point)'!$B:$AA,V$645,FALSE)))</f>
        <v>0.26566000000000006</v>
      </c>
      <c r="W519" s="2">
        <f>VLOOKUP($B519,'Changes (pct point)'!$B:$AA,W$645,FALSE)/(VLOOKUP($B519,'Rates (%) SA2'!$B:$AA,W$645,FALSE)-(VLOOKUP($B519,'Changes (pct point)'!$B:$AA,W$645,FALSE)))</f>
        <v>4.4247787610619468E-2</v>
      </c>
      <c r="X519" s="2">
        <f>VLOOKUP($B519,'Changes (pct point)'!$B:$AA,X$645,FALSE)/(VLOOKUP($B519,'Rates (%) SA2'!$B:$AA,X$645,FALSE)-(VLOOKUP($B519,'Changes (pct point)'!$B:$AA,X$645,FALSE)))</f>
        <v>-0.49310624493106248</v>
      </c>
      <c r="Y519" s="2">
        <f>VLOOKUP($B519,'Changes (pct point)'!$B:$AA,Y$645,FALSE)/(VLOOKUP($B519,'Rates (%) SA2'!$B:$AA,Y$645,FALSE)-(VLOOKUP($B519,'Changes (pct point)'!$B:$AA,Y$645,FALSE)))</f>
        <v>0.19792935444579779</v>
      </c>
      <c r="Z519" s="2">
        <f>VLOOKUP($B519,'Changes (pct point)'!$B:$AA,Z$645,FALSE)/(VLOOKUP($B519,'Rates (%) SA2'!$B:$AA,Z$645,FALSE)-(VLOOKUP($B519,'Changes (pct point)'!$B:$AA,Z$645,FALSE)))</f>
        <v>0.5477777777777777</v>
      </c>
    </row>
    <row r="520" spans="1:26" x14ac:dyDescent="0.3">
      <c r="A520">
        <v>121041688</v>
      </c>
      <c r="B520" t="s">
        <v>548</v>
      </c>
      <c r="C520" s="2">
        <f>VLOOKUP($B520,'Changes (pct point)'!$B:$AA,C$645,FALSE)/(VLOOKUP($B520,'Rates (%) SA2'!$B:$AA,C$645,FALSE)-(VLOOKUP($B520,'Changes (pct point)'!$B:$AA,C$645,FALSE)))</f>
        <v>-0.25593944502580307</v>
      </c>
      <c r="D520" s="2">
        <f>VLOOKUP($B520,'Changes (pct point)'!$B:$AA,D$645,FALSE)/(VLOOKUP($B520,'Rates (%) SA2'!$B:$AA,D$645,FALSE)-(VLOOKUP($B520,'Changes (pct point)'!$B:$AA,D$645,FALSE)))</f>
        <v>-0.54351252425846308</v>
      </c>
      <c r="E520" s="2">
        <f>VLOOKUP($B520,'Changes (pct point)'!$B:$AA,E$645,FALSE)/(VLOOKUP($B520,'Rates (%) SA2'!$B:$AA,E$645,FALSE)-(VLOOKUP($B520,'Changes (pct point)'!$B:$AA,E$645,FALSE)))</f>
        <v>-0.32102944282731993</v>
      </c>
      <c r="F520" s="2">
        <f>VLOOKUP($B520,'Changes (pct point)'!$B:$AA,F$645,FALSE)/(VLOOKUP($B520,'Rates (%) SA2'!$B:$AA,F$645,FALSE)-(VLOOKUP($B520,'Changes (pct point)'!$B:$AA,F$645,FALSE)))</f>
        <v>-0.26369944019611946</v>
      </c>
      <c r="G520" s="2">
        <f>VLOOKUP($B520,'Changes (pct point)'!$B:$AA,G$645,FALSE)/(VLOOKUP($B520,'Rates (%) SA2'!$B:$AA,G$645,FALSE)-(VLOOKUP($B520,'Changes (pct point)'!$B:$AA,G$645,FALSE)))</f>
        <v>0.19743637000019171</v>
      </c>
      <c r="H520" s="2">
        <f>VLOOKUP($B520,'Changes (pct point)'!$B:$AA,H$645,FALSE)/(VLOOKUP($B520,'Rates (%) SA2'!$B:$AA,H$645,FALSE)-(VLOOKUP($B520,'Changes (pct point)'!$B:$AA,H$645,FALSE)))</f>
        <v>-0.17057216079187171</v>
      </c>
      <c r="I520" s="2">
        <f>VLOOKUP($B520,'Changes (pct point)'!$B:$AA,I$645,FALSE)/(VLOOKUP($B520,'Rates (%) SA2'!$B:$AA,I$645,FALSE)-(VLOOKUP($B520,'Changes (pct point)'!$B:$AA,I$645,FALSE)))</f>
        <v>-0.1947823297824641</v>
      </c>
      <c r="J520" s="2">
        <f>VLOOKUP($B520,'Changes (pct point)'!$B:$AA,J$645,FALSE)/(VLOOKUP($B520,'Rates (%) SA2'!$B:$AA,J$645,FALSE)-(VLOOKUP($B520,'Changes (pct point)'!$B:$AA,J$645,FALSE)))</f>
        <v>0.11110362848244751</v>
      </c>
      <c r="K520" s="2">
        <f>VLOOKUP($B520,'Changes (pct point)'!$B:$AA,K$645,FALSE)/(VLOOKUP($B520,'Rates (%) SA2'!$B:$AA,K$645,FALSE)-(VLOOKUP($B520,'Changes (pct point)'!$B:$AA,K$645,FALSE)))</f>
        <v>-4.6456497319177767E-2</v>
      </c>
      <c r="L520" s="2">
        <f>VLOOKUP($B520,'Changes (pct point)'!$B:$AA,L$645,FALSE)/(VLOOKUP($B520,'Rates (%) SA2'!$B:$AA,L$645,FALSE)-(VLOOKUP($B520,'Changes (pct point)'!$B:$AA,L$645,FALSE)))</f>
        <v>-0.75802628299567132</v>
      </c>
      <c r="M520" s="2">
        <f>VLOOKUP($B520,'Changes (pct point)'!$B:$AA,M$645,FALSE)/(VLOOKUP($B520,'Rates (%) SA2'!$B:$AA,M$645,FALSE)-(VLOOKUP($B520,'Changes (pct point)'!$B:$AA,M$645,FALSE)))</f>
        <v>-0.41226425923793197</v>
      </c>
      <c r="N520" s="2">
        <f>VLOOKUP($B520,'Changes (pct point)'!$B:$AA,N$645,FALSE)/(VLOOKUP($B520,'Rates (%) SA2'!$B:$AA,N$645,FALSE)-(VLOOKUP($B520,'Changes (pct point)'!$B:$AA,N$645,FALSE)))</f>
        <v>-0.5617286827461363</v>
      </c>
      <c r="O520" s="2">
        <f>VLOOKUP($B520,'Changes (pct point)'!$B:$AA,O$645,FALSE)/(VLOOKUP($B520,'Rates (%) SA2'!$B:$AA,O$645,FALSE)-(VLOOKUP($B520,'Changes (pct point)'!$B:$AA,O$645,FALSE)))</f>
        <v>0.84837962582505799</v>
      </c>
      <c r="P520" s="2">
        <f>VLOOKUP($B520,'Changes (pct point)'!$B:$AA,P$645,FALSE)/(VLOOKUP($B520,'Rates (%) SA2'!$B:$AA,P$645,FALSE)-(VLOOKUP($B520,'Changes (pct point)'!$B:$AA,P$645,FALSE)))</f>
        <v>-0.38416036604753712</v>
      </c>
      <c r="Q520" s="2">
        <f>VLOOKUP($B520,'Changes (pct point)'!$B:$AA,Q$645,FALSE)/(VLOOKUP($B520,'Rates (%) SA2'!$B:$AA,Q$645,FALSE)-(VLOOKUP($B520,'Changes (pct point)'!$B:$AA,Q$645,FALSE)))</f>
        <v>9.9490641427193438E-2</v>
      </c>
      <c r="R520" s="2">
        <f>VLOOKUP($B520,'Changes (pct point)'!$B:$AA,R$645,FALSE)/(VLOOKUP($B520,'Rates (%) SA2'!$B:$AA,R$645,FALSE)-(VLOOKUP($B520,'Changes (pct point)'!$B:$AA,R$645,FALSE)))</f>
        <v>-3.0780794034337665E-2</v>
      </c>
      <c r="S520" s="2">
        <f>VLOOKUP($B520,'Changes (pct point)'!$B:$AA,S$645,FALSE)/(VLOOKUP($B520,'Rates (%) SA2'!$B:$AA,S$645,FALSE)-(VLOOKUP($B520,'Changes (pct point)'!$B:$AA,S$645,FALSE)))</f>
        <v>0.14296370814689852</v>
      </c>
      <c r="T520" s="2">
        <f>VLOOKUP($B520,'Changes (pct point)'!$B:$AA,T$645,FALSE)/(VLOOKUP($B520,'Rates (%) SA2'!$B:$AA,T$645,FALSE)-(VLOOKUP($B520,'Changes (pct point)'!$B:$AA,T$645,FALSE)))</f>
        <v>-0.12496528141842544</v>
      </c>
      <c r="U520" s="2">
        <f>VLOOKUP($B520,'Changes (pct point)'!$B:$AA,U$645,FALSE)/(VLOOKUP($B520,'Rates (%) SA2'!$B:$AA,U$645,FALSE)-(VLOOKUP($B520,'Changes (pct point)'!$B:$AA,U$645,FALSE)))</f>
        <v>-0.3343443535928256</v>
      </c>
      <c r="V520" s="2">
        <f>VLOOKUP($B520,'Changes (pct point)'!$B:$AA,V$645,FALSE)/(VLOOKUP($B520,'Rates (%) SA2'!$B:$AA,V$645,FALSE)-(VLOOKUP($B520,'Changes (pct point)'!$B:$AA,V$645,FALSE)))</f>
        <v>0</v>
      </c>
      <c r="W520" s="2">
        <f>VLOOKUP($B520,'Changes (pct point)'!$B:$AA,W$645,FALSE)/(VLOOKUP($B520,'Rates (%) SA2'!$B:$AA,W$645,FALSE)-(VLOOKUP($B520,'Changes (pct point)'!$B:$AA,W$645,FALSE)))</f>
        <v>0.35309973045822107</v>
      </c>
      <c r="X520" s="2" t="e">
        <f>VLOOKUP($B520,'Changes (pct point)'!$B:$AA,X$645,FALSE)/(VLOOKUP($B520,'Rates (%) SA2'!$B:$AA,X$645,FALSE)-(VLOOKUP($B520,'Changes (pct point)'!$B:$AA,X$645,FALSE)))</f>
        <v>#DIV/0!</v>
      </c>
      <c r="Y520" s="2">
        <f>VLOOKUP($B520,'Changes (pct point)'!$B:$AA,Y$645,FALSE)/(VLOOKUP($B520,'Rates (%) SA2'!$B:$AA,Y$645,FALSE)-(VLOOKUP($B520,'Changes (pct point)'!$B:$AA,Y$645,FALSE)))</f>
        <v>0.2696245733788396</v>
      </c>
      <c r="Z520" s="2">
        <f>VLOOKUP($B520,'Changes (pct point)'!$B:$AA,Z$645,FALSE)/(VLOOKUP($B520,'Rates (%) SA2'!$B:$AA,Z$645,FALSE)-(VLOOKUP($B520,'Changes (pct point)'!$B:$AA,Z$645,FALSE)))</f>
        <v>0.83646408839779007</v>
      </c>
    </row>
    <row r="521" spans="1:26" x14ac:dyDescent="0.3">
      <c r="A521">
        <v>103021069</v>
      </c>
      <c r="B521" t="s">
        <v>143</v>
      </c>
      <c r="C521" s="2">
        <f>VLOOKUP($B521,'Changes (pct point)'!$B:$AA,C$645,FALSE)/(VLOOKUP($B521,'Rates (%) SA2'!$B:$AA,C$645,FALSE)-(VLOOKUP($B521,'Changes (pct point)'!$B:$AA,C$645,FALSE)))</f>
        <v>7.3251111111111114E-2</v>
      </c>
      <c r="D521" s="2">
        <f>VLOOKUP($B521,'Changes (pct point)'!$B:$AA,D$645,FALSE)/(VLOOKUP($B521,'Rates (%) SA2'!$B:$AA,D$645,FALSE)-(VLOOKUP($B521,'Changes (pct point)'!$B:$AA,D$645,FALSE)))</f>
        <v>-0.30089285714285718</v>
      </c>
      <c r="E521" s="2">
        <f>VLOOKUP($B521,'Changes (pct point)'!$B:$AA,E$645,FALSE)/(VLOOKUP($B521,'Rates (%) SA2'!$B:$AA,E$645,FALSE)-(VLOOKUP($B521,'Changes (pct point)'!$B:$AA,E$645,FALSE)))</f>
        <v>-0.19368888888888897</v>
      </c>
      <c r="F521" s="2">
        <f>VLOOKUP($B521,'Changes (pct point)'!$B:$AA,F$645,FALSE)/(VLOOKUP($B521,'Rates (%) SA2'!$B:$AA,F$645,FALSE)-(VLOOKUP($B521,'Changes (pct point)'!$B:$AA,F$645,FALSE)))</f>
        <v>0.74023583815028915</v>
      </c>
      <c r="G521" s="2">
        <f>VLOOKUP($B521,'Changes (pct point)'!$B:$AA,G$645,FALSE)/(VLOOKUP($B521,'Rates (%) SA2'!$B:$AA,G$645,FALSE)-(VLOOKUP($B521,'Changes (pct point)'!$B:$AA,G$645,FALSE)))</f>
        <v>-0.16504285714285716</v>
      </c>
      <c r="H521" s="2">
        <f>VLOOKUP($B521,'Changes (pct point)'!$B:$AA,H$645,FALSE)/(VLOOKUP($B521,'Rates (%) SA2'!$B:$AA,H$645,FALSE)-(VLOOKUP($B521,'Changes (pct point)'!$B:$AA,H$645,FALSE)))</f>
        <v>0.81904689655172414</v>
      </c>
      <c r="I521" s="2">
        <f>VLOOKUP($B521,'Changes (pct point)'!$B:$AA,I$645,FALSE)/(VLOOKUP($B521,'Rates (%) SA2'!$B:$AA,I$645,FALSE)-(VLOOKUP($B521,'Changes (pct point)'!$B:$AA,I$645,FALSE)))</f>
        <v>-0.10149295774647896</v>
      </c>
      <c r="J521" s="2">
        <f>VLOOKUP($B521,'Changes (pct point)'!$B:$AA,J$645,FALSE)/(VLOOKUP($B521,'Rates (%) SA2'!$B:$AA,J$645,FALSE)-(VLOOKUP($B521,'Changes (pct point)'!$B:$AA,J$645,FALSE)))</f>
        <v>0.11509999999999999</v>
      </c>
      <c r="K521" s="2">
        <f>VLOOKUP($B521,'Changes (pct point)'!$B:$AA,K$645,FALSE)/(VLOOKUP($B521,'Rates (%) SA2'!$B:$AA,K$645,FALSE)-(VLOOKUP($B521,'Changes (pct point)'!$B:$AA,K$645,FALSE)))</f>
        <v>0.14632812500000003</v>
      </c>
      <c r="L521" s="2">
        <f>VLOOKUP($B521,'Changes (pct point)'!$B:$AA,L$645,FALSE)/(VLOOKUP($B521,'Rates (%) SA2'!$B:$AA,L$645,FALSE)-(VLOOKUP($B521,'Changes (pct point)'!$B:$AA,L$645,FALSE)))</f>
        <v>4.1863692307692304</v>
      </c>
      <c r="M521" s="2">
        <f>VLOOKUP($B521,'Changes (pct point)'!$B:$AA,M$645,FALSE)/(VLOOKUP($B521,'Rates (%) SA2'!$B:$AA,M$645,FALSE)-(VLOOKUP($B521,'Changes (pct point)'!$B:$AA,M$645,FALSE)))</f>
        <v>-0.56117410071942442</v>
      </c>
      <c r="N521" s="2">
        <f>VLOOKUP($B521,'Changes (pct point)'!$B:$AA,N$645,FALSE)/(VLOOKUP($B521,'Rates (%) SA2'!$B:$AA,N$645,FALSE)-(VLOOKUP($B521,'Changes (pct point)'!$B:$AA,N$645,FALSE)))</f>
        <v>0.74264000000000008</v>
      </c>
      <c r="O521" s="2">
        <f>VLOOKUP($B521,'Changes (pct point)'!$B:$AA,O$645,FALSE)/(VLOOKUP($B521,'Rates (%) SA2'!$B:$AA,O$645,FALSE)-(VLOOKUP($B521,'Changes (pct point)'!$B:$AA,O$645,FALSE)))</f>
        <v>0.27587857142857136</v>
      </c>
      <c r="P521" s="2">
        <f>VLOOKUP($B521,'Changes (pct point)'!$B:$AA,P$645,FALSE)/(VLOOKUP($B521,'Rates (%) SA2'!$B:$AA,P$645,FALSE)-(VLOOKUP($B521,'Changes (pct point)'!$B:$AA,P$645,FALSE)))</f>
        <v>1.2116</v>
      </c>
      <c r="Q521" s="2">
        <f>VLOOKUP($B521,'Changes (pct point)'!$B:$AA,Q$645,FALSE)/(VLOOKUP($B521,'Rates (%) SA2'!$B:$AA,Q$645,FALSE)-(VLOOKUP($B521,'Changes (pct point)'!$B:$AA,Q$645,FALSE)))</f>
        <v>0.2706415094339622</v>
      </c>
      <c r="R521" s="2">
        <f>VLOOKUP($B521,'Changes (pct point)'!$B:$AA,R$645,FALSE)/(VLOOKUP($B521,'Rates (%) SA2'!$B:$AA,R$645,FALSE)-(VLOOKUP($B521,'Changes (pct point)'!$B:$AA,R$645,FALSE)))</f>
        <v>-0.20134060150375938</v>
      </c>
      <c r="S521" s="2">
        <f>VLOOKUP($B521,'Changes (pct point)'!$B:$AA,S$645,FALSE)/(VLOOKUP($B521,'Rates (%) SA2'!$B:$AA,S$645,FALSE)-(VLOOKUP($B521,'Changes (pct point)'!$B:$AA,S$645,FALSE)))</f>
        <v>8.662222222222217E-2</v>
      </c>
      <c r="T521" s="2">
        <f>VLOOKUP($B521,'Changes (pct point)'!$B:$AA,T$645,FALSE)/(VLOOKUP($B521,'Rates (%) SA2'!$B:$AA,T$645,FALSE)-(VLOOKUP($B521,'Changes (pct point)'!$B:$AA,T$645,FALSE)))</f>
        <v>5.5934000000000017</v>
      </c>
      <c r="U521" s="2">
        <f>VLOOKUP($B521,'Changes (pct point)'!$B:$AA,U$645,FALSE)/(VLOOKUP($B521,'Rates (%) SA2'!$B:$AA,U$645,FALSE)-(VLOOKUP($B521,'Changes (pct point)'!$B:$AA,U$645,FALSE)))</f>
        <v>-0.33498429752066111</v>
      </c>
      <c r="V521" s="2">
        <f>VLOOKUP($B521,'Changes (pct point)'!$B:$AA,V$645,FALSE)/(VLOOKUP($B521,'Rates (%) SA2'!$B:$AA,V$645,FALSE)-(VLOOKUP($B521,'Changes (pct point)'!$B:$AA,V$645,FALSE)))</f>
        <v>-6.9217391304346168E-3</v>
      </c>
      <c r="W521" s="2">
        <f>VLOOKUP($B521,'Changes (pct point)'!$B:$AA,W$645,FALSE)/(VLOOKUP($B521,'Rates (%) SA2'!$B:$AA,W$645,FALSE)-(VLOOKUP($B521,'Changes (pct point)'!$B:$AA,W$645,FALSE)))</f>
        <v>0.21892055791388718</v>
      </c>
      <c r="X521" s="2">
        <f>VLOOKUP($B521,'Changes (pct point)'!$B:$AA,X$645,FALSE)/(VLOOKUP($B521,'Rates (%) SA2'!$B:$AA,X$645,FALSE)-(VLOOKUP($B521,'Changes (pct point)'!$B:$AA,X$645,FALSE)))</f>
        <v>-5.8216654384672072E-2</v>
      </c>
      <c r="Y521" s="2" t="e">
        <f>VLOOKUP($B521,'Changes (pct point)'!$B:$AA,Y$645,FALSE)/(VLOOKUP($B521,'Rates (%) SA2'!$B:$AA,Y$645,FALSE)-(VLOOKUP($B521,'Changes (pct point)'!$B:$AA,Y$645,FALSE)))</f>
        <v>#DIV/0!</v>
      </c>
      <c r="Z521" s="2">
        <f>VLOOKUP($B521,'Changes (pct point)'!$B:$AA,Z$645,FALSE)/(VLOOKUP($B521,'Rates (%) SA2'!$B:$AA,Z$645,FALSE)-(VLOOKUP($B521,'Changes (pct point)'!$B:$AA,Z$645,FALSE)))</f>
        <v>0.55094339622641508</v>
      </c>
    </row>
    <row r="522" spans="1:26" x14ac:dyDescent="0.3">
      <c r="A522">
        <v>101041024</v>
      </c>
      <c r="B522" t="s">
        <v>91</v>
      </c>
      <c r="C522" s="2">
        <f>VLOOKUP($B522,'Changes (pct point)'!$B:$AA,C$645,FALSE)/(VLOOKUP($B522,'Rates (%) SA2'!$B:$AA,C$645,FALSE)-(VLOOKUP($B522,'Changes (pct point)'!$B:$AA,C$645,FALSE)))</f>
        <v>-9.7902078521939911E-2</v>
      </c>
      <c r="D522" s="2">
        <f>VLOOKUP($B522,'Changes (pct point)'!$B:$AA,D$645,FALSE)/(VLOOKUP($B522,'Rates (%) SA2'!$B:$AA,D$645,FALSE)-(VLOOKUP($B522,'Changes (pct point)'!$B:$AA,D$645,FALSE)))</f>
        <v>-0.20185263157894748</v>
      </c>
      <c r="E522" s="2">
        <f>VLOOKUP($B522,'Changes (pct point)'!$B:$AA,E$645,FALSE)/(VLOOKUP($B522,'Rates (%) SA2'!$B:$AA,E$645,FALSE)-(VLOOKUP($B522,'Changes (pct point)'!$B:$AA,E$645,FALSE)))</f>
        <v>-0.33873333333333333</v>
      </c>
      <c r="F522" s="2">
        <f>VLOOKUP($B522,'Changes (pct point)'!$B:$AA,F$645,FALSE)/(VLOOKUP($B522,'Rates (%) SA2'!$B:$AA,F$645,FALSE)-(VLOOKUP($B522,'Changes (pct point)'!$B:$AA,F$645,FALSE)))</f>
        <v>5.2225806451613749E-3</v>
      </c>
      <c r="G522" s="2">
        <f>VLOOKUP($B522,'Changes (pct point)'!$B:$AA,G$645,FALSE)/(VLOOKUP($B522,'Rates (%) SA2'!$B:$AA,G$645,FALSE)-(VLOOKUP($B522,'Changes (pct point)'!$B:$AA,G$645,FALSE)))</f>
        <v>-6.2740000000000004E-2</v>
      </c>
      <c r="H522" s="2">
        <f>VLOOKUP($B522,'Changes (pct point)'!$B:$AA,H$645,FALSE)/(VLOOKUP($B522,'Rates (%) SA2'!$B:$AA,H$645,FALSE)-(VLOOKUP($B522,'Changes (pct point)'!$B:$AA,H$645,FALSE)))</f>
        <v>0.1232878787878789</v>
      </c>
      <c r="I522" s="2">
        <f>VLOOKUP($B522,'Changes (pct point)'!$B:$AA,I$645,FALSE)/(VLOOKUP($B522,'Rates (%) SA2'!$B:$AA,I$645,FALSE)-(VLOOKUP($B522,'Changes (pct point)'!$B:$AA,I$645,FALSE)))</f>
        <v>-0.1983101604278075</v>
      </c>
      <c r="J522" s="2">
        <f>VLOOKUP($B522,'Changes (pct point)'!$B:$AA,J$645,FALSE)/(VLOOKUP($B522,'Rates (%) SA2'!$B:$AA,J$645,FALSE)-(VLOOKUP($B522,'Changes (pct point)'!$B:$AA,J$645,FALSE)))</f>
        <v>-0.34130000000000005</v>
      </c>
      <c r="K522" s="2">
        <f>VLOOKUP($B522,'Changes (pct point)'!$B:$AA,K$645,FALSE)/(VLOOKUP($B522,'Rates (%) SA2'!$B:$AA,K$645,FALSE)-(VLOOKUP($B522,'Changes (pct point)'!$B:$AA,K$645,FALSE)))</f>
        <v>8.3140186915887839E-3</v>
      </c>
      <c r="L522" s="2">
        <f>VLOOKUP($B522,'Changes (pct point)'!$B:$AA,L$645,FALSE)/(VLOOKUP($B522,'Rates (%) SA2'!$B:$AA,L$645,FALSE)-(VLOOKUP($B522,'Changes (pct point)'!$B:$AA,L$645,FALSE)))</f>
        <v>0.70971441441441419</v>
      </c>
      <c r="M522" s="2">
        <f>VLOOKUP($B522,'Changes (pct point)'!$B:$AA,M$645,FALSE)/(VLOOKUP($B522,'Rates (%) SA2'!$B:$AA,M$645,FALSE)-(VLOOKUP($B522,'Changes (pct point)'!$B:$AA,M$645,FALSE)))</f>
        <v>-0.39847652173913045</v>
      </c>
      <c r="N522" s="2">
        <f>VLOOKUP($B522,'Changes (pct point)'!$B:$AA,N$645,FALSE)/(VLOOKUP($B522,'Rates (%) SA2'!$B:$AA,N$645,FALSE)-(VLOOKUP($B522,'Changes (pct point)'!$B:$AA,N$645,FALSE)))</f>
        <v>-0.17883437499999999</v>
      </c>
      <c r="O522" s="2">
        <f>VLOOKUP($B522,'Changes (pct point)'!$B:$AA,O$645,FALSE)/(VLOOKUP($B522,'Rates (%) SA2'!$B:$AA,O$645,FALSE)-(VLOOKUP($B522,'Changes (pct point)'!$B:$AA,O$645,FALSE)))</f>
        <v>0.13264499999999993</v>
      </c>
      <c r="P522" s="2">
        <f>VLOOKUP($B522,'Changes (pct point)'!$B:$AA,P$645,FALSE)/(VLOOKUP($B522,'Rates (%) SA2'!$B:$AA,P$645,FALSE)-(VLOOKUP($B522,'Changes (pct point)'!$B:$AA,P$645,FALSE)))</f>
        <v>-0.26328571428571418</v>
      </c>
      <c r="Q522" s="2">
        <f>VLOOKUP($B522,'Changes (pct point)'!$B:$AA,Q$645,FALSE)/(VLOOKUP($B522,'Rates (%) SA2'!$B:$AA,Q$645,FALSE)-(VLOOKUP($B522,'Changes (pct point)'!$B:$AA,Q$645,FALSE)))</f>
        <v>7.2247183098591544E-2</v>
      </c>
      <c r="R522" s="2">
        <f>VLOOKUP($B522,'Changes (pct point)'!$B:$AA,R$645,FALSE)/(VLOOKUP($B522,'Rates (%) SA2'!$B:$AA,R$645,FALSE)-(VLOOKUP($B522,'Changes (pct point)'!$B:$AA,R$645,FALSE)))</f>
        <v>-0.11712820512820503</v>
      </c>
      <c r="S522" s="2">
        <f>VLOOKUP($B522,'Changes (pct point)'!$B:$AA,S$645,FALSE)/(VLOOKUP($B522,'Rates (%) SA2'!$B:$AA,S$645,FALSE)-(VLOOKUP($B522,'Changes (pct point)'!$B:$AA,S$645,FALSE)))</f>
        <v>4.8165517241379269E-2</v>
      </c>
      <c r="T522" s="2">
        <f>VLOOKUP($B522,'Changes (pct point)'!$B:$AA,T$645,FALSE)/(VLOOKUP($B522,'Rates (%) SA2'!$B:$AA,T$645,FALSE)-(VLOOKUP($B522,'Changes (pct point)'!$B:$AA,T$645,FALSE)))</f>
        <v>-8.0555970149253781E-2</v>
      </c>
      <c r="U522" s="2">
        <f>VLOOKUP($B522,'Changes (pct point)'!$B:$AA,U$645,FALSE)/(VLOOKUP($B522,'Rates (%) SA2'!$B:$AA,U$645,FALSE)-(VLOOKUP($B522,'Changes (pct point)'!$B:$AA,U$645,FALSE)))</f>
        <v>-0.33589171974522292</v>
      </c>
      <c r="V522" s="2" t="e">
        <f>VLOOKUP($B522,'Changes (pct point)'!$B:$AA,V$645,FALSE)/(VLOOKUP($B522,'Rates (%) SA2'!$B:$AA,V$645,FALSE)-(VLOOKUP($B522,'Changes (pct point)'!$B:$AA,V$645,FALSE)))</f>
        <v>#VALUE!</v>
      </c>
      <c r="W522" s="2">
        <f>VLOOKUP($B522,'Changes (pct point)'!$B:$AA,W$645,FALSE)/(VLOOKUP($B522,'Rates (%) SA2'!$B:$AA,W$645,FALSE)-(VLOOKUP($B522,'Changes (pct point)'!$B:$AA,W$645,FALSE)))</f>
        <v>0.12971428571428573</v>
      </c>
      <c r="X522" s="2">
        <f>VLOOKUP($B522,'Changes (pct point)'!$B:$AA,X$645,FALSE)/(VLOOKUP($B522,'Rates (%) SA2'!$B:$AA,X$645,FALSE)-(VLOOKUP($B522,'Changes (pct point)'!$B:$AA,X$645,FALSE)))</f>
        <v>-0.194669453880324</v>
      </c>
      <c r="Y522" s="2" t="e">
        <f>VLOOKUP($B522,'Changes (pct point)'!$B:$AA,Y$645,FALSE)/(VLOOKUP($B522,'Rates (%) SA2'!$B:$AA,Y$645,FALSE)-(VLOOKUP($B522,'Changes (pct point)'!$B:$AA,Y$645,FALSE)))</f>
        <v>#DIV/0!</v>
      </c>
      <c r="Z522" s="2">
        <f>VLOOKUP($B522,'Changes (pct point)'!$B:$AA,Z$645,FALSE)/(VLOOKUP($B522,'Rates (%) SA2'!$B:$AA,Z$645,FALSE)-(VLOOKUP($B522,'Changes (pct point)'!$B:$AA,Z$645,FALSE)))</f>
        <v>5.6320400500625778E-3</v>
      </c>
    </row>
    <row r="523" spans="1:26" x14ac:dyDescent="0.3">
      <c r="A523">
        <v>107011545</v>
      </c>
      <c r="B523" t="s">
        <v>210</v>
      </c>
      <c r="C523" s="2">
        <f>VLOOKUP($B523,'Changes (pct point)'!$B:$AA,C$645,FALSE)/(VLOOKUP($B523,'Rates (%) SA2'!$B:$AA,C$645,FALSE)-(VLOOKUP($B523,'Changes (pct point)'!$B:$AA,C$645,FALSE)))</f>
        <v>-0.11205248491302798</v>
      </c>
      <c r="D523" s="2">
        <f>VLOOKUP($B523,'Changes (pct point)'!$B:$AA,D$645,FALSE)/(VLOOKUP($B523,'Rates (%) SA2'!$B:$AA,D$645,FALSE)-(VLOOKUP($B523,'Changes (pct point)'!$B:$AA,D$645,FALSE)))</f>
        <v>-0.24726722689075634</v>
      </c>
      <c r="E523" s="2">
        <f>VLOOKUP($B523,'Changes (pct point)'!$B:$AA,E$645,FALSE)/(VLOOKUP($B523,'Rates (%) SA2'!$B:$AA,E$645,FALSE)-(VLOOKUP($B523,'Changes (pct point)'!$B:$AA,E$645,FALSE)))</f>
        <v>-0.35344782608695652</v>
      </c>
      <c r="F523" s="2">
        <f>VLOOKUP($B523,'Changes (pct point)'!$B:$AA,F$645,FALSE)/(VLOOKUP($B523,'Rates (%) SA2'!$B:$AA,F$645,FALSE)-(VLOOKUP($B523,'Changes (pct point)'!$B:$AA,F$645,FALSE)))</f>
        <v>-2.2799336772291831E-2</v>
      </c>
      <c r="G523" s="2">
        <f>VLOOKUP($B523,'Changes (pct point)'!$B:$AA,G$645,FALSE)/(VLOOKUP($B523,'Rates (%) SA2'!$B:$AA,G$645,FALSE)-(VLOOKUP($B523,'Changes (pct point)'!$B:$AA,G$645,FALSE)))</f>
        <v>5.3136507936507912E-2</v>
      </c>
      <c r="H523" s="2">
        <f>VLOOKUP($B523,'Changes (pct point)'!$B:$AA,H$645,FALSE)/(VLOOKUP($B523,'Rates (%) SA2'!$B:$AA,H$645,FALSE)-(VLOOKUP($B523,'Changes (pct point)'!$B:$AA,H$645,FALSE)))</f>
        <v>-0.12057755102040818</v>
      </c>
      <c r="I523" s="2">
        <f>VLOOKUP($B523,'Changes (pct point)'!$B:$AA,I$645,FALSE)/(VLOOKUP($B523,'Rates (%) SA2'!$B:$AA,I$645,FALSE)-(VLOOKUP($B523,'Changes (pct point)'!$B:$AA,I$645,FALSE)))</f>
        <v>-2.7623836126629449E-2</v>
      </c>
      <c r="J523" s="2">
        <f>VLOOKUP($B523,'Changes (pct point)'!$B:$AA,J$645,FALSE)/(VLOOKUP($B523,'Rates (%) SA2'!$B:$AA,J$645,FALSE)-(VLOOKUP($B523,'Changes (pct point)'!$B:$AA,J$645,FALSE)))</f>
        <v>0.27106777777777774</v>
      </c>
      <c r="K523" s="2">
        <f>VLOOKUP($B523,'Changes (pct point)'!$B:$AA,K$645,FALSE)/(VLOOKUP($B523,'Rates (%) SA2'!$B:$AA,K$645,FALSE)-(VLOOKUP($B523,'Changes (pct point)'!$B:$AA,K$645,FALSE)))</f>
        <v>0.22270615942028982</v>
      </c>
      <c r="L523" s="2">
        <f>VLOOKUP($B523,'Changes (pct point)'!$B:$AA,L$645,FALSE)/(VLOOKUP($B523,'Rates (%) SA2'!$B:$AA,L$645,FALSE)-(VLOOKUP($B523,'Changes (pct point)'!$B:$AA,L$645,FALSE)))</f>
        <v>-6.5081790123456731E-2</v>
      </c>
      <c r="M523" s="2">
        <f>VLOOKUP($B523,'Changes (pct point)'!$B:$AA,M$645,FALSE)/(VLOOKUP($B523,'Rates (%) SA2'!$B:$AA,M$645,FALSE)-(VLOOKUP($B523,'Changes (pct point)'!$B:$AA,M$645,FALSE)))</f>
        <v>-0.14591756097560968</v>
      </c>
      <c r="N523" s="2">
        <f>VLOOKUP($B523,'Changes (pct point)'!$B:$AA,N$645,FALSE)/(VLOOKUP($B523,'Rates (%) SA2'!$B:$AA,N$645,FALSE)-(VLOOKUP($B523,'Changes (pct point)'!$B:$AA,N$645,FALSE)))</f>
        <v>-0.17074915254237286</v>
      </c>
      <c r="O523" s="2">
        <f>VLOOKUP($B523,'Changes (pct point)'!$B:$AA,O$645,FALSE)/(VLOOKUP($B523,'Rates (%) SA2'!$B:$AA,O$645,FALSE)-(VLOOKUP($B523,'Changes (pct point)'!$B:$AA,O$645,FALSE)))</f>
        <v>0.97044047619047602</v>
      </c>
      <c r="P523" s="2">
        <f>VLOOKUP($B523,'Changes (pct point)'!$B:$AA,P$645,FALSE)/(VLOOKUP($B523,'Rates (%) SA2'!$B:$AA,P$645,FALSE)-(VLOOKUP($B523,'Changes (pct point)'!$B:$AA,P$645,FALSE)))</f>
        <v>-0.33637589285714292</v>
      </c>
      <c r="Q523" s="2">
        <f>VLOOKUP($B523,'Changes (pct point)'!$B:$AA,Q$645,FALSE)/(VLOOKUP($B523,'Rates (%) SA2'!$B:$AA,Q$645,FALSE)-(VLOOKUP($B523,'Changes (pct point)'!$B:$AA,Q$645,FALSE)))</f>
        <v>1.7927810650887489E-2</v>
      </c>
      <c r="R523" s="2">
        <f>VLOOKUP($B523,'Changes (pct point)'!$B:$AA,R$645,FALSE)/(VLOOKUP($B523,'Rates (%) SA2'!$B:$AA,R$645,FALSE)-(VLOOKUP($B523,'Changes (pct point)'!$B:$AA,R$645,FALSE)))</f>
        <v>0.12122595419847332</v>
      </c>
      <c r="S523" s="2">
        <f>VLOOKUP($B523,'Changes (pct point)'!$B:$AA,S$645,FALSE)/(VLOOKUP($B523,'Rates (%) SA2'!$B:$AA,S$645,FALSE)-(VLOOKUP($B523,'Changes (pct point)'!$B:$AA,S$645,FALSE)))</f>
        <v>-0.33969916434540393</v>
      </c>
      <c r="T523" s="2">
        <f>VLOOKUP($B523,'Changes (pct point)'!$B:$AA,T$645,FALSE)/(VLOOKUP($B523,'Rates (%) SA2'!$B:$AA,T$645,FALSE)-(VLOOKUP($B523,'Changes (pct point)'!$B:$AA,T$645,FALSE)))</f>
        <v>1.302568093385214</v>
      </c>
      <c r="U523" s="2">
        <f>VLOOKUP($B523,'Changes (pct point)'!$B:$AA,U$645,FALSE)/(VLOOKUP($B523,'Rates (%) SA2'!$B:$AA,U$645,FALSE)-(VLOOKUP($B523,'Changes (pct point)'!$B:$AA,U$645,FALSE)))</f>
        <v>-0.33984438775510206</v>
      </c>
      <c r="V523" s="2">
        <f>VLOOKUP($B523,'Changes (pct point)'!$B:$AA,V$645,FALSE)/(VLOOKUP($B523,'Rates (%) SA2'!$B:$AA,V$645,FALSE)-(VLOOKUP($B523,'Changes (pct point)'!$B:$AA,V$645,FALSE)))</f>
        <v>-0.18490914927768862</v>
      </c>
      <c r="W523" s="2">
        <f>VLOOKUP($B523,'Changes (pct point)'!$B:$AA,W$645,FALSE)/(VLOOKUP($B523,'Rates (%) SA2'!$B:$AA,W$645,FALSE)-(VLOOKUP($B523,'Changes (pct point)'!$B:$AA,W$645,FALSE)))</f>
        <v>0.25249868490268279</v>
      </c>
      <c r="X523" s="2">
        <f>VLOOKUP($B523,'Changes (pct point)'!$B:$AA,X$645,FALSE)/(VLOOKUP($B523,'Rates (%) SA2'!$B:$AA,X$645,FALSE)-(VLOOKUP($B523,'Changes (pct point)'!$B:$AA,X$645,FALSE)))</f>
        <v>8.3894672382118812E-2</v>
      </c>
      <c r="Y523" s="2">
        <f>VLOOKUP($B523,'Changes (pct point)'!$B:$AA,Y$645,FALSE)/(VLOOKUP($B523,'Rates (%) SA2'!$B:$AA,Y$645,FALSE)-(VLOOKUP($B523,'Changes (pct point)'!$B:$AA,Y$645,FALSE)))</f>
        <v>0.29760701044826421</v>
      </c>
      <c r="Z523" s="2">
        <f>VLOOKUP($B523,'Changes (pct point)'!$B:$AA,Z$645,FALSE)/(VLOOKUP($B523,'Rates (%) SA2'!$B:$AA,Z$645,FALSE)-(VLOOKUP($B523,'Changes (pct point)'!$B:$AA,Z$645,FALSE)))</f>
        <v>0.1983361064891847</v>
      </c>
    </row>
    <row r="524" spans="1:26" x14ac:dyDescent="0.3">
      <c r="A524">
        <v>106011113</v>
      </c>
      <c r="B524" t="s">
        <v>187</v>
      </c>
      <c r="C524" s="2">
        <f>VLOOKUP($B524,'Changes (pct point)'!$B:$AA,C$645,FALSE)/(VLOOKUP($B524,'Rates (%) SA2'!$B:$AA,C$645,FALSE)-(VLOOKUP($B524,'Changes (pct point)'!$B:$AA,C$645,FALSE)))</f>
        <v>0.34608715381408012</v>
      </c>
      <c r="D524" s="2">
        <f>VLOOKUP($B524,'Changes (pct point)'!$B:$AA,D$645,FALSE)/(VLOOKUP($B524,'Rates (%) SA2'!$B:$AA,D$645,FALSE)-(VLOOKUP($B524,'Changes (pct point)'!$B:$AA,D$645,FALSE)))</f>
        <v>-0.11033055555555558</v>
      </c>
      <c r="E524" s="2">
        <f>VLOOKUP($B524,'Changes (pct point)'!$B:$AA,E$645,FALSE)/(VLOOKUP($B524,'Rates (%) SA2'!$B:$AA,E$645,FALSE)-(VLOOKUP($B524,'Changes (pct point)'!$B:$AA,E$645,FALSE)))</f>
        <v>18.139600000000009</v>
      </c>
      <c r="F524" s="2">
        <f>VLOOKUP($B524,'Changes (pct point)'!$B:$AA,F$645,FALSE)/(VLOOKUP($B524,'Rates (%) SA2'!$B:$AA,F$645,FALSE)-(VLOOKUP($B524,'Changes (pct point)'!$B:$AA,F$645,FALSE)))</f>
        <v>0.41041754385964901</v>
      </c>
      <c r="G524" s="2">
        <f>VLOOKUP($B524,'Changes (pct point)'!$B:$AA,G$645,FALSE)/(VLOOKUP($B524,'Rates (%) SA2'!$B:$AA,G$645,FALSE)-(VLOOKUP($B524,'Changes (pct point)'!$B:$AA,G$645,FALSE)))</f>
        <v>-0.1659794520547945</v>
      </c>
      <c r="H524" s="2">
        <f>VLOOKUP($B524,'Changes (pct point)'!$B:$AA,H$645,FALSE)/(VLOOKUP($B524,'Rates (%) SA2'!$B:$AA,H$645,FALSE)-(VLOOKUP($B524,'Changes (pct point)'!$B:$AA,H$645,FALSE)))</f>
        <v>0.72500202020202009</v>
      </c>
      <c r="I524" s="2">
        <f>VLOOKUP($B524,'Changes (pct point)'!$B:$AA,I$645,FALSE)/(VLOOKUP($B524,'Rates (%) SA2'!$B:$AA,I$645,FALSE)-(VLOOKUP($B524,'Changes (pct point)'!$B:$AA,I$645,FALSE)))</f>
        <v>0.40075637583892626</v>
      </c>
      <c r="J524" s="2">
        <f>VLOOKUP($B524,'Changes (pct point)'!$B:$AA,J$645,FALSE)/(VLOOKUP($B524,'Rates (%) SA2'!$B:$AA,J$645,FALSE)-(VLOOKUP($B524,'Changes (pct point)'!$B:$AA,J$645,FALSE)))</f>
        <v>-0.23260277777777782</v>
      </c>
      <c r="K524" s="2">
        <f>VLOOKUP($B524,'Changes (pct point)'!$B:$AA,K$645,FALSE)/(VLOOKUP($B524,'Rates (%) SA2'!$B:$AA,K$645,FALSE)-(VLOOKUP($B524,'Changes (pct point)'!$B:$AA,K$645,FALSE)))</f>
        <v>0.63945833333333357</v>
      </c>
      <c r="L524" s="2">
        <f>VLOOKUP($B524,'Changes (pct point)'!$B:$AA,L$645,FALSE)/(VLOOKUP($B524,'Rates (%) SA2'!$B:$AA,L$645,FALSE)-(VLOOKUP($B524,'Changes (pct point)'!$B:$AA,L$645,FALSE)))</f>
        <v>-0.24609235668789817</v>
      </c>
      <c r="M524" s="2">
        <f>VLOOKUP($B524,'Changes (pct point)'!$B:$AA,M$645,FALSE)/(VLOOKUP($B524,'Rates (%) SA2'!$B:$AA,M$645,FALSE)-(VLOOKUP($B524,'Changes (pct point)'!$B:$AA,M$645,FALSE)))</f>
        <v>0.90035576923076932</v>
      </c>
      <c r="N524" s="2">
        <f>VLOOKUP($B524,'Changes (pct point)'!$B:$AA,N$645,FALSE)/(VLOOKUP($B524,'Rates (%) SA2'!$B:$AA,N$645,FALSE)-(VLOOKUP($B524,'Changes (pct point)'!$B:$AA,N$645,FALSE)))</f>
        <v>1.5683777777777779</v>
      </c>
      <c r="O524" s="2">
        <f>VLOOKUP($B524,'Changes (pct point)'!$B:$AA,O$645,FALSE)/(VLOOKUP($B524,'Rates (%) SA2'!$B:$AA,O$645,FALSE)-(VLOOKUP($B524,'Changes (pct point)'!$B:$AA,O$645,FALSE)))</f>
        <v>5.3469285714285695</v>
      </c>
      <c r="P524" s="2">
        <f>VLOOKUP($B524,'Changes (pct point)'!$B:$AA,P$645,FALSE)/(VLOOKUP($B524,'Rates (%) SA2'!$B:$AA,P$645,FALSE)-(VLOOKUP($B524,'Changes (pct point)'!$B:$AA,P$645,FALSE)))</f>
        <v>0.37997599999999992</v>
      </c>
      <c r="Q524" s="2">
        <f>VLOOKUP($B524,'Changes (pct point)'!$B:$AA,Q$645,FALSE)/(VLOOKUP($B524,'Rates (%) SA2'!$B:$AA,Q$645,FALSE)-(VLOOKUP($B524,'Changes (pct point)'!$B:$AA,Q$645,FALSE)))</f>
        <v>0.52861279999999999</v>
      </c>
      <c r="R524" s="2">
        <f>VLOOKUP($B524,'Changes (pct point)'!$B:$AA,R$645,FALSE)/(VLOOKUP($B524,'Rates (%) SA2'!$B:$AA,R$645,FALSE)-(VLOOKUP($B524,'Changes (pct point)'!$B:$AA,R$645,FALSE)))</f>
        <v>-0.31215270270270279</v>
      </c>
      <c r="S524" s="2">
        <f>VLOOKUP($B524,'Changes (pct point)'!$B:$AA,S$645,FALSE)/(VLOOKUP($B524,'Rates (%) SA2'!$B:$AA,S$645,FALSE)-(VLOOKUP($B524,'Changes (pct point)'!$B:$AA,S$645,FALSE)))</f>
        <v>0.23563207547169807</v>
      </c>
      <c r="T524" s="2">
        <f>VLOOKUP($B524,'Changes (pct point)'!$B:$AA,T$645,FALSE)/(VLOOKUP($B524,'Rates (%) SA2'!$B:$AA,T$645,FALSE)-(VLOOKUP($B524,'Changes (pct point)'!$B:$AA,T$645,FALSE)))</f>
        <v>3.6912864864864869</v>
      </c>
      <c r="U524" s="2">
        <f>VLOOKUP($B524,'Changes (pct point)'!$B:$AA,U$645,FALSE)/(VLOOKUP($B524,'Rates (%) SA2'!$B:$AA,U$645,FALSE)-(VLOOKUP($B524,'Changes (pct point)'!$B:$AA,U$645,FALSE)))</f>
        <v>-0.33996582914572859</v>
      </c>
      <c r="V524" s="2">
        <f>VLOOKUP($B524,'Changes (pct point)'!$B:$AA,V$645,FALSE)/(VLOOKUP($B524,'Rates (%) SA2'!$B:$AA,V$645,FALSE)-(VLOOKUP($B524,'Changes (pct point)'!$B:$AA,V$645,FALSE)))</f>
        <v>0</v>
      </c>
      <c r="W524" s="2">
        <f>VLOOKUP($B524,'Changes (pct point)'!$B:$AA,W$645,FALSE)/(VLOOKUP($B524,'Rates (%) SA2'!$B:$AA,W$645,FALSE)-(VLOOKUP($B524,'Changes (pct point)'!$B:$AA,W$645,FALSE)))</f>
        <v>0.18526100307062437</v>
      </c>
      <c r="X524" s="2">
        <f>VLOOKUP($B524,'Changes (pct point)'!$B:$AA,X$645,FALSE)/(VLOOKUP($B524,'Rates (%) SA2'!$B:$AA,X$645,FALSE)-(VLOOKUP($B524,'Changes (pct point)'!$B:$AA,X$645,FALSE)))</f>
        <v>-2.0865936358894107E-2</v>
      </c>
      <c r="Y524" s="2" t="e">
        <f>VLOOKUP($B524,'Changes (pct point)'!$B:$AA,Y$645,FALSE)/(VLOOKUP($B524,'Rates (%) SA2'!$B:$AA,Y$645,FALSE)-(VLOOKUP($B524,'Changes (pct point)'!$B:$AA,Y$645,FALSE)))</f>
        <v>#DIV/0!</v>
      </c>
      <c r="Z524" s="2">
        <f>VLOOKUP($B524,'Changes (pct point)'!$B:$AA,Z$645,FALSE)/(VLOOKUP($B524,'Rates (%) SA2'!$B:$AA,Z$645,FALSE)-(VLOOKUP($B524,'Changes (pct point)'!$B:$AA,Z$645,FALSE)))</f>
        <v>0.58946608946608936</v>
      </c>
    </row>
    <row r="525" spans="1:26" x14ac:dyDescent="0.3">
      <c r="A525">
        <v>107031143</v>
      </c>
      <c r="B525" t="s">
        <v>221</v>
      </c>
      <c r="C525" s="2">
        <f>VLOOKUP($B525,'Changes (pct point)'!$B:$AA,C$645,FALSE)/(VLOOKUP($B525,'Rates (%) SA2'!$B:$AA,C$645,FALSE)-(VLOOKUP($B525,'Changes (pct point)'!$B:$AA,C$645,FALSE)))</f>
        <v>-0.1241156536839495</v>
      </c>
      <c r="D525" s="2">
        <f>VLOOKUP($B525,'Changes (pct point)'!$B:$AA,D$645,FALSE)/(VLOOKUP($B525,'Rates (%) SA2'!$B:$AA,D$645,FALSE)-(VLOOKUP($B525,'Changes (pct point)'!$B:$AA,D$645,FALSE)))</f>
        <v>-0.40365248226950362</v>
      </c>
      <c r="E525" s="2">
        <f>VLOOKUP($B525,'Changes (pct point)'!$B:$AA,E$645,FALSE)/(VLOOKUP($B525,'Rates (%) SA2'!$B:$AA,E$645,FALSE)-(VLOOKUP($B525,'Changes (pct point)'!$B:$AA,E$645,FALSE)))</f>
        <v>-0.12860489642184567</v>
      </c>
      <c r="F525" s="2">
        <f>VLOOKUP($B525,'Changes (pct point)'!$B:$AA,F$645,FALSE)/(VLOOKUP($B525,'Rates (%) SA2'!$B:$AA,F$645,FALSE)-(VLOOKUP($B525,'Changes (pct point)'!$B:$AA,F$645,FALSE)))</f>
        <v>-5.7523892837616233E-2</v>
      </c>
      <c r="G525" s="2">
        <f>VLOOKUP($B525,'Changes (pct point)'!$B:$AA,G$645,FALSE)/(VLOOKUP($B525,'Rates (%) SA2'!$B:$AA,G$645,FALSE)-(VLOOKUP($B525,'Changes (pct point)'!$B:$AA,G$645,FALSE)))</f>
        <v>0.238875</v>
      </c>
      <c r="H525" s="2">
        <f>VLOOKUP($B525,'Changes (pct point)'!$B:$AA,H$645,FALSE)/(VLOOKUP($B525,'Rates (%) SA2'!$B:$AA,H$645,FALSE)-(VLOOKUP($B525,'Changes (pct point)'!$B:$AA,H$645,FALSE)))</f>
        <v>5.8176190476190492E-2</v>
      </c>
      <c r="I525" s="2">
        <f>VLOOKUP($B525,'Changes (pct point)'!$B:$AA,I$645,FALSE)/(VLOOKUP($B525,'Rates (%) SA2'!$B:$AA,I$645,FALSE)-(VLOOKUP($B525,'Changes (pct point)'!$B:$AA,I$645,FALSE)))</f>
        <v>-8.4360549828178658E-2</v>
      </c>
      <c r="J525" s="2">
        <f>VLOOKUP($B525,'Changes (pct point)'!$B:$AA,J$645,FALSE)/(VLOOKUP($B525,'Rates (%) SA2'!$B:$AA,J$645,FALSE)-(VLOOKUP($B525,'Changes (pct point)'!$B:$AA,J$645,FALSE)))</f>
        <v>0.23477610619469028</v>
      </c>
      <c r="K525" s="2">
        <f>VLOOKUP($B525,'Changes (pct point)'!$B:$AA,K$645,FALSE)/(VLOOKUP($B525,'Rates (%) SA2'!$B:$AA,K$645,FALSE)-(VLOOKUP($B525,'Changes (pct point)'!$B:$AA,K$645,FALSE)))</f>
        <v>0.28225576036866351</v>
      </c>
      <c r="L525" s="2">
        <f>VLOOKUP($B525,'Changes (pct point)'!$B:$AA,L$645,FALSE)/(VLOOKUP($B525,'Rates (%) SA2'!$B:$AA,L$645,FALSE)-(VLOOKUP($B525,'Changes (pct point)'!$B:$AA,L$645,FALSE)))</f>
        <v>-0.40813703081232483</v>
      </c>
      <c r="M525" s="2">
        <f>VLOOKUP($B525,'Changes (pct point)'!$B:$AA,M$645,FALSE)/(VLOOKUP($B525,'Rates (%) SA2'!$B:$AA,M$645,FALSE)-(VLOOKUP($B525,'Changes (pct point)'!$B:$AA,M$645,FALSE)))</f>
        <v>-2.0897048611111031E-2</v>
      </c>
      <c r="N525" s="2">
        <f>VLOOKUP($B525,'Changes (pct point)'!$B:$AA,N$645,FALSE)/(VLOOKUP($B525,'Rates (%) SA2'!$B:$AA,N$645,FALSE)-(VLOOKUP($B525,'Changes (pct point)'!$B:$AA,N$645,FALSE)))</f>
        <v>-0.55330851063829789</v>
      </c>
      <c r="O525" s="2">
        <f>VLOOKUP($B525,'Changes (pct point)'!$B:$AA,O$645,FALSE)/(VLOOKUP($B525,'Rates (%) SA2'!$B:$AA,O$645,FALSE)-(VLOOKUP($B525,'Changes (pct point)'!$B:$AA,O$645,FALSE)))</f>
        <v>0.42912389380530969</v>
      </c>
      <c r="P525" s="2">
        <f>VLOOKUP($B525,'Changes (pct point)'!$B:$AA,P$645,FALSE)/(VLOOKUP($B525,'Rates (%) SA2'!$B:$AA,P$645,FALSE)-(VLOOKUP($B525,'Changes (pct point)'!$B:$AA,P$645,FALSE)))</f>
        <v>-0.13543750000000013</v>
      </c>
      <c r="Q525" s="2">
        <f>VLOOKUP($B525,'Changes (pct point)'!$B:$AA,Q$645,FALSE)/(VLOOKUP($B525,'Rates (%) SA2'!$B:$AA,Q$645,FALSE)-(VLOOKUP($B525,'Changes (pct point)'!$B:$AA,Q$645,FALSE)))</f>
        <v>0.16996838842975201</v>
      </c>
      <c r="R525" s="2">
        <f>VLOOKUP($B525,'Changes (pct point)'!$B:$AA,R$645,FALSE)/(VLOOKUP($B525,'Rates (%) SA2'!$B:$AA,R$645,FALSE)-(VLOOKUP($B525,'Changes (pct point)'!$B:$AA,R$645,FALSE)))</f>
        <v>0.43875471698113211</v>
      </c>
      <c r="S525" s="2">
        <f>VLOOKUP($B525,'Changes (pct point)'!$B:$AA,S$645,FALSE)/(VLOOKUP($B525,'Rates (%) SA2'!$B:$AA,S$645,FALSE)-(VLOOKUP($B525,'Changes (pct point)'!$B:$AA,S$645,FALSE)))</f>
        <v>-0.21950236220472435</v>
      </c>
      <c r="T525" s="2">
        <f>VLOOKUP($B525,'Changes (pct point)'!$B:$AA,T$645,FALSE)/(VLOOKUP($B525,'Rates (%) SA2'!$B:$AA,T$645,FALSE)-(VLOOKUP($B525,'Changes (pct point)'!$B:$AA,T$645,FALSE)))</f>
        <v>0.7818493150684932</v>
      </c>
      <c r="U525" s="2">
        <f>VLOOKUP($B525,'Changes (pct point)'!$B:$AA,U$645,FALSE)/(VLOOKUP($B525,'Rates (%) SA2'!$B:$AA,U$645,FALSE)-(VLOOKUP($B525,'Changes (pct point)'!$B:$AA,U$645,FALSE)))</f>
        <v>-0.34155751266178963</v>
      </c>
      <c r="V525" s="2">
        <f>VLOOKUP($B525,'Changes (pct point)'!$B:$AA,V$645,FALSE)/(VLOOKUP($B525,'Rates (%) SA2'!$B:$AA,V$645,FALSE)-(VLOOKUP($B525,'Changes (pct point)'!$B:$AA,V$645,FALSE)))</f>
        <v>-3.8429003021148045E-2</v>
      </c>
      <c r="W525" s="2">
        <f>VLOOKUP($B525,'Changes (pct point)'!$B:$AA,W$645,FALSE)/(VLOOKUP($B525,'Rates (%) SA2'!$B:$AA,W$645,FALSE)-(VLOOKUP($B525,'Changes (pct point)'!$B:$AA,W$645,FALSE)))</f>
        <v>0.30165289256198347</v>
      </c>
      <c r="X525" s="2">
        <f>VLOOKUP($B525,'Changes (pct point)'!$B:$AA,X$645,FALSE)/(VLOOKUP($B525,'Rates (%) SA2'!$B:$AA,X$645,FALSE)-(VLOOKUP($B525,'Changes (pct point)'!$B:$AA,X$645,FALSE)))</f>
        <v>-3.870967741935484E-2</v>
      </c>
      <c r="Y525" s="2">
        <f>VLOOKUP($B525,'Changes (pct point)'!$B:$AA,Y$645,FALSE)/(VLOOKUP($B525,'Rates (%) SA2'!$B:$AA,Y$645,FALSE)-(VLOOKUP($B525,'Changes (pct point)'!$B:$AA,Y$645,FALSE)))</f>
        <v>1.0426889106967614</v>
      </c>
      <c r="Z525" s="2">
        <f>VLOOKUP($B525,'Changes (pct point)'!$B:$AA,Z$645,FALSE)/(VLOOKUP($B525,'Rates (%) SA2'!$B:$AA,Z$645,FALSE)-(VLOOKUP($B525,'Changes (pct point)'!$B:$AA,Z$645,FALSE)))</f>
        <v>0.27263581488933603</v>
      </c>
    </row>
    <row r="526" spans="1:26" x14ac:dyDescent="0.3">
      <c r="A526">
        <v>106041128</v>
      </c>
      <c r="B526" t="s">
        <v>204</v>
      </c>
      <c r="C526" s="2">
        <f>VLOOKUP($B526,'Changes (pct point)'!$B:$AA,C$645,FALSE)/(VLOOKUP($B526,'Rates (%) SA2'!$B:$AA,C$645,FALSE)-(VLOOKUP($B526,'Changes (pct point)'!$B:$AA,C$645,FALSE)))</f>
        <v>0.17000672897196265</v>
      </c>
      <c r="D526" s="2">
        <f>VLOOKUP($B526,'Changes (pct point)'!$B:$AA,D$645,FALSE)/(VLOOKUP($B526,'Rates (%) SA2'!$B:$AA,D$645,FALSE)-(VLOOKUP($B526,'Changes (pct point)'!$B:$AA,D$645,FALSE)))</f>
        <v>-0.23428396946564883</v>
      </c>
      <c r="E526" s="2">
        <f>VLOOKUP($B526,'Changes (pct point)'!$B:$AA,E$645,FALSE)/(VLOOKUP($B526,'Rates (%) SA2'!$B:$AA,E$645,FALSE)-(VLOOKUP($B526,'Changes (pct point)'!$B:$AA,E$645,FALSE)))</f>
        <v>0.62435217391304354</v>
      </c>
      <c r="F526" s="2">
        <f>VLOOKUP($B526,'Changes (pct point)'!$B:$AA,F$645,FALSE)/(VLOOKUP($B526,'Rates (%) SA2'!$B:$AA,F$645,FALSE)-(VLOOKUP($B526,'Changes (pct point)'!$B:$AA,F$645,FALSE)))</f>
        <v>0.27598255319148929</v>
      </c>
      <c r="G526" s="2">
        <f>VLOOKUP($B526,'Changes (pct point)'!$B:$AA,G$645,FALSE)/(VLOOKUP($B526,'Rates (%) SA2'!$B:$AA,G$645,FALSE)-(VLOOKUP($B526,'Changes (pct point)'!$B:$AA,G$645,FALSE)))</f>
        <v>0.19908196721311458</v>
      </c>
      <c r="H526" s="2">
        <f>VLOOKUP($B526,'Changes (pct point)'!$B:$AA,H$645,FALSE)/(VLOOKUP($B526,'Rates (%) SA2'!$B:$AA,H$645,FALSE)-(VLOOKUP($B526,'Changes (pct point)'!$B:$AA,H$645,FALSE)))</f>
        <v>0.51180662983425418</v>
      </c>
      <c r="I526" s="2">
        <f>VLOOKUP($B526,'Changes (pct point)'!$B:$AA,I$645,FALSE)/(VLOOKUP($B526,'Rates (%) SA2'!$B:$AA,I$645,FALSE)-(VLOOKUP($B526,'Changes (pct point)'!$B:$AA,I$645,FALSE)))</f>
        <v>0.12120900900900906</v>
      </c>
      <c r="J526" s="2">
        <f>VLOOKUP($B526,'Changes (pct point)'!$B:$AA,J$645,FALSE)/(VLOOKUP($B526,'Rates (%) SA2'!$B:$AA,J$645,FALSE)-(VLOOKUP($B526,'Changes (pct point)'!$B:$AA,J$645,FALSE)))</f>
        <v>6.712124999999991E-2</v>
      </c>
      <c r="K526" s="2">
        <f>VLOOKUP($B526,'Changes (pct point)'!$B:$AA,K$645,FALSE)/(VLOOKUP($B526,'Rates (%) SA2'!$B:$AA,K$645,FALSE)-(VLOOKUP($B526,'Changes (pct point)'!$B:$AA,K$645,FALSE)))</f>
        <v>0.79284324324324318</v>
      </c>
      <c r="L526" s="2">
        <f>VLOOKUP($B526,'Changes (pct point)'!$B:$AA,L$645,FALSE)/(VLOOKUP($B526,'Rates (%) SA2'!$B:$AA,L$645,FALSE)-(VLOOKUP($B526,'Changes (pct point)'!$B:$AA,L$645,FALSE)))</f>
        <v>8.1701438848920893E-2</v>
      </c>
      <c r="M526" s="2">
        <f>VLOOKUP($B526,'Changes (pct point)'!$B:$AA,M$645,FALSE)/(VLOOKUP($B526,'Rates (%) SA2'!$B:$AA,M$645,FALSE)-(VLOOKUP($B526,'Changes (pct point)'!$B:$AA,M$645,FALSE)))</f>
        <v>-7.8629139072847687E-2</v>
      </c>
      <c r="N526" s="2">
        <f>VLOOKUP($B526,'Changes (pct point)'!$B:$AA,N$645,FALSE)/(VLOOKUP($B526,'Rates (%) SA2'!$B:$AA,N$645,FALSE)-(VLOOKUP($B526,'Changes (pct point)'!$B:$AA,N$645,FALSE)))</f>
        <v>-0.19696000000000002</v>
      </c>
      <c r="O526" s="2">
        <f>VLOOKUP($B526,'Changes (pct point)'!$B:$AA,O$645,FALSE)/(VLOOKUP($B526,'Rates (%) SA2'!$B:$AA,O$645,FALSE)-(VLOOKUP($B526,'Changes (pct point)'!$B:$AA,O$645,FALSE)))</f>
        <v>0.91725945945945964</v>
      </c>
      <c r="P526" s="2">
        <f>VLOOKUP($B526,'Changes (pct point)'!$B:$AA,P$645,FALSE)/(VLOOKUP($B526,'Rates (%) SA2'!$B:$AA,P$645,FALSE)-(VLOOKUP($B526,'Changes (pct point)'!$B:$AA,P$645,FALSE)))</f>
        <v>0.79020799999999991</v>
      </c>
      <c r="Q526" s="2">
        <f>VLOOKUP($B526,'Changes (pct point)'!$B:$AA,Q$645,FALSE)/(VLOOKUP($B526,'Rates (%) SA2'!$B:$AA,Q$645,FALSE)-(VLOOKUP($B526,'Changes (pct point)'!$B:$AA,Q$645,FALSE)))</f>
        <v>0.19993942857142855</v>
      </c>
      <c r="R526" s="2">
        <f>VLOOKUP($B526,'Changes (pct point)'!$B:$AA,R$645,FALSE)/(VLOOKUP($B526,'Rates (%) SA2'!$B:$AA,R$645,FALSE)-(VLOOKUP($B526,'Changes (pct point)'!$B:$AA,R$645,FALSE)))</f>
        <v>0.3113121739130435</v>
      </c>
      <c r="S526" s="2">
        <f>VLOOKUP($B526,'Changes (pct point)'!$B:$AA,S$645,FALSE)/(VLOOKUP($B526,'Rates (%) SA2'!$B:$AA,S$645,FALSE)-(VLOOKUP($B526,'Changes (pct point)'!$B:$AA,S$645,FALSE)))</f>
        <v>0.21906890756302505</v>
      </c>
      <c r="T526" s="2">
        <f>VLOOKUP($B526,'Changes (pct point)'!$B:$AA,T$645,FALSE)/(VLOOKUP($B526,'Rates (%) SA2'!$B:$AA,T$645,FALSE)-(VLOOKUP($B526,'Changes (pct point)'!$B:$AA,T$645,FALSE)))</f>
        <v>3.0482</v>
      </c>
      <c r="U526" s="2">
        <f>VLOOKUP($B526,'Changes (pct point)'!$B:$AA,U$645,FALSE)/(VLOOKUP($B526,'Rates (%) SA2'!$B:$AA,U$645,FALSE)-(VLOOKUP($B526,'Changes (pct point)'!$B:$AA,U$645,FALSE)))</f>
        <v>-0.34191444444444447</v>
      </c>
      <c r="V526" s="2">
        <f>VLOOKUP($B526,'Changes (pct point)'!$B:$AA,V$645,FALSE)/(VLOOKUP($B526,'Rates (%) SA2'!$B:$AA,V$645,FALSE)-(VLOOKUP($B526,'Changes (pct point)'!$B:$AA,V$645,FALSE)))</f>
        <v>0.45875731707317075</v>
      </c>
      <c r="W526" s="2">
        <f>VLOOKUP($B526,'Changes (pct point)'!$B:$AA,W$645,FALSE)/(VLOOKUP($B526,'Rates (%) SA2'!$B:$AA,W$645,FALSE)-(VLOOKUP($B526,'Changes (pct point)'!$B:$AA,W$645,FALSE)))</f>
        <v>0.55321507760532151</v>
      </c>
      <c r="X526" s="2">
        <f>VLOOKUP($B526,'Changes (pct point)'!$B:$AA,X$645,FALSE)/(VLOOKUP($B526,'Rates (%) SA2'!$B:$AA,X$645,FALSE)-(VLOOKUP($B526,'Changes (pct point)'!$B:$AA,X$645,FALSE)))</f>
        <v>0.17127607957302279</v>
      </c>
      <c r="Y526" s="2">
        <f>VLOOKUP($B526,'Changes (pct point)'!$B:$AA,Y$645,FALSE)/(VLOOKUP($B526,'Rates (%) SA2'!$B:$AA,Y$645,FALSE)-(VLOOKUP($B526,'Changes (pct point)'!$B:$AA,Y$645,FALSE)))</f>
        <v>-0.624</v>
      </c>
      <c r="Z526" s="2">
        <f>VLOOKUP($B526,'Changes (pct point)'!$B:$AA,Z$645,FALSE)/(VLOOKUP($B526,'Rates (%) SA2'!$B:$AA,Z$645,FALSE)-(VLOOKUP($B526,'Changes (pct point)'!$B:$AA,Z$645,FALSE)))</f>
        <v>-3.0837004405286344E-2</v>
      </c>
    </row>
    <row r="527" spans="1:26" x14ac:dyDescent="0.3">
      <c r="A527">
        <v>116021628</v>
      </c>
      <c r="B527" t="s">
        <v>401</v>
      </c>
      <c r="C527" s="2">
        <f>VLOOKUP($B527,'Changes (pct point)'!$B:$AA,C$645,FALSE)/(VLOOKUP($B527,'Rates (%) SA2'!$B:$AA,C$645,FALSE)-(VLOOKUP($B527,'Changes (pct point)'!$B:$AA,C$645,FALSE)))</f>
        <v>-0.16299887785737285</v>
      </c>
      <c r="D527" s="2">
        <f>VLOOKUP($B527,'Changes (pct point)'!$B:$AA,D$645,FALSE)/(VLOOKUP($B527,'Rates (%) SA2'!$B:$AA,D$645,FALSE)-(VLOOKUP($B527,'Changes (pct point)'!$B:$AA,D$645,FALSE)))</f>
        <v>-0.10831491815712549</v>
      </c>
      <c r="E527" s="2">
        <f>VLOOKUP($B527,'Changes (pct point)'!$B:$AA,E$645,FALSE)/(VLOOKUP($B527,'Rates (%) SA2'!$B:$AA,E$645,FALSE)-(VLOOKUP($B527,'Changes (pct point)'!$B:$AA,E$645,FALSE)))</f>
        <v>-0.34937700287068796</v>
      </c>
      <c r="F527" s="2">
        <f>VLOOKUP($B527,'Changes (pct point)'!$B:$AA,F$645,FALSE)/(VLOOKUP($B527,'Rates (%) SA2'!$B:$AA,F$645,FALSE)-(VLOOKUP($B527,'Changes (pct point)'!$B:$AA,F$645,FALSE)))</f>
        <v>-0.19217711235997981</v>
      </c>
      <c r="G527" s="2">
        <f>VLOOKUP($B527,'Changes (pct point)'!$B:$AA,G$645,FALSE)/(VLOOKUP($B527,'Rates (%) SA2'!$B:$AA,G$645,FALSE)-(VLOOKUP($B527,'Changes (pct point)'!$B:$AA,G$645,FALSE)))</f>
        <v>8.834941929865929E-2</v>
      </c>
      <c r="H527" s="2">
        <f>VLOOKUP($B527,'Changes (pct point)'!$B:$AA,H$645,FALSE)/(VLOOKUP($B527,'Rates (%) SA2'!$B:$AA,H$645,FALSE)-(VLOOKUP($B527,'Changes (pct point)'!$B:$AA,H$645,FALSE)))</f>
        <v>-0.20669986132053983</v>
      </c>
      <c r="I527" s="2">
        <f>VLOOKUP($B527,'Changes (pct point)'!$B:$AA,I$645,FALSE)/(VLOOKUP($B527,'Rates (%) SA2'!$B:$AA,I$645,FALSE)-(VLOOKUP($B527,'Changes (pct point)'!$B:$AA,I$645,FALSE)))</f>
        <v>-0.16683650551935186</v>
      </c>
      <c r="J527" s="2">
        <f>VLOOKUP($B527,'Changes (pct point)'!$B:$AA,J$645,FALSE)/(VLOOKUP($B527,'Rates (%) SA2'!$B:$AA,J$645,FALSE)-(VLOOKUP($B527,'Changes (pct point)'!$B:$AA,J$645,FALSE)))</f>
        <v>1.0469226566284238</v>
      </c>
      <c r="K527" s="2">
        <f>VLOOKUP($B527,'Changes (pct point)'!$B:$AA,K$645,FALSE)/(VLOOKUP($B527,'Rates (%) SA2'!$B:$AA,K$645,FALSE)-(VLOOKUP($B527,'Changes (pct point)'!$B:$AA,K$645,FALSE)))</f>
        <v>0.73764502568842349</v>
      </c>
      <c r="L527" s="2">
        <f>VLOOKUP($B527,'Changes (pct point)'!$B:$AA,L$645,FALSE)/(VLOOKUP($B527,'Rates (%) SA2'!$B:$AA,L$645,FALSE)-(VLOOKUP($B527,'Changes (pct point)'!$B:$AA,L$645,FALSE)))</f>
        <v>-0.11028696133134856</v>
      </c>
      <c r="M527" s="2">
        <f>VLOOKUP($B527,'Changes (pct point)'!$B:$AA,M$645,FALSE)/(VLOOKUP($B527,'Rates (%) SA2'!$B:$AA,M$645,FALSE)-(VLOOKUP($B527,'Changes (pct point)'!$B:$AA,M$645,FALSE)))</f>
        <v>-0.30450123647064142</v>
      </c>
      <c r="N527" s="2">
        <f>VLOOKUP($B527,'Changes (pct point)'!$B:$AA,N$645,FALSE)/(VLOOKUP($B527,'Rates (%) SA2'!$B:$AA,N$645,FALSE)-(VLOOKUP($B527,'Changes (pct point)'!$B:$AA,N$645,FALSE)))</f>
        <v>-0.40705728111384643</v>
      </c>
      <c r="O527" s="2">
        <f>VLOOKUP($B527,'Changes (pct point)'!$B:$AA,O$645,FALSE)/(VLOOKUP($B527,'Rates (%) SA2'!$B:$AA,O$645,FALSE)-(VLOOKUP($B527,'Changes (pct point)'!$B:$AA,O$645,FALSE)))</f>
        <v>-0.17683429000713455</v>
      </c>
      <c r="P527" s="2">
        <f>VLOOKUP($B527,'Changes (pct point)'!$B:$AA,P$645,FALSE)/(VLOOKUP($B527,'Rates (%) SA2'!$B:$AA,P$645,FALSE)-(VLOOKUP($B527,'Changes (pct point)'!$B:$AA,P$645,FALSE)))</f>
        <v>-0.61294888172128181</v>
      </c>
      <c r="Q527" s="2">
        <f>VLOOKUP($B527,'Changes (pct point)'!$B:$AA,Q$645,FALSE)/(VLOOKUP($B527,'Rates (%) SA2'!$B:$AA,Q$645,FALSE)-(VLOOKUP($B527,'Changes (pct point)'!$B:$AA,Q$645,FALSE)))</f>
        <v>3.4361252655501363E-2</v>
      </c>
      <c r="R527" s="2">
        <f>VLOOKUP($B527,'Changes (pct point)'!$B:$AA,R$645,FALSE)/(VLOOKUP($B527,'Rates (%) SA2'!$B:$AA,R$645,FALSE)-(VLOOKUP($B527,'Changes (pct point)'!$B:$AA,R$645,FALSE)))</f>
        <v>0.11755969258584277</v>
      </c>
      <c r="S527" s="2">
        <f>VLOOKUP($B527,'Changes (pct point)'!$B:$AA,S$645,FALSE)/(VLOOKUP($B527,'Rates (%) SA2'!$B:$AA,S$645,FALSE)-(VLOOKUP($B527,'Changes (pct point)'!$B:$AA,S$645,FALSE)))</f>
        <v>0.12396526798318994</v>
      </c>
      <c r="T527" s="2">
        <f>VLOOKUP($B527,'Changes (pct point)'!$B:$AA,T$645,FALSE)/(VLOOKUP($B527,'Rates (%) SA2'!$B:$AA,T$645,FALSE)-(VLOOKUP($B527,'Changes (pct point)'!$B:$AA,T$645,FALSE)))</f>
        <v>-0.10481589802378691</v>
      </c>
      <c r="U527" s="2">
        <f>VLOOKUP($B527,'Changes (pct point)'!$B:$AA,U$645,FALSE)/(VLOOKUP($B527,'Rates (%) SA2'!$B:$AA,U$645,FALSE)-(VLOOKUP($B527,'Changes (pct point)'!$B:$AA,U$645,FALSE)))</f>
        <v>-0.34273008601494437</v>
      </c>
      <c r="V527" s="2" t="e">
        <f>VLOOKUP($B527,'Changes (pct point)'!$B:$AA,V$645,FALSE)/(VLOOKUP($B527,'Rates (%) SA2'!$B:$AA,V$645,FALSE)-(VLOOKUP($B527,'Changes (pct point)'!$B:$AA,V$645,FALSE)))</f>
        <v>#VALUE!</v>
      </c>
      <c r="W527" s="2">
        <f>VLOOKUP($B527,'Changes (pct point)'!$B:$AA,W$645,FALSE)/(VLOOKUP($B527,'Rates (%) SA2'!$B:$AA,W$645,FALSE)-(VLOOKUP($B527,'Changes (pct point)'!$B:$AA,W$645,FALSE)))</f>
        <v>-5.2391799544419131E-2</v>
      </c>
      <c r="X527" s="2">
        <f>VLOOKUP($B527,'Changes (pct point)'!$B:$AA,X$645,FALSE)/(VLOOKUP($B527,'Rates (%) SA2'!$B:$AA,X$645,FALSE)-(VLOOKUP($B527,'Changes (pct point)'!$B:$AA,X$645,FALSE)))</f>
        <v>-0.28608923884514437</v>
      </c>
      <c r="Y527" s="2">
        <f>VLOOKUP($B527,'Changes (pct point)'!$B:$AA,Y$645,FALSE)/(VLOOKUP($B527,'Rates (%) SA2'!$B:$AA,Y$645,FALSE)-(VLOOKUP($B527,'Changes (pct point)'!$B:$AA,Y$645,FALSE)))</f>
        <v>-4.836065573770492E-2</v>
      </c>
      <c r="Z527" s="2">
        <f>VLOOKUP($B527,'Changes (pct point)'!$B:$AA,Z$645,FALSE)/(VLOOKUP($B527,'Rates (%) SA2'!$B:$AA,Z$645,FALSE)-(VLOOKUP($B527,'Changes (pct point)'!$B:$AA,Z$645,FALSE)))</f>
        <v>0.13418217433888344</v>
      </c>
    </row>
    <row r="528" spans="1:26" x14ac:dyDescent="0.3">
      <c r="A528">
        <v>104021090</v>
      </c>
      <c r="B528" t="s">
        <v>164</v>
      </c>
      <c r="C528" s="2">
        <f>VLOOKUP($B528,'Changes (pct point)'!$B:$AA,C$645,FALSE)/(VLOOKUP($B528,'Rates (%) SA2'!$B:$AA,C$645,FALSE)-(VLOOKUP($B528,'Changes (pct point)'!$B:$AA,C$645,FALSE)))</f>
        <v>0.26026992619926209</v>
      </c>
      <c r="D528" s="2">
        <f>VLOOKUP($B528,'Changes (pct point)'!$B:$AA,D$645,FALSE)/(VLOOKUP($B528,'Rates (%) SA2'!$B:$AA,D$645,FALSE)-(VLOOKUP($B528,'Changes (pct point)'!$B:$AA,D$645,FALSE)))</f>
        <v>-0.10697404580152672</v>
      </c>
      <c r="E528" s="2">
        <f>VLOOKUP($B528,'Changes (pct point)'!$B:$AA,E$645,FALSE)/(VLOOKUP($B528,'Rates (%) SA2'!$B:$AA,E$645,FALSE)-(VLOOKUP($B528,'Changes (pct point)'!$B:$AA,E$645,FALSE)))</f>
        <v>4.6813559322034229E-3</v>
      </c>
      <c r="F528" s="2">
        <f>VLOOKUP($B528,'Changes (pct point)'!$B:$AA,F$645,FALSE)/(VLOOKUP($B528,'Rates (%) SA2'!$B:$AA,F$645,FALSE)-(VLOOKUP($B528,'Changes (pct point)'!$B:$AA,F$645,FALSE)))</f>
        <v>0.27489924812030075</v>
      </c>
      <c r="G528" s="2">
        <f>VLOOKUP($B528,'Changes (pct point)'!$B:$AA,G$645,FALSE)/(VLOOKUP($B528,'Rates (%) SA2'!$B:$AA,G$645,FALSE)-(VLOOKUP($B528,'Changes (pct point)'!$B:$AA,G$645,FALSE)))</f>
        <v>0.95962674418604654</v>
      </c>
      <c r="H528" s="2">
        <f>VLOOKUP($B528,'Changes (pct point)'!$B:$AA,H$645,FALSE)/(VLOOKUP($B528,'Rates (%) SA2'!$B:$AA,H$645,FALSE)-(VLOOKUP($B528,'Changes (pct point)'!$B:$AA,H$645,FALSE)))</f>
        <v>0.44112864077669894</v>
      </c>
      <c r="I528" s="2">
        <f>VLOOKUP($B528,'Changes (pct point)'!$B:$AA,I$645,FALSE)/(VLOOKUP($B528,'Rates (%) SA2'!$B:$AA,I$645,FALSE)-(VLOOKUP($B528,'Changes (pct point)'!$B:$AA,I$645,FALSE)))</f>
        <v>0.31882097560975603</v>
      </c>
      <c r="J528" s="2">
        <f>VLOOKUP($B528,'Changes (pct point)'!$B:$AA,J$645,FALSE)/(VLOOKUP($B528,'Rates (%) SA2'!$B:$AA,J$645,FALSE)-(VLOOKUP($B528,'Changes (pct point)'!$B:$AA,J$645,FALSE)))</f>
        <v>0.23723025210084042</v>
      </c>
      <c r="K528" s="2">
        <f>VLOOKUP($B528,'Changes (pct point)'!$B:$AA,K$645,FALSE)/(VLOOKUP($B528,'Rates (%) SA2'!$B:$AA,K$645,FALSE)-(VLOOKUP($B528,'Changes (pct point)'!$B:$AA,K$645,FALSE)))</f>
        <v>1.4539529411764704</v>
      </c>
      <c r="L528" s="2">
        <f>VLOOKUP($B528,'Changes (pct point)'!$B:$AA,L$645,FALSE)/(VLOOKUP($B528,'Rates (%) SA2'!$B:$AA,L$645,FALSE)-(VLOOKUP($B528,'Changes (pct point)'!$B:$AA,L$645,FALSE)))</f>
        <v>-0.32598936170212772</v>
      </c>
      <c r="M528" s="2">
        <f>VLOOKUP($B528,'Changes (pct point)'!$B:$AA,M$645,FALSE)/(VLOOKUP($B528,'Rates (%) SA2'!$B:$AA,M$645,FALSE)-(VLOOKUP($B528,'Changes (pct point)'!$B:$AA,M$645,FALSE)))</f>
        <v>0.3582608695652173</v>
      </c>
      <c r="N528" s="2">
        <f>VLOOKUP($B528,'Changes (pct point)'!$B:$AA,N$645,FALSE)/(VLOOKUP($B528,'Rates (%) SA2'!$B:$AA,N$645,FALSE)-(VLOOKUP($B528,'Changes (pct point)'!$B:$AA,N$645,FALSE)))</f>
        <v>0.40659062499999998</v>
      </c>
      <c r="O528" s="2">
        <f>VLOOKUP($B528,'Changes (pct point)'!$B:$AA,O$645,FALSE)/(VLOOKUP($B528,'Rates (%) SA2'!$B:$AA,O$645,FALSE)-(VLOOKUP($B528,'Changes (pct point)'!$B:$AA,O$645,FALSE)))</f>
        <v>0.9832325581395347</v>
      </c>
      <c r="P528" s="2">
        <f>VLOOKUP($B528,'Changes (pct point)'!$B:$AA,P$645,FALSE)/(VLOOKUP($B528,'Rates (%) SA2'!$B:$AA,P$645,FALSE)-(VLOOKUP($B528,'Changes (pct point)'!$B:$AA,P$645,FALSE)))</f>
        <v>5.2177777777777684E-2</v>
      </c>
      <c r="Q528" s="2">
        <f>VLOOKUP($B528,'Changes (pct point)'!$B:$AA,Q$645,FALSE)/(VLOOKUP($B528,'Rates (%) SA2'!$B:$AA,Q$645,FALSE)-(VLOOKUP($B528,'Changes (pct point)'!$B:$AA,Q$645,FALSE)))</f>
        <v>0.18222056074766357</v>
      </c>
      <c r="R528" s="2">
        <f>VLOOKUP($B528,'Changes (pct point)'!$B:$AA,R$645,FALSE)/(VLOOKUP($B528,'Rates (%) SA2'!$B:$AA,R$645,FALSE)-(VLOOKUP($B528,'Changes (pct point)'!$B:$AA,R$645,FALSE)))</f>
        <v>1.0712837209302328</v>
      </c>
      <c r="S528" s="2">
        <f>VLOOKUP($B528,'Changes (pct point)'!$B:$AA,S$645,FALSE)/(VLOOKUP($B528,'Rates (%) SA2'!$B:$AA,S$645,FALSE)-(VLOOKUP($B528,'Changes (pct point)'!$B:$AA,S$645,FALSE)))</f>
        <v>0.57939800000000008</v>
      </c>
      <c r="T528" s="2">
        <f>VLOOKUP($B528,'Changes (pct point)'!$B:$AA,T$645,FALSE)/(VLOOKUP($B528,'Rates (%) SA2'!$B:$AA,T$645,FALSE)-(VLOOKUP($B528,'Changes (pct point)'!$B:$AA,T$645,FALSE)))</f>
        <v>2.6586622950819678</v>
      </c>
      <c r="U528" s="2">
        <f>VLOOKUP($B528,'Changes (pct point)'!$B:$AA,U$645,FALSE)/(VLOOKUP($B528,'Rates (%) SA2'!$B:$AA,U$645,FALSE)-(VLOOKUP($B528,'Changes (pct point)'!$B:$AA,U$645,FALSE)))</f>
        <v>-0.34289153094462543</v>
      </c>
      <c r="V528" s="2">
        <f>VLOOKUP($B528,'Changes (pct point)'!$B:$AA,V$645,FALSE)/(VLOOKUP($B528,'Rates (%) SA2'!$B:$AA,V$645,FALSE)-(VLOOKUP($B528,'Changes (pct point)'!$B:$AA,V$645,FALSE)))</f>
        <v>0.45022807017543853</v>
      </c>
      <c r="W528" s="2">
        <f>VLOOKUP($B528,'Changes (pct point)'!$B:$AA,W$645,FALSE)/(VLOOKUP($B528,'Rates (%) SA2'!$B:$AA,W$645,FALSE)-(VLOOKUP($B528,'Changes (pct point)'!$B:$AA,W$645,FALSE)))</f>
        <v>0.55471124620060785</v>
      </c>
      <c r="X528" s="2">
        <f>VLOOKUP($B528,'Changes (pct point)'!$B:$AA,X$645,FALSE)/(VLOOKUP($B528,'Rates (%) SA2'!$B:$AA,X$645,FALSE)-(VLOOKUP($B528,'Changes (pct point)'!$B:$AA,X$645,FALSE)))</f>
        <v>0.77736450584484595</v>
      </c>
      <c r="Y528" s="2" t="e">
        <f>VLOOKUP($B528,'Changes (pct point)'!$B:$AA,Y$645,FALSE)/(VLOOKUP($B528,'Rates (%) SA2'!$B:$AA,Y$645,FALSE)-(VLOOKUP($B528,'Changes (pct point)'!$B:$AA,Y$645,FALSE)))</f>
        <v>#DIV/0!</v>
      </c>
      <c r="Z528" s="2">
        <f>VLOOKUP($B528,'Changes (pct point)'!$B:$AA,Z$645,FALSE)/(VLOOKUP($B528,'Rates (%) SA2'!$B:$AA,Z$645,FALSE)-(VLOOKUP($B528,'Changes (pct point)'!$B:$AA,Z$645,FALSE)))</f>
        <v>0.38502673796791448</v>
      </c>
    </row>
    <row r="529" spans="1:26" x14ac:dyDescent="0.3">
      <c r="A529">
        <v>111011209</v>
      </c>
      <c r="B529" t="s">
        <v>288</v>
      </c>
      <c r="C529" s="2">
        <f>VLOOKUP($B529,'Changes (pct point)'!$B:$AA,C$645,FALSE)/(VLOOKUP($B529,'Rates (%) SA2'!$B:$AA,C$645,FALSE)-(VLOOKUP($B529,'Changes (pct point)'!$B:$AA,C$645,FALSE)))</f>
        <v>-8.6070719804798732E-2</v>
      </c>
      <c r="D529" s="2">
        <f>VLOOKUP($B529,'Changes (pct point)'!$B:$AA,D$645,FALSE)/(VLOOKUP($B529,'Rates (%) SA2'!$B:$AA,D$645,FALSE)-(VLOOKUP($B529,'Changes (pct point)'!$B:$AA,D$645,FALSE)))</f>
        <v>-0.36619656786271448</v>
      </c>
      <c r="E529" s="2">
        <f>VLOOKUP($B529,'Changes (pct point)'!$B:$AA,E$645,FALSE)/(VLOOKUP($B529,'Rates (%) SA2'!$B:$AA,E$645,FALSE)-(VLOOKUP($B529,'Changes (pct point)'!$B:$AA,E$645,FALSE)))</f>
        <v>1.1247058823529464E-2</v>
      </c>
      <c r="F529" s="2">
        <f>VLOOKUP($B529,'Changes (pct point)'!$B:$AA,F$645,FALSE)/(VLOOKUP($B529,'Rates (%) SA2'!$B:$AA,F$645,FALSE)-(VLOOKUP($B529,'Changes (pct point)'!$B:$AA,F$645,FALSE)))</f>
        <v>-6.9003195962994021E-2</v>
      </c>
      <c r="G529" s="2">
        <f>VLOOKUP($B529,'Changes (pct point)'!$B:$AA,G$645,FALSE)/(VLOOKUP($B529,'Rates (%) SA2'!$B:$AA,G$645,FALSE)-(VLOOKUP($B529,'Changes (pct point)'!$B:$AA,G$645,FALSE)))</f>
        <v>0.31313617647058817</v>
      </c>
      <c r="H529" s="2">
        <f>VLOOKUP($B529,'Changes (pct point)'!$B:$AA,H$645,FALSE)/(VLOOKUP($B529,'Rates (%) SA2'!$B:$AA,H$645,FALSE)-(VLOOKUP($B529,'Changes (pct point)'!$B:$AA,H$645,FALSE)))</f>
        <v>3.3775575027382231E-2</v>
      </c>
      <c r="I529" s="2">
        <f>VLOOKUP($B529,'Changes (pct point)'!$B:$AA,I$645,FALSE)/(VLOOKUP($B529,'Rates (%) SA2'!$B:$AA,I$645,FALSE)-(VLOOKUP($B529,'Changes (pct point)'!$B:$AA,I$645,FALSE)))</f>
        <v>-1.982762430939154E-3</v>
      </c>
      <c r="J529" s="2">
        <f>VLOOKUP($B529,'Changes (pct point)'!$B:$AA,J$645,FALSE)/(VLOOKUP($B529,'Rates (%) SA2'!$B:$AA,J$645,FALSE)-(VLOOKUP($B529,'Changes (pct point)'!$B:$AA,J$645,FALSE)))</f>
        <v>6.6399002493765661E-3</v>
      </c>
      <c r="K529" s="2">
        <f>VLOOKUP($B529,'Changes (pct point)'!$B:$AA,K$645,FALSE)/(VLOOKUP($B529,'Rates (%) SA2'!$B:$AA,K$645,FALSE)-(VLOOKUP($B529,'Changes (pct point)'!$B:$AA,K$645,FALSE)))</f>
        <v>0.24019602649006616</v>
      </c>
      <c r="L529" s="2">
        <f>VLOOKUP($B529,'Changes (pct point)'!$B:$AA,L$645,FALSE)/(VLOOKUP($B529,'Rates (%) SA2'!$B:$AA,L$645,FALSE)-(VLOOKUP($B529,'Changes (pct point)'!$B:$AA,L$645,FALSE)))</f>
        <v>-0.14503263646922177</v>
      </c>
      <c r="M529" s="2">
        <f>VLOOKUP($B529,'Changes (pct point)'!$B:$AA,M$645,FALSE)/(VLOOKUP($B529,'Rates (%) SA2'!$B:$AA,M$645,FALSE)-(VLOOKUP($B529,'Changes (pct point)'!$B:$AA,M$645,FALSE)))</f>
        <v>-0.26691568627450973</v>
      </c>
      <c r="N529" s="2">
        <f>VLOOKUP($B529,'Changes (pct point)'!$B:$AA,N$645,FALSE)/(VLOOKUP($B529,'Rates (%) SA2'!$B:$AA,N$645,FALSE)-(VLOOKUP($B529,'Changes (pct point)'!$B:$AA,N$645,FALSE)))</f>
        <v>-0.53807669172932315</v>
      </c>
      <c r="O529" s="2">
        <f>VLOOKUP($B529,'Changes (pct point)'!$B:$AA,O$645,FALSE)/(VLOOKUP($B529,'Rates (%) SA2'!$B:$AA,O$645,FALSE)-(VLOOKUP($B529,'Changes (pct point)'!$B:$AA,O$645,FALSE)))</f>
        <v>0.42260253807106601</v>
      </c>
      <c r="P529" s="2">
        <f>VLOOKUP($B529,'Changes (pct point)'!$B:$AA,P$645,FALSE)/(VLOOKUP($B529,'Rates (%) SA2'!$B:$AA,P$645,FALSE)-(VLOOKUP($B529,'Changes (pct point)'!$B:$AA,P$645,FALSE)))</f>
        <v>-2.9718840579710144E-2</v>
      </c>
      <c r="Q529" s="2">
        <f>VLOOKUP($B529,'Changes (pct point)'!$B:$AA,Q$645,FALSE)/(VLOOKUP($B529,'Rates (%) SA2'!$B:$AA,Q$645,FALSE)-(VLOOKUP($B529,'Changes (pct point)'!$B:$AA,Q$645,FALSE)))</f>
        <v>0.12341945812807875</v>
      </c>
      <c r="R529" s="2">
        <f>VLOOKUP($B529,'Changes (pct point)'!$B:$AA,R$645,FALSE)/(VLOOKUP($B529,'Rates (%) SA2'!$B:$AA,R$645,FALSE)-(VLOOKUP($B529,'Changes (pct point)'!$B:$AA,R$645,FALSE)))</f>
        <v>0.42974464285714292</v>
      </c>
      <c r="S529" s="2">
        <f>VLOOKUP($B529,'Changes (pct point)'!$B:$AA,S$645,FALSE)/(VLOOKUP($B529,'Rates (%) SA2'!$B:$AA,S$645,FALSE)-(VLOOKUP($B529,'Changes (pct point)'!$B:$AA,S$645,FALSE)))</f>
        <v>-7.7406639004149416E-2</v>
      </c>
      <c r="T529" s="2">
        <f>VLOOKUP($B529,'Changes (pct point)'!$B:$AA,T$645,FALSE)/(VLOOKUP($B529,'Rates (%) SA2'!$B:$AA,T$645,FALSE)-(VLOOKUP($B529,'Changes (pct point)'!$B:$AA,T$645,FALSE)))</f>
        <v>0.59230769230769231</v>
      </c>
      <c r="U529" s="2">
        <f>VLOOKUP($B529,'Changes (pct point)'!$B:$AA,U$645,FALSE)/(VLOOKUP($B529,'Rates (%) SA2'!$B:$AA,U$645,FALSE)-(VLOOKUP($B529,'Changes (pct point)'!$B:$AA,U$645,FALSE)))</f>
        <v>-0.34299055793991412</v>
      </c>
      <c r="V529" s="2">
        <f>VLOOKUP($B529,'Changes (pct point)'!$B:$AA,V$645,FALSE)/(VLOOKUP($B529,'Rates (%) SA2'!$B:$AA,V$645,FALSE)-(VLOOKUP($B529,'Changes (pct point)'!$B:$AA,V$645,FALSE)))</f>
        <v>-0.25241661891117478</v>
      </c>
      <c r="W529" s="2">
        <f>VLOOKUP($B529,'Changes (pct point)'!$B:$AA,W$645,FALSE)/(VLOOKUP($B529,'Rates (%) SA2'!$B:$AA,W$645,FALSE)-(VLOOKUP($B529,'Changes (pct point)'!$B:$AA,W$645,FALSE)))</f>
        <v>0.25218340611353712</v>
      </c>
      <c r="X529" s="2">
        <f>VLOOKUP($B529,'Changes (pct point)'!$B:$AA,X$645,FALSE)/(VLOOKUP($B529,'Rates (%) SA2'!$B:$AA,X$645,FALSE)-(VLOOKUP($B529,'Changes (pct point)'!$B:$AA,X$645,FALSE)))</f>
        <v>-0.17424242424242425</v>
      </c>
      <c r="Y529" s="2">
        <f>VLOOKUP($B529,'Changes (pct point)'!$B:$AA,Y$645,FALSE)/(VLOOKUP($B529,'Rates (%) SA2'!$B:$AA,Y$645,FALSE)-(VLOOKUP($B529,'Changes (pct point)'!$B:$AA,Y$645,FALSE)))</f>
        <v>0.10121457489878544</v>
      </c>
      <c r="Z529" s="2">
        <f>VLOOKUP($B529,'Changes (pct point)'!$B:$AA,Z$645,FALSE)/(VLOOKUP($B529,'Rates (%) SA2'!$B:$AA,Z$645,FALSE)-(VLOOKUP($B529,'Changes (pct point)'!$B:$AA,Z$645,FALSE)))</f>
        <v>4.1515308770108984E-2</v>
      </c>
    </row>
    <row r="530" spans="1:26" x14ac:dyDescent="0.3">
      <c r="A530">
        <v>108051168</v>
      </c>
      <c r="B530" t="s">
        <v>248</v>
      </c>
      <c r="C530" s="2">
        <f>VLOOKUP($B530,'Changes (pct point)'!$B:$AA,C$645,FALSE)/(VLOOKUP($B530,'Rates (%) SA2'!$B:$AA,C$645,FALSE)-(VLOOKUP($B530,'Changes (pct point)'!$B:$AA,C$645,FALSE)))</f>
        <v>7.7633358377159458E-3</v>
      </c>
      <c r="D530" s="2">
        <f>VLOOKUP($B530,'Changes (pct point)'!$B:$AA,D$645,FALSE)/(VLOOKUP($B530,'Rates (%) SA2'!$B:$AA,D$645,FALSE)-(VLOOKUP($B530,'Changes (pct point)'!$B:$AA,D$645,FALSE)))</f>
        <v>-0.39939365853658537</v>
      </c>
      <c r="E530" s="2">
        <f>VLOOKUP($B530,'Changes (pct point)'!$B:$AA,E$645,FALSE)/(VLOOKUP($B530,'Rates (%) SA2'!$B:$AA,E$645,FALSE)-(VLOOKUP($B530,'Changes (pct point)'!$B:$AA,E$645,FALSE)))</f>
        <v>0.73210126582278501</v>
      </c>
      <c r="F530" s="2">
        <f>VLOOKUP($B530,'Changes (pct point)'!$B:$AA,F$645,FALSE)/(VLOOKUP($B530,'Rates (%) SA2'!$B:$AA,F$645,FALSE)-(VLOOKUP($B530,'Changes (pct point)'!$B:$AA,F$645,FALSE)))</f>
        <v>0.13099669565217387</v>
      </c>
      <c r="G530" s="2">
        <f>VLOOKUP($B530,'Changes (pct point)'!$B:$AA,G$645,FALSE)/(VLOOKUP($B530,'Rates (%) SA2'!$B:$AA,G$645,FALSE)-(VLOOKUP($B530,'Changes (pct point)'!$B:$AA,G$645,FALSE)))</f>
        <v>0.18255056179775278</v>
      </c>
      <c r="H530" s="2">
        <f>VLOOKUP($B530,'Changes (pct point)'!$B:$AA,H$645,FALSE)/(VLOOKUP($B530,'Rates (%) SA2'!$B:$AA,H$645,FALSE)-(VLOOKUP($B530,'Changes (pct point)'!$B:$AA,H$645,FALSE)))</f>
        <v>0.47743920000000017</v>
      </c>
      <c r="I530" s="2">
        <f>VLOOKUP($B530,'Changes (pct point)'!$B:$AA,I$645,FALSE)/(VLOOKUP($B530,'Rates (%) SA2'!$B:$AA,I$645,FALSE)-(VLOOKUP($B530,'Changes (pct point)'!$B:$AA,I$645,FALSE)))</f>
        <v>-7.0192307692307108E-3</v>
      </c>
      <c r="J530" s="2">
        <f>VLOOKUP($B530,'Changes (pct point)'!$B:$AA,J$645,FALSE)/(VLOOKUP($B530,'Rates (%) SA2'!$B:$AA,J$645,FALSE)-(VLOOKUP($B530,'Changes (pct point)'!$B:$AA,J$645,FALSE)))</f>
        <v>-0.14716763485477183</v>
      </c>
      <c r="K530" s="2">
        <f>VLOOKUP($B530,'Changes (pct point)'!$B:$AA,K$645,FALSE)/(VLOOKUP($B530,'Rates (%) SA2'!$B:$AA,K$645,FALSE)-(VLOOKUP($B530,'Changes (pct point)'!$B:$AA,K$645,FALSE)))</f>
        <v>0.41122442748091592</v>
      </c>
      <c r="L530" s="2">
        <f>VLOOKUP($B530,'Changes (pct point)'!$B:$AA,L$645,FALSE)/(VLOOKUP($B530,'Rates (%) SA2'!$B:$AA,L$645,FALSE)-(VLOOKUP($B530,'Changes (pct point)'!$B:$AA,L$645,FALSE)))</f>
        <v>-5.527471526195897E-2</v>
      </c>
      <c r="M530" s="2">
        <f>VLOOKUP($B530,'Changes (pct point)'!$B:$AA,M$645,FALSE)/(VLOOKUP($B530,'Rates (%) SA2'!$B:$AA,M$645,FALSE)-(VLOOKUP($B530,'Changes (pct point)'!$B:$AA,M$645,FALSE)))</f>
        <v>-0.26841989528795818</v>
      </c>
      <c r="N530" s="2">
        <f>VLOOKUP($B530,'Changes (pct point)'!$B:$AA,N$645,FALSE)/(VLOOKUP($B530,'Rates (%) SA2'!$B:$AA,N$645,FALSE)-(VLOOKUP($B530,'Changes (pct point)'!$B:$AA,N$645,FALSE)))</f>
        <v>0.17541666666666661</v>
      </c>
      <c r="O530" s="2">
        <f>VLOOKUP($B530,'Changes (pct point)'!$B:$AA,O$645,FALSE)/(VLOOKUP($B530,'Rates (%) SA2'!$B:$AA,O$645,FALSE)-(VLOOKUP($B530,'Changes (pct point)'!$B:$AA,O$645,FALSE)))</f>
        <v>0.54468235294117651</v>
      </c>
      <c r="P530" s="2">
        <f>VLOOKUP($B530,'Changes (pct point)'!$B:$AA,P$645,FALSE)/(VLOOKUP($B530,'Rates (%) SA2'!$B:$AA,P$645,FALSE)-(VLOOKUP($B530,'Changes (pct point)'!$B:$AA,P$645,FALSE)))</f>
        <v>0.47292105263157896</v>
      </c>
      <c r="Q530" s="2">
        <f>VLOOKUP($B530,'Changes (pct point)'!$B:$AA,Q$645,FALSE)/(VLOOKUP($B530,'Rates (%) SA2'!$B:$AA,Q$645,FALSE)-(VLOOKUP($B530,'Changes (pct point)'!$B:$AA,Q$645,FALSE)))</f>
        <v>0.31908333333333316</v>
      </c>
      <c r="R530" s="2">
        <f>VLOOKUP($B530,'Changes (pct point)'!$B:$AA,R$645,FALSE)/(VLOOKUP($B530,'Rates (%) SA2'!$B:$AA,R$645,FALSE)-(VLOOKUP($B530,'Changes (pct point)'!$B:$AA,R$645,FALSE)))</f>
        <v>0.26966666666666672</v>
      </c>
      <c r="S530" s="2">
        <f>VLOOKUP($B530,'Changes (pct point)'!$B:$AA,S$645,FALSE)/(VLOOKUP($B530,'Rates (%) SA2'!$B:$AA,S$645,FALSE)-(VLOOKUP($B530,'Changes (pct point)'!$B:$AA,S$645,FALSE)))</f>
        <v>0.23197454545454543</v>
      </c>
      <c r="T530" s="2">
        <f>VLOOKUP($B530,'Changes (pct point)'!$B:$AA,T$645,FALSE)/(VLOOKUP($B530,'Rates (%) SA2'!$B:$AA,T$645,FALSE)-(VLOOKUP($B530,'Changes (pct point)'!$B:$AA,T$645,FALSE)))</f>
        <v>0.93871902439024391</v>
      </c>
      <c r="U530" s="2">
        <f>VLOOKUP($B530,'Changes (pct point)'!$B:$AA,U$645,FALSE)/(VLOOKUP($B530,'Rates (%) SA2'!$B:$AA,U$645,FALSE)-(VLOOKUP($B530,'Changes (pct point)'!$B:$AA,U$645,FALSE)))</f>
        <v>-0.34465290482076644</v>
      </c>
      <c r="V530" s="2">
        <f>VLOOKUP($B530,'Changes (pct point)'!$B:$AA,V$645,FALSE)/(VLOOKUP($B530,'Rates (%) SA2'!$B:$AA,V$645,FALSE)-(VLOOKUP($B530,'Changes (pct point)'!$B:$AA,V$645,FALSE)))</f>
        <v>0</v>
      </c>
      <c r="W530" s="2">
        <f>VLOOKUP($B530,'Changes (pct point)'!$B:$AA,W$645,FALSE)/(VLOOKUP($B530,'Rates (%) SA2'!$B:$AA,W$645,FALSE)-(VLOOKUP($B530,'Changes (pct point)'!$B:$AA,W$645,FALSE)))</f>
        <v>0.32203389830508472</v>
      </c>
      <c r="X530" s="2">
        <f>VLOOKUP($B530,'Changes (pct point)'!$B:$AA,X$645,FALSE)/(VLOOKUP($B530,'Rates (%) SA2'!$B:$AA,X$645,FALSE)-(VLOOKUP($B530,'Changes (pct point)'!$B:$AA,X$645,FALSE)))</f>
        <v>-0.16600159616919394</v>
      </c>
      <c r="Y530" s="2">
        <f>VLOOKUP($B530,'Changes (pct point)'!$B:$AA,Y$645,FALSE)/(VLOOKUP($B530,'Rates (%) SA2'!$B:$AA,Y$645,FALSE)-(VLOOKUP($B530,'Changes (pct point)'!$B:$AA,Y$645,FALSE)))</f>
        <v>0</v>
      </c>
      <c r="Z530" s="2">
        <f>VLOOKUP($B530,'Changes (pct point)'!$B:$AA,Z$645,FALSE)/(VLOOKUP($B530,'Rates (%) SA2'!$B:$AA,Z$645,FALSE)-(VLOOKUP($B530,'Changes (pct point)'!$B:$AA,Z$645,FALSE)))</f>
        <v>0.62905982905982893</v>
      </c>
    </row>
    <row r="531" spans="1:26" x14ac:dyDescent="0.3">
      <c r="A531">
        <v>111011212</v>
      </c>
      <c r="B531" t="s">
        <v>291</v>
      </c>
      <c r="C531" s="2">
        <f>VLOOKUP($B531,'Changes (pct point)'!$B:$AA,C$645,FALSE)/(VLOOKUP($B531,'Rates (%) SA2'!$B:$AA,C$645,FALSE)-(VLOOKUP($B531,'Changes (pct point)'!$B:$AA,C$645,FALSE)))</f>
        <v>-1.5166666666666721E-2</v>
      </c>
      <c r="D531" s="2">
        <f>VLOOKUP($B531,'Changes (pct point)'!$B:$AA,D$645,FALSE)/(VLOOKUP($B531,'Rates (%) SA2'!$B:$AA,D$645,FALSE)-(VLOOKUP($B531,'Changes (pct point)'!$B:$AA,D$645,FALSE)))</f>
        <v>-0.39025230769230779</v>
      </c>
      <c r="E531" s="2">
        <f>VLOOKUP($B531,'Changes (pct point)'!$B:$AA,E$645,FALSE)/(VLOOKUP($B531,'Rates (%) SA2'!$B:$AA,E$645,FALSE)-(VLOOKUP($B531,'Changes (pct point)'!$B:$AA,E$645,FALSE)))</f>
        <v>0.13332293577981658</v>
      </c>
      <c r="F531" s="2">
        <f>VLOOKUP($B531,'Changes (pct point)'!$B:$AA,F$645,FALSE)/(VLOOKUP($B531,'Rates (%) SA2'!$B:$AA,F$645,FALSE)-(VLOOKUP($B531,'Changes (pct point)'!$B:$AA,F$645,FALSE)))</f>
        <v>-2.6658732612055664E-2</v>
      </c>
      <c r="G531" s="2">
        <f>VLOOKUP($B531,'Changes (pct point)'!$B:$AA,G$645,FALSE)/(VLOOKUP($B531,'Rates (%) SA2'!$B:$AA,G$645,FALSE)-(VLOOKUP($B531,'Changes (pct point)'!$B:$AA,G$645,FALSE)))</f>
        <v>0.45235139442231076</v>
      </c>
      <c r="H531" s="2">
        <f>VLOOKUP($B531,'Changes (pct point)'!$B:$AA,H$645,FALSE)/(VLOOKUP($B531,'Rates (%) SA2'!$B:$AA,H$645,FALSE)-(VLOOKUP($B531,'Changes (pct point)'!$B:$AA,H$645,FALSE)))</f>
        <v>0.27222421052631579</v>
      </c>
      <c r="I531" s="2">
        <f>VLOOKUP($B531,'Changes (pct point)'!$B:$AA,I$645,FALSE)/(VLOOKUP($B531,'Rates (%) SA2'!$B:$AA,I$645,FALSE)-(VLOOKUP($B531,'Changes (pct point)'!$B:$AA,I$645,FALSE)))</f>
        <v>-2.4328947368421068E-2</v>
      </c>
      <c r="J531" s="2">
        <f>VLOOKUP($B531,'Changes (pct point)'!$B:$AA,J$645,FALSE)/(VLOOKUP($B531,'Rates (%) SA2'!$B:$AA,J$645,FALSE)-(VLOOKUP($B531,'Changes (pct point)'!$B:$AA,J$645,FALSE)))</f>
        <v>3.5253846153846136E-2</v>
      </c>
      <c r="K531" s="2">
        <f>VLOOKUP($B531,'Changes (pct point)'!$B:$AA,K$645,FALSE)/(VLOOKUP($B531,'Rates (%) SA2'!$B:$AA,K$645,FALSE)-(VLOOKUP($B531,'Changes (pct point)'!$B:$AA,K$645,FALSE)))</f>
        <v>0.34050305676855902</v>
      </c>
      <c r="L531" s="2">
        <f>VLOOKUP($B531,'Changes (pct point)'!$B:$AA,L$645,FALSE)/(VLOOKUP($B531,'Rates (%) SA2'!$B:$AA,L$645,FALSE)-(VLOOKUP($B531,'Changes (pct point)'!$B:$AA,L$645,FALSE)))</f>
        <v>-0.21521599999999999</v>
      </c>
      <c r="M531" s="2">
        <f>VLOOKUP($B531,'Changes (pct point)'!$B:$AA,M$645,FALSE)/(VLOOKUP($B531,'Rates (%) SA2'!$B:$AA,M$645,FALSE)-(VLOOKUP($B531,'Changes (pct point)'!$B:$AA,M$645,FALSE)))</f>
        <v>-0.25947150259067364</v>
      </c>
      <c r="N531" s="2">
        <f>VLOOKUP($B531,'Changes (pct point)'!$B:$AA,N$645,FALSE)/(VLOOKUP($B531,'Rates (%) SA2'!$B:$AA,N$645,FALSE)-(VLOOKUP($B531,'Changes (pct point)'!$B:$AA,N$645,FALSE)))</f>
        <v>-0.36643119266055046</v>
      </c>
      <c r="O531" s="2">
        <f>VLOOKUP($B531,'Changes (pct point)'!$B:$AA,O$645,FALSE)/(VLOOKUP($B531,'Rates (%) SA2'!$B:$AA,O$645,FALSE)-(VLOOKUP($B531,'Changes (pct point)'!$B:$AA,O$645,FALSE)))</f>
        <v>0.23404150943396224</v>
      </c>
      <c r="P531" s="2">
        <f>VLOOKUP($B531,'Changes (pct point)'!$B:$AA,P$645,FALSE)/(VLOOKUP($B531,'Rates (%) SA2'!$B:$AA,P$645,FALSE)-(VLOOKUP($B531,'Changes (pct point)'!$B:$AA,P$645,FALSE)))</f>
        <v>4.5422222222222218E-2</v>
      </c>
      <c r="Q531" s="2">
        <f>VLOOKUP($B531,'Changes (pct point)'!$B:$AA,Q$645,FALSE)/(VLOOKUP($B531,'Rates (%) SA2'!$B:$AA,Q$645,FALSE)-(VLOOKUP($B531,'Changes (pct point)'!$B:$AA,Q$645,FALSE)))</f>
        <v>0.32081733021077274</v>
      </c>
      <c r="R531" s="2">
        <f>VLOOKUP($B531,'Changes (pct point)'!$B:$AA,R$645,FALSE)/(VLOOKUP($B531,'Rates (%) SA2'!$B:$AA,R$645,FALSE)-(VLOOKUP($B531,'Changes (pct point)'!$B:$AA,R$645,FALSE)))</f>
        <v>0.57453046874999991</v>
      </c>
      <c r="S531" s="2">
        <f>VLOOKUP($B531,'Changes (pct point)'!$B:$AA,S$645,FALSE)/(VLOOKUP($B531,'Rates (%) SA2'!$B:$AA,S$645,FALSE)-(VLOOKUP($B531,'Changes (pct point)'!$B:$AA,S$645,FALSE)))</f>
        <v>0.26381609195402295</v>
      </c>
      <c r="T531" s="2">
        <f>VLOOKUP($B531,'Changes (pct point)'!$B:$AA,T$645,FALSE)/(VLOOKUP($B531,'Rates (%) SA2'!$B:$AA,T$645,FALSE)-(VLOOKUP($B531,'Changes (pct point)'!$B:$AA,T$645,FALSE)))</f>
        <v>0.51245739910313892</v>
      </c>
      <c r="U531" s="2">
        <f>VLOOKUP($B531,'Changes (pct point)'!$B:$AA,U$645,FALSE)/(VLOOKUP($B531,'Rates (%) SA2'!$B:$AA,U$645,FALSE)-(VLOOKUP($B531,'Changes (pct point)'!$B:$AA,U$645,FALSE)))</f>
        <v>-0.34474532710280376</v>
      </c>
      <c r="V531" s="2">
        <f>VLOOKUP($B531,'Changes (pct point)'!$B:$AA,V$645,FALSE)/(VLOOKUP($B531,'Rates (%) SA2'!$B:$AA,V$645,FALSE)-(VLOOKUP($B531,'Changes (pct point)'!$B:$AA,V$645,FALSE)))</f>
        <v>0.34690602409638543</v>
      </c>
      <c r="W531" s="2">
        <f>VLOOKUP($B531,'Changes (pct point)'!$B:$AA,W$645,FALSE)/(VLOOKUP($B531,'Rates (%) SA2'!$B:$AA,W$645,FALSE)-(VLOOKUP($B531,'Changes (pct point)'!$B:$AA,W$645,FALSE)))</f>
        <v>0.47211895910780671</v>
      </c>
      <c r="X531" s="2">
        <f>VLOOKUP($B531,'Changes (pct point)'!$B:$AA,X$645,FALSE)/(VLOOKUP($B531,'Rates (%) SA2'!$B:$AA,X$645,FALSE)-(VLOOKUP($B531,'Changes (pct point)'!$B:$AA,X$645,FALSE)))</f>
        <v>-0.10826771653543307</v>
      </c>
      <c r="Y531" s="2">
        <f>VLOOKUP($B531,'Changes (pct point)'!$B:$AA,Y$645,FALSE)/(VLOOKUP($B531,'Rates (%) SA2'!$B:$AA,Y$645,FALSE)-(VLOOKUP($B531,'Changes (pct point)'!$B:$AA,Y$645,FALSE)))</f>
        <v>0</v>
      </c>
      <c r="Z531" s="2">
        <f>VLOOKUP($B531,'Changes (pct point)'!$B:$AA,Z$645,FALSE)/(VLOOKUP($B531,'Rates (%) SA2'!$B:$AA,Z$645,FALSE)-(VLOOKUP($B531,'Changes (pct point)'!$B:$AA,Z$645,FALSE)))</f>
        <v>0.35645569620253165</v>
      </c>
    </row>
    <row r="532" spans="1:26" x14ac:dyDescent="0.3">
      <c r="A532">
        <v>101041017</v>
      </c>
      <c r="B532" t="s">
        <v>84</v>
      </c>
      <c r="C532" s="2">
        <f>VLOOKUP($B532,'Changes (pct point)'!$B:$AA,C$645,FALSE)/(VLOOKUP($B532,'Rates (%) SA2'!$B:$AA,C$645,FALSE)-(VLOOKUP($B532,'Changes (pct point)'!$B:$AA,C$645,FALSE)))</f>
        <v>-0.12295661124307211</v>
      </c>
      <c r="D532" s="2">
        <f>VLOOKUP($B532,'Changes (pct point)'!$B:$AA,D$645,FALSE)/(VLOOKUP($B532,'Rates (%) SA2'!$B:$AA,D$645,FALSE)-(VLOOKUP($B532,'Changes (pct point)'!$B:$AA,D$645,FALSE)))</f>
        <v>-0.43274778067885122</v>
      </c>
      <c r="E532" s="2">
        <f>VLOOKUP($B532,'Changes (pct point)'!$B:$AA,E$645,FALSE)/(VLOOKUP($B532,'Rates (%) SA2'!$B:$AA,E$645,FALSE)-(VLOOKUP($B532,'Changes (pct point)'!$B:$AA,E$645,FALSE)))</f>
        <v>-0.46347946428571429</v>
      </c>
      <c r="F532" s="2">
        <f>VLOOKUP($B532,'Changes (pct point)'!$B:$AA,F$645,FALSE)/(VLOOKUP($B532,'Rates (%) SA2'!$B:$AA,F$645,FALSE)-(VLOOKUP($B532,'Changes (pct point)'!$B:$AA,F$645,FALSE)))</f>
        <v>-6.3189059829059688E-2</v>
      </c>
      <c r="G532" s="2">
        <f>VLOOKUP($B532,'Changes (pct point)'!$B:$AA,G$645,FALSE)/(VLOOKUP($B532,'Rates (%) SA2'!$B:$AA,G$645,FALSE)-(VLOOKUP($B532,'Changes (pct point)'!$B:$AA,G$645,FALSE)))</f>
        <v>0.52842622950819684</v>
      </c>
      <c r="H532" s="2">
        <f>VLOOKUP($B532,'Changes (pct point)'!$B:$AA,H$645,FALSE)/(VLOOKUP($B532,'Rates (%) SA2'!$B:$AA,H$645,FALSE)-(VLOOKUP($B532,'Changes (pct point)'!$B:$AA,H$645,FALSE)))</f>
        <v>0.1189823113207548</v>
      </c>
      <c r="I532" s="2">
        <f>VLOOKUP($B532,'Changes (pct point)'!$B:$AA,I$645,FALSE)/(VLOOKUP($B532,'Rates (%) SA2'!$B:$AA,I$645,FALSE)-(VLOOKUP($B532,'Changes (pct point)'!$B:$AA,I$645,FALSE)))</f>
        <v>-8.9873903508771863E-2</v>
      </c>
      <c r="J532" s="2">
        <f>VLOOKUP($B532,'Changes (pct point)'!$B:$AA,J$645,FALSE)/(VLOOKUP($B532,'Rates (%) SA2'!$B:$AA,J$645,FALSE)-(VLOOKUP($B532,'Changes (pct point)'!$B:$AA,J$645,FALSE)))</f>
        <v>4.5286399999999956E-2</v>
      </c>
      <c r="K532" s="2">
        <f>VLOOKUP($B532,'Changes (pct point)'!$B:$AA,K$645,FALSE)/(VLOOKUP($B532,'Rates (%) SA2'!$B:$AA,K$645,FALSE)-(VLOOKUP($B532,'Changes (pct point)'!$B:$AA,K$645,FALSE)))</f>
        <v>0.81915875000000016</v>
      </c>
      <c r="L532" s="2">
        <f>VLOOKUP($B532,'Changes (pct point)'!$B:$AA,L$645,FALSE)/(VLOOKUP($B532,'Rates (%) SA2'!$B:$AA,L$645,FALSE)-(VLOOKUP($B532,'Changes (pct point)'!$B:$AA,L$645,FALSE)))</f>
        <v>-0.3511027944111777</v>
      </c>
      <c r="M532" s="2">
        <f>VLOOKUP($B532,'Changes (pct point)'!$B:$AA,M$645,FALSE)/(VLOOKUP($B532,'Rates (%) SA2'!$B:$AA,M$645,FALSE)-(VLOOKUP($B532,'Changes (pct point)'!$B:$AA,M$645,FALSE)))</f>
        <v>-0.20731246290801186</v>
      </c>
      <c r="N532" s="2">
        <f>VLOOKUP($B532,'Changes (pct point)'!$B:$AA,N$645,FALSE)/(VLOOKUP($B532,'Rates (%) SA2'!$B:$AA,N$645,FALSE)-(VLOOKUP($B532,'Changes (pct point)'!$B:$AA,N$645,FALSE)))</f>
        <v>-0.36286279069767441</v>
      </c>
      <c r="O532" s="2">
        <f>VLOOKUP($B532,'Changes (pct point)'!$B:$AA,O$645,FALSE)/(VLOOKUP($B532,'Rates (%) SA2'!$B:$AA,O$645,FALSE)-(VLOOKUP($B532,'Changes (pct point)'!$B:$AA,O$645,FALSE)))</f>
        <v>0.13232323232323234</v>
      </c>
      <c r="P532" s="2">
        <f>VLOOKUP($B532,'Changes (pct point)'!$B:$AA,P$645,FALSE)/(VLOOKUP($B532,'Rates (%) SA2'!$B:$AA,P$645,FALSE)-(VLOOKUP($B532,'Changes (pct point)'!$B:$AA,P$645,FALSE)))</f>
        <v>-0.14275681818181823</v>
      </c>
      <c r="Q532" s="2">
        <f>VLOOKUP($B532,'Changes (pct point)'!$B:$AA,Q$645,FALSE)/(VLOOKUP($B532,'Rates (%) SA2'!$B:$AA,Q$645,FALSE)-(VLOOKUP($B532,'Changes (pct point)'!$B:$AA,Q$645,FALSE)))</f>
        <v>0.10640593824228012</v>
      </c>
      <c r="R532" s="2">
        <f>VLOOKUP($B532,'Changes (pct point)'!$B:$AA,R$645,FALSE)/(VLOOKUP($B532,'Rates (%) SA2'!$B:$AA,R$645,FALSE)-(VLOOKUP($B532,'Changes (pct point)'!$B:$AA,R$645,FALSE)))</f>
        <v>0.67504516129032266</v>
      </c>
      <c r="S532" s="2">
        <f>VLOOKUP($B532,'Changes (pct point)'!$B:$AA,S$645,FALSE)/(VLOOKUP($B532,'Rates (%) SA2'!$B:$AA,S$645,FALSE)-(VLOOKUP($B532,'Changes (pct point)'!$B:$AA,S$645,FALSE)))</f>
        <v>0.30622234042553192</v>
      </c>
      <c r="T532" s="2">
        <f>VLOOKUP($B532,'Changes (pct point)'!$B:$AA,T$645,FALSE)/(VLOOKUP($B532,'Rates (%) SA2'!$B:$AA,T$645,FALSE)-(VLOOKUP($B532,'Changes (pct point)'!$B:$AA,T$645,FALSE)))</f>
        <v>0.60242276422764218</v>
      </c>
      <c r="U532" s="2">
        <f>VLOOKUP($B532,'Changes (pct point)'!$B:$AA,U$645,FALSE)/(VLOOKUP($B532,'Rates (%) SA2'!$B:$AA,U$645,FALSE)-(VLOOKUP($B532,'Changes (pct point)'!$B:$AA,U$645,FALSE)))</f>
        <v>-0.34498635743519784</v>
      </c>
      <c r="V532" s="2">
        <f>VLOOKUP($B532,'Changes (pct point)'!$B:$AA,V$645,FALSE)/(VLOOKUP($B532,'Rates (%) SA2'!$B:$AA,V$645,FALSE)-(VLOOKUP($B532,'Changes (pct point)'!$B:$AA,V$645,FALSE)))</f>
        <v>0.16962857142857135</v>
      </c>
      <c r="W532" s="2">
        <f>VLOOKUP($B532,'Changes (pct point)'!$B:$AA,W$645,FALSE)/(VLOOKUP($B532,'Rates (%) SA2'!$B:$AA,W$645,FALSE)-(VLOOKUP($B532,'Changes (pct point)'!$B:$AA,W$645,FALSE)))</f>
        <v>0.3418604651162791</v>
      </c>
      <c r="X532" s="2">
        <f>VLOOKUP($B532,'Changes (pct point)'!$B:$AA,X$645,FALSE)/(VLOOKUP($B532,'Rates (%) SA2'!$B:$AA,X$645,FALSE)-(VLOOKUP($B532,'Changes (pct point)'!$B:$AA,X$645,FALSE)))</f>
        <v>-0.22841225626740949</v>
      </c>
      <c r="Y532" s="2">
        <f>VLOOKUP($B532,'Changes (pct point)'!$B:$AA,Y$645,FALSE)/(VLOOKUP($B532,'Rates (%) SA2'!$B:$AA,Y$645,FALSE)-(VLOOKUP($B532,'Changes (pct point)'!$B:$AA,Y$645,FALSE)))</f>
        <v>0</v>
      </c>
      <c r="Z532" s="2">
        <f>VLOOKUP($B532,'Changes (pct point)'!$B:$AA,Z$645,FALSE)/(VLOOKUP($B532,'Rates (%) SA2'!$B:$AA,Z$645,FALSE)-(VLOOKUP($B532,'Changes (pct point)'!$B:$AA,Z$645,FALSE)))</f>
        <v>0.26423076923076927</v>
      </c>
    </row>
    <row r="533" spans="1:26" x14ac:dyDescent="0.3">
      <c r="A533">
        <v>112031252</v>
      </c>
      <c r="B533" t="s">
        <v>331</v>
      </c>
      <c r="C533" s="2">
        <f>VLOOKUP($B533,'Changes (pct point)'!$B:$AA,C$645,FALSE)/(VLOOKUP($B533,'Rates (%) SA2'!$B:$AA,C$645,FALSE)-(VLOOKUP($B533,'Changes (pct point)'!$B:$AA,C$645,FALSE)))</f>
        <v>-0.20702761506276152</v>
      </c>
      <c r="D533" s="2">
        <f>VLOOKUP($B533,'Changes (pct point)'!$B:$AA,D$645,FALSE)/(VLOOKUP($B533,'Rates (%) SA2'!$B:$AA,D$645,FALSE)-(VLOOKUP($B533,'Changes (pct point)'!$B:$AA,D$645,FALSE)))</f>
        <v>-0.44175812807881776</v>
      </c>
      <c r="E533" s="2">
        <f>VLOOKUP($B533,'Changes (pct point)'!$B:$AA,E$645,FALSE)/(VLOOKUP($B533,'Rates (%) SA2'!$B:$AA,E$645,FALSE)-(VLOOKUP($B533,'Changes (pct point)'!$B:$AA,E$645,FALSE)))</f>
        <v>0.81189499999999992</v>
      </c>
      <c r="F533" s="2">
        <f>VLOOKUP($B533,'Changes (pct point)'!$B:$AA,F$645,FALSE)/(VLOOKUP($B533,'Rates (%) SA2'!$B:$AA,F$645,FALSE)-(VLOOKUP($B533,'Changes (pct point)'!$B:$AA,F$645,FALSE)))</f>
        <v>-9.978707482993189E-2</v>
      </c>
      <c r="G533" s="2">
        <f>VLOOKUP($B533,'Changes (pct point)'!$B:$AA,G$645,FALSE)/(VLOOKUP($B533,'Rates (%) SA2'!$B:$AA,G$645,FALSE)-(VLOOKUP($B533,'Changes (pct point)'!$B:$AA,G$645,FALSE)))</f>
        <v>-0.38760094339622647</v>
      </c>
      <c r="H533" s="2">
        <f>VLOOKUP($B533,'Changes (pct point)'!$B:$AA,H$645,FALSE)/(VLOOKUP($B533,'Rates (%) SA2'!$B:$AA,H$645,FALSE)-(VLOOKUP($B533,'Changes (pct point)'!$B:$AA,H$645,FALSE)))</f>
        <v>2.6133333333333359E-2</v>
      </c>
      <c r="I533" s="2">
        <f>VLOOKUP($B533,'Changes (pct point)'!$B:$AA,I$645,FALSE)/(VLOOKUP($B533,'Rates (%) SA2'!$B:$AA,I$645,FALSE)-(VLOOKUP($B533,'Changes (pct point)'!$B:$AA,I$645,FALSE)))</f>
        <v>-0.2187044368600683</v>
      </c>
      <c r="J533" s="2">
        <f>VLOOKUP($B533,'Changes (pct point)'!$B:$AA,J$645,FALSE)/(VLOOKUP($B533,'Rates (%) SA2'!$B:$AA,J$645,FALSE)-(VLOOKUP($B533,'Changes (pct point)'!$B:$AA,J$645,FALSE)))</f>
        <v>-5.8686631016042663E-2</v>
      </c>
      <c r="K533" s="2">
        <f>VLOOKUP($B533,'Changes (pct point)'!$B:$AA,K$645,FALSE)/(VLOOKUP($B533,'Rates (%) SA2'!$B:$AA,K$645,FALSE)-(VLOOKUP($B533,'Changes (pct point)'!$B:$AA,K$645,FALSE)))</f>
        <v>-0.1858698795180723</v>
      </c>
      <c r="L533" s="2">
        <f>VLOOKUP($B533,'Changes (pct point)'!$B:$AA,L$645,FALSE)/(VLOOKUP($B533,'Rates (%) SA2'!$B:$AA,L$645,FALSE)-(VLOOKUP($B533,'Changes (pct point)'!$B:$AA,L$645,FALSE)))</f>
        <v>-0.24035081967213112</v>
      </c>
      <c r="M533" s="2">
        <f>VLOOKUP($B533,'Changes (pct point)'!$B:$AA,M$645,FALSE)/(VLOOKUP($B533,'Rates (%) SA2'!$B:$AA,M$645,FALSE)-(VLOOKUP($B533,'Changes (pct point)'!$B:$AA,M$645,FALSE)))</f>
        <v>-0.18741554524361953</v>
      </c>
      <c r="N533" s="2">
        <f>VLOOKUP($B533,'Changes (pct point)'!$B:$AA,N$645,FALSE)/(VLOOKUP($B533,'Rates (%) SA2'!$B:$AA,N$645,FALSE)-(VLOOKUP($B533,'Changes (pct point)'!$B:$AA,N$645,FALSE)))</f>
        <v>-0.30431451612903226</v>
      </c>
      <c r="O533" s="2">
        <f>VLOOKUP($B533,'Changes (pct point)'!$B:$AA,O$645,FALSE)/(VLOOKUP($B533,'Rates (%) SA2'!$B:$AA,O$645,FALSE)-(VLOOKUP($B533,'Changes (pct point)'!$B:$AA,O$645,FALSE)))</f>
        <v>0.57376785714285727</v>
      </c>
      <c r="P533" s="2">
        <f>VLOOKUP($B533,'Changes (pct point)'!$B:$AA,P$645,FALSE)/(VLOOKUP($B533,'Rates (%) SA2'!$B:$AA,P$645,FALSE)-(VLOOKUP($B533,'Changes (pct point)'!$B:$AA,P$645,FALSE)))</f>
        <v>1.2182428571428576</v>
      </c>
      <c r="Q533" s="2">
        <f>VLOOKUP($B533,'Changes (pct point)'!$B:$AA,Q$645,FALSE)/(VLOOKUP($B533,'Rates (%) SA2'!$B:$AA,Q$645,FALSE)-(VLOOKUP($B533,'Changes (pct point)'!$B:$AA,Q$645,FALSE)))</f>
        <v>3.3468050541516144E-2</v>
      </c>
      <c r="R533" s="2">
        <f>VLOOKUP($B533,'Changes (pct point)'!$B:$AA,R$645,FALSE)/(VLOOKUP($B533,'Rates (%) SA2'!$B:$AA,R$645,FALSE)-(VLOOKUP($B533,'Changes (pct point)'!$B:$AA,R$645,FALSE)))</f>
        <v>-0.37464285714285706</v>
      </c>
      <c r="S533" s="2">
        <f>VLOOKUP($B533,'Changes (pct point)'!$B:$AA,S$645,FALSE)/(VLOOKUP($B533,'Rates (%) SA2'!$B:$AA,S$645,FALSE)-(VLOOKUP($B533,'Changes (pct point)'!$B:$AA,S$645,FALSE)))</f>
        <v>-0.27379403794037949</v>
      </c>
      <c r="T533" s="2">
        <f>VLOOKUP($B533,'Changes (pct point)'!$B:$AA,T$645,FALSE)/(VLOOKUP($B533,'Rates (%) SA2'!$B:$AA,T$645,FALSE)-(VLOOKUP($B533,'Changes (pct point)'!$B:$AA,T$645,FALSE)))</f>
        <v>0.42016315789473674</v>
      </c>
      <c r="U533" s="2">
        <f>VLOOKUP($B533,'Changes (pct point)'!$B:$AA,U$645,FALSE)/(VLOOKUP($B533,'Rates (%) SA2'!$B:$AA,U$645,FALSE)-(VLOOKUP($B533,'Changes (pct point)'!$B:$AA,U$645,FALSE)))</f>
        <v>-0.34529448183041722</v>
      </c>
      <c r="V533" s="2" t="e">
        <f>VLOOKUP($B533,'Changes (pct point)'!$B:$AA,V$645,FALSE)/(VLOOKUP($B533,'Rates (%) SA2'!$B:$AA,V$645,FALSE)-(VLOOKUP($B533,'Changes (pct point)'!$B:$AA,V$645,FALSE)))</f>
        <v>#VALUE!</v>
      </c>
      <c r="W533" s="2">
        <f>VLOOKUP($B533,'Changes (pct point)'!$B:$AA,W$645,FALSE)/(VLOOKUP($B533,'Rates (%) SA2'!$B:$AA,W$645,FALSE)-(VLOOKUP($B533,'Changes (pct point)'!$B:$AA,W$645,FALSE)))</f>
        <v>0.14339386349405134</v>
      </c>
      <c r="X533" s="2">
        <f>VLOOKUP($B533,'Changes (pct point)'!$B:$AA,X$645,FALSE)/(VLOOKUP($B533,'Rates (%) SA2'!$B:$AA,X$645,FALSE)-(VLOOKUP($B533,'Changes (pct point)'!$B:$AA,X$645,FALSE)))</f>
        <v>-6.0298102981029812E-2</v>
      </c>
      <c r="Y533" s="2">
        <f>VLOOKUP($B533,'Changes (pct point)'!$B:$AA,Y$645,FALSE)/(VLOOKUP($B533,'Rates (%) SA2'!$B:$AA,Y$645,FALSE)-(VLOOKUP($B533,'Changes (pct point)'!$B:$AA,Y$645,FALSE)))</f>
        <v>0</v>
      </c>
      <c r="Z533" s="2">
        <f>VLOOKUP($B533,'Changes (pct point)'!$B:$AA,Z$645,FALSE)/(VLOOKUP($B533,'Rates (%) SA2'!$B:$AA,Z$645,FALSE)-(VLOOKUP($B533,'Changes (pct point)'!$B:$AA,Z$645,FALSE)))</f>
        <v>0.12610619469026549</v>
      </c>
    </row>
    <row r="534" spans="1:26" x14ac:dyDescent="0.3">
      <c r="A534">
        <v>106021614</v>
      </c>
      <c r="B534" t="s">
        <v>190</v>
      </c>
      <c r="C534" s="2">
        <f>VLOOKUP($B534,'Changes (pct point)'!$B:$AA,C$645,FALSE)/(VLOOKUP($B534,'Rates (%) SA2'!$B:$AA,C$645,FALSE)-(VLOOKUP($B534,'Changes (pct point)'!$B:$AA,C$645,FALSE)))</f>
        <v>-0.17442149311590135</v>
      </c>
      <c r="D534" s="2">
        <f>VLOOKUP($B534,'Changes (pct point)'!$B:$AA,D$645,FALSE)/(VLOOKUP($B534,'Rates (%) SA2'!$B:$AA,D$645,FALSE)-(VLOOKUP($B534,'Changes (pct point)'!$B:$AA,D$645,FALSE)))</f>
        <v>-0.43548588383548853</v>
      </c>
      <c r="E534" s="2">
        <f>VLOOKUP($B534,'Changes (pct point)'!$B:$AA,E$645,FALSE)/(VLOOKUP($B534,'Rates (%) SA2'!$B:$AA,E$645,FALSE)-(VLOOKUP($B534,'Changes (pct point)'!$B:$AA,E$645,FALSE)))</f>
        <v>-0.22039469241448867</v>
      </c>
      <c r="F534" s="2">
        <f>VLOOKUP($B534,'Changes (pct point)'!$B:$AA,F$645,FALSE)/(VLOOKUP($B534,'Rates (%) SA2'!$B:$AA,F$645,FALSE)-(VLOOKUP($B534,'Changes (pct point)'!$B:$AA,F$645,FALSE)))</f>
        <v>-0.17132315442712209</v>
      </c>
      <c r="G534" s="2">
        <f>VLOOKUP($B534,'Changes (pct point)'!$B:$AA,G$645,FALSE)/(VLOOKUP($B534,'Rates (%) SA2'!$B:$AA,G$645,FALSE)-(VLOOKUP($B534,'Changes (pct point)'!$B:$AA,G$645,FALSE)))</f>
        <v>0.37204481539470474</v>
      </c>
      <c r="H534" s="2">
        <f>VLOOKUP($B534,'Changes (pct point)'!$B:$AA,H$645,FALSE)/(VLOOKUP($B534,'Rates (%) SA2'!$B:$AA,H$645,FALSE)-(VLOOKUP($B534,'Changes (pct point)'!$B:$AA,H$645,FALSE)))</f>
        <v>-6.5643515367078053E-3</v>
      </c>
      <c r="I534" s="2">
        <f>VLOOKUP($B534,'Changes (pct point)'!$B:$AA,I$645,FALSE)/(VLOOKUP($B534,'Rates (%) SA2'!$B:$AA,I$645,FALSE)-(VLOOKUP($B534,'Changes (pct point)'!$B:$AA,I$645,FALSE)))</f>
        <v>-0.12715204100292862</v>
      </c>
      <c r="J534" s="2">
        <f>VLOOKUP($B534,'Changes (pct point)'!$B:$AA,J$645,FALSE)/(VLOOKUP($B534,'Rates (%) SA2'!$B:$AA,J$645,FALSE)-(VLOOKUP($B534,'Changes (pct point)'!$B:$AA,J$645,FALSE)))</f>
        <v>9.1580079403180525E-2</v>
      </c>
      <c r="K534" s="2">
        <f>VLOOKUP($B534,'Changes (pct point)'!$B:$AA,K$645,FALSE)/(VLOOKUP($B534,'Rates (%) SA2'!$B:$AA,K$645,FALSE)-(VLOOKUP($B534,'Changes (pct point)'!$B:$AA,K$645,FALSE)))</f>
        <v>0.28635943638914291</v>
      </c>
      <c r="L534" s="2">
        <f>VLOOKUP($B534,'Changes (pct point)'!$B:$AA,L$645,FALSE)/(VLOOKUP($B534,'Rates (%) SA2'!$B:$AA,L$645,FALSE)-(VLOOKUP($B534,'Changes (pct point)'!$B:$AA,L$645,FALSE)))</f>
        <v>-0.46975928371295617</v>
      </c>
      <c r="M534" s="2">
        <f>VLOOKUP($B534,'Changes (pct point)'!$B:$AA,M$645,FALSE)/(VLOOKUP($B534,'Rates (%) SA2'!$B:$AA,M$645,FALSE)-(VLOOKUP($B534,'Changes (pct point)'!$B:$AA,M$645,FALSE)))</f>
        <v>-0.23479926333488396</v>
      </c>
      <c r="N534" s="2">
        <f>VLOOKUP($B534,'Changes (pct point)'!$B:$AA,N$645,FALSE)/(VLOOKUP($B534,'Rates (%) SA2'!$B:$AA,N$645,FALSE)-(VLOOKUP($B534,'Changes (pct point)'!$B:$AA,N$645,FALSE)))</f>
        <v>-0.56114795459531719</v>
      </c>
      <c r="O534" s="2">
        <f>VLOOKUP($B534,'Changes (pct point)'!$B:$AA,O$645,FALSE)/(VLOOKUP($B534,'Rates (%) SA2'!$B:$AA,O$645,FALSE)-(VLOOKUP($B534,'Changes (pct point)'!$B:$AA,O$645,FALSE)))</f>
        <v>0.16780197731161209</v>
      </c>
      <c r="P534" s="2">
        <f>VLOOKUP($B534,'Changes (pct point)'!$B:$AA,P$645,FALSE)/(VLOOKUP($B534,'Rates (%) SA2'!$B:$AA,P$645,FALSE)-(VLOOKUP($B534,'Changes (pct point)'!$B:$AA,P$645,FALSE)))</f>
        <v>-0.28729334063324974</v>
      </c>
      <c r="Q534" s="2">
        <f>VLOOKUP($B534,'Changes (pct point)'!$B:$AA,Q$645,FALSE)/(VLOOKUP($B534,'Rates (%) SA2'!$B:$AA,Q$645,FALSE)-(VLOOKUP($B534,'Changes (pct point)'!$B:$AA,Q$645,FALSE)))</f>
        <v>1.8692499352622901E-2</v>
      </c>
      <c r="R534" s="2">
        <f>VLOOKUP($B534,'Changes (pct point)'!$B:$AA,R$645,FALSE)/(VLOOKUP($B534,'Rates (%) SA2'!$B:$AA,R$645,FALSE)-(VLOOKUP($B534,'Changes (pct point)'!$B:$AA,R$645,FALSE)))</f>
        <v>0.58124520497326881</v>
      </c>
      <c r="S534" s="2">
        <f>VLOOKUP($B534,'Changes (pct point)'!$B:$AA,S$645,FALSE)/(VLOOKUP($B534,'Rates (%) SA2'!$B:$AA,S$645,FALSE)-(VLOOKUP($B534,'Changes (pct point)'!$B:$AA,S$645,FALSE)))</f>
        <v>-0.24711558528657321</v>
      </c>
      <c r="T534" s="2">
        <f>VLOOKUP($B534,'Changes (pct point)'!$B:$AA,T$645,FALSE)/(VLOOKUP($B534,'Rates (%) SA2'!$B:$AA,T$645,FALSE)-(VLOOKUP($B534,'Changes (pct point)'!$B:$AA,T$645,FALSE)))</f>
        <v>0.44052246004293233</v>
      </c>
      <c r="U534" s="2">
        <f>VLOOKUP($B534,'Changes (pct point)'!$B:$AA,U$645,FALSE)/(VLOOKUP($B534,'Rates (%) SA2'!$B:$AA,U$645,FALSE)-(VLOOKUP($B534,'Changes (pct point)'!$B:$AA,U$645,FALSE)))</f>
        <v>-0.34664536123600592</v>
      </c>
      <c r="V534" s="2">
        <f>VLOOKUP($B534,'Changes (pct point)'!$B:$AA,V$645,FALSE)/(VLOOKUP($B534,'Rates (%) SA2'!$B:$AA,V$645,FALSE)-(VLOOKUP($B534,'Changes (pct point)'!$B:$AA,V$645,FALSE)))</f>
        <v>-8.3511259164348858E-2</v>
      </c>
      <c r="W534" s="2">
        <f>VLOOKUP($B534,'Changes (pct point)'!$B:$AA,W$645,FALSE)/(VLOOKUP($B534,'Rates (%) SA2'!$B:$AA,W$645,FALSE)-(VLOOKUP($B534,'Changes (pct point)'!$B:$AA,W$645,FALSE)))</f>
        <v>0.16681222707423582</v>
      </c>
      <c r="X534" s="2">
        <f>VLOOKUP($B534,'Changes (pct point)'!$B:$AA,X$645,FALSE)/(VLOOKUP($B534,'Rates (%) SA2'!$B:$AA,X$645,FALSE)-(VLOOKUP($B534,'Changes (pct point)'!$B:$AA,X$645,FALSE)))</f>
        <v>-0.26391982182628065</v>
      </c>
      <c r="Y534" s="2">
        <f>VLOOKUP($B534,'Changes (pct point)'!$B:$AA,Y$645,FALSE)/(VLOOKUP($B534,'Rates (%) SA2'!$B:$AA,Y$645,FALSE)-(VLOOKUP($B534,'Changes (pct point)'!$B:$AA,Y$645,FALSE)))</f>
        <v>-0.11616370400992147</v>
      </c>
      <c r="Z534" s="2">
        <f>VLOOKUP($B534,'Changes (pct point)'!$B:$AA,Z$645,FALSE)/(VLOOKUP($B534,'Rates (%) SA2'!$B:$AA,Z$645,FALSE)-(VLOOKUP($B534,'Changes (pct point)'!$B:$AA,Z$645,FALSE)))</f>
        <v>1.2355848434925865E-2</v>
      </c>
    </row>
    <row r="535" spans="1:26" x14ac:dyDescent="0.3">
      <c r="A535">
        <v>112031254</v>
      </c>
      <c r="B535" t="s">
        <v>333</v>
      </c>
      <c r="C535" s="2">
        <f>VLOOKUP($B535,'Changes (pct point)'!$B:$AA,C$645,FALSE)/(VLOOKUP($B535,'Rates (%) SA2'!$B:$AA,C$645,FALSE)-(VLOOKUP($B535,'Changes (pct point)'!$B:$AA,C$645,FALSE)))</f>
        <v>-0.13523620288551777</v>
      </c>
      <c r="D535" s="2">
        <f>VLOOKUP($B535,'Changes (pct point)'!$B:$AA,D$645,FALSE)/(VLOOKUP($B535,'Rates (%) SA2'!$B:$AA,D$645,FALSE)-(VLOOKUP($B535,'Changes (pct point)'!$B:$AA,D$645,FALSE)))</f>
        <v>-0.52864304291287378</v>
      </c>
      <c r="E535" s="2">
        <f>VLOOKUP($B535,'Changes (pct point)'!$B:$AA,E$645,FALSE)/(VLOOKUP($B535,'Rates (%) SA2'!$B:$AA,E$645,FALSE)-(VLOOKUP($B535,'Changes (pct point)'!$B:$AA,E$645,FALSE)))</f>
        <v>-0.13401515151515148</v>
      </c>
      <c r="F535" s="2">
        <f>VLOOKUP($B535,'Changes (pct point)'!$B:$AA,F$645,FALSE)/(VLOOKUP($B535,'Rates (%) SA2'!$B:$AA,F$645,FALSE)-(VLOOKUP($B535,'Changes (pct point)'!$B:$AA,F$645,FALSE)))</f>
        <v>-0.11301036851967529</v>
      </c>
      <c r="G535" s="2">
        <f>VLOOKUP($B535,'Changes (pct point)'!$B:$AA,G$645,FALSE)/(VLOOKUP($B535,'Rates (%) SA2'!$B:$AA,G$645,FALSE)-(VLOOKUP($B535,'Changes (pct point)'!$B:$AA,G$645,FALSE)))</f>
        <v>0.40991549295774649</v>
      </c>
      <c r="H535" s="2">
        <f>VLOOKUP($B535,'Changes (pct point)'!$B:$AA,H$645,FALSE)/(VLOOKUP($B535,'Rates (%) SA2'!$B:$AA,H$645,FALSE)-(VLOOKUP($B535,'Changes (pct point)'!$B:$AA,H$645,FALSE)))</f>
        <v>7.2104773662551525E-2</v>
      </c>
      <c r="I535" s="2">
        <f>VLOOKUP($B535,'Changes (pct point)'!$B:$AA,I$645,FALSE)/(VLOOKUP($B535,'Rates (%) SA2'!$B:$AA,I$645,FALSE)-(VLOOKUP($B535,'Changes (pct point)'!$B:$AA,I$645,FALSE)))</f>
        <v>-7.5033305853256488E-2</v>
      </c>
      <c r="J535" s="2">
        <f>VLOOKUP($B535,'Changes (pct point)'!$B:$AA,J$645,FALSE)/(VLOOKUP($B535,'Rates (%) SA2'!$B:$AA,J$645,FALSE)-(VLOOKUP($B535,'Changes (pct point)'!$B:$AA,J$645,FALSE)))</f>
        <v>-2.6063636363636265E-2</v>
      </c>
      <c r="K535" s="2">
        <f>VLOOKUP($B535,'Changes (pct point)'!$B:$AA,K$645,FALSE)/(VLOOKUP($B535,'Rates (%) SA2'!$B:$AA,K$645,FALSE)-(VLOOKUP($B535,'Changes (pct point)'!$B:$AA,K$645,FALSE)))</f>
        <v>0.41736465324384781</v>
      </c>
      <c r="L535" s="2">
        <f>VLOOKUP($B535,'Changes (pct point)'!$B:$AA,L$645,FALSE)/(VLOOKUP($B535,'Rates (%) SA2'!$B:$AA,L$645,FALSE)-(VLOOKUP($B535,'Changes (pct point)'!$B:$AA,L$645,FALSE)))</f>
        <v>-0.34201230769230773</v>
      </c>
      <c r="M535" s="2">
        <f>VLOOKUP($B535,'Changes (pct point)'!$B:$AA,M$645,FALSE)/(VLOOKUP($B535,'Rates (%) SA2'!$B:$AA,M$645,FALSE)-(VLOOKUP($B535,'Changes (pct point)'!$B:$AA,M$645,FALSE)))</f>
        <v>-0.29914458100558655</v>
      </c>
      <c r="N535" s="2">
        <f>VLOOKUP($B535,'Changes (pct point)'!$B:$AA,N$645,FALSE)/(VLOOKUP($B535,'Rates (%) SA2'!$B:$AA,N$645,FALSE)-(VLOOKUP($B535,'Changes (pct point)'!$B:$AA,N$645,FALSE)))</f>
        <v>-0.48210294117647068</v>
      </c>
      <c r="O535" s="2">
        <f>VLOOKUP($B535,'Changes (pct point)'!$B:$AA,O$645,FALSE)/(VLOOKUP($B535,'Rates (%) SA2'!$B:$AA,O$645,FALSE)-(VLOOKUP($B535,'Changes (pct point)'!$B:$AA,O$645,FALSE)))</f>
        <v>0.15800375335120642</v>
      </c>
      <c r="P535" s="2">
        <f>VLOOKUP($B535,'Changes (pct point)'!$B:$AA,P$645,FALSE)/(VLOOKUP($B535,'Rates (%) SA2'!$B:$AA,P$645,FALSE)-(VLOOKUP($B535,'Changes (pct point)'!$B:$AA,P$645,FALSE)))</f>
        <v>2.4266159695817517E-2</v>
      </c>
      <c r="Q535" s="2">
        <f>VLOOKUP($B535,'Changes (pct point)'!$B:$AA,Q$645,FALSE)/(VLOOKUP($B535,'Rates (%) SA2'!$B:$AA,Q$645,FALSE)-(VLOOKUP($B535,'Changes (pct point)'!$B:$AA,Q$645,FALSE)))</f>
        <v>-2.493997965411914E-3</v>
      </c>
      <c r="R535" s="2">
        <f>VLOOKUP($B535,'Changes (pct point)'!$B:$AA,R$645,FALSE)/(VLOOKUP($B535,'Rates (%) SA2'!$B:$AA,R$645,FALSE)-(VLOOKUP($B535,'Changes (pct point)'!$B:$AA,R$645,FALSE)))</f>
        <v>0.59243752665245197</v>
      </c>
      <c r="S535" s="2">
        <f>VLOOKUP($B535,'Changes (pct point)'!$B:$AA,S$645,FALSE)/(VLOOKUP($B535,'Rates (%) SA2'!$B:$AA,S$645,FALSE)-(VLOOKUP($B535,'Changes (pct point)'!$B:$AA,S$645,FALSE)))</f>
        <v>0.15017857142857155</v>
      </c>
      <c r="T535" s="2">
        <f>VLOOKUP($B535,'Changes (pct point)'!$B:$AA,T$645,FALSE)/(VLOOKUP($B535,'Rates (%) SA2'!$B:$AA,T$645,FALSE)-(VLOOKUP($B535,'Changes (pct point)'!$B:$AA,T$645,FALSE)))</f>
        <v>0.56662213592233013</v>
      </c>
      <c r="U535" s="2">
        <f>VLOOKUP($B535,'Changes (pct point)'!$B:$AA,U$645,FALSE)/(VLOOKUP($B535,'Rates (%) SA2'!$B:$AA,U$645,FALSE)-(VLOOKUP($B535,'Changes (pct point)'!$B:$AA,U$645,FALSE)))</f>
        <v>-0.34676894796380087</v>
      </c>
      <c r="V535" s="2">
        <f>VLOOKUP($B535,'Changes (pct point)'!$B:$AA,V$645,FALSE)/(VLOOKUP($B535,'Rates (%) SA2'!$B:$AA,V$645,FALSE)-(VLOOKUP($B535,'Changes (pct point)'!$B:$AA,V$645,FALSE)))</f>
        <v>-3.5695808383233565E-2</v>
      </c>
      <c r="W535" s="2">
        <f>VLOOKUP($B535,'Changes (pct point)'!$B:$AA,W$645,FALSE)/(VLOOKUP($B535,'Rates (%) SA2'!$B:$AA,W$645,FALSE)-(VLOOKUP($B535,'Changes (pct point)'!$B:$AA,W$645,FALSE)))</f>
        <v>0.30763473053892221</v>
      </c>
      <c r="X535" s="2">
        <f>VLOOKUP($B535,'Changes (pct point)'!$B:$AA,X$645,FALSE)/(VLOOKUP($B535,'Rates (%) SA2'!$B:$AA,X$645,FALSE)-(VLOOKUP($B535,'Changes (pct point)'!$B:$AA,X$645,FALSE)))</f>
        <v>0.19045275590551181</v>
      </c>
      <c r="Y535" s="2">
        <f>VLOOKUP($B535,'Changes (pct point)'!$B:$AA,Y$645,FALSE)/(VLOOKUP($B535,'Rates (%) SA2'!$B:$AA,Y$645,FALSE)-(VLOOKUP($B535,'Changes (pct point)'!$B:$AA,Y$645,FALSE)))</f>
        <v>0.8007856341189673</v>
      </c>
      <c r="Z535" s="2">
        <f>VLOOKUP($B535,'Changes (pct point)'!$B:$AA,Z$645,FALSE)/(VLOOKUP($B535,'Rates (%) SA2'!$B:$AA,Z$645,FALSE)-(VLOOKUP($B535,'Changes (pct point)'!$B:$AA,Z$645,FALSE)))</f>
        <v>0.25038639876352398</v>
      </c>
    </row>
    <row r="536" spans="1:26" x14ac:dyDescent="0.3">
      <c r="A536">
        <v>107041146</v>
      </c>
      <c r="B536" t="s">
        <v>224</v>
      </c>
      <c r="C536" s="2">
        <f>VLOOKUP($B536,'Changes (pct point)'!$B:$AA,C$645,FALSE)/(VLOOKUP($B536,'Rates (%) SA2'!$B:$AA,C$645,FALSE)-(VLOOKUP($B536,'Changes (pct point)'!$B:$AA,C$645,FALSE)))</f>
        <v>-0.17920864946889228</v>
      </c>
      <c r="D536" s="2">
        <f>VLOOKUP($B536,'Changes (pct point)'!$B:$AA,D$645,FALSE)/(VLOOKUP($B536,'Rates (%) SA2'!$B:$AA,D$645,FALSE)-(VLOOKUP($B536,'Changes (pct point)'!$B:$AA,D$645,FALSE)))</f>
        <v>-0.2208707264957265</v>
      </c>
      <c r="E536" s="2">
        <f>VLOOKUP($B536,'Changes (pct point)'!$B:$AA,E$645,FALSE)/(VLOOKUP($B536,'Rates (%) SA2'!$B:$AA,E$645,FALSE)-(VLOOKUP($B536,'Changes (pct point)'!$B:$AA,E$645,FALSE)))</f>
        <v>-0.26742169625246542</v>
      </c>
      <c r="F536" s="2">
        <f>VLOOKUP($B536,'Changes (pct point)'!$B:$AA,F$645,FALSE)/(VLOOKUP($B536,'Rates (%) SA2'!$B:$AA,F$645,FALSE)-(VLOOKUP($B536,'Changes (pct point)'!$B:$AA,F$645,FALSE)))</f>
        <v>-0.10551332209106234</v>
      </c>
      <c r="G536" s="2">
        <f>VLOOKUP($B536,'Changes (pct point)'!$B:$AA,G$645,FALSE)/(VLOOKUP($B536,'Rates (%) SA2'!$B:$AA,G$645,FALSE)-(VLOOKUP($B536,'Changes (pct point)'!$B:$AA,G$645,FALSE)))</f>
        <v>-0.23772800000000002</v>
      </c>
      <c r="H536" s="2">
        <f>VLOOKUP($B536,'Changes (pct point)'!$B:$AA,H$645,FALSE)/(VLOOKUP($B536,'Rates (%) SA2'!$B:$AA,H$645,FALSE)-(VLOOKUP($B536,'Changes (pct point)'!$B:$AA,H$645,FALSE)))</f>
        <v>-0.13613692022263454</v>
      </c>
      <c r="I536" s="2">
        <f>VLOOKUP($B536,'Changes (pct point)'!$B:$AA,I$645,FALSE)/(VLOOKUP($B536,'Rates (%) SA2'!$B:$AA,I$645,FALSE)-(VLOOKUP($B536,'Changes (pct point)'!$B:$AA,I$645,FALSE)))</f>
        <v>-0.201997247706422</v>
      </c>
      <c r="J536" s="2">
        <f>VLOOKUP($B536,'Changes (pct point)'!$B:$AA,J$645,FALSE)/(VLOOKUP($B536,'Rates (%) SA2'!$B:$AA,J$645,FALSE)-(VLOOKUP($B536,'Changes (pct point)'!$B:$AA,J$645,FALSE)))</f>
        <v>0.33582659176029978</v>
      </c>
      <c r="K536" s="2">
        <f>VLOOKUP($B536,'Changes (pct point)'!$B:$AA,K$645,FALSE)/(VLOOKUP($B536,'Rates (%) SA2'!$B:$AA,K$645,FALSE)-(VLOOKUP($B536,'Changes (pct point)'!$B:$AA,K$645,FALSE)))</f>
        <v>0.10593962264150954</v>
      </c>
      <c r="L536" s="2">
        <f>VLOOKUP($B536,'Changes (pct point)'!$B:$AA,L$645,FALSE)/(VLOOKUP($B536,'Rates (%) SA2'!$B:$AA,L$645,FALSE)-(VLOOKUP($B536,'Changes (pct point)'!$B:$AA,L$645,FALSE)))</f>
        <v>-0.36502084972462634</v>
      </c>
      <c r="M536" s="2">
        <f>VLOOKUP($B536,'Changes (pct point)'!$B:$AA,M$645,FALSE)/(VLOOKUP($B536,'Rates (%) SA2'!$B:$AA,M$645,FALSE)-(VLOOKUP($B536,'Changes (pct point)'!$B:$AA,M$645,FALSE)))</f>
        <v>-0.11400298507462683</v>
      </c>
      <c r="N536" s="2">
        <f>VLOOKUP($B536,'Changes (pct point)'!$B:$AA,N$645,FALSE)/(VLOOKUP($B536,'Rates (%) SA2'!$B:$AA,N$645,FALSE)-(VLOOKUP($B536,'Changes (pct point)'!$B:$AA,N$645,FALSE)))</f>
        <v>-0.20355400000000001</v>
      </c>
      <c r="O536" s="2">
        <f>VLOOKUP($B536,'Changes (pct point)'!$B:$AA,O$645,FALSE)/(VLOOKUP($B536,'Rates (%) SA2'!$B:$AA,O$645,FALSE)-(VLOOKUP($B536,'Changes (pct point)'!$B:$AA,O$645,FALSE)))</f>
        <v>0.32055677655677656</v>
      </c>
      <c r="P536" s="2">
        <f>VLOOKUP($B536,'Changes (pct point)'!$B:$AA,P$645,FALSE)/(VLOOKUP($B536,'Rates (%) SA2'!$B:$AA,P$645,FALSE)-(VLOOKUP($B536,'Changes (pct point)'!$B:$AA,P$645,FALSE)))</f>
        <v>-0.23648780487804869</v>
      </c>
      <c r="Q536" s="2">
        <f>VLOOKUP($B536,'Changes (pct point)'!$B:$AA,Q$645,FALSE)/(VLOOKUP($B536,'Rates (%) SA2'!$B:$AA,Q$645,FALSE)-(VLOOKUP($B536,'Changes (pct point)'!$B:$AA,Q$645,FALSE)))</f>
        <v>-0.18134472361809037</v>
      </c>
      <c r="R536" s="2">
        <f>VLOOKUP($B536,'Changes (pct point)'!$B:$AA,R$645,FALSE)/(VLOOKUP($B536,'Rates (%) SA2'!$B:$AA,R$645,FALSE)-(VLOOKUP($B536,'Changes (pct point)'!$B:$AA,R$645,FALSE)))</f>
        <v>-0.123545154185022</v>
      </c>
      <c r="S536" s="2">
        <f>VLOOKUP($B536,'Changes (pct point)'!$B:$AA,S$645,FALSE)/(VLOOKUP($B536,'Rates (%) SA2'!$B:$AA,S$645,FALSE)-(VLOOKUP($B536,'Changes (pct point)'!$B:$AA,S$645,FALSE)))</f>
        <v>-0.37834147398843931</v>
      </c>
      <c r="T536" s="2">
        <f>VLOOKUP($B536,'Changes (pct point)'!$B:$AA,T$645,FALSE)/(VLOOKUP($B536,'Rates (%) SA2'!$B:$AA,T$645,FALSE)-(VLOOKUP($B536,'Changes (pct point)'!$B:$AA,T$645,FALSE)))</f>
        <v>0.51297737556561063</v>
      </c>
      <c r="U536" s="2">
        <f>VLOOKUP($B536,'Changes (pct point)'!$B:$AA,U$645,FALSE)/(VLOOKUP($B536,'Rates (%) SA2'!$B:$AA,U$645,FALSE)-(VLOOKUP($B536,'Changes (pct point)'!$B:$AA,U$645,FALSE)))</f>
        <v>-0.34745657237936778</v>
      </c>
      <c r="V536" s="2">
        <f>VLOOKUP($B536,'Changes (pct point)'!$B:$AA,V$645,FALSE)/(VLOOKUP($B536,'Rates (%) SA2'!$B:$AA,V$645,FALSE)-(VLOOKUP($B536,'Changes (pct point)'!$B:$AA,V$645,FALSE)))</f>
        <v>-0.28518634686346872</v>
      </c>
      <c r="W536" s="2">
        <f>VLOOKUP($B536,'Changes (pct point)'!$B:$AA,W$645,FALSE)/(VLOOKUP($B536,'Rates (%) SA2'!$B:$AA,W$645,FALSE)-(VLOOKUP($B536,'Changes (pct point)'!$B:$AA,W$645,FALSE)))</f>
        <v>-1.1839708561020037E-2</v>
      </c>
      <c r="X536" s="2">
        <f>VLOOKUP($B536,'Changes (pct point)'!$B:$AA,X$645,FALSE)/(VLOOKUP($B536,'Rates (%) SA2'!$B:$AA,X$645,FALSE)-(VLOOKUP($B536,'Changes (pct point)'!$B:$AA,X$645,FALSE)))</f>
        <v>0.12216288384512686</v>
      </c>
      <c r="Y536" s="2">
        <f>VLOOKUP($B536,'Changes (pct point)'!$B:$AA,Y$645,FALSE)/(VLOOKUP($B536,'Rates (%) SA2'!$B:$AA,Y$645,FALSE)-(VLOOKUP($B536,'Changes (pct point)'!$B:$AA,Y$645,FALSE)))</f>
        <v>-4.8567119155354457E-2</v>
      </c>
      <c r="Z536" s="2">
        <f>VLOOKUP($B536,'Changes (pct point)'!$B:$AA,Z$645,FALSE)/(VLOOKUP($B536,'Rates (%) SA2'!$B:$AA,Z$645,FALSE)-(VLOOKUP($B536,'Changes (pct point)'!$B:$AA,Z$645,FALSE)))</f>
        <v>4.1109969167523125E-3</v>
      </c>
    </row>
    <row r="537" spans="1:26" x14ac:dyDescent="0.3">
      <c r="A537">
        <v>108051170</v>
      </c>
      <c r="B537" t="s">
        <v>250</v>
      </c>
      <c r="C537" s="2">
        <f>VLOOKUP($B537,'Changes (pct point)'!$B:$AA,C$645,FALSE)/(VLOOKUP($B537,'Rates (%) SA2'!$B:$AA,C$645,FALSE)-(VLOOKUP($B537,'Changes (pct point)'!$B:$AA,C$645,FALSE)))</f>
        <v>-0.10463868251609698</v>
      </c>
      <c r="D537" s="2">
        <f>VLOOKUP($B537,'Changes (pct point)'!$B:$AA,D$645,FALSE)/(VLOOKUP($B537,'Rates (%) SA2'!$B:$AA,D$645,FALSE)-(VLOOKUP($B537,'Changes (pct point)'!$B:$AA,D$645,FALSE)))</f>
        <v>-0.30004132420091328</v>
      </c>
      <c r="E537" s="2">
        <f>VLOOKUP($B537,'Changes (pct point)'!$B:$AA,E$645,FALSE)/(VLOOKUP($B537,'Rates (%) SA2'!$B:$AA,E$645,FALSE)-(VLOOKUP($B537,'Changes (pct point)'!$B:$AA,E$645,FALSE)))</f>
        <v>0.13080519480519465</v>
      </c>
      <c r="F537" s="2">
        <f>VLOOKUP($B537,'Changes (pct point)'!$B:$AA,F$645,FALSE)/(VLOOKUP($B537,'Rates (%) SA2'!$B:$AA,F$645,FALSE)-(VLOOKUP($B537,'Changes (pct point)'!$B:$AA,F$645,FALSE)))</f>
        <v>-6.8120402298850621E-2</v>
      </c>
      <c r="G537" s="2">
        <f>VLOOKUP($B537,'Changes (pct point)'!$B:$AA,G$645,FALSE)/(VLOOKUP($B537,'Rates (%) SA2'!$B:$AA,G$645,FALSE)-(VLOOKUP($B537,'Changes (pct point)'!$B:$AA,G$645,FALSE)))</f>
        <v>6.7984375000000362E-3</v>
      </c>
      <c r="H537" s="2">
        <f>VLOOKUP($B537,'Changes (pct point)'!$B:$AA,H$645,FALSE)/(VLOOKUP($B537,'Rates (%) SA2'!$B:$AA,H$645,FALSE)-(VLOOKUP($B537,'Changes (pct point)'!$B:$AA,H$645,FALSE)))</f>
        <v>3.7640715268225683E-2</v>
      </c>
      <c r="I537" s="2">
        <f>VLOOKUP($B537,'Changes (pct point)'!$B:$AA,I$645,FALSE)/(VLOOKUP($B537,'Rates (%) SA2'!$B:$AA,I$645,FALSE)-(VLOOKUP($B537,'Changes (pct point)'!$B:$AA,I$645,FALSE)))</f>
        <v>-0.13510923976608188</v>
      </c>
      <c r="J537" s="2">
        <f>VLOOKUP($B537,'Changes (pct point)'!$B:$AA,J$645,FALSE)/(VLOOKUP($B537,'Rates (%) SA2'!$B:$AA,J$645,FALSE)-(VLOOKUP($B537,'Changes (pct point)'!$B:$AA,J$645,FALSE)))</f>
        <v>-0.24521935483870969</v>
      </c>
      <c r="K537" s="2">
        <f>VLOOKUP($B537,'Changes (pct point)'!$B:$AA,K$645,FALSE)/(VLOOKUP($B537,'Rates (%) SA2'!$B:$AA,K$645,FALSE)-(VLOOKUP($B537,'Changes (pct point)'!$B:$AA,K$645,FALSE)))</f>
        <v>0.25382525252525251</v>
      </c>
      <c r="L537" s="2">
        <f>VLOOKUP($B537,'Changes (pct point)'!$B:$AA,L$645,FALSE)/(VLOOKUP($B537,'Rates (%) SA2'!$B:$AA,L$645,FALSE)-(VLOOKUP($B537,'Changes (pct point)'!$B:$AA,L$645,FALSE)))</f>
        <v>-6.5647791164658617E-2</v>
      </c>
      <c r="M537" s="2">
        <f>VLOOKUP($B537,'Changes (pct point)'!$B:$AA,M$645,FALSE)/(VLOOKUP($B537,'Rates (%) SA2'!$B:$AA,M$645,FALSE)-(VLOOKUP($B537,'Changes (pct point)'!$B:$AA,M$645,FALSE)))</f>
        <v>-0.2483617933723197</v>
      </c>
      <c r="N537" s="2">
        <f>VLOOKUP($B537,'Changes (pct point)'!$B:$AA,N$645,FALSE)/(VLOOKUP($B537,'Rates (%) SA2'!$B:$AA,N$645,FALSE)-(VLOOKUP($B537,'Changes (pct point)'!$B:$AA,N$645,FALSE)))</f>
        <v>-5.2444444444444571E-2</v>
      </c>
      <c r="O537" s="2">
        <f>VLOOKUP($B537,'Changes (pct point)'!$B:$AA,O$645,FALSE)/(VLOOKUP($B537,'Rates (%) SA2'!$B:$AA,O$645,FALSE)-(VLOOKUP($B537,'Changes (pct point)'!$B:$AA,O$645,FALSE)))</f>
        <v>9.3855309734513212E-2</v>
      </c>
      <c r="P537" s="2">
        <f>VLOOKUP($B537,'Changes (pct point)'!$B:$AA,P$645,FALSE)/(VLOOKUP($B537,'Rates (%) SA2'!$B:$AA,P$645,FALSE)-(VLOOKUP($B537,'Changes (pct point)'!$B:$AA,P$645,FALSE)))</f>
        <v>0.39695428571428565</v>
      </c>
      <c r="Q537" s="2">
        <f>VLOOKUP($B537,'Changes (pct point)'!$B:$AA,Q$645,FALSE)/(VLOOKUP($B537,'Rates (%) SA2'!$B:$AA,Q$645,FALSE)-(VLOOKUP($B537,'Changes (pct point)'!$B:$AA,Q$645,FALSE)))</f>
        <v>4.4094845360824725E-2</v>
      </c>
      <c r="R537" s="2">
        <f>VLOOKUP($B537,'Changes (pct point)'!$B:$AA,R$645,FALSE)/(VLOOKUP($B537,'Rates (%) SA2'!$B:$AA,R$645,FALSE)-(VLOOKUP($B537,'Changes (pct point)'!$B:$AA,R$645,FALSE)))</f>
        <v>6.1416223404255281E-2</v>
      </c>
      <c r="S537" s="2">
        <f>VLOOKUP($B537,'Changes (pct point)'!$B:$AA,S$645,FALSE)/(VLOOKUP($B537,'Rates (%) SA2'!$B:$AA,S$645,FALSE)-(VLOOKUP($B537,'Changes (pct point)'!$B:$AA,S$645,FALSE)))</f>
        <v>-0.16328683385579945</v>
      </c>
      <c r="T537" s="2">
        <f>VLOOKUP($B537,'Changes (pct point)'!$B:$AA,T$645,FALSE)/(VLOOKUP($B537,'Rates (%) SA2'!$B:$AA,T$645,FALSE)-(VLOOKUP($B537,'Changes (pct point)'!$B:$AA,T$645,FALSE)))</f>
        <v>0.37751173708920177</v>
      </c>
      <c r="U537" s="2">
        <f>VLOOKUP($B537,'Changes (pct point)'!$B:$AA,U$645,FALSE)/(VLOOKUP($B537,'Rates (%) SA2'!$B:$AA,U$645,FALSE)-(VLOOKUP($B537,'Changes (pct point)'!$B:$AA,U$645,FALSE)))</f>
        <v>-0.3482267973856209</v>
      </c>
      <c r="V537" s="2">
        <f>VLOOKUP($B537,'Changes (pct point)'!$B:$AA,V$645,FALSE)/(VLOOKUP($B537,'Rates (%) SA2'!$B:$AA,V$645,FALSE)-(VLOOKUP($B537,'Changes (pct point)'!$B:$AA,V$645,FALSE)))</f>
        <v>0</v>
      </c>
      <c r="W537" s="2">
        <f>VLOOKUP($B537,'Changes (pct point)'!$B:$AA,W$645,FALSE)/(VLOOKUP($B537,'Rates (%) SA2'!$B:$AA,W$645,FALSE)-(VLOOKUP($B537,'Changes (pct point)'!$B:$AA,W$645,FALSE)))</f>
        <v>0.21597633136094674</v>
      </c>
      <c r="X537" s="2">
        <f>VLOOKUP($B537,'Changes (pct point)'!$B:$AA,X$645,FALSE)/(VLOOKUP($B537,'Rates (%) SA2'!$B:$AA,X$645,FALSE)-(VLOOKUP($B537,'Changes (pct point)'!$B:$AA,X$645,FALSE)))</f>
        <v>-0.17543859649122806</v>
      </c>
      <c r="Y537" s="2" t="e">
        <f>VLOOKUP($B537,'Changes (pct point)'!$B:$AA,Y$645,FALSE)/(VLOOKUP($B537,'Rates (%) SA2'!$B:$AA,Y$645,FALSE)-(VLOOKUP($B537,'Changes (pct point)'!$B:$AA,Y$645,FALSE)))</f>
        <v>#DIV/0!</v>
      </c>
      <c r="Z537" s="2">
        <f>VLOOKUP($B537,'Changes (pct point)'!$B:$AA,Z$645,FALSE)/(VLOOKUP($B537,'Rates (%) SA2'!$B:$AA,Z$645,FALSE)-(VLOOKUP($B537,'Changes (pct point)'!$B:$AA,Z$645,FALSE)))</f>
        <v>0.26690550828481863</v>
      </c>
    </row>
    <row r="538" spans="1:26" x14ac:dyDescent="0.3">
      <c r="A538">
        <v>111031234</v>
      </c>
      <c r="B538" t="s">
        <v>313</v>
      </c>
      <c r="C538" s="2">
        <f>VLOOKUP($B538,'Changes (pct point)'!$B:$AA,C$645,FALSE)/(VLOOKUP($B538,'Rates (%) SA2'!$B:$AA,C$645,FALSE)-(VLOOKUP($B538,'Changes (pct point)'!$B:$AA,C$645,FALSE)))</f>
        <v>-0.48726737658302061</v>
      </c>
      <c r="D538" s="2">
        <f>VLOOKUP($B538,'Changes (pct point)'!$B:$AA,D$645,FALSE)/(VLOOKUP($B538,'Rates (%) SA2'!$B:$AA,D$645,FALSE)-(VLOOKUP($B538,'Changes (pct point)'!$B:$AA,D$645,FALSE)))</f>
        <v>-0.57614405594405582</v>
      </c>
      <c r="E538" s="2">
        <f>VLOOKUP($B538,'Changes (pct point)'!$B:$AA,E$645,FALSE)/(VLOOKUP($B538,'Rates (%) SA2'!$B:$AA,E$645,FALSE)-(VLOOKUP($B538,'Changes (pct point)'!$B:$AA,E$645,FALSE)))</f>
        <v>-0.33286288209606985</v>
      </c>
      <c r="F538" s="2">
        <f>VLOOKUP($B538,'Changes (pct point)'!$B:$AA,F$645,FALSE)/(VLOOKUP($B538,'Rates (%) SA2'!$B:$AA,F$645,FALSE)-(VLOOKUP($B538,'Changes (pct point)'!$B:$AA,F$645,FALSE)))</f>
        <v>-0.54088022284122561</v>
      </c>
      <c r="G538" s="2">
        <f>VLOOKUP($B538,'Changes (pct point)'!$B:$AA,G$645,FALSE)/(VLOOKUP($B538,'Rates (%) SA2'!$B:$AA,G$645,FALSE)-(VLOOKUP($B538,'Changes (pct point)'!$B:$AA,G$645,FALSE)))</f>
        <v>-0.2818067524115756</v>
      </c>
      <c r="H538" s="2">
        <f>VLOOKUP($B538,'Changes (pct point)'!$B:$AA,H$645,FALSE)/(VLOOKUP($B538,'Rates (%) SA2'!$B:$AA,H$645,FALSE)-(VLOOKUP($B538,'Changes (pct point)'!$B:$AA,H$645,FALSE)))</f>
        <v>-0.54796487025948104</v>
      </c>
      <c r="I538" s="2">
        <f>VLOOKUP($B538,'Changes (pct point)'!$B:$AA,I$645,FALSE)/(VLOOKUP($B538,'Rates (%) SA2'!$B:$AA,I$645,FALSE)-(VLOOKUP($B538,'Changes (pct point)'!$B:$AA,I$645,FALSE)))</f>
        <v>-0.38074063981042661</v>
      </c>
      <c r="J538" s="2">
        <f>VLOOKUP($B538,'Changes (pct point)'!$B:$AA,J$645,FALSE)/(VLOOKUP($B538,'Rates (%) SA2'!$B:$AA,J$645,FALSE)-(VLOOKUP($B538,'Changes (pct point)'!$B:$AA,J$645,FALSE)))</f>
        <v>3.1287046632124386E-2</v>
      </c>
      <c r="K538" s="2">
        <f>VLOOKUP($B538,'Changes (pct point)'!$B:$AA,K$645,FALSE)/(VLOOKUP($B538,'Rates (%) SA2'!$B:$AA,K$645,FALSE)-(VLOOKUP($B538,'Changes (pct point)'!$B:$AA,K$645,FALSE)))</f>
        <v>-0.66190027777777782</v>
      </c>
      <c r="L538" s="2">
        <f>VLOOKUP($B538,'Changes (pct point)'!$B:$AA,L$645,FALSE)/(VLOOKUP($B538,'Rates (%) SA2'!$B:$AA,L$645,FALSE)-(VLOOKUP($B538,'Changes (pct point)'!$B:$AA,L$645,FALSE)))</f>
        <v>-0.65100565217391304</v>
      </c>
      <c r="M538" s="2">
        <f>VLOOKUP($B538,'Changes (pct point)'!$B:$AA,M$645,FALSE)/(VLOOKUP($B538,'Rates (%) SA2'!$B:$AA,M$645,FALSE)-(VLOOKUP($B538,'Changes (pct point)'!$B:$AA,M$645,FALSE)))</f>
        <v>-0.21125984251968496</v>
      </c>
      <c r="N538" s="2">
        <f>VLOOKUP($B538,'Changes (pct point)'!$B:$AA,N$645,FALSE)/(VLOOKUP($B538,'Rates (%) SA2'!$B:$AA,N$645,FALSE)-(VLOOKUP($B538,'Changes (pct point)'!$B:$AA,N$645,FALSE)))</f>
        <v>-0.92554545454545456</v>
      </c>
      <c r="O538" s="2">
        <f>VLOOKUP($B538,'Changes (pct point)'!$B:$AA,O$645,FALSE)/(VLOOKUP($B538,'Rates (%) SA2'!$B:$AA,O$645,FALSE)-(VLOOKUP($B538,'Changes (pct point)'!$B:$AA,O$645,FALSE)))</f>
        <v>-0.24807296296296297</v>
      </c>
      <c r="P538" s="2">
        <f>VLOOKUP($B538,'Changes (pct point)'!$B:$AA,P$645,FALSE)/(VLOOKUP($B538,'Rates (%) SA2'!$B:$AA,P$645,FALSE)-(VLOOKUP($B538,'Changes (pct point)'!$B:$AA,P$645,FALSE)))</f>
        <v>-0.20381999999999992</v>
      </c>
      <c r="Q538" s="2">
        <f>VLOOKUP($B538,'Changes (pct point)'!$B:$AA,Q$645,FALSE)/(VLOOKUP($B538,'Rates (%) SA2'!$B:$AA,Q$645,FALSE)-(VLOOKUP($B538,'Changes (pct point)'!$B:$AA,Q$645,FALSE)))</f>
        <v>-0.20014236641221372</v>
      </c>
      <c r="R538" s="2">
        <f>VLOOKUP($B538,'Changes (pct point)'!$B:$AA,R$645,FALSE)/(VLOOKUP($B538,'Rates (%) SA2'!$B:$AA,R$645,FALSE)-(VLOOKUP($B538,'Changes (pct point)'!$B:$AA,R$645,FALSE)))</f>
        <v>-0.19068060200668896</v>
      </c>
      <c r="S538" s="2">
        <f>VLOOKUP($B538,'Changes (pct point)'!$B:$AA,S$645,FALSE)/(VLOOKUP($B538,'Rates (%) SA2'!$B:$AA,S$645,FALSE)-(VLOOKUP($B538,'Changes (pct point)'!$B:$AA,S$645,FALSE)))</f>
        <v>-0.67541374045801528</v>
      </c>
      <c r="T538" s="2">
        <f>VLOOKUP($B538,'Changes (pct point)'!$B:$AA,T$645,FALSE)/(VLOOKUP($B538,'Rates (%) SA2'!$B:$AA,T$645,FALSE)-(VLOOKUP($B538,'Changes (pct point)'!$B:$AA,T$645,FALSE)))</f>
        <v>-0.26648777173913046</v>
      </c>
      <c r="U538" s="2">
        <f>VLOOKUP($B538,'Changes (pct point)'!$B:$AA,U$645,FALSE)/(VLOOKUP($B538,'Rates (%) SA2'!$B:$AA,U$645,FALSE)-(VLOOKUP($B538,'Changes (pct point)'!$B:$AA,U$645,FALSE)))</f>
        <v>-0.35018208955223884</v>
      </c>
      <c r="V538" s="2">
        <f>VLOOKUP($B538,'Changes (pct point)'!$B:$AA,V$645,FALSE)/(VLOOKUP($B538,'Rates (%) SA2'!$B:$AA,V$645,FALSE)-(VLOOKUP($B538,'Changes (pct point)'!$B:$AA,V$645,FALSE)))</f>
        <v>-0.18567605633802825</v>
      </c>
      <c r="W538" s="2">
        <f>VLOOKUP($B538,'Changes (pct point)'!$B:$AA,W$645,FALSE)/(VLOOKUP($B538,'Rates (%) SA2'!$B:$AA,W$645,FALSE)-(VLOOKUP($B538,'Changes (pct point)'!$B:$AA,W$645,FALSE)))</f>
        <v>-2.528901734104046E-2</v>
      </c>
      <c r="X538" s="2">
        <f>VLOOKUP($B538,'Changes (pct point)'!$B:$AA,X$645,FALSE)/(VLOOKUP($B538,'Rates (%) SA2'!$B:$AA,X$645,FALSE)-(VLOOKUP($B538,'Changes (pct point)'!$B:$AA,X$645,FALSE)))</f>
        <v>-1.1515601783060922E-2</v>
      </c>
      <c r="Y538" s="2">
        <f>VLOOKUP($B538,'Changes (pct point)'!$B:$AA,Y$645,FALSE)/(VLOOKUP($B538,'Rates (%) SA2'!$B:$AA,Y$645,FALSE)-(VLOOKUP($B538,'Changes (pct point)'!$B:$AA,Y$645,FALSE)))</f>
        <v>-0.13884297520661157</v>
      </c>
      <c r="Z538" s="2">
        <f>VLOOKUP($B538,'Changes (pct point)'!$B:$AA,Z$645,FALSE)/(VLOOKUP($B538,'Rates (%) SA2'!$B:$AA,Z$645,FALSE)-(VLOOKUP($B538,'Changes (pct point)'!$B:$AA,Z$645,FALSE)))</f>
        <v>0.1466615206483983</v>
      </c>
    </row>
    <row r="539" spans="1:26" x14ac:dyDescent="0.3">
      <c r="A539">
        <v>103031071</v>
      </c>
      <c r="B539" t="s">
        <v>145</v>
      </c>
      <c r="C539" s="2">
        <f>VLOOKUP($B539,'Changes (pct point)'!$B:$AA,C$645,FALSE)/(VLOOKUP($B539,'Rates (%) SA2'!$B:$AA,C$645,FALSE)-(VLOOKUP($B539,'Changes (pct point)'!$B:$AA,C$645,FALSE)))</f>
        <v>-5.7492850146914742E-2</v>
      </c>
      <c r="D539" s="2">
        <f>VLOOKUP($B539,'Changes (pct point)'!$B:$AA,D$645,FALSE)/(VLOOKUP($B539,'Rates (%) SA2'!$B:$AA,D$645,FALSE)-(VLOOKUP($B539,'Changes (pct point)'!$B:$AA,D$645,FALSE)))</f>
        <v>-0.18079729729729735</v>
      </c>
      <c r="E539" s="2">
        <f>VLOOKUP($B539,'Changes (pct point)'!$B:$AA,E$645,FALSE)/(VLOOKUP($B539,'Rates (%) SA2'!$B:$AA,E$645,FALSE)-(VLOOKUP($B539,'Changes (pct point)'!$B:$AA,E$645,FALSE)))</f>
        <v>0.27010515463917523</v>
      </c>
      <c r="F539" s="2">
        <f>VLOOKUP($B539,'Changes (pct point)'!$B:$AA,F$645,FALSE)/(VLOOKUP($B539,'Rates (%) SA2'!$B:$AA,F$645,FALSE)-(VLOOKUP($B539,'Changes (pct point)'!$B:$AA,F$645,FALSE)))</f>
        <v>-0.11779576107899803</v>
      </c>
      <c r="G539" s="2">
        <f>VLOOKUP($B539,'Changes (pct point)'!$B:$AA,G$645,FALSE)/(VLOOKUP($B539,'Rates (%) SA2'!$B:$AA,G$645,FALSE)-(VLOOKUP($B539,'Changes (pct point)'!$B:$AA,G$645,FALSE)))</f>
        <v>6.1850819672131102E-2</v>
      </c>
      <c r="H539" s="2">
        <f>VLOOKUP($B539,'Changes (pct point)'!$B:$AA,H$645,FALSE)/(VLOOKUP($B539,'Rates (%) SA2'!$B:$AA,H$645,FALSE)-(VLOOKUP($B539,'Changes (pct point)'!$B:$AA,H$645,FALSE)))</f>
        <v>0.13919673024523169</v>
      </c>
      <c r="I539" s="2">
        <f>VLOOKUP($B539,'Changes (pct point)'!$B:$AA,I$645,FALSE)/(VLOOKUP($B539,'Rates (%) SA2'!$B:$AA,I$645,FALSE)-(VLOOKUP($B539,'Changes (pct point)'!$B:$AA,I$645,FALSE)))</f>
        <v>-0.15626666666666669</v>
      </c>
      <c r="J539" s="2">
        <f>VLOOKUP($B539,'Changes (pct point)'!$B:$AA,J$645,FALSE)/(VLOOKUP($B539,'Rates (%) SA2'!$B:$AA,J$645,FALSE)-(VLOOKUP($B539,'Changes (pct point)'!$B:$AA,J$645,FALSE)))</f>
        <v>0.14304528301886787</v>
      </c>
      <c r="K539" s="2">
        <f>VLOOKUP($B539,'Changes (pct point)'!$B:$AA,K$645,FALSE)/(VLOOKUP($B539,'Rates (%) SA2'!$B:$AA,K$645,FALSE)-(VLOOKUP($B539,'Changes (pct point)'!$B:$AA,K$645,FALSE)))</f>
        <v>0.22830204081632646</v>
      </c>
      <c r="L539" s="2">
        <f>VLOOKUP($B539,'Changes (pct point)'!$B:$AA,L$645,FALSE)/(VLOOKUP($B539,'Rates (%) SA2'!$B:$AA,L$645,FALSE)-(VLOOKUP($B539,'Changes (pct point)'!$B:$AA,L$645,FALSE)))</f>
        <v>-0.26553300248138956</v>
      </c>
      <c r="M539" s="2">
        <f>VLOOKUP($B539,'Changes (pct point)'!$B:$AA,M$645,FALSE)/(VLOOKUP($B539,'Rates (%) SA2'!$B:$AA,M$645,FALSE)-(VLOOKUP($B539,'Changes (pct point)'!$B:$AA,M$645,FALSE)))</f>
        <v>-0.18294093959731542</v>
      </c>
      <c r="N539" s="2">
        <f>VLOOKUP($B539,'Changes (pct point)'!$B:$AA,N$645,FALSE)/(VLOOKUP($B539,'Rates (%) SA2'!$B:$AA,N$645,FALSE)-(VLOOKUP($B539,'Changes (pct point)'!$B:$AA,N$645,FALSE)))</f>
        <v>-0.55830000000000002</v>
      </c>
      <c r="O539" s="2">
        <f>VLOOKUP($B539,'Changes (pct point)'!$B:$AA,O$645,FALSE)/(VLOOKUP($B539,'Rates (%) SA2'!$B:$AA,O$645,FALSE)-(VLOOKUP($B539,'Changes (pct point)'!$B:$AA,O$645,FALSE)))</f>
        <v>0.63002739726027401</v>
      </c>
      <c r="P539" s="2">
        <f>VLOOKUP($B539,'Changes (pct point)'!$B:$AA,P$645,FALSE)/(VLOOKUP($B539,'Rates (%) SA2'!$B:$AA,P$645,FALSE)-(VLOOKUP($B539,'Changes (pct point)'!$B:$AA,P$645,FALSE)))</f>
        <v>-0.24198550724637674</v>
      </c>
      <c r="Q539" s="2">
        <f>VLOOKUP($B539,'Changes (pct point)'!$B:$AA,Q$645,FALSE)/(VLOOKUP($B539,'Rates (%) SA2'!$B:$AA,Q$645,FALSE)-(VLOOKUP($B539,'Changes (pct point)'!$B:$AA,Q$645,FALSE)))</f>
        <v>-3.7987238979118328E-2</v>
      </c>
      <c r="R539" s="2">
        <f>VLOOKUP($B539,'Changes (pct point)'!$B:$AA,R$645,FALSE)/(VLOOKUP($B539,'Rates (%) SA2'!$B:$AA,R$645,FALSE)-(VLOOKUP($B539,'Changes (pct point)'!$B:$AA,R$645,FALSE)))</f>
        <v>0.10215573770491813</v>
      </c>
      <c r="S539" s="2">
        <f>VLOOKUP($B539,'Changes (pct point)'!$B:$AA,S$645,FALSE)/(VLOOKUP($B539,'Rates (%) SA2'!$B:$AA,S$645,FALSE)-(VLOOKUP($B539,'Changes (pct point)'!$B:$AA,S$645,FALSE)))</f>
        <v>-0.36949123711340204</v>
      </c>
      <c r="T539" s="2">
        <f>VLOOKUP($B539,'Changes (pct point)'!$B:$AA,T$645,FALSE)/(VLOOKUP($B539,'Rates (%) SA2'!$B:$AA,T$645,FALSE)-(VLOOKUP($B539,'Changes (pct point)'!$B:$AA,T$645,FALSE)))</f>
        <v>1.3065599999999999</v>
      </c>
      <c r="U539" s="2">
        <f>VLOOKUP($B539,'Changes (pct point)'!$B:$AA,U$645,FALSE)/(VLOOKUP($B539,'Rates (%) SA2'!$B:$AA,U$645,FALSE)-(VLOOKUP($B539,'Changes (pct point)'!$B:$AA,U$645,FALSE)))</f>
        <v>-0.35116829268292687</v>
      </c>
      <c r="V539" s="2">
        <f>VLOOKUP($B539,'Changes (pct point)'!$B:$AA,V$645,FALSE)/(VLOOKUP($B539,'Rates (%) SA2'!$B:$AA,V$645,FALSE)-(VLOOKUP($B539,'Changes (pct point)'!$B:$AA,V$645,FALSE)))</f>
        <v>-1.2336538461538392E-3</v>
      </c>
      <c r="W539" s="2">
        <f>VLOOKUP($B539,'Changes (pct point)'!$B:$AA,W$645,FALSE)/(VLOOKUP($B539,'Rates (%) SA2'!$B:$AA,W$645,FALSE)-(VLOOKUP($B539,'Changes (pct point)'!$B:$AA,W$645,FALSE)))</f>
        <v>0.11881188118811883</v>
      </c>
      <c r="X539" s="2">
        <f>VLOOKUP($B539,'Changes (pct point)'!$B:$AA,X$645,FALSE)/(VLOOKUP($B539,'Rates (%) SA2'!$B:$AA,X$645,FALSE)-(VLOOKUP($B539,'Changes (pct point)'!$B:$AA,X$645,FALSE)))</f>
        <v>-0.19955085017645172</v>
      </c>
      <c r="Y539" s="2" t="e">
        <f>VLOOKUP($B539,'Changes (pct point)'!$B:$AA,Y$645,FALSE)/(VLOOKUP($B539,'Rates (%) SA2'!$B:$AA,Y$645,FALSE)-(VLOOKUP($B539,'Changes (pct point)'!$B:$AA,Y$645,FALSE)))</f>
        <v>#DIV/0!</v>
      </c>
      <c r="Z539" s="2">
        <f>VLOOKUP($B539,'Changes (pct point)'!$B:$AA,Z$645,FALSE)/(VLOOKUP($B539,'Rates (%) SA2'!$B:$AA,Z$645,FALSE)-(VLOOKUP($B539,'Changes (pct point)'!$B:$AA,Z$645,FALSE)))</f>
        <v>-6.9824561403508775E-2</v>
      </c>
    </row>
    <row r="540" spans="1:26" x14ac:dyDescent="0.3">
      <c r="A540">
        <v>114021289</v>
      </c>
      <c r="B540" t="s">
        <v>370</v>
      </c>
      <c r="C540" s="2">
        <f>VLOOKUP($B540,'Changes (pct point)'!$B:$AA,C$645,FALSE)/(VLOOKUP($B540,'Rates (%) SA2'!$B:$AA,C$645,FALSE)-(VLOOKUP($B540,'Changes (pct point)'!$B:$AA,C$645,FALSE)))</f>
        <v>7.0642857142857243E-2</v>
      </c>
      <c r="D540" s="2">
        <f>VLOOKUP($B540,'Changes (pct point)'!$B:$AA,D$645,FALSE)/(VLOOKUP($B540,'Rates (%) SA2'!$B:$AA,D$645,FALSE)-(VLOOKUP($B540,'Changes (pct point)'!$B:$AA,D$645,FALSE)))</f>
        <v>-9.7770833333333376E-2</v>
      </c>
      <c r="E540" s="2">
        <f>VLOOKUP($B540,'Changes (pct point)'!$B:$AA,E$645,FALSE)/(VLOOKUP($B540,'Rates (%) SA2'!$B:$AA,E$645,FALSE)-(VLOOKUP($B540,'Changes (pct point)'!$B:$AA,E$645,FALSE)))</f>
        <v>2.0835777777777778</v>
      </c>
      <c r="F540" s="2">
        <f>VLOOKUP($B540,'Changes (pct point)'!$B:$AA,F$645,FALSE)/(VLOOKUP($B540,'Rates (%) SA2'!$B:$AA,F$645,FALSE)-(VLOOKUP($B540,'Changes (pct point)'!$B:$AA,F$645,FALSE)))</f>
        <v>5.229249999999995E-2</v>
      </c>
      <c r="G540" s="2">
        <f>VLOOKUP($B540,'Changes (pct point)'!$B:$AA,G$645,FALSE)/(VLOOKUP($B540,'Rates (%) SA2'!$B:$AA,G$645,FALSE)-(VLOOKUP($B540,'Changes (pct point)'!$B:$AA,G$645,FALSE)))</f>
        <v>0.26456140350877189</v>
      </c>
      <c r="H540" s="2">
        <f>VLOOKUP($B540,'Changes (pct point)'!$B:$AA,H$645,FALSE)/(VLOOKUP($B540,'Rates (%) SA2'!$B:$AA,H$645,FALSE)-(VLOOKUP($B540,'Changes (pct point)'!$B:$AA,H$645,FALSE)))</f>
        <v>0.12535227272727262</v>
      </c>
      <c r="I540" s="2">
        <f>VLOOKUP($B540,'Changes (pct point)'!$B:$AA,I$645,FALSE)/(VLOOKUP($B540,'Rates (%) SA2'!$B:$AA,I$645,FALSE)-(VLOOKUP($B540,'Changes (pct point)'!$B:$AA,I$645,FALSE)))</f>
        <v>0.16098678414096901</v>
      </c>
      <c r="J540" s="2">
        <f>VLOOKUP($B540,'Changes (pct point)'!$B:$AA,J$645,FALSE)/(VLOOKUP($B540,'Rates (%) SA2'!$B:$AA,J$645,FALSE)-(VLOOKUP($B540,'Changes (pct point)'!$B:$AA,J$645,FALSE)))</f>
        <v>3.5262831858407055E-2</v>
      </c>
      <c r="K540" s="2">
        <f>VLOOKUP($B540,'Changes (pct point)'!$B:$AA,K$645,FALSE)/(VLOOKUP($B540,'Rates (%) SA2'!$B:$AA,K$645,FALSE)-(VLOOKUP($B540,'Changes (pct point)'!$B:$AA,K$645,FALSE)))</f>
        <v>0.43250735294117637</v>
      </c>
      <c r="L540" s="2">
        <f>VLOOKUP($B540,'Changes (pct point)'!$B:$AA,L$645,FALSE)/(VLOOKUP($B540,'Rates (%) SA2'!$B:$AA,L$645,FALSE)-(VLOOKUP($B540,'Changes (pct point)'!$B:$AA,L$645,FALSE)))</f>
        <v>0.18144444444444452</v>
      </c>
      <c r="M540" s="2">
        <f>VLOOKUP($B540,'Changes (pct point)'!$B:$AA,M$645,FALSE)/(VLOOKUP($B540,'Rates (%) SA2'!$B:$AA,M$645,FALSE)-(VLOOKUP($B540,'Changes (pct point)'!$B:$AA,M$645,FALSE)))</f>
        <v>-0.48576470588235293</v>
      </c>
      <c r="N540" s="2">
        <f>VLOOKUP($B540,'Changes (pct point)'!$B:$AA,N$645,FALSE)/(VLOOKUP($B540,'Rates (%) SA2'!$B:$AA,N$645,FALSE)-(VLOOKUP($B540,'Changes (pct point)'!$B:$AA,N$645,FALSE)))</f>
        <v>-0.51551764705882352</v>
      </c>
      <c r="O540" s="2">
        <f>VLOOKUP($B540,'Changes (pct point)'!$B:$AA,O$645,FALSE)/(VLOOKUP($B540,'Rates (%) SA2'!$B:$AA,O$645,FALSE)-(VLOOKUP($B540,'Changes (pct point)'!$B:$AA,O$645,FALSE)))</f>
        <v>1.9747399999999999</v>
      </c>
      <c r="P540" s="2">
        <f>VLOOKUP($B540,'Changes (pct point)'!$B:$AA,P$645,FALSE)/(VLOOKUP($B540,'Rates (%) SA2'!$B:$AA,P$645,FALSE)-(VLOOKUP($B540,'Changes (pct point)'!$B:$AA,P$645,FALSE)))</f>
        <v>0.54166666666666663</v>
      </c>
      <c r="Q540" s="2">
        <f>VLOOKUP($B540,'Changes (pct point)'!$B:$AA,Q$645,FALSE)/(VLOOKUP($B540,'Rates (%) SA2'!$B:$AA,Q$645,FALSE)-(VLOOKUP($B540,'Changes (pct point)'!$B:$AA,Q$645,FALSE)))</f>
        <v>-0.1942634146341464</v>
      </c>
      <c r="R540" s="2">
        <f>VLOOKUP($B540,'Changes (pct point)'!$B:$AA,R$645,FALSE)/(VLOOKUP($B540,'Rates (%) SA2'!$B:$AA,R$645,FALSE)-(VLOOKUP($B540,'Changes (pct point)'!$B:$AA,R$645,FALSE)))</f>
        <v>0.25471454545454558</v>
      </c>
      <c r="S540" s="2">
        <f>VLOOKUP($B540,'Changes (pct point)'!$B:$AA,S$645,FALSE)/(VLOOKUP($B540,'Rates (%) SA2'!$B:$AA,S$645,FALSE)-(VLOOKUP($B540,'Changes (pct point)'!$B:$AA,S$645,FALSE)))</f>
        <v>-0.17783184713375794</v>
      </c>
      <c r="T540" s="2">
        <f>VLOOKUP($B540,'Changes (pct point)'!$B:$AA,T$645,FALSE)/(VLOOKUP($B540,'Rates (%) SA2'!$B:$AA,T$645,FALSE)-(VLOOKUP($B540,'Changes (pct point)'!$B:$AA,T$645,FALSE)))</f>
        <v>1.3742181818181818</v>
      </c>
      <c r="U540" s="2">
        <f>VLOOKUP($B540,'Changes (pct point)'!$B:$AA,U$645,FALSE)/(VLOOKUP($B540,'Rates (%) SA2'!$B:$AA,U$645,FALSE)-(VLOOKUP($B540,'Changes (pct point)'!$B:$AA,U$645,FALSE)))</f>
        <v>-0.35126153846153851</v>
      </c>
      <c r="V540" s="2">
        <f>VLOOKUP($B540,'Changes (pct point)'!$B:$AA,V$645,FALSE)/(VLOOKUP($B540,'Rates (%) SA2'!$B:$AA,V$645,FALSE)-(VLOOKUP($B540,'Changes (pct point)'!$B:$AA,V$645,FALSE)))</f>
        <v>0</v>
      </c>
      <c r="W540" s="2">
        <f>VLOOKUP($B540,'Changes (pct point)'!$B:$AA,W$645,FALSE)/(VLOOKUP($B540,'Rates (%) SA2'!$B:$AA,W$645,FALSE)-(VLOOKUP($B540,'Changes (pct point)'!$B:$AA,W$645,FALSE)))</f>
        <v>0.36392075078206471</v>
      </c>
      <c r="X540" s="2">
        <f>VLOOKUP($B540,'Changes (pct point)'!$B:$AA,X$645,FALSE)/(VLOOKUP($B540,'Rates (%) SA2'!$B:$AA,X$645,FALSE)-(VLOOKUP($B540,'Changes (pct point)'!$B:$AA,X$645,FALSE)))</f>
        <v>0.29394812680115273</v>
      </c>
      <c r="Y540" s="2" t="e">
        <f>VLOOKUP($B540,'Changes (pct point)'!$B:$AA,Y$645,FALSE)/(VLOOKUP($B540,'Rates (%) SA2'!$B:$AA,Y$645,FALSE)-(VLOOKUP($B540,'Changes (pct point)'!$B:$AA,Y$645,FALSE)))</f>
        <v>#DIV/0!</v>
      </c>
      <c r="Z540" s="2">
        <f>VLOOKUP($B540,'Changes (pct point)'!$B:$AA,Z$645,FALSE)/(VLOOKUP($B540,'Rates (%) SA2'!$B:$AA,Z$645,FALSE)-(VLOOKUP($B540,'Changes (pct point)'!$B:$AA,Z$645,FALSE)))</f>
        <v>0.36067244014263877</v>
      </c>
    </row>
    <row r="541" spans="1:26" x14ac:dyDescent="0.3">
      <c r="A541">
        <v>107031141</v>
      </c>
      <c r="B541" t="s">
        <v>219</v>
      </c>
      <c r="C541" s="2">
        <f>VLOOKUP($B541,'Changes (pct point)'!$B:$AA,C$645,FALSE)/(VLOOKUP($B541,'Rates (%) SA2'!$B:$AA,C$645,FALSE)-(VLOOKUP($B541,'Changes (pct point)'!$B:$AA,C$645,FALSE)))</f>
        <v>0.16493788349892974</v>
      </c>
      <c r="D541" s="2">
        <f>VLOOKUP($B541,'Changes (pct point)'!$B:$AA,D$645,FALSE)/(VLOOKUP($B541,'Rates (%) SA2'!$B:$AA,D$645,FALSE)-(VLOOKUP($B541,'Changes (pct point)'!$B:$AA,D$645,FALSE)))</f>
        <v>-0.20833284457478013</v>
      </c>
      <c r="E541" s="2">
        <f>VLOOKUP($B541,'Changes (pct point)'!$B:$AA,E$645,FALSE)/(VLOOKUP($B541,'Rates (%) SA2'!$B:$AA,E$645,FALSE)-(VLOOKUP($B541,'Changes (pct point)'!$B:$AA,E$645,FALSE)))</f>
        <v>-5.2558241758241697E-2</v>
      </c>
      <c r="F541" s="2">
        <f>VLOOKUP($B541,'Changes (pct point)'!$B:$AA,F$645,FALSE)/(VLOOKUP($B541,'Rates (%) SA2'!$B:$AA,F$645,FALSE)-(VLOOKUP($B541,'Changes (pct point)'!$B:$AA,F$645,FALSE)))</f>
        <v>0.38616751269035549</v>
      </c>
      <c r="G541" s="2">
        <f>VLOOKUP($B541,'Changes (pct point)'!$B:$AA,G$645,FALSE)/(VLOOKUP($B541,'Rates (%) SA2'!$B:$AA,G$645,FALSE)-(VLOOKUP($B541,'Changes (pct point)'!$B:$AA,G$645,FALSE)))</f>
        <v>0.22085196506550223</v>
      </c>
      <c r="H541" s="2">
        <f>VLOOKUP($B541,'Changes (pct point)'!$B:$AA,H$645,FALSE)/(VLOOKUP($B541,'Rates (%) SA2'!$B:$AA,H$645,FALSE)-(VLOOKUP($B541,'Changes (pct point)'!$B:$AA,H$645,FALSE)))</f>
        <v>0.38780553278688523</v>
      </c>
      <c r="I541" s="2">
        <f>VLOOKUP($B541,'Changes (pct point)'!$B:$AA,I$645,FALSE)/(VLOOKUP($B541,'Rates (%) SA2'!$B:$AA,I$645,FALSE)-(VLOOKUP($B541,'Changes (pct point)'!$B:$AA,I$645,FALSE)))</f>
        <v>0.18137431906614779</v>
      </c>
      <c r="J541" s="2">
        <f>VLOOKUP($B541,'Changes (pct point)'!$B:$AA,J$645,FALSE)/(VLOOKUP($B541,'Rates (%) SA2'!$B:$AA,J$645,FALSE)-(VLOOKUP($B541,'Changes (pct point)'!$B:$AA,J$645,FALSE)))</f>
        <v>3.2588387096774127E-2</v>
      </c>
      <c r="K541" s="2">
        <f>VLOOKUP($B541,'Changes (pct point)'!$B:$AA,K$645,FALSE)/(VLOOKUP($B541,'Rates (%) SA2'!$B:$AA,K$645,FALSE)-(VLOOKUP($B541,'Changes (pct point)'!$B:$AA,K$645,FALSE)))</f>
        <v>0.3069323529411766</v>
      </c>
      <c r="L541" s="2">
        <f>VLOOKUP($B541,'Changes (pct point)'!$B:$AA,L$645,FALSE)/(VLOOKUP($B541,'Rates (%) SA2'!$B:$AA,L$645,FALSE)-(VLOOKUP($B541,'Changes (pct point)'!$B:$AA,L$645,FALSE)))</f>
        <v>-0.24216879562043786</v>
      </c>
      <c r="M541" s="2">
        <f>VLOOKUP($B541,'Changes (pct point)'!$B:$AA,M$645,FALSE)/(VLOOKUP($B541,'Rates (%) SA2'!$B:$AA,M$645,FALSE)-(VLOOKUP($B541,'Changes (pct point)'!$B:$AA,M$645,FALSE)))</f>
        <v>3.7900624999999993E-2</v>
      </c>
      <c r="N541" s="2">
        <f>VLOOKUP($B541,'Changes (pct point)'!$B:$AA,N$645,FALSE)/(VLOOKUP($B541,'Rates (%) SA2'!$B:$AA,N$645,FALSE)-(VLOOKUP($B541,'Changes (pct point)'!$B:$AA,N$645,FALSE)))</f>
        <v>4.6601851851851978E-2</v>
      </c>
      <c r="O541" s="2">
        <f>VLOOKUP($B541,'Changes (pct point)'!$B:$AA,O$645,FALSE)/(VLOOKUP($B541,'Rates (%) SA2'!$B:$AA,O$645,FALSE)-(VLOOKUP($B541,'Changes (pct point)'!$B:$AA,O$645,FALSE)))</f>
        <v>2.3717147058823529</v>
      </c>
      <c r="P541" s="2">
        <f>VLOOKUP($B541,'Changes (pct point)'!$B:$AA,P$645,FALSE)/(VLOOKUP($B541,'Rates (%) SA2'!$B:$AA,P$645,FALSE)-(VLOOKUP($B541,'Changes (pct point)'!$B:$AA,P$645,FALSE)))</f>
        <v>5.1055737704918072E-2</v>
      </c>
      <c r="Q541" s="2">
        <f>VLOOKUP($B541,'Changes (pct point)'!$B:$AA,Q$645,FALSE)/(VLOOKUP($B541,'Rates (%) SA2'!$B:$AA,Q$645,FALSE)-(VLOOKUP($B541,'Changes (pct point)'!$B:$AA,Q$645,FALSE)))</f>
        <v>0.13322318840579706</v>
      </c>
      <c r="R541" s="2">
        <f>VLOOKUP($B541,'Changes (pct point)'!$B:$AA,R$645,FALSE)/(VLOOKUP($B541,'Rates (%) SA2'!$B:$AA,R$645,FALSE)-(VLOOKUP($B541,'Changes (pct point)'!$B:$AA,R$645,FALSE)))</f>
        <v>0.36066063348416288</v>
      </c>
      <c r="S541" s="2">
        <f>VLOOKUP($B541,'Changes (pct point)'!$B:$AA,S$645,FALSE)/(VLOOKUP($B541,'Rates (%) SA2'!$B:$AA,S$645,FALSE)-(VLOOKUP($B541,'Changes (pct point)'!$B:$AA,S$645,FALSE)))</f>
        <v>0.34239218749999994</v>
      </c>
      <c r="T541" s="2">
        <f>VLOOKUP($B541,'Changes (pct point)'!$B:$AA,T$645,FALSE)/(VLOOKUP($B541,'Rates (%) SA2'!$B:$AA,T$645,FALSE)-(VLOOKUP($B541,'Changes (pct point)'!$B:$AA,T$645,FALSE)))</f>
        <v>1.6766952606635075</v>
      </c>
      <c r="U541" s="2">
        <f>VLOOKUP($B541,'Changes (pct point)'!$B:$AA,U$645,FALSE)/(VLOOKUP($B541,'Rates (%) SA2'!$B:$AA,U$645,FALSE)-(VLOOKUP($B541,'Changes (pct point)'!$B:$AA,U$645,FALSE)))</f>
        <v>-0.35291285500747388</v>
      </c>
      <c r="V541" s="2">
        <f>VLOOKUP($B541,'Changes (pct point)'!$B:$AA,V$645,FALSE)/(VLOOKUP($B541,'Rates (%) SA2'!$B:$AA,V$645,FALSE)-(VLOOKUP($B541,'Changes (pct point)'!$B:$AA,V$645,FALSE)))</f>
        <v>0.39853030303030296</v>
      </c>
      <c r="W541" s="2">
        <f>VLOOKUP($B541,'Changes (pct point)'!$B:$AA,W$645,FALSE)/(VLOOKUP($B541,'Rates (%) SA2'!$B:$AA,W$645,FALSE)-(VLOOKUP($B541,'Changes (pct point)'!$B:$AA,W$645,FALSE)))</f>
        <v>0.27184466019417475</v>
      </c>
      <c r="X541" s="2">
        <f>VLOOKUP($B541,'Changes (pct point)'!$B:$AA,X$645,FALSE)/(VLOOKUP($B541,'Rates (%) SA2'!$B:$AA,X$645,FALSE)-(VLOOKUP($B541,'Changes (pct point)'!$B:$AA,X$645,FALSE)))</f>
        <v>-0.24803862401931204</v>
      </c>
      <c r="Y541" s="2">
        <f>VLOOKUP($B541,'Changes (pct point)'!$B:$AA,Y$645,FALSE)/(VLOOKUP($B541,'Rates (%) SA2'!$B:$AA,Y$645,FALSE)-(VLOOKUP($B541,'Changes (pct point)'!$B:$AA,Y$645,FALSE)))</f>
        <v>0.13793103448275862</v>
      </c>
      <c r="Z541" s="2">
        <f>VLOOKUP($B541,'Changes (pct point)'!$B:$AA,Z$645,FALSE)/(VLOOKUP($B541,'Rates (%) SA2'!$B:$AA,Z$645,FALSE)-(VLOOKUP($B541,'Changes (pct point)'!$B:$AA,Z$645,FALSE)))</f>
        <v>0.20388349514563106</v>
      </c>
    </row>
    <row r="542" spans="1:26" x14ac:dyDescent="0.3">
      <c r="A542">
        <v>118021564</v>
      </c>
      <c r="B542" t="s">
        <v>451</v>
      </c>
      <c r="C542" s="2">
        <f>VLOOKUP($B542,'Changes (pct point)'!$B:$AA,C$645,FALSE)/(VLOOKUP($B542,'Rates (%) SA2'!$B:$AA,C$645,FALSE)-(VLOOKUP($B542,'Changes (pct point)'!$B:$AA,C$645,FALSE)))</f>
        <v>-0.40975350877192984</v>
      </c>
      <c r="D542" s="2">
        <f>VLOOKUP($B542,'Changes (pct point)'!$B:$AA,D$645,FALSE)/(VLOOKUP($B542,'Rates (%) SA2'!$B:$AA,D$645,FALSE)-(VLOOKUP($B542,'Changes (pct point)'!$B:$AA,D$645,FALSE)))</f>
        <v>-0.34498540772532188</v>
      </c>
      <c r="E542" s="2">
        <f>VLOOKUP($B542,'Changes (pct point)'!$B:$AA,E$645,FALSE)/(VLOOKUP($B542,'Rates (%) SA2'!$B:$AA,E$645,FALSE)-(VLOOKUP($B542,'Changes (pct point)'!$B:$AA,E$645,FALSE)))</f>
        <v>-0.19582733812949638</v>
      </c>
      <c r="F542" s="2">
        <f>VLOOKUP($B542,'Changes (pct point)'!$B:$AA,F$645,FALSE)/(VLOOKUP($B542,'Rates (%) SA2'!$B:$AA,F$645,FALSE)-(VLOOKUP($B542,'Changes (pct point)'!$B:$AA,F$645,FALSE)))</f>
        <v>-0.37695866364665914</v>
      </c>
      <c r="G542" s="2">
        <f>VLOOKUP($B542,'Changes (pct point)'!$B:$AA,G$645,FALSE)/(VLOOKUP($B542,'Rates (%) SA2'!$B:$AA,G$645,FALSE)-(VLOOKUP($B542,'Changes (pct point)'!$B:$AA,G$645,FALSE)))</f>
        <v>-0.62268049382716051</v>
      </c>
      <c r="H542" s="2">
        <f>VLOOKUP($B542,'Changes (pct point)'!$B:$AA,H$645,FALSE)/(VLOOKUP($B542,'Rates (%) SA2'!$B:$AA,H$645,FALSE)-(VLOOKUP($B542,'Changes (pct point)'!$B:$AA,H$645,FALSE)))</f>
        <v>-0.48606043956043959</v>
      </c>
      <c r="I542" s="2">
        <f>VLOOKUP($B542,'Changes (pct point)'!$B:$AA,I$645,FALSE)/(VLOOKUP($B542,'Rates (%) SA2'!$B:$AA,I$645,FALSE)-(VLOOKUP($B542,'Changes (pct point)'!$B:$AA,I$645,FALSE)))</f>
        <v>-0.33907144654088045</v>
      </c>
      <c r="J542" s="2">
        <f>VLOOKUP($B542,'Changes (pct point)'!$B:$AA,J$645,FALSE)/(VLOOKUP($B542,'Rates (%) SA2'!$B:$AA,J$645,FALSE)-(VLOOKUP($B542,'Changes (pct point)'!$B:$AA,J$645,FALSE)))</f>
        <v>-0.49209102564102564</v>
      </c>
      <c r="K542" s="2">
        <f>VLOOKUP($B542,'Changes (pct point)'!$B:$AA,K$645,FALSE)/(VLOOKUP($B542,'Rates (%) SA2'!$B:$AA,K$645,FALSE)-(VLOOKUP($B542,'Changes (pct point)'!$B:$AA,K$645,FALSE)))</f>
        <v>-0.53900226757369618</v>
      </c>
      <c r="L542" s="2">
        <f>VLOOKUP($B542,'Changes (pct point)'!$B:$AA,L$645,FALSE)/(VLOOKUP($B542,'Rates (%) SA2'!$B:$AA,L$645,FALSE)-(VLOOKUP($B542,'Changes (pct point)'!$B:$AA,L$645,FALSE)))</f>
        <v>-0.40527651331719128</v>
      </c>
      <c r="M542" s="2">
        <f>VLOOKUP($B542,'Changes (pct point)'!$B:$AA,M$645,FALSE)/(VLOOKUP($B542,'Rates (%) SA2'!$B:$AA,M$645,FALSE)-(VLOOKUP($B542,'Changes (pct point)'!$B:$AA,M$645,FALSE)))</f>
        <v>-0.63017318435754188</v>
      </c>
      <c r="N542" s="2">
        <f>VLOOKUP($B542,'Changes (pct point)'!$B:$AA,N$645,FALSE)/(VLOOKUP($B542,'Rates (%) SA2'!$B:$AA,N$645,FALSE)-(VLOOKUP($B542,'Changes (pct point)'!$B:$AA,N$645,FALSE)))</f>
        <v>-0.68551473684210529</v>
      </c>
      <c r="O542" s="2">
        <f>VLOOKUP($B542,'Changes (pct point)'!$B:$AA,O$645,FALSE)/(VLOOKUP($B542,'Rates (%) SA2'!$B:$AA,O$645,FALSE)-(VLOOKUP($B542,'Changes (pct point)'!$B:$AA,O$645,FALSE)))</f>
        <v>-0.37047356321839087</v>
      </c>
      <c r="P542" s="2">
        <f>VLOOKUP($B542,'Changes (pct point)'!$B:$AA,P$645,FALSE)/(VLOOKUP($B542,'Rates (%) SA2'!$B:$AA,P$645,FALSE)-(VLOOKUP($B542,'Changes (pct point)'!$B:$AA,P$645,FALSE)))</f>
        <v>-0.44664825581395351</v>
      </c>
      <c r="Q542" s="2">
        <f>VLOOKUP($B542,'Changes (pct point)'!$B:$AA,Q$645,FALSE)/(VLOOKUP($B542,'Rates (%) SA2'!$B:$AA,Q$645,FALSE)-(VLOOKUP($B542,'Changes (pct point)'!$B:$AA,Q$645,FALSE)))</f>
        <v>-0.22106204819277106</v>
      </c>
      <c r="R542" s="2">
        <f>VLOOKUP($B542,'Changes (pct point)'!$B:$AA,R$645,FALSE)/(VLOOKUP($B542,'Rates (%) SA2'!$B:$AA,R$645,FALSE)-(VLOOKUP($B542,'Changes (pct point)'!$B:$AA,R$645,FALSE)))</f>
        <v>-3.5500000000000087E-2</v>
      </c>
      <c r="S542" s="2">
        <f>VLOOKUP($B542,'Changes (pct point)'!$B:$AA,S$645,FALSE)/(VLOOKUP($B542,'Rates (%) SA2'!$B:$AA,S$645,FALSE)-(VLOOKUP($B542,'Changes (pct point)'!$B:$AA,S$645,FALSE)))</f>
        <v>-0.69005384615384613</v>
      </c>
      <c r="T542" s="2">
        <f>VLOOKUP($B542,'Changes (pct point)'!$B:$AA,T$645,FALSE)/(VLOOKUP($B542,'Rates (%) SA2'!$B:$AA,T$645,FALSE)-(VLOOKUP($B542,'Changes (pct point)'!$B:$AA,T$645,FALSE)))</f>
        <v>-0.42767235494880551</v>
      </c>
      <c r="U542" s="2">
        <f>VLOOKUP($B542,'Changes (pct point)'!$B:$AA,U$645,FALSE)/(VLOOKUP($B542,'Rates (%) SA2'!$B:$AA,U$645,FALSE)-(VLOOKUP($B542,'Changes (pct point)'!$B:$AA,U$645,FALSE)))</f>
        <v>-0.35407919028340085</v>
      </c>
      <c r="V542" s="2">
        <f>VLOOKUP($B542,'Changes (pct point)'!$B:$AA,V$645,FALSE)/(VLOOKUP($B542,'Rates (%) SA2'!$B:$AA,V$645,FALSE)-(VLOOKUP($B542,'Changes (pct point)'!$B:$AA,V$645,FALSE)))</f>
        <v>-1.6081081081081433E-3</v>
      </c>
      <c r="W542" s="2">
        <f>VLOOKUP($B542,'Changes (pct point)'!$B:$AA,W$645,FALSE)/(VLOOKUP($B542,'Rates (%) SA2'!$B:$AA,W$645,FALSE)-(VLOOKUP($B542,'Changes (pct point)'!$B:$AA,W$645,FALSE)))</f>
        <v>-0.35518672199170126</v>
      </c>
      <c r="X542" s="2">
        <f>VLOOKUP($B542,'Changes (pct point)'!$B:$AA,X$645,FALSE)/(VLOOKUP($B542,'Rates (%) SA2'!$B:$AA,X$645,FALSE)-(VLOOKUP($B542,'Changes (pct point)'!$B:$AA,X$645,FALSE)))</f>
        <v>-0.66855123674911654</v>
      </c>
      <c r="Y542" s="2">
        <f>VLOOKUP($B542,'Changes (pct point)'!$B:$AA,Y$645,FALSE)/(VLOOKUP($B542,'Rates (%) SA2'!$B:$AA,Y$645,FALSE)-(VLOOKUP($B542,'Changes (pct point)'!$B:$AA,Y$645,FALSE)))</f>
        <v>-4.9267643142476697E-2</v>
      </c>
      <c r="Z542" s="2">
        <f>VLOOKUP($B542,'Changes (pct point)'!$B:$AA,Z$645,FALSE)/(VLOOKUP($B542,'Rates (%) SA2'!$B:$AA,Z$645,FALSE)-(VLOOKUP($B542,'Changes (pct point)'!$B:$AA,Z$645,FALSE)))</f>
        <v>0.26046798029556656</v>
      </c>
    </row>
    <row r="543" spans="1:26" x14ac:dyDescent="0.3">
      <c r="A543">
        <v>111031227</v>
      </c>
      <c r="B543" t="s">
        <v>306</v>
      </c>
      <c r="C543" s="2">
        <f>VLOOKUP($B543,'Changes (pct point)'!$B:$AA,C$645,FALSE)/(VLOOKUP($B543,'Rates (%) SA2'!$B:$AA,C$645,FALSE)-(VLOOKUP($B543,'Changes (pct point)'!$B:$AA,C$645,FALSE)))</f>
        <v>-0.30441279999999998</v>
      </c>
      <c r="D543" s="2">
        <f>VLOOKUP($B543,'Changes (pct point)'!$B:$AA,D$645,FALSE)/(VLOOKUP($B543,'Rates (%) SA2'!$B:$AA,D$645,FALSE)-(VLOOKUP($B543,'Changes (pct point)'!$B:$AA,D$645,FALSE)))</f>
        <v>-0.57890806754221391</v>
      </c>
      <c r="E543" s="2">
        <f>VLOOKUP($B543,'Changes (pct point)'!$B:$AA,E$645,FALSE)/(VLOOKUP($B543,'Rates (%) SA2'!$B:$AA,E$645,FALSE)-(VLOOKUP($B543,'Changes (pct point)'!$B:$AA,E$645,FALSE)))</f>
        <v>-0.25269622166246863</v>
      </c>
      <c r="F543" s="2">
        <f>VLOOKUP($B543,'Changes (pct point)'!$B:$AA,F$645,FALSE)/(VLOOKUP($B543,'Rates (%) SA2'!$B:$AA,F$645,FALSE)-(VLOOKUP($B543,'Changes (pct point)'!$B:$AA,F$645,FALSE)))</f>
        <v>-0.29333086989992296</v>
      </c>
      <c r="G543" s="2">
        <f>VLOOKUP($B543,'Changes (pct point)'!$B:$AA,G$645,FALSE)/(VLOOKUP($B543,'Rates (%) SA2'!$B:$AA,G$645,FALSE)-(VLOOKUP($B543,'Changes (pct point)'!$B:$AA,G$645,FALSE)))</f>
        <v>0.13388929889298887</v>
      </c>
      <c r="H543" s="2">
        <f>VLOOKUP($B543,'Changes (pct point)'!$B:$AA,H$645,FALSE)/(VLOOKUP($B543,'Rates (%) SA2'!$B:$AA,H$645,FALSE)-(VLOOKUP($B543,'Changes (pct point)'!$B:$AA,H$645,FALSE)))</f>
        <v>-0.24033222003929267</v>
      </c>
      <c r="I543" s="2">
        <f>VLOOKUP($B543,'Changes (pct point)'!$B:$AA,I$645,FALSE)/(VLOOKUP($B543,'Rates (%) SA2'!$B:$AA,I$645,FALSE)-(VLOOKUP($B543,'Changes (pct point)'!$B:$AA,I$645,FALSE)))</f>
        <v>-0.20743561643835623</v>
      </c>
      <c r="J543" s="2">
        <f>VLOOKUP($B543,'Changes (pct point)'!$B:$AA,J$645,FALSE)/(VLOOKUP($B543,'Rates (%) SA2'!$B:$AA,J$645,FALSE)-(VLOOKUP($B543,'Changes (pct point)'!$B:$AA,J$645,FALSE)))</f>
        <v>3.9208823529411761E-2</v>
      </c>
      <c r="K543" s="2">
        <f>VLOOKUP($B543,'Changes (pct point)'!$B:$AA,K$645,FALSE)/(VLOOKUP($B543,'Rates (%) SA2'!$B:$AA,K$645,FALSE)-(VLOOKUP($B543,'Changes (pct point)'!$B:$AA,K$645,FALSE)))</f>
        <v>-0.25853227848101268</v>
      </c>
      <c r="L543" s="2">
        <f>VLOOKUP($B543,'Changes (pct point)'!$B:$AA,L$645,FALSE)/(VLOOKUP($B543,'Rates (%) SA2'!$B:$AA,L$645,FALSE)-(VLOOKUP($B543,'Changes (pct point)'!$B:$AA,L$645,FALSE)))</f>
        <v>-0.48793136094674561</v>
      </c>
      <c r="M543" s="2">
        <f>VLOOKUP($B543,'Changes (pct point)'!$B:$AA,M$645,FALSE)/(VLOOKUP($B543,'Rates (%) SA2'!$B:$AA,M$645,FALSE)-(VLOOKUP($B543,'Changes (pct point)'!$B:$AA,M$645,FALSE)))</f>
        <v>-0.3435908959537573</v>
      </c>
      <c r="N543" s="2">
        <f>VLOOKUP($B543,'Changes (pct point)'!$B:$AA,N$645,FALSE)/(VLOOKUP($B543,'Rates (%) SA2'!$B:$AA,N$645,FALSE)-(VLOOKUP($B543,'Changes (pct point)'!$B:$AA,N$645,FALSE)))</f>
        <v>-0.7126937499999999</v>
      </c>
      <c r="O543" s="2">
        <f>VLOOKUP($B543,'Changes (pct point)'!$B:$AA,O$645,FALSE)/(VLOOKUP($B543,'Rates (%) SA2'!$B:$AA,O$645,FALSE)-(VLOOKUP($B543,'Changes (pct point)'!$B:$AA,O$645,FALSE)))</f>
        <v>-0.19531525974025976</v>
      </c>
      <c r="P543" s="2">
        <f>VLOOKUP($B543,'Changes (pct point)'!$B:$AA,P$645,FALSE)/(VLOOKUP($B543,'Rates (%) SA2'!$B:$AA,P$645,FALSE)-(VLOOKUP($B543,'Changes (pct point)'!$B:$AA,P$645,FALSE)))</f>
        <v>-0.11659805447470818</v>
      </c>
      <c r="Q543" s="2">
        <f>VLOOKUP($B543,'Changes (pct point)'!$B:$AA,Q$645,FALSE)/(VLOOKUP($B543,'Rates (%) SA2'!$B:$AA,Q$645,FALSE)-(VLOOKUP($B543,'Changes (pct point)'!$B:$AA,Q$645,FALSE)))</f>
        <v>-1.7892523364485938E-2</v>
      </c>
      <c r="R543" s="2">
        <f>VLOOKUP($B543,'Changes (pct point)'!$B:$AA,R$645,FALSE)/(VLOOKUP($B543,'Rates (%) SA2'!$B:$AA,R$645,FALSE)-(VLOOKUP($B543,'Changes (pct point)'!$B:$AA,R$645,FALSE)))</f>
        <v>0.30211089494163434</v>
      </c>
      <c r="S543" s="2">
        <f>VLOOKUP($B543,'Changes (pct point)'!$B:$AA,S$645,FALSE)/(VLOOKUP($B543,'Rates (%) SA2'!$B:$AA,S$645,FALSE)-(VLOOKUP($B543,'Changes (pct point)'!$B:$AA,S$645,FALSE)))</f>
        <v>-0.31948852941176475</v>
      </c>
      <c r="T543" s="2">
        <f>VLOOKUP($B543,'Changes (pct point)'!$B:$AA,T$645,FALSE)/(VLOOKUP($B543,'Rates (%) SA2'!$B:$AA,T$645,FALSE)-(VLOOKUP($B543,'Changes (pct point)'!$B:$AA,T$645,FALSE)))</f>
        <v>-0.1483333333333334</v>
      </c>
      <c r="U543" s="2">
        <f>VLOOKUP($B543,'Changes (pct point)'!$B:$AA,U$645,FALSE)/(VLOOKUP($B543,'Rates (%) SA2'!$B:$AA,U$645,FALSE)-(VLOOKUP($B543,'Changes (pct point)'!$B:$AA,U$645,FALSE)))</f>
        <v>-0.35562224919093854</v>
      </c>
      <c r="V543" s="2">
        <f>VLOOKUP($B543,'Changes (pct point)'!$B:$AA,V$645,FALSE)/(VLOOKUP($B543,'Rates (%) SA2'!$B:$AA,V$645,FALSE)-(VLOOKUP($B543,'Changes (pct point)'!$B:$AA,V$645,FALSE)))</f>
        <v>-8.0184598698481546E-2</v>
      </c>
      <c r="W543" s="2">
        <f>VLOOKUP($B543,'Changes (pct point)'!$B:$AA,W$645,FALSE)/(VLOOKUP($B543,'Rates (%) SA2'!$B:$AA,W$645,FALSE)-(VLOOKUP($B543,'Changes (pct point)'!$B:$AA,W$645,FALSE)))</f>
        <v>1.6871165644171779E-2</v>
      </c>
      <c r="X543" s="2">
        <f>VLOOKUP($B543,'Changes (pct point)'!$B:$AA,X$645,FALSE)/(VLOOKUP($B543,'Rates (%) SA2'!$B:$AA,X$645,FALSE)-(VLOOKUP($B543,'Changes (pct point)'!$B:$AA,X$645,FALSE)))</f>
        <v>-0.36344463971880492</v>
      </c>
      <c r="Y543" s="2">
        <f>VLOOKUP($B543,'Changes (pct point)'!$B:$AA,Y$645,FALSE)/(VLOOKUP($B543,'Rates (%) SA2'!$B:$AA,Y$645,FALSE)-(VLOOKUP($B543,'Changes (pct point)'!$B:$AA,Y$645,FALSE)))</f>
        <v>6.4198268139743206E-2</v>
      </c>
      <c r="Z543" s="2">
        <f>VLOOKUP($B543,'Changes (pct point)'!$B:$AA,Z$645,FALSE)/(VLOOKUP($B543,'Rates (%) SA2'!$B:$AA,Z$645,FALSE)-(VLOOKUP($B543,'Changes (pct point)'!$B:$AA,Z$645,FALSE)))</f>
        <v>0.16349656009712665</v>
      </c>
    </row>
    <row r="544" spans="1:26" x14ac:dyDescent="0.3">
      <c r="A544">
        <v>103011613</v>
      </c>
      <c r="B544" t="s">
        <v>135</v>
      </c>
      <c r="C544" s="2">
        <f>VLOOKUP($B544,'Changes (pct point)'!$B:$AA,C$645,FALSE)/(VLOOKUP($B544,'Rates (%) SA2'!$B:$AA,C$645,FALSE)-(VLOOKUP($B544,'Changes (pct point)'!$B:$AA,C$645,FALSE)))</f>
        <v>-0.32999895419107272</v>
      </c>
      <c r="D544" s="2">
        <f>VLOOKUP($B544,'Changes (pct point)'!$B:$AA,D$645,FALSE)/(VLOOKUP($B544,'Rates (%) SA2'!$B:$AA,D$645,FALSE)-(VLOOKUP($B544,'Changes (pct point)'!$B:$AA,D$645,FALSE)))</f>
        <v>-0.39462200604874359</v>
      </c>
      <c r="E544" s="2">
        <f>VLOOKUP($B544,'Changes (pct point)'!$B:$AA,E$645,FALSE)/(VLOOKUP($B544,'Rates (%) SA2'!$B:$AA,E$645,FALSE)-(VLOOKUP($B544,'Changes (pct point)'!$B:$AA,E$645,FALSE)))</f>
        <v>-0.39002815071957203</v>
      </c>
      <c r="F544" s="2">
        <f>VLOOKUP($B544,'Changes (pct point)'!$B:$AA,F$645,FALSE)/(VLOOKUP($B544,'Rates (%) SA2'!$B:$AA,F$645,FALSE)-(VLOOKUP($B544,'Changes (pct point)'!$B:$AA,F$645,FALSE)))</f>
        <v>-0.32488367133127222</v>
      </c>
      <c r="G544" s="2">
        <f>VLOOKUP($B544,'Changes (pct point)'!$B:$AA,G$645,FALSE)/(VLOOKUP($B544,'Rates (%) SA2'!$B:$AA,G$645,FALSE)-(VLOOKUP($B544,'Changes (pct point)'!$B:$AA,G$645,FALSE)))</f>
        <v>-0.177526188507585</v>
      </c>
      <c r="H544" s="2">
        <f>VLOOKUP($B544,'Changes (pct point)'!$B:$AA,H$645,FALSE)/(VLOOKUP($B544,'Rates (%) SA2'!$B:$AA,H$645,FALSE)-(VLOOKUP($B544,'Changes (pct point)'!$B:$AA,H$645,FALSE)))</f>
        <v>-0.26605709222791163</v>
      </c>
      <c r="I544" s="2">
        <f>VLOOKUP($B544,'Changes (pct point)'!$B:$AA,I$645,FALSE)/(VLOOKUP($B544,'Rates (%) SA2'!$B:$AA,I$645,FALSE)-(VLOOKUP($B544,'Changes (pct point)'!$B:$AA,I$645,FALSE)))</f>
        <v>-0.34933646741518792</v>
      </c>
      <c r="J544" s="2">
        <f>VLOOKUP($B544,'Changes (pct point)'!$B:$AA,J$645,FALSE)/(VLOOKUP($B544,'Rates (%) SA2'!$B:$AA,J$645,FALSE)-(VLOOKUP($B544,'Changes (pct point)'!$B:$AA,J$645,FALSE)))</f>
        <v>-0.42592860114216952</v>
      </c>
      <c r="K544" s="2">
        <f>VLOOKUP($B544,'Changes (pct point)'!$B:$AA,K$645,FALSE)/(VLOOKUP($B544,'Rates (%) SA2'!$B:$AA,K$645,FALSE)-(VLOOKUP($B544,'Changes (pct point)'!$B:$AA,K$645,FALSE)))</f>
        <v>-0.11287622103941557</v>
      </c>
      <c r="L544" s="2">
        <f>VLOOKUP($B544,'Changes (pct point)'!$B:$AA,L$645,FALSE)/(VLOOKUP($B544,'Rates (%) SA2'!$B:$AA,L$645,FALSE)-(VLOOKUP($B544,'Changes (pct point)'!$B:$AA,L$645,FALSE)))</f>
        <v>-0.34410992427466836</v>
      </c>
      <c r="M544" s="2">
        <f>VLOOKUP($B544,'Changes (pct point)'!$B:$AA,M$645,FALSE)/(VLOOKUP($B544,'Rates (%) SA2'!$B:$AA,M$645,FALSE)-(VLOOKUP($B544,'Changes (pct point)'!$B:$AA,M$645,FALSE)))</f>
        <v>-0.29904016735250527</v>
      </c>
      <c r="N544" s="2">
        <f>VLOOKUP($B544,'Changes (pct point)'!$B:$AA,N$645,FALSE)/(VLOOKUP($B544,'Rates (%) SA2'!$B:$AA,N$645,FALSE)-(VLOOKUP($B544,'Changes (pct point)'!$B:$AA,N$645,FALSE)))</f>
        <v>-0.61326208973623353</v>
      </c>
      <c r="O544" s="2">
        <f>VLOOKUP($B544,'Changes (pct point)'!$B:$AA,O$645,FALSE)/(VLOOKUP($B544,'Rates (%) SA2'!$B:$AA,O$645,FALSE)-(VLOOKUP($B544,'Changes (pct point)'!$B:$AA,O$645,FALSE)))</f>
        <v>-0.42757715010155739</v>
      </c>
      <c r="P544" s="2">
        <f>VLOOKUP($B544,'Changes (pct point)'!$B:$AA,P$645,FALSE)/(VLOOKUP($B544,'Rates (%) SA2'!$B:$AA,P$645,FALSE)-(VLOOKUP($B544,'Changes (pct point)'!$B:$AA,P$645,FALSE)))</f>
        <v>-0.34922192711884409</v>
      </c>
      <c r="Q544" s="2">
        <f>VLOOKUP($B544,'Changes (pct point)'!$B:$AA,Q$645,FALSE)/(VLOOKUP($B544,'Rates (%) SA2'!$B:$AA,Q$645,FALSE)-(VLOOKUP($B544,'Changes (pct point)'!$B:$AA,Q$645,FALSE)))</f>
        <v>-0.11980487765078808</v>
      </c>
      <c r="R544" s="2">
        <f>VLOOKUP($B544,'Changes (pct point)'!$B:$AA,R$645,FALSE)/(VLOOKUP($B544,'Rates (%) SA2'!$B:$AA,R$645,FALSE)-(VLOOKUP($B544,'Changes (pct point)'!$B:$AA,R$645,FALSE)))</f>
        <v>-1.9707629444802154E-2</v>
      </c>
      <c r="S544" s="2">
        <f>VLOOKUP($B544,'Changes (pct point)'!$B:$AA,S$645,FALSE)/(VLOOKUP($B544,'Rates (%) SA2'!$B:$AA,S$645,FALSE)-(VLOOKUP($B544,'Changes (pct point)'!$B:$AA,S$645,FALSE)))</f>
        <v>-0.3995561696091442</v>
      </c>
      <c r="T544" s="2">
        <f>VLOOKUP($B544,'Changes (pct point)'!$B:$AA,T$645,FALSE)/(VLOOKUP($B544,'Rates (%) SA2'!$B:$AA,T$645,FALSE)-(VLOOKUP($B544,'Changes (pct point)'!$B:$AA,T$645,FALSE)))</f>
        <v>0.21674806306244096</v>
      </c>
      <c r="U544" s="2">
        <f>VLOOKUP($B544,'Changes (pct point)'!$B:$AA,U$645,FALSE)/(VLOOKUP($B544,'Rates (%) SA2'!$B:$AA,U$645,FALSE)-(VLOOKUP($B544,'Changes (pct point)'!$B:$AA,U$645,FALSE)))</f>
        <v>-0.35587976331248378</v>
      </c>
      <c r="V544" s="2">
        <f>VLOOKUP($B544,'Changes (pct point)'!$B:$AA,V$645,FALSE)/(VLOOKUP($B544,'Rates (%) SA2'!$B:$AA,V$645,FALSE)-(VLOOKUP($B544,'Changes (pct point)'!$B:$AA,V$645,FALSE)))</f>
        <v>-0.12297666690345656</v>
      </c>
      <c r="W544" s="2">
        <f>VLOOKUP($B544,'Changes (pct point)'!$B:$AA,W$645,FALSE)/(VLOOKUP($B544,'Rates (%) SA2'!$B:$AA,W$645,FALSE)-(VLOOKUP($B544,'Changes (pct point)'!$B:$AA,W$645,FALSE)))</f>
        <v>1.6142735768903991E-2</v>
      </c>
      <c r="X544" s="2">
        <f>VLOOKUP($B544,'Changes (pct point)'!$B:$AA,X$645,FALSE)/(VLOOKUP($B544,'Rates (%) SA2'!$B:$AA,X$645,FALSE)-(VLOOKUP($B544,'Changes (pct point)'!$B:$AA,X$645,FALSE)))</f>
        <v>-5.8922558922558923E-3</v>
      </c>
      <c r="Y544" s="2">
        <f>VLOOKUP($B544,'Changes (pct point)'!$B:$AA,Y$645,FALSE)/(VLOOKUP($B544,'Rates (%) SA2'!$B:$AA,Y$645,FALSE)-(VLOOKUP($B544,'Changes (pct point)'!$B:$AA,Y$645,FALSE)))</f>
        <v>-3.7853577371048254E-2</v>
      </c>
      <c r="Z544" s="2">
        <f>VLOOKUP($B544,'Changes (pct point)'!$B:$AA,Z$645,FALSE)/(VLOOKUP($B544,'Rates (%) SA2'!$B:$AA,Z$645,FALSE)-(VLOOKUP($B544,'Changes (pct point)'!$B:$AA,Z$645,FALSE)))</f>
        <v>4.4964028776978424E-3</v>
      </c>
    </row>
    <row r="545" spans="1:26" x14ac:dyDescent="0.3">
      <c r="A545">
        <v>116021309</v>
      </c>
      <c r="B545" t="s">
        <v>398</v>
      </c>
      <c r="C545" s="2">
        <f>VLOOKUP($B545,'Changes (pct point)'!$B:$AA,C$645,FALSE)/(VLOOKUP($B545,'Rates (%) SA2'!$B:$AA,C$645,FALSE)-(VLOOKUP($B545,'Changes (pct point)'!$B:$AA,C$645,FALSE)))</f>
        <v>-0.3933518971912896</v>
      </c>
      <c r="D545" s="2">
        <f>VLOOKUP($B545,'Changes (pct point)'!$B:$AA,D$645,FALSE)/(VLOOKUP($B545,'Rates (%) SA2'!$B:$AA,D$645,FALSE)-(VLOOKUP($B545,'Changes (pct point)'!$B:$AA,D$645,FALSE)))</f>
        <v>-0.1898941704035875</v>
      </c>
      <c r="E545" s="2">
        <f>VLOOKUP($B545,'Changes (pct point)'!$B:$AA,E$645,FALSE)/(VLOOKUP($B545,'Rates (%) SA2'!$B:$AA,E$645,FALSE)-(VLOOKUP($B545,'Changes (pct point)'!$B:$AA,E$645,FALSE)))</f>
        <v>-0.53210867992766731</v>
      </c>
      <c r="F545" s="2">
        <f>VLOOKUP($B545,'Changes (pct point)'!$B:$AA,F$645,FALSE)/(VLOOKUP($B545,'Rates (%) SA2'!$B:$AA,F$645,FALSE)-(VLOOKUP($B545,'Changes (pct point)'!$B:$AA,F$645,FALSE)))</f>
        <v>-0.44738400789733473</v>
      </c>
      <c r="G545" s="2">
        <f>VLOOKUP($B545,'Changes (pct point)'!$B:$AA,G$645,FALSE)/(VLOOKUP($B545,'Rates (%) SA2'!$B:$AA,G$645,FALSE)-(VLOOKUP($B545,'Changes (pct point)'!$B:$AA,G$645,FALSE)))</f>
        <v>-0.13889465648854962</v>
      </c>
      <c r="H545" s="2">
        <f>VLOOKUP($B545,'Changes (pct point)'!$B:$AA,H$645,FALSE)/(VLOOKUP($B545,'Rates (%) SA2'!$B:$AA,H$645,FALSE)-(VLOOKUP($B545,'Changes (pct point)'!$B:$AA,H$645,FALSE)))</f>
        <v>-0.48543608124253285</v>
      </c>
      <c r="I545" s="2">
        <f>VLOOKUP($B545,'Changes (pct point)'!$B:$AA,I$645,FALSE)/(VLOOKUP($B545,'Rates (%) SA2'!$B:$AA,I$645,FALSE)-(VLOOKUP($B545,'Changes (pct point)'!$B:$AA,I$645,FALSE)))</f>
        <v>-0.40907465116279068</v>
      </c>
      <c r="J545" s="2">
        <f>VLOOKUP($B545,'Changes (pct point)'!$B:$AA,J$645,FALSE)/(VLOOKUP($B545,'Rates (%) SA2'!$B:$AA,J$645,FALSE)-(VLOOKUP($B545,'Changes (pct point)'!$B:$AA,J$645,FALSE)))</f>
        <v>0.63984615384615362</v>
      </c>
      <c r="K545" s="2">
        <f>VLOOKUP($B545,'Changes (pct point)'!$B:$AA,K$645,FALSE)/(VLOOKUP($B545,'Rates (%) SA2'!$B:$AA,K$645,FALSE)-(VLOOKUP($B545,'Changes (pct point)'!$B:$AA,K$645,FALSE)))</f>
        <v>0.49709230769230761</v>
      </c>
      <c r="L545" s="2">
        <f>VLOOKUP($B545,'Changes (pct point)'!$B:$AA,L$645,FALSE)/(VLOOKUP($B545,'Rates (%) SA2'!$B:$AA,L$645,FALSE)-(VLOOKUP($B545,'Changes (pct point)'!$B:$AA,L$645,FALSE)))</f>
        <v>-0.20267428023032635</v>
      </c>
      <c r="M545" s="2">
        <f>VLOOKUP($B545,'Changes (pct point)'!$B:$AA,M$645,FALSE)/(VLOOKUP($B545,'Rates (%) SA2'!$B:$AA,M$645,FALSE)-(VLOOKUP($B545,'Changes (pct point)'!$B:$AA,M$645,FALSE)))</f>
        <v>-0.47417087378640771</v>
      </c>
      <c r="N545" s="2">
        <f>VLOOKUP($B545,'Changes (pct point)'!$B:$AA,N$645,FALSE)/(VLOOKUP($B545,'Rates (%) SA2'!$B:$AA,N$645,FALSE)-(VLOOKUP($B545,'Changes (pct point)'!$B:$AA,N$645,FALSE)))</f>
        <v>-0.48222044198895025</v>
      </c>
      <c r="O545" s="2">
        <f>VLOOKUP($B545,'Changes (pct point)'!$B:$AA,O$645,FALSE)/(VLOOKUP($B545,'Rates (%) SA2'!$B:$AA,O$645,FALSE)-(VLOOKUP($B545,'Changes (pct point)'!$B:$AA,O$645,FALSE)))</f>
        <v>0.43108281250000008</v>
      </c>
      <c r="P545" s="2">
        <f>VLOOKUP($B545,'Changes (pct point)'!$B:$AA,P$645,FALSE)/(VLOOKUP($B545,'Rates (%) SA2'!$B:$AA,P$645,FALSE)-(VLOOKUP($B545,'Changes (pct point)'!$B:$AA,P$645,FALSE)))</f>
        <v>-0.7893</v>
      </c>
      <c r="Q545" s="2">
        <f>VLOOKUP($B545,'Changes (pct point)'!$B:$AA,Q$645,FALSE)/(VLOOKUP($B545,'Rates (%) SA2'!$B:$AA,Q$645,FALSE)-(VLOOKUP($B545,'Changes (pct point)'!$B:$AA,Q$645,FALSE)))</f>
        <v>-0.4329391206313416</v>
      </c>
      <c r="R545" s="2">
        <f>VLOOKUP($B545,'Changes (pct point)'!$B:$AA,R$645,FALSE)/(VLOOKUP($B545,'Rates (%) SA2'!$B:$AA,R$645,FALSE)-(VLOOKUP($B545,'Changes (pct point)'!$B:$AA,R$645,FALSE)))</f>
        <v>-0.29414098360655727</v>
      </c>
      <c r="S545" s="2">
        <f>VLOOKUP($B545,'Changes (pct point)'!$B:$AA,S$645,FALSE)/(VLOOKUP($B545,'Rates (%) SA2'!$B:$AA,S$645,FALSE)-(VLOOKUP($B545,'Changes (pct point)'!$B:$AA,S$645,FALSE)))</f>
        <v>-0.49531958762886596</v>
      </c>
      <c r="T545" s="2">
        <f>VLOOKUP($B545,'Changes (pct point)'!$B:$AA,T$645,FALSE)/(VLOOKUP($B545,'Rates (%) SA2'!$B:$AA,T$645,FALSE)-(VLOOKUP($B545,'Changes (pct point)'!$B:$AA,T$645,FALSE)))</f>
        <v>-0.38491146318732522</v>
      </c>
      <c r="U545" s="2">
        <f>VLOOKUP($B545,'Changes (pct point)'!$B:$AA,U$645,FALSE)/(VLOOKUP($B545,'Rates (%) SA2'!$B:$AA,U$645,FALSE)-(VLOOKUP($B545,'Changes (pct point)'!$B:$AA,U$645,FALSE)))</f>
        <v>-0.35591751497005991</v>
      </c>
      <c r="V545" s="2" t="e">
        <f>VLOOKUP($B545,'Changes (pct point)'!$B:$AA,V$645,FALSE)/(VLOOKUP($B545,'Rates (%) SA2'!$B:$AA,V$645,FALSE)-(VLOOKUP($B545,'Changes (pct point)'!$B:$AA,V$645,FALSE)))</f>
        <v>#VALUE!</v>
      </c>
      <c r="W545" s="2">
        <f>VLOOKUP($B545,'Changes (pct point)'!$B:$AA,W$645,FALSE)/(VLOOKUP($B545,'Rates (%) SA2'!$B:$AA,W$645,FALSE)-(VLOOKUP($B545,'Changes (pct point)'!$B:$AA,W$645,FALSE)))</f>
        <v>-3.3599999999999998E-2</v>
      </c>
      <c r="X545" s="2">
        <f>VLOOKUP($B545,'Changes (pct point)'!$B:$AA,X$645,FALSE)/(VLOOKUP($B545,'Rates (%) SA2'!$B:$AA,X$645,FALSE)-(VLOOKUP($B545,'Changes (pct point)'!$B:$AA,X$645,FALSE)))</f>
        <v>-1</v>
      </c>
      <c r="Y545" s="2">
        <f>VLOOKUP($B545,'Changes (pct point)'!$B:$AA,Y$645,FALSE)/(VLOOKUP($B545,'Rates (%) SA2'!$B:$AA,Y$645,FALSE)-(VLOOKUP($B545,'Changes (pct point)'!$B:$AA,Y$645,FALSE)))</f>
        <v>0.46265060240963851</v>
      </c>
      <c r="Z545" s="2">
        <f>VLOOKUP($B545,'Changes (pct point)'!$B:$AA,Z$645,FALSE)/(VLOOKUP($B545,'Rates (%) SA2'!$B:$AA,Z$645,FALSE)-(VLOOKUP($B545,'Changes (pct point)'!$B:$AA,Z$645,FALSE)))</f>
        <v>2.6666666666666668E-2</v>
      </c>
    </row>
    <row r="546" spans="1:26" x14ac:dyDescent="0.3">
      <c r="A546">
        <v>114021288</v>
      </c>
      <c r="B546" t="s">
        <v>369</v>
      </c>
      <c r="C546" s="2">
        <f>VLOOKUP($B546,'Changes (pct point)'!$B:$AA,C$645,FALSE)/(VLOOKUP($B546,'Rates (%) SA2'!$B:$AA,C$645,FALSE)-(VLOOKUP($B546,'Changes (pct point)'!$B:$AA,C$645,FALSE)))</f>
        <v>0.13828476081219196</v>
      </c>
      <c r="D546" s="2">
        <f>VLOOKUP($B546,'Changes (pct point)'!$B:$AA,D$645,FALSE)/(VLOOKUP($B546,'Rates (%) SA2'!$B:$AA,D$645,FALSE)-(VLOOKUP($B546,'Changes (pct point)'!$B:$AA,D$645,FALSE)))</f>
        <v>9.175200000000007E-2</v>
      </c>
      <c r="E546" s="2">
        <f>VLOOKUP($B546,'Changes (pct point)'!$B:$AA,E$645,FALSE)/(VLOOKUP($B546,'Rates (%) SA2'!$B:$AA,E$645,FALSE)-(VLOOKUP($B546,'Changes (pct point)'!$B:$AA,E$645,FALSE)))</f>
        <v>1.7843636363636362</v>
      </c>
      <c r="F546" s="2">
        <f>VLOOKUP($B546,'Changes (pct point)'!$B:$AA,F$645,FALSE)/(VLOOKUP($B546,'Rates (%) SA2'!$B:$AA,F$645,FALSE)-(VLOOKUP($B546,'Changes (pct point)'!$B:$AA,F$645,FALSE)))</f>
        <v>0.27494014598540151</v>
      </c>
      <c r="G546" s="2">
        <f>VLOOKUP($B546,'Changes (pct point)'!$B:$AA,G$645,FALSE)/(VLOOKUP($B546,'Rates (%) SA2'!$B:$AA,G$645,FALSE)-(VLOOKUP($B546,'Changes (pct point)'!$B:$AA,G$645,FALSE)))</f>
        <v>-0.28356999999999999</v>
      </c>
      <c r="H546" s="2">
        <f>VLOOKUP($B546,'Changes (pct point)'!$B:$AA,H$645,FALSE)/(VLOOKUP($B546,'Rates (%) SA2'!$B:$AA,H$645,FALSE)-(VLOOKUP($B546,'Changes (pct point)'!$B:$AA,H$645,FALSE)))</f>
        <v>0.38097826086956516</v>
      </c>
      <c r="I546" s="2">
        <f>VLOOKUP($B546,'Changes (pct point)'!$B:$AA,I$645,FALSE)/(VLOOKUP($B546,'Rates (%) SA2'!$B:$AA,I$645,FALSE)-(VLOOKUP($B546,'Changes (pct point)'!$B:$AA,I$645,FALSE)))</f>
        <v>-1.124999999999996E-2</v>
      </c>
      <c r="J546" s="2">
        <f>VLOOKUP($B546,'Changes (pct point)'!$B:$AA,J$645,FALSE)/(VLOOKUP($B546,'Rates (%) SA2'!$B:$AA,J$645,FALSE)-(VLOOKUP($B546,'Changes (pct point)'!$B:$AA,J$645,FALSE)))</f>
        <v>-0.47276712328767123</v>
      </c>
      <c r="K546" s="2">
        <f>VLOOKUP($B546,'Changes (pct point)'!$B:$AA,K$645,FALSE)/(VLOOKUP($B546,'Rates (%) SA2'!$B:$AA,K$645,FALSE)-(VLOOKUP($B546,'Changes (pct point)'!$B:$AA,K$645,FALSE)))</f>
        <v>0.42914857142857132</v>
      </c>
      <c r="L546" s="2">
        <f>VLOOKUP($B546,'Changes (pct point)'!$B:$AA,L$645,FALSE)/(VLOOKUP($B546,'Rates (%) SA2'!$B:$AA,L$645,FALSE)-(VLOOKUP($B546,'Changes (pct point)'!$B:$AA,L$645,FALSE)))</f>
        <v>0.10271477272727271</v>
      </c>
      <c r="M546" s="2">
        <f>VLOOKUP($B546,'Changes (pct point)'!$B:$AA,M$645,FALSE)/(VLOOKUP($B546,'Rates (%) SA2'!$B:$AA,M$645,FALSE)-(VLOOKUP($B546,'Changes (pct point)'!$B:$AA,M$645,FALSE)))</f>
        <v>9.773124999999995E-2</v>
      </c>
      <c r="N546" s="2">
        <f>VLOOKUP($B546,'Changes (pct point)'!$B:$AA,N$645,FALSE)/(VLOOKUP($B546,'Rates (%) SA2'!$B:$AA,N$645,FALSE)-(VLOOKUP($B546,'Changes (pct point)'!$B:$AA,N$645,FALSE)))</f>
        <v>-6.628292682926841E-2</v>
      </c>
      <c r="O546" s="2">
        <f>VLOOKUP($B546,'Changes (pct point)'!$B:$AA,O$645,FALSE)/(VLOOKUP($B546,'Rates (%) SA2'!$B:$AA,O$645,FALSE)-(VLOOKUP($B546,'Changes (pct point)'!$B:$AA,O$645,FALSE)))</f>
        <v>7.1651499999999961</v>
      </c>
      <c r="P546" s="2">
        <f>VLOOKUP($B546,'Changes (pct point)'!$B:$AA,P$645,FALSE)/(VLOOKUP($B546,'Rates (%) SA2'!$B:$AA,P$645,FALSE)-(VLOOKUP($B546,'Changes (pct point)'!$B:$AA,P$645,FALSE)))</f>
        <v>2.30565</v>
      </c>
      <c r="Q546" s="2">
        <f>VLOOKUP($B546,'Changes (pct point)'!$B:$AA,Q$645,FALSE)/(VLOOKUP($B546,'Rates (%) SA2'!$B:$AA,Q$645,FALSE)-(VLOOKUP($B546,'Changes (pct point)'!$B:$AA,Q$645,FALSE)))</f>
        <v>-0.13496421052631571</v>
      </c>
      <c r="R546" s="2">
        <f>VLOOKUP($B546,'Changes (pct point)'!$B:$AA,R$645,FALSE)/(VLOOKUP($B546,'Rates (%) SA2'!$B:$AA,R$645,FALSE)-(VLOOKUP($B546,'Changes (pct point)'!$B:$AA,R$645,FALSE)))</f>
        <v>-0.30898974358974363</v>
      </c>
      <c r="S546" s="2">
        <f>VLOOKUP($B546,'Changes (pct point)'!$B:$AA,S$645,FALSE)/(VLOOKUP($B546,'Rates (%) SA2'!$B:$AA,S$645,FALSE)-(VLOOKUP($B546,'Changes (pct point)'!$B:$AA,S$645,FALSE)))</f>
        <v>-7.9641379310344831E-2</v>
      </c>
      <c r="T546" s="2">
        <f>VLOOKUP($B546,'Changes (pct point)'!$B:$AA,T$645,FALSE)/(VLOOKUP($B546,'Rates (%) SA2'!$B:$AA,T$645,FALSE)-(VLOOKUP($B546,'Changes (pct point)'!$B:$AA,T$645,FALSE)))</f>
        <v>3.655599999999998</v>
      </c>
      <c r="U546" s="2">
        <f>VLOOKUP($B546,'Changes (pct point)'!$B:$AA,U$645,FALSE)/(VLOOKUP($B546,'Rates (%) SA2'!$B:$AA,U$645,FALSE)-(VLOOKUP($B546,'Changes (pct point)'!$B:$AA,U$645,FALSE)))</f>
        <v>-0.3593254901960784</v>
      </c>
      <c r="V546" s="2" t="e">
        <f>VLOOKUP($B546,'Changes (pct point)'!$B:$AA,V$645,FALSE)/(VLOOKUP($B546,'Rates (%) SA2'!$B:$AA,V$645,FALSE)-(VLOOKUP($B546,'Changes (pct point)'!$B:$AA,V$645,FALSE)))</f>
        <v>#VALUE!</v>
      </c>
      <c r="W546" s="2">
        <f>VLOOKUP($B546,'Changes (pct point)'!$B:$AA,W$645,FALSE)/(VLOOKUP($B546,'Rates (%) SA2'!$B:$AA,W$645,FALSE)-(VLOOKUP($B546,'Changes (pct point)'!$B:$AA,W$645,FALSE)))</f>
        <v>-3.9177277179236044E-3</v>
      </c>
      <c r="X546" s="2">
        <f>VLOOKUP($B546,'Changes (pct point)'!$B:$AA,X$645,FALSE)/(VLOOKUP($B546,'Rates (%) SA2'!$B:$AA,X$645,FALSE)-(VLOOKUP($B546,'Changes (pct point)'!$B:$AA,X$645,FALSE)))</f>
        <v>0</v>
      </c>
      <c r="Y546" s="2" t="e">
        <f>VLOOKUP($B546,'Changes (pct point)'!$B:$AA,Y$645,FALSE)/(VLOOKUP($B546,'Rates (%) SA2'!$B:$AA,Y$645,FALSE)-(VLOOKUP($B546,'Changes (pct point)'!$B:$AA,Y$645,FALSE)))</f>
        <v>#DIV/0!</v>
      </c>
      <c r="Z546" s="2">
        <f>VLOOKUP($B546,'Changes (pct point)'!$B:$AA,Z$645,FALSE)/(VLOOKUP($B546,'Rates (%) SA2'!$B:$AA,Z$645,FALSE)-(VLOOKUP($B546,'Changes (pct point)'!$B:$AA,Z$645,FALSE)))</f>
        <v>-0.11439842209072977</v>
      </c>
    </row>
    <row r="547" spans="1:26" x14ac:dyDescent="0.3">
      <c r="A547">
        <v>111021216</v>
      </c>
      <c r="B547" t="s">
        <v>295</v>
      </c>
      <c r="C547" s="2">
        <f>VLOOKUP($B547,'Changes (pct point)'!$B:$AA,C$645,FALSE)/(VLOOKUP($B547,'Rates (%) SA2'!$B:$AA,C$645,FALSE)-(VLOOKUP($B547,'Changes (pct point)'!$B:$AA,C$645,FALSE)))</f>
        <v>2.6331568499245048E-2</v>
      </c>
      <c r="D547" s="2">
        <f>VLOOKUP($B547,'Changes (pct point)'!$B:$AA,D$645,FALSE)/(VLOOKUP($B547,'Rates (%) SA2'!$B:$AA,D$645,FALSE)-(VLOOKUP($B547,'Changes (pct point)'!$B:$AA,D$645,FALSE)))</f>
        <v>-0.57371841491841491</v>
      </c>
      <c r="E547" s="2">
        <f>VLOOKUP($B547,'Changes (pct point)'!$B:$AA,E$645,FALSE)/(VLOOKUP($B547,'Rates (%) SA2'!$B:$AA,E$645,FALSE)-(VLOOKUP($B547,'Changes (pct point)'!$B:$AA,E$645,FALSE)))</f>
        <v>1.3038638297872343</v>
      </c>
      <c r="F547" s="2">
        <f>VLOOKUP($B547,'Changes (pct point)'!$B:$AA,F$645,FALSE)/(VLOOKUP($B547,'Rates (%) SA2'!$B:$AA,F$645,FALSE)-(VLOOKUP($B547,'Changes (pct point)'!$B:$AA,F$645,FALSE)))</f>
        <v>0.20622679324894516</v>
      </c>
      <c r="G547" s="2">
        <f>VLOOKUP($B547,'Changes (pct point)'!$B:$AA,G$645,FALSE)/(VLOOKUP($B547,'Rates (%) SA2'!$B:$AA,G$645,FALSE)-(VLOOKUP($B547,'Changes (pct point)'!$B:$AA,G$645,FALSE)))</f>
        <v>0.23552592592592581</v>
      </c>
      <c r="H547" s="2">
        <f>VLOOKUP($B547,'Changes (pct point)'!$B:$AA,H$645,FALSE)/(VLOOKUP($B547,'Rates (%) SA2'!$B:$AA,H$645,FALSE)-(VLOOKUP($B547,'Changes (pct point)'!$B:$AA,H$645,FALSE)))</f>
        <v>0.38023999999999991</v>
      </c>
      <c r="I547" s="2">
        <f>VLOOKUP($B547,'Changes (pct point)'!$B:$AA,I$645,FALSE)/(VLOOKUP($B547,'Rates (%) SA2'!$B:$AA,I$645,FALSE)-(VLOOKUP($B547,'Changes (pct point)'!$B:$AA,I$645,FALSE)))</f>
        <v>0.34826853932584267</v>
      </c>
      <c r="J547" s="2">
        <f>VLOOKUP($B547,'Changes (pct point)'!$B:$AA,J$645,FALSE)/(VLOOKUP($B547,'Rates (%) SA2'!$B:$AA,J$645,FALSE)-(VLOOKUP($B547,'Changes (pct point)'!$B:$AA,J$645,FALSE)))</f>
        <v>0.25014563106796106</v>
      </c>
      <c r="K547" s="2">
        <f>VLOOKUP($B547,'Changes (pct point)'!$B:$AA,K$645,FALSE)/(VLOOKUP($B547,'Rates (%) SA2'!$B:$AA,K$645,FALSE)-(VLOOKUP($B547,'Changes (pct point)'!$B:$AA,K$645,FALSE)))</f>
        <v>0.48489723756906095</v>
      </c>
      <c r="L547" s="2">
        <f>VLOOKUP($B547,'Changes (pct point)'!$B:$AA,L$645,FALSE)/(VLOOKUP($B547,'Rates (%) SA2'!$B:$AA,L$645,FALSE)-(VLOOKUP($B547,'Changes (pct point)'!$B:$AA,L$645,FALSE)))</f>
        <v>-0.21557803468208092</v>
      </c>
      <c r="M547" s="2">
        <f>VLOOKUP($B547,'Changes (pct point)'!$B:$AA,M$645,FALSE)/(VLOOKUP($B547,'Rates (%) SA2'!$B:$AA,M$645,FALSE)-(VLOOKUP($B547,'Changes (pct point)'!$B:$AA,M$645,FALSE)))</f>
        <v>-0.42304999999999993</v>
      </c>
      <c r="N547" s="2">
        <f>VLOOKUP($B547,'Changes (pct point)'!$B:$AA,N$645,FALSE)/(VLOOKUP($B547,'Rates (%) SA2'!$B:$AA,N$645,FALSE)-(VLOOKUP($B547,'Changes (pct point)'!$B:$AA,N$645,FALSE)))</f>
        <v>0.48567333333333346</v>
      </c>
      <c r="O547" s="2">
        <f>VLOOKUP($B547,'Changes (pct point)'!$B:$AA,O$645,FALSE)/(VLOOKUP($B547,'Rates (%) SA2'!$B:$AA,O$645,FALSE)-(VLOOKUP($B547,'Changes (pct point)'!$B:$AA,O$645,FALSE)))</f>
        <v>1.2010999999999998</v>
      </c>
      <c r="P547" s="2">
        <f>VLOOKUP($B547,'Changes (pct point)'!$B:$AA,P$645,FALSE)/(VLOOKUP($B547,'Rates (%) SA2'!$B:$AA,P$645,FALSE)-(VLOOKUP($B547,'Changes (pct point)'!$B:$AA,P$645,FALSE)))</f>
        <v>1.4570813559322033</v>
      </c>
      <c r="Q547" s="2">
        <f>VLOOKUP($B547,'Changes (pct point)'!$B:$AA,Q$645,FALSE)/(VLOOKUP($B547,'Rates (%) SA2'!$B:$AA,Q$645,FALSE)-(VLOOKUP($B547,'Changes (pct point)'!$B:$AA,Q$645,FALSE)))</f>
        <v>8.4131914893617002E-2</v>
      </c>
      <c r="R547" s="2">
        <f>VLOOKUP($B547,'Changes (pct point)'!$B:$AA,R$645,FALSE)/(VLOOKUP($B547,'Rates (%) SA2'!$B:$AA,R$645,FALSE)-(VLOOKUP($B547,'Changes (pct point)'!$B:$AA,R$645,FALSE)))</f>
        <v>0.41699687500000004</v>
      </c>
      <c r="S547" s="2">
        <f>VLOOKUP($B547,'Changes (pct point)'!$B:$AA,S$645,FALSE)/(VLOOKUP($B547,'Rates (%) SA2'!$B:$AA,S$645,FALSE)-(VLOOKUP($B547,'Changes (pct point)'!$B:$AA,S$645,FALSE)))</f>
        <v>0.55489578313253007</v>
      </c>
      <c r="T547" s="2">
        <f>VLOOKUP($B547,'Changes (pct point)'!$B:$AA,T$645,FALSE)/(VLOOKUP($B547,'Rates (%) SA2'!$B:$AA,T$645,FALSE)-(VLOOKUP($B547,'Changes (pct point)'!$B:$AA,T$645,FALSE)))</f>
        <v>1.2229125000000001</v>
      </c>
      <c r="U547" s="2">
        <f>VLOOKUP($B547,'Changes (pct point)'!$B:$AA,U$645,FALSE)/(VLOOKUP($B547,'Rates (%) SA2'!$B:$AA,U$645,FALSE)-(VLOOKUP($B547,'Changes (pct point)'!$B:$AA,U$645,FALSE)))</f>
        <v>-0.36049762202753444</v>
      </c>
      <c r="V547" s="2" t="e">
        <f>VLOOKUP($B547,'Changes (pct point)'!$B:$AA,V$645,FALSE)/(VLOOKUP($B547,'Rates (%) SA2'!$B:$AA,V$645,FALSE)-(VLOOKUP($B547,'Changes (pct point)'!$B:$AA,V$645,FALSE)))</f>
        <v>#VALUE!</v>
      </c>
      <c r="W547" s="2">
        <f>VLOOKUP($B547,'Changes (pct point)'!$B:$AA,W$645,FALSE)/(VLOOKUP($B547,'Rates (%) SA2'!$B:$AA,W$645,FALSE)-(VLOOKUP($B547,'Changes (pct point)'!$B:$AA,W$645,FALSE)))</f>
        <v>0.29610829103214892</v>
      </c>
      <c r="X547" s="2">
        <f>VLOOKUP($B547,'Changes (pct point)'!$B:$AA,X$645,FALSE)/(VLOOKUP($B547,'Rates (%) SA2'!$B:$AA,X$645,FALSE)-(VLOOKUP($B547,'Changes (pct point)'!$B:$AA,X$645,FALSE)))</f>
        <v>-0.18162301416917134</v>
      </c>
      <c r="Y547" s="2">
        <f>VLOOKUP($B547,'Changes (pct point)'!$B:$AA,Y$645,FALSE)/(VLOOKUP($B547,'Rates (%) SA2'!$B:$AA,Y$645,FALSE)-(VLOOKUP($B547,'Changes (pct point)'!$B:$AA,Y$645,FALSE)))</f>
        <v>-0.69282450954044617</v>
      </c>
      <c r="Z547" s="2">
        <f>VLOOKUP($B547,'Changes (pct point)'!$B:$AA,Z$645,FALSE)/(VLOOKUP($B547,'Rates (%) SA2'!$B:$AA,Z$645,FALSE)-(VLOOKUP($B547,'Changes (pct point)'!$B:$AA,Z$645,FALSE)))</f>
        <v>0.12530354541039337</v>
      </c>
    </row>
    <row r="548" spans="1:26" x14ac:dyDescent="0.3">
      <c r="A548">
        <v>106031119</v>
      </c>
      <c r="B548" t="s">
        <v>195</v>
      </c>
      <c r="C548" s="2">
        <f>VLOOKUP($B548,'Changes (pct point)'!$B:$AA,C$645,FALSE)/(VLOOKUP($B548,'Rates (%) SA2'!$B:$AA,C$645,FALSE)-(VLOOKUP($B548,'Changes (pct point)'!$B:$AA,C$645,FALSE)))</f>
        <v>9.8733026113671227E-2</v>
      </c>
      <c r="D548" s="2">
        <f>VLOOKUP($B548,'Changes (pct point)'!$B:$AA,D$645,FALSE)/(VLOOKUP($B548,'Rates (%) SA2'!$B:$AA,D$645,FALSE)-(VLOOKUP($B548,'Changes (pct point)'!$B:$AA,D$645,FALSE)))</f>
        <v>-0.36288793103448275</v>
      </c>
      <c r="E548" s="2">
        <f>VLOOKUP($B548,'Changes (pct point)'!$B:$AA,E$645,FALSE)/(VLOOKUP($B548,'Rates (%) SA2'!$B:$AA,E$645,FALSE)-(VLOOKUP($B548,'Changes (pct point)'!$B:$AA,E$645,FALSE)))</f>
        <v>0.25818478260869565</v>
      </c>
      <c r="F548" s="2">
        <f>VLOOKUP($B548,'Changes (pct point)'!$B:$AA,F$645,FALSE)/(VLOOKUP($B548,'Rates (%) SA2'!$B:$AA,F$645,FALSE)-(VLOOKUP($B548,'Changes (pct point)'!$B:$AA,F$645,FALSE)))</f>
        <v>0.34723233082706761</v>
      </c>
      <c r="G548" s="2">
        <f>VLOOKUP($B548,'Changes (pct point)'!$B:$AA,G$645,FALSE)/(VLOOKUP($B548,'Rates (%) SA2'!$B:$AA,G$645,FALSE)-(VLOOKUP($B548,'Changes (pct point)'!$B:$AA,G$645,FALSE)))</f>
        <v>0.37464485981308399</v>
      </c>
      <c r="H548" s="2">
        <f>VLOOKUP($B548,'Changes (pct point)'!$B:$AA,H$645,FALSE)/(VLOOKUP($B548,'Rates (%) SA2'!$B:$AA,H$645,FALSE)-(VLOOKUP($B548,'Changes (pct point)'!$B:$AA,H$645,FALSE)))</f>
        <v>1.0166973154362415</v>
      </c>
      <c r="I548" s="2">
        <f>VLOOKUP($B548,'Changes (pct point)'!$B:$AA,I$645,FALSE)/(VLOOKUP($B548,'Rates (%) SA2'!$B:$AA,I$645,FALSE)-(VLOOKUP($B548,'Changes (pct point)'!$B:$AA,I$645,FALSE)))</f>
        <v>-9.2592592592593745E-4</v>
      </c>
      <c r="J548" s="2">
        <f>VLOOKUP($B548,'Changes (pct point)'!$B:$AA,J$645,FALSE)/(VLOOKUP($B548,'Rates (%) SA2'!$B:$AA,J$645,FALSE)-(VLOOKUP($B548,'Changes (pct point)'!$B:$AA,J$645,FALSE)))</f>
        <v>-6.5989411764705852E-2</v>
      </c>
      <c r="K548" s="2">
        <f>VLOOKUP($B548,'Changes (pct point)'!$B:$AA,K$645,FALSE)/(VLOOKUP($B548,'Rates (%) SA2'!$B:$AA,K$645,FALSE)-(VLOOKUP($B548,'Changes (pct point)'!$B:$AA,K$645,FALSE)))</f>
        <v>0.4381379310344829</v>
      </c>
      <c r="L548" s="2">
        <f>VLOOKUP($B548,'Changes (pct point)'!$B:$AA,L$645,FALSE)/(VLOOKUP($B548,'Rates (%) SA2'!$B:$AA,L$645,FALSE)-(VLOOKUP($B548,'Changes (pct point)'!$B:$AA,L$645,FALSE)))</f>
        <v>0.41972285714285701</v>
      </c>
      <c r="M548" s="2">
        <f>VLOOKUP($B548,'Changes (pct point)'!$B:$AA,M$645,FALSE)/(VLOOKUP($B548,'Rates (%) SA2'!$B:$AA,M$645,FALSE)-(VLOOKUP($B548,'Changes (pct point)'!$B:$AA,M$645,FALSE)))</f>
        <v>-0.38670379746835443</v>
      </c>
      <c r="N548" s="2">
        <f>VLOOKUP($B548,'Changes (pct point)'!$B:$AA,N$645,FALSE)/(VLOOKUP($B548,'Rates (%) SA2'!$B:$AA,N$645,FALSE)-(VLOOKUP($B548,'Changes (pct point)'!$B:$AA,N$645,FALSE)))</f>
        <v>0.56609374999999995</v>
      </c>
      <c r="O548" s="2">
        <f>VLOOKUP($B548,'Changes (pct point)'!$B:$AA,O$645,FALSE)/(VLOOKUP($B548,'Rates (%) SA2'!$B:$AA,O$645,FALSE)-(VLOOKUP($B548,'Changes (pct point)'!$B:$AA,O$645,FALSE)))</f>
        <v>0.28021967213114768</v>
      </c>
      <c r="P548" s="2">
        <f>VLOOKUP($B548,'Changes (pct point)'!$B:$AA,P$645,FALSE)/(VLOOKUP($B548,'Rates (%) SA2'!$B:$AA,P$645,FALSE)-(VLOOKUP($B548,'Changes (pct point)'!$B:$AA,P$645,FALSE)))</f>
        <v>0.37720930232558136</v>
      </c>
      <c r="Q548" s="2">
        <f>VLOOKUP($B548,'Changes (pct point)'!$B:$AA,Q$645,FALSE)/(VLOOKUP($B548,'Rates (%) SA2'!$B:$AA,Q$645,FALSE)-(VLOOKUP($B548,'Changes (pct point)'!$B:$AA,Q$645,FALSE)))</f>
        <v>0.46302372881355935</v>
      </c>
      <c r="R548" s="2">
        <f>VLOOKUP($B548,'Changes (pct point)'!$B:$AA,R$645,FALSE)/(VLOOKUP($B548,'Rates (%) SA2'!$B:$AA,R$645,FALSE)-(VLOOKUP($B548,'Changes (pct point)'!$B:$AA,R$645,FALSE)))</f>
        <v>0.52705660377358488</v>
      </c>
      <c r="S548" s="2">
        <f>VLOOKUP($B548,'Changes (pct point)'!$B:$AA,S$645,FALSE)/(VLOOKUP($B548,'Rates (%) SA2'!$B:$AA,S$645,FALSE)-(VLOOKUP($B548,'Changes (pct point)'!$B:$AA,S$645,FALSE)))</f>
        <v>0.68074634146341473</v>
      </c>
      <c r="T548" s="2">
        <f>VLOOKUP($B548,'Changes (pct point)'!$B:$AA,T$645,FALSE)/(VLOOKUP($B548,'Rates (%) SA2'!$B:$AA,T$645,FALSE)-(VLOOKUP($B548,'Changes (pct point)'!$B:$AA,T$645,FALSE)))</f>
        <v>1.2529431578947365</v>
      </c>
      <c r="U548" s="2">
        <f>VLOOKUP($B548,'Changes (pct point)'!$B:$AA,U$645,FALSE)/(VLOOKUP($B548,'Rates (%) SA2'!$B:$AA,U$645,FALSE)-(VLOOKUP($B548,'Changes (pct point)'!$B:$AA,U$645,FALSE)))</f>
        <v>-0.361325558312655</v>
      </c>
      <c r="V548" s="2">
        <f>VLOOKUP($B548,'Changes (pct point)'!$B:$AA,V$645,FALSE)/(VLOOKUP($B548,'Rates (%) SA2'!$B:$AA,V$645,FALSE)-(VLOOKUP($B548,'Changes (pct point)'!$B:$AA,V$645,FALSE)))</f>
        <v>0</v>
      </c>
      <c r="W548" s="2">
        <f>VLOOKUP($B548,'Changes (pct point)'!$B:$AA,W$645,FALSE)/(VLOOKUP($B548,'Rates (%) SA2'!$B:$AA,W$645,FALSE)-(VLOOKUP($B548,'Changes (pct point)'!$B:$AA,W$645,FALSE)))</f>
        <v>0.56070435588507883</v>
      </c>
      <c r="X548" s="2">
        <f>VLOOKUP($B548,'Changes (pct point)'!$B:$AA,X$645,FALSE)/(VLOOKUP($B548,'Rates (%) SA2'!$B:$AA,X$645,FALSE)-(VLOOKUP($B548,'Changes (pct point)'!$B:$AA,X$645,FALSE)))</f>
        <v>0.21310295176385888</v>
      </c>
      <c r="Y548" s="2" t="e">
        <f>VLOOKUP($B548,'Changes (pct point)'!$B:$AA,Y$645,FALSE)/(VLOOKUP($B548,'Rates (%) SA2'!$B:$AA,Y$645,FALSE)-(VLOOKUP($B548,'Changes (pct point)'!$B:$AA,Y$645,FALSE)))</f>
        <v>#DIV/0!</v>
      </c>
      <c r="Z548" s="2">
        <f>VLOOKUP($B548,'Changes (pct point)'!$B:$AA,Z$645,FALSE)/(VLOOKUP($B548,'Rates (%) SA2'!$B:$AA,Z$645,FALSE)-(VLOOKUP($B548,'Changes (pct point)'!$B:$AA,Z$645,FALSE)))</f>
        <v>2.7741655830082357E-2</v>
      </c>
    </row>
    <row r="549" spans="1:26" x14ac:dyDescent="0.3">
      <c r="A549">
        <v>112011242</v>
      </c>
      <c r="B549" t="s">
        <v>321</v>
      </c>
      <c r="C549" s="2">
        <f>VLOOKUP($B549,'Changes (pct point)'!$B:$AA,C$645,FALSE)/(VLOOKUP($B549,'Rates (%) SA2'!$B:$AA,C$645,FALSE)-(VLOOKUP($B549,'Changes (pct point)'!$B:$AA,C$645,FALSE)))</f>
        <v>0.15379897785349231</v>
      </c>
      <c r="D549" s="2">
        <f>VLOOKUP($B549,'Changes (pct point)'!$B:$AA,D$645,FALSE)/(VLOOKUP($B549,'Rates (%) SA2'!$B:$AA,D$645,FALSE)-(VLOOKUP($B549,'Changes (pct point)'!$B:$AA,D$645,FALSE)))</f>
        <v>-0.46953896103896103</v>
      </c>
      <c r="E549" s="2">
        <f>VLOOKUP($B549,'Changes (pct point)'!$B:$AA,E$645,FALSE)/(VLOOKUP($B549,'Rates (%) SA2'!$B:$AA,E$645,FALSE)-(VLOOKUP($B549,'Changes (pct point)'!$B:$AA,E$645,FALSE)))</f>
        <v>0.44279000000000013</v>
      </c>
      <c r="F549" s="2">
        <f>VLOOKUP($B549,'Changes (pct point)'!$B:$AA,F$645,FALSE)/(VLOOKUP($B549,'Rates (%) SA2'!$B:$AA,F$645,FALSE)-(VLOOKUP($B549,'Changes (pct point)'!$B:$AA,F$645,FALSE)))</f>
        <v>0.59707622641509439</v>
      </c>
      <c r="G549" s="2">
        <f>VLOOKUP($B549,'Changes (pct point)'!$B:$AA,G$645,FALSE)/(VLOOKUP($B549,'Rates (%) SA2'!$B:$AA,G$645,FALSE)-(VLOOKUP($B549,'Changes (pct point)'!$B:$AA,G$645,FALSE)))</f>
        <v>-0.2358205607476635</v>
      </c>
      <c r="H549" s="2">
        <f>VLOOKUP($B549,'Changes (pct point)'!$B:$AA,H$645,FALSE)/(VLOOKUP($B549,'Rates (%) SA2'!$B:$AA,H$645,FALSE)-(VLOOKUP($B549,'Changes (pct point)'!$B:$AA,H$645,FALSE)))</f>
        <v>0.41377142857142862</v>
      </c>
      <c r="I549" s="2">
        <f>VLOOKUP($B549,'Changes (pct point)'!$B:$AA,I$645,FALSE)/(VLOOKUP($B549,'Rates (%) SA2'!$B:$AA,I$645,FALSE)-(VLOOKUP($B549,'Changes (pct point)'!$B:$AA,I$645,FALSE)))</f>
        <v>0.32747027027027015</v>
      </c>
      <c r="J549" s="2">
        <f>VLOOKUP($B549,'Changes (pct point)'!$B:$AA,J$645,FALSE)/(VLOOKUP($B549,'Rates (%) SA2'!$B:$AA,J$645,FALSE)-(VLOOKUP($B549,'Changes (pct point)'!$B:$AA,J$645,FALSE)))</f>
        <v>-0.10493150684931513</v>
      </c>
      <c r="K549" s="2">
        <f>VLOOKUP($B549,'Changes (pct point)'!$B:$AA,K$645,FALSE)/(VLOOKUP($B549,'Rates (%) SA2'!$B:$AA,K$645,FALSE)-(VLOOKUP($B549,'Changes (pct point)'!$B:$AA,K$645,FALSE)))</f>
        <v>0.83469824561403505</v>
      </c>
      <c r="L549" s="2">
        <f>VLOOKUP($B549,'Changes (pct point)'!$B:$AA,L$645,FALSE)/(VLOOKUP($B549,'Rates (%) SA2'!$B:$AA,L$645,FALSE)-(VLOOKUP($B549,'Changes (pct point)'!$B:$AA,L$645,FALSE)))</f>
        <v>-0.54362775510204087</v>
      </c>
      <c r="M549" s="2">
        <f>VLOOKUP($B549,'Changes (pct point)'!$B:$AA,M$645,FALSE)/(VLOOKUP($B549,'Rates (%) SA2'!$B:$AA,M$645,FALSE)-(VLOOKUP($B549,'Changes (pct point)'!$B:$AA,M$645,FALSE)))</f>
        <v>1.3599354838709771E-2</v>
      </c>
      <c r="N549" s="2">
        <f>VLOOKUP($B549,'Changes (pct point)'!$B:$AA,N$645,FALSE)/(VLOOKUP($B549,'Rates (%) SA2'!$B:$AA,N$645,FALSE)-(VLOOKUP($B549,'Changes (pct point)'!$B:$AA,N$645,FALSE)))</f>
        <v>-0.15742236842105264</v>
      </c>
      <c r="O549" s="2">
        <f>VLOOKUP($B549,'Changes (pct point)'!$B:$AA,O$645,FALSE)/(VLOOKUP($B549,'Rates (%) SA2'!$B:$AA,O$645,FALSE)-(VLOOKUP($B549,'Changes (pct point)'!$B:$AA,O$645,FALSE)))</f>
        <v>2.6314150943396224</v>
      </c>
      <c r="P549" s="2">
        <f>VLOOKUP($B549,'Changes (pct point)'!$B:$AA,P$645,FALSE)/(VLOOKUP($B549,'Rates (%) SA2'!$B:$AA,P$645,FALSE)-(VLOOKUP($B549,'Changes (pct point)'!$B:$AA,P$645,FALSE)))</f>
        <v>0.60248749999999995</v>
      </c>
      <c r="Q549" s="2">
        <f>VLOOKUP($B549,'Changes (pct point)'!$B:$AA,Q$645,FALSE)/(VLOOKUP($B549,'Rates (%) SA2'!$B:$AA,Q$645,FALSE)-(VLOOKUP($B549,'Changes (pct point)'!$B:$AA,Q$645,FALSE)))</f>
        <v>0.4464999999999999</v>
      </c>
      <c r="R549" s="2">
        <f>VLOOKUP($B549,'Changes (pct point)'!$B:$AA,R$645,FALSE)/(VLOOKUP($B549,'Rates (%) SA2'!$B:$AA,R$645,FALSE)-(VLOOKUP($B549,'Changes (pct point)'!$B:$AA,R$645,FALSE)))</f>
        <v>-0.12195555555555546</v>
      </c>
      <c r="S549" s="2">
        <f>VLOOKUP($B549,'Changes (pct point)'!$B:$AA,S$645,FALSE)/(VLOOKUP($B549,'Rates (%) SA2'!$B:$AA,S$645,FALSE)-(VLOOKUP($B549,'Changes (pct point)'!$B:$AA,S$645,FALSE)))</f>
        <v>0.57113260869565219</v>
      </c>
      <c r="T549" s="2">
        <f>VLOOKUP($B549,'Changes (pct point)'!$B:$AA,T$645,FALSE)/(VLOOKUP($B549,'Rates (%) SA2'!$B:$AA,T$645,FALSE)-(VLOOKUP($B549,'Changes (pct point)'!$B:$AA,T$645,FALSE)))</f>
        <v>2.0853928571428568</v>
      </c>
      <c r="U549" s="2">
        <f>VLOOKUP($B549,'Changes (pct point)'!$B:$AA,U$645,FALSE)/(VLOOKUP($B549,'Rates (%) SA2'!$B:$AA,U$645,FALSE)-(VLOOKUP($B549,'Changes (pct point)'!$B:$AA,U$645,FALSE)))</f>
        <v>-0.36232352941176471</v>
      </c>
      <c r="V549" s="2" t="e">
        <f>VLOOKUP($B549,'Changes (pct point)'!$B:$AA,V$645,FALSE)/(VLOOKUP($B549,'Rates (%) SA2'!$B:$AA,V$645,FALSE)-(VLOOKUP($B549,'Changes (pct point)'!$B:$AA,V$645,FALSE)))</f>
        <v>#VALUE!</v>
      </c>
      <c r="W549" s="2">
        <f>VLOOKUP($B549,'Changes (pct point)'!$B:$AA,W$645,FALSE)/(VLOOKUP($B549,'Rates (%) SA2'!$B:$AA,W$645,FALSE)-(VLOOKUP($B549,'Changes (pct point)'!$B:$AA,W$645,FALSE)))</f>
        <v>0.01</v>
      </c>
      <c r="X549" s="2">
        <f>VLOOKUP($B549,'Changes (pct point)'!$B:$AA,X$645,FALSE)/(VLOOKUP($B549,'Rates (%) SA2'!$B:$AA,X$645,FALSE)-(VLOOKUP($B549,'Changes (pct point)'!$B:$AA,X$645,FALSE)))</f>
        <v>-0.45590778097982704</v>
      </c>
      <c r="Y549" s="2" t="e">
        <f>VLOOKUP($B549,'Changes (pct point)'!$B:$AA,Y$645,FALSE)/(VLOOKUP($B549,'Rates (%) SA2'!$B:$AA,Y$645,FALSE)-(VLOOKUP($B549,'Changes (pct point)'!$B:$AA,Y$645,FALSE)))</f>
        <v>#DIV/0!</v>
      </c>
      <c r="Z549" s="2">
        <f>VLOOKUP($B549,'Changes (pct point)'!$B:$AA,Z$645,FALSE)/(VLOOKUP($B549,'Rates (%) SA2'!$B:$AA,Z$645,FALSE)-(VLOOKUP($B549,'Changes (pct point)'!$B:$AA,Z$645,FALSE)))</f>
        <v>-0.47607988852763583</v>
      </c>
    </row>
    <row r="550" spans="1:26" x14ac:dyDescent="0.3">
      <c r="A550">
        <v>111031222</v>
      </c>
      <c r="B550" t="s">
        <v>301</v>
      </c>
      <c r="C550" s="2">
        <f>VLOOKUP($B550,'Changes (pct point)'!$B:$AA,C$645,FALSE)/(VLOOKUP($B550,'Rates (%) SA2'!$B:$AA,C$645,FALSE)-(VLOOKUP($B550,'Changes (pct point)'!$B:$AA,C$645,FALSE)))</f>
        <v>-0.19413469985358703</v>
      </c>
      <c r="D550" s="2">
        <f>VLOOKUP($B550,'Changes (pct point)'!$B:$AA,D$645,FALSE)/(VLOOKUP($B550,'Rates (%) SA2'!$B:$AA,D$645,FALSE)-(VLOOKUP($B550,'Changes (pct point)'!$B:$AA,D$645,FALSE)))</f>
        <v>-0.52466623376623378</v>
      </c>
      <c r="E550" s="2">
        <f>VLOOKUP($B550,'Changes (pct point)'!$B:$AA,E$645,FALSE)/(VLOOKUP($B550,'Rates (%) SA2'!$B:$AA,E$645,FALSE)-(VLOOKUP($B550,'Changes (pct point)'!$B:$AA,E$645,FALSE)))</f>
        <v>-0.2645291139240506</v>
      </c>
      <c r="F550" s="2">
        <f>VLOOKUP($B550,'Changes (pct point)'!$B:$AA,F$645,FALSE)/(VLOOKUP($B550,'Rates (%) SA2'!$B:$AA,F$645,FALSE)-(VLOOKUP($B550,'Changes (pct point)'!$B:$AA,F$645,FALSE)))</f>
        <v>-4.8816139240506456E-2</v>
      </c>
      <c r="G550" s="2">
        <f>VLOOKUP($B550,'Changes (pct point)'!$B:$AA,G$645,FALSE)/(VLOOKUP($B550,'Rates (%) SA2'!$B:$AA,G$645,FALSE)-(VLOOKUP($B550,'Changes (pct point)'!$B:$AA,G$645,FALSE)))</f>
        <v>-9.9920522388059763E-2</v>
      </c>
      <c r="H550" s="2">
        <f>VLOOKUP($B550,'Changes (pct point)'!$B:$AA,H$645,FALSE)/(VLOOKUP($B550,'Rates (%) SA2'!$B:$AA,H$645,FALSE)-(VLOOKUP($B550,'Changes (pct point)'!$B:$AA,H$645,FALSE)))</f>
        <v>-1.4115830115830296E-3</v>
      </c>
      <c r="I550" s="2">
        <f>VLOOKUP($B550,'Changes (pct point)'!$B:$AA,I$645,FALSE)/(VLOOKUP($B550,'Rates (%) SA2'!$B:$AA,I$645,FALSE)-(VLOOKUP($B550,'Changes (pct point)'!$B:$AA,I$645,FALSE)))</f>
        <v>-0.18697685185185189</v>
      </c>
      <c r="J550" s="2">
        <f>VLOOKUP($B550,'Changes (pct point)'!$B:$AA,J$645,FALSE)/(VLOOKUP($B550,'Rates (%) SA2'!$B:$AA,J$645,FALSE)-(VLOOKUP($B550,'Changes (pct point)'!$B:$AA,J$645,FALSE)))</f>
        <v>-0.17202842465753426</v>
      </c>
      <c r="K550" s="2">
        <f>VLOOKUP($B550,'Changes (pct point)'!$B:$AA,K$645,FALSE)/(VLOOKUP($B550,'Rates (%) SA2'!$B:$AA,K$645,FALSE)-(VLOOKUP($B550,'Changes (pct point)'!$B:$AA,K$645,FALSE)))</f>
        <v>-7.1783783783783917E-2</v>
      </c>
      <c r="L550" s="2">
        <f>VLOOKUP($B550,'Changes (pct point)'!$B:$AA,L$645,FALSE)/(VLOOKUP($B550,'Rates (%) SA2'!$B:$AA,L$645,FALSE)-(VLOOKUP($B550,'Changes (pct point)'!$B:$AA,L$645,FALSE)))</f>
        <v>-0.56898430379746834</v>
      </c>
      <c r="M550" s="2">
        <f>VLOOKUP($B550,'Changes (pct point)'!$B:$AA,M$645,FALSE)/(VLOOKUP($B550,'Rates (%) SA2'!$B:$AA,M$645,FALSE)-(VLOOKUP($B550,'Changes (pct point)'!$B:$AA,M$645,FALSE)))</f>
        <v>-0.27717837837837833</v>
      </c>
      <c r="N550" s="2">
        <f>VLOOKUP($B550,'Changes (pct point)'!$B:$AA,N$645,FALSE)/(VLOOKUP($B550,'Rates (%) SA2'!$B:$AA,N$645,FALSE)-(VLOOKUP($B550,'Changes (pct point)'!$B:$AA,N$645,FALSE)))</f>
        <v>-0.6835444444444444</v>
      </c>
      <c r="O550" s="2">
        <f>VLOOKUP($B550,'Changes (pct point)'!$B:$AA,O$645,FALSE)/(VLOOKUP($B550,'Rates (%) SA2'!$B:$AA,O$645,FALSE)-(VLOOKUP($B550,'Changes (pct point)'!$B:$AA,O$645,FALSE)))</f>
        <v>0.60971832061068709</v>
      </c>
      <c r="P550" s="2">
        <f>VLOOKUP($B550,'Changes (pct point)'!$B:$AA,P$645,FALSE)/(VLOOKUP($B550,'Rates (%) SA2'!$B:$AA,P$645,FALSE)-(VLOOKUP($B550,'Changes (pct point)'!$B:$AA,P$645,FALSE)))</f>
        <v>5.2454545454545379E-2</v>
      </c>
      <c r="Q550" s="2">
        <f>VLOOKUP($B550,'Changes (pct point)'!$B:$AA,Q$645,FALSE)/(VLOOKUP($B550,'Rates (%) SA2'!$B:$AA,Q$645,FALSE)-(VLOOKUP($B550,'Changes (pct point)'!$B:$AA,Q$645,FALSE)))</f>
        <v>3.3621390374331463E-2</v>
      </c>
      <c r="R550" s="2">
        <f>VLOOKUP($B550,'Changes (pct point)'!$B:$AA,R$645,FALSE)/(VLOOKUP($B550,'Rates (%) SA2'!$B:$AA,R$645,FALSE)-(VLOOKUP($B550,'Changes (pct point)'!$B:$AA,R$645,FALSE)))</f>
        <v>5.7552941176470591E-2</v>
      </c>
      <c r="S550" s="2">
        <f>VLOOKUP($B550,'Changes (pct point)'!$B:$AA,S$645,FALSE)/(VLOOKUP($B550,'Rates (%) SA2'!$B:$AA,S$645,FALSE)-(VLOOKUP($B550,'Changes (pct point)'!$B:$AA,S$645,FALSE)))</f>
        <v>-0.14495745454545456</v>
      </c>
      <c r="T550" s="2">
        <f>VLOOKUP($B550,'Changes (pct point)'!$B:$AA,T$645,FALSE)/(VLOOKUP($B550,'Rates (%) SA2'!$B:$AA,T$645,FALSE)-(VLOOKUP($B550,'Changes (pct point)'!$B:$AA,T$645,FALSE)))</f>
        <v>9.1594482758620685E-2</v>
      </c>
      <c r="U550" s="2">
        <f>VLOOKUP($B550,'Changes (pct point)'!$B:$AA,U$645,FALSE)/(VLOOKUP($B550,'Rates (%) SA2'!$B:$AA,U$645,FALSE)-(VLOOKUP($B550,'Changes (pct point)'!$B:$AA,U$645,FALSE)))</f>
        <v>-0.3684234219269103</v>
      </c>
      <c r="V550" s="2">
        <f>VLOOKUP($B550,'Changes (pct point)'!$B:$AA,V$645,FALSE)/(VLOOKUP($B550,'Rates (%) SA2'!$B:$AA,V$645,FALSE)-(VLOOKUP($B550,'Changes (pct point)'!$B:$AA,V$645,FALSE)))</f>
        <v>-4.5758928571428548E-2</v>
      </c>
      <c r="W550" s="2">
        <f>VLOOKUP($B550,'Changes (pct point)'!$B:$AA,W$645,FALSE)/(VLOOKUP($B550,'Rates (%) SA2'!$B:$AA,W$645,FALSE)-(VLOOKUP($B550,'Changes (pct point)'!$B:$AA,W$645,FALSE)))</f>
        <v>0.15546218487394961</v>
      </c>
      <c r="X550" s="2">
        <f>VLOOKUP($B550,'Changes (pct point)'!$B:$AA,X$645,FALSE)/(VLOOKUP($B550,'Rates (%) SA2'!$B:$AA,X$645,FALSE)-(VLOOKUP($B550,'Changes (pct point)'!$B:$AA,X$645,FALSE)))</f>
        <v>-0.51222161868549698</v>
      </c>
      <c r="Y550" s="2">
        <f>VLOOKUP($B550,'Changes (pct point)'!$B:$AA,Y$645,FALSE)/(VLOOKUP($B550,'Rates (%) SA2'!$B:$AA,Y$645,FALSE)-(VLOOKUP($B550,'Changes (pct point)'!$B:$AA,Y$645,FALSE)))</f>
        <v>0.32961143367574808</v>
      </c>
      <c r="Z550" s="2">
        <f>VLOOKUP($B550,'Changes (pct point)'!$B:$AA,Z$645,FALSE)/(VLOOKUP($B550,'Rates (%) SA2'!$B:$AA,Z$645,FALSE)-(VLOOKUP($B550,'Changes (pct point)'!$B:$AA,Z$645,FALSE)))</f>
        <v>-0.15223707147007554</v>
      </c>
    </row>
    <row r="551" spans="1:26" x14ac:dyDescent="0.3">
      <c r="A551">
        <v>109031184</v>
      </c>
      <c r="B551" t="s">
        <v>263</v>
      </c>
      <c r="C551" s="2">
        <f>VLOOKUP($B551,'Changes (pct point)'!$B:$AA,C$645,FALSE)/(VLOOKUP($B551,'Rates (%) SA2'!$B:$AA,C$645,FALSE)-(VLOOKUP($B551,'Changes (pct point)'!$B:$AA,C$645,FALSE)))</f>
        <v>0.14562889117324559</v>
      </c>
      <c r="D551" s="2">
        <f>VLOOKUP($B551,'Changes (pct point)'!$B:$AA,D$645,FALSE)/(VLOOKUP($B551,'Rates (%) SA2'!$B:$AA,D$645,FALSE)-(VLOOKUP($B551,'Changes (pct point)'!$B:$AA,D$645,FALSE)))</f>
        <v>-0.38238613861386134</v>
      </c>
      <c r="E551" s="2">
        <f>VLOOKUP($B551,'Changes (pct point)'!$B:$AA,E$645,FALSE)/(VLOOKUP($B551,'Rates (%) SA2'!$B:$AA,E$645,FALSE)-(VLOOKUP($B551,'Changes (pct point)'!$B:$AA,E$645,FALSE)))</f>
        <v>-0.62010999999999994</v>
      </c>
      <c r="F551" s="2">
        <f>VLOOKUP($B551,'Changes (pct point)'!$B:$AA,F$645,FALSE)/(VLOOKUP($B551,'Rates (%) SA2'!$B:$AA,F$645,FALSE)-(VLOOKUP($B551,'Changes (pct point)'!$B:$AA,F$645,FALSE)))</f>
        <v>0.6071766990291263</v>
      </c>
      <c r="G551" s="2">
        <f>VLOOKUP($B551,'Changes (pct point)'!$B:$AA,G$645,FALSE)/(VLOOKUP($B551,'Rates (%) SA2'!$B:$AA,G$645,FALSE)-(VLOOKUP($B551,'Changes (pct point)'!$B:$AA,G$645,FALSE)))</f>
        <v>0.12890197368421058</v>
      </c>
      <c r="H551" s="2">
        <f>VLOOKUP($B551,'Changes (pct point)'!$B:$AA,H$645,FALSE)/(VLOOKUP($B551,'Rates (%) SA2'!$B:$AA,H$645,FALSE)-(VLOOKUP($B551,'Changes (pct point)'!$B:$AA,H$645,FALSE)))</f>
        <v>0.61849999999999983</v>
      </c>
      <c r="I551" s="2">
        <f>VLOOKUP($B551,'Changes (pct point)'!$B:$AA,I$645,FALSE)/(VLOOKUP($B551,'Rates (%) SA2'!$B:$AA,I$645,FALSE)-(VLOOKUP($B551,'Changes (pct point)'!$B:$AA,I$645,FALSE)))</f>
        <v>0.21794672897196246</v>
      </c>
      <c r="J551" s="2">
        <f>VLOOKUP($B551,'Changes (pct point)'!$B:$AA,J$645,FALSE)/(VLOOKUP($B551,'Rates (%) SA2'!$B:$AA,J$645,FALSE)-(VLOOKUP($B551,'Changes (pct point)'!$B:$AA,J$645,FALSE)))</f>
        <v>2.2859574468085168E-2</v>
      </c>
      <c r="K551" s="2">
        <f>VLOOKUP($B551,'Changes (pct point)'!$B:$AA,K$645,FALSE)/(VLOOKUP($B551,'Rates (%) SA2'!$B:$AA,K$645,FALSE)-(VLOOKUP($B551,'Changes (pct point)'!$B:$AA,K$645,FALSE)))</f>
        <v>0.91312903225806441</v>
      </c>
      <c r="L551" s="2">
        <f>VLOOKUP($B551,'Changes (pct point)'!$B:$AA,L$645,FALSE)/(VLOOKUP($B551,'Rates (%) SA2'!$B:$AA,L$645,FALSE)-(VLOOKUP($B551,'Changes (pct point)'!$B:$AA,L$645,FALSE)))</f>
        <v>9.3427710843373438E-2</v>
      </c>
      <c r="M551" s="2">
        <f>VLOOKUP($B551,'Changes (pct point)'!$B:$AA,M$645,FALSE)/(VLOOKUP($B551,'Rates (%) SA2'!$B:$AA,M$645,FALSE)-(VLOOKUP($B551,'Changes (pct point)'!$B:$AA,M$645,FALSE)))</f>
        <v>-0.59478780487804883</v>
      </c>
      <c r="N551" s="2">
        <f>VLOOKUP($B551,'Changes (pct point)'!$B:$AA,N$645,FALSE)/(VLOOKUP($B551,'Rates (%) SA2'!$B:$AA,N$645,FALSE)-(VLOOKUP($B551,'Changes (pct point)'!$B:$AA,N$645,FALSE)))</f>
        <v>0.33334444444444444</v>
      </c>
      <c r="O551" s="2">
        <f>VLOOKUP($B551,'Changes (pct point)'!$B:$AA,O$645,FALSE)/(VLOOKUP($B551,'Rates (%) SA2'!$B:$AA,O$645,FALSE)-(VLOOKUP($B551,'Changes (pct point)'!$B:$AA,O$645,FALSE)))</f>
        <v>0.34008571428571421</v>
      </c>
      <c r="P551" s="2">
        <f>VLOOKUP($B551,'Changes (pct point)'!$B:$AA,P$645,FALSE)/(VLOOKUP($B551,'Rates (%) SA2'!$B:$AA,P$645,FALSE)-(VLOOKUP($B551,'Changes (pct point)'!$B:$AA,P$645,FALSE)))</f>
        <v>0.2919090909090909</v>
      </c>
      <c r="Q551" s="2">
        <f>VLOOKUP($B551,'Changes (pct point)'!$B:$AA,Q$645,FALSE)/(VLOOKUP($B551,'Rates (%) SA2'!$B:$AA,Q$645,FALSE)-(VLOOKUP($B551,'Changes (pct point)'!$B:$AA,Q$645,FALSE)))</f>
        <v>0.4976409523809523</v>
      </c>
      <c r="R551" s="2">
        <f>VLOOKUP($B551,'Changes (pct point)'!$B:$AA,R$645,FALSE)/(VLOOKUP($B551,'Rates (%) SA2'!$B:$AA,R$645,FALSE)-(VLOOKUP($B551,'Changes (pct point)'!$B:$AA,R$645,FALSE)))</f>
        <v>7.560545454545467E-2</v>
      </c>
      <c r="S551" s="2">
        <f>VLOOKUP($B551,'Changes (pct point)'!$B:$AA,S$645,FALSE)/(VLOOKUP($B551,'Rates (%) SA2'!$B:$AA,S$645,FALSE)-(VLOOKUP($B551,'Changes (pct point)'!$B:$AA,S$645,FALSE)))</f>
        <v>0.15155205479452064</v>
      </c>
      <c r="T551" s="2">
        <f>VLOOKUP($B551,'Changes (pct point)'!$B:$AA,T$645,FALSE)/(VLOOKUP($B551,'Rates (%) SA2'!$B:$AA,T$645,FALSE)-(VLOOKUP($B551,'Changes (pct point)'!$B:$AA,T$645,FALSE)))</f>
        <v>0.8870541666666667</v>
      </c>
      <c r="U551" s="2">
        <f>VLOOKUP($B551,'Changes (pct point)'!$B:$AA,U$645,FALSE)/(VLOOKUP($B551,'Rates (%) SA2'!$B:$AA,U$645,FALSE)-(VLOOKUP($B551,'Changes (pct point)'!$B:$AA,U$645,FALSE)))</f>
        <v>-0.37036335877862592</v>
      </c>
      <c r="V551" s="2">
        <f>VLOOKUP($B551,'Changes (pct point)'!$B:$AA,V$645,FALSE)/(VLOOKUP($B551,'Rates (%) SA2'!$B:$AA,V$645,FALSE)-(VLOOKUP($B551,'Changes (pct point)'!$B:$AA,V$645,FALSE)))</f>
        <v>0</v>
      </c>
      <c r="W551" s="2">
        <f>VLOOKUP($B551,'Changes (pct point)'!$B:$AA,W$645,FALSE)/(VLOOKUP($B551,'Rates (%) SA2'!$B:$AA,W$645,FALSE)-(VLOOKUP($B551,'Changes (pct point)'!$B:$AA,W$645,FALSE)))</f>
        <v>0.67961165048543692</v>
      </c>
      <c r="X551" s="2">
        <f>VLOOKUP($B551,'Changes (pct point)'!$B:$AA,X$645,FALSE)/(VLOOKUP($B551,'Rates (%) SA2'!$B:$AA,X$645,FALSE)-(VLOOKUP($B551,'Changes (pct point)'!$B:$AA,X$645,FALSE)))</f>
        <v>-0.20225733634311513</v>
      </c>
      <c r="Y551" s="2">
        <f>VLOOKUP($B551,'Changes (pct point)'!$B:$AA,Y$645,FALSE)/(VLOOKUP($B551,'Rates (%) SA2'!$B:$AA,Y$645,FALSE)-(VLOOKUP($B551,'Changes (pct point)'!$B:$AA,Y$645,FALSE)))</f>
        <v>0</v>
      </c>
      <c r="Z551" s="2">
        <f>VLOOKUP($B551,'Changes (pct point)'!$B:$AA,Z$645,FALSE)/(VLOOKUP($B551,'Rates (%) SA2'!$B:$AA,Z$645,FALSE)-(VLOOKUP($B551,'Changes (pct point)'!$B:$AA,Z$645,FALSE)))</f>
        <v>1.4781818181818183</v>
      </c>
    </row>
    <row r="552" spans="1:26" x14ac:dyDescent="0.3">
      <c r="A552">
        <v>117031638</v>
      </c>
      <c r="B552" t="s">
        <v>430</v>
      </c>
      <c r="C552" s="2">
        <f>VLOOKUP($B552,'Changes (pct point)'!$B:$AA,C$645,FALSE)/(VLOOKUP($B552,'Rates (%) SA2'!$B:$AA,C$645,FALSE)-(VLOOKUP($B552,'Changes (pct point)'!$B:$AA,C$645,FALSE)))</f>
        <v>-0.46846146498139035</v>
      </c>
      <c r="D552" s="2">
        <f>VLOOKUP($B552,'Changes (pct point)'!$B:$AA,D$645,FALSE)/(VLOOKUP($B552,'Rates (%) SA2'!$B:$AA,D$645,FALSE)-(VLOOKUP($B552,'Changes (pct point)'!$B:$AA,D$645,FALSE)))</f>
        <v>-0.52648710258655285</v>
      </c>
      <c r="E552" s="2">
        <f>VLOOKUP($B552,'Changes (pct point)'!$B:$AA,E$645,FALSE)/(VLOOKUP($B552,'Rates (%) SA2'!$B:$AA,E$645,FALSE)-(VLOOKUP($B552,'Changes (pct point)'!$B:$AA,E$645,FALSE)))</f>
        <v>-0.12620842505709168</v>
      </c>
      <c r="F552" s="2">
        <f>VLOOKUP($B552,'Changes (pct point)'!$B:$AA,F$645,FALSE)/(VLOOKUP($B552,'Rates (%) SA2'!$B:$AA,F$645,FALSE)-(VLOOKUP($B552,'Changes (pct point)'!$B:$AA,F$645,FALSE)))</f>
        <v>-0.56958239421832202</v>
      </c>
      <c r="G552" s="2">
        <f>VLOOKUP($B552,'Changes (pct point)'!$B:$AA,G$645,FALSE)/(VLOOKUP($B552,'Rates (%) SA2'!$B:$AA,G$645,FALSE)-(VLOOKUP($B552,'Changes (pct point)'!$B:$AA,G$645,FALSE)))</f>
        <v>-0.37239600124267935</v>
      </c>
      <c r="H552" s="2">
        <f>VLOOKUP($B552,'Changes (pct point)'!$B:$AA,H$645,FALSE)/(VLOOKUP($B552,'Rates (%) SA2'!$B:$AA,H$645,FALSE)-(VLOOKUP($B552,'Changes (pct point)'!$B:$AA,H$645,FALSE)))</f>
        <v>-0.37962198240871625</v>
      </c>
      <c r="I552" s="2">
        <f>VLOOKUP($B552,'Changes (pct point)'!$B:$AA,I$645,FALSE)/(VLOOKUP($B552,'Rates (%) SA2'!$B:$AA,I$645,FALSE)-(VLOOKUP($B552,'Changes (pct point)'!$B:$AA,I$645,FALSE)))</f>
        <v>-0.54192668986065662</v>
      </c>
      <c r="J552" s="2">
        <f>VLOOKUP($B552,'Changes (pct point)'!$B:$AA,J$645,FALSE)/(VLOOKUP($B552,'Rates (%) SA2'!$B:$AA,J$645,FALSE)-(VLOOKUP($B552,'Changes (pct point)'!$B:$AA,J$645,FALSE)))</f>
        <v>-0.5979875834096321</v>
      </c>
      <c r="K552" s="2">
        <f>VLOOKUP($B552,'Changes (pct point)'!$B:$AA,K$645,FALSE)/(VLOOKUP($B552,'Rates (%) SA2'!$B:$AA,K$645,FALSE)-(VLOOKUP($B552,'Changes (pct point)'!$B:$AA,K$645,FALSE)))</f>
        <v>-0.52705816667224625</v>
      </c>
      <c r="L552" s="2">
        <f>VLOOKUP($B552,'Changes (pct point)'!$B:$AA,L$645,FALSE)/(VLOOKUP($B552,'Rates (%) SA2'!$B:$AA,L$645,FALSE)-(VLOOKUP($B552,'Changes (pct point)'!$B:$AA,L$645,FALSE)))</f>
        <v>-0.79747379714333644</v>
      </c>
      <c r="M552" s="2">
        <f>VLOOKUP($B552,'Changes (pct point)'!$B:$AA,M$645,FALSE)/(VLOOKUP($B552,'Rates (%) SA2'!$B:$AA,M$645,FALSE)-(VLOOKUP($B552,'Changes (pct point)'!$B:$AA,M$645,FALSE)))</f>
        <v>-0.58383659417300227</v>
      </c>
      <c r="N552" s="2">
        <f>VLOOKUP($B552,'Changes (pct point)'!$B:$AA,N$645,FALSE)/(VLOOKUP($B552,'Rates (%) SA2'!$B:$AA,N$645,FALSE)-(VLOOKUP($B552,'Changes (pct point)'!$B:$AA,N$645,FALSE)))</f>
        <v>-0.57544143623591093</v>
      </c>
      <c r="O552" s="2">
        <f>VLOOKUP($B552,'Changes (pct point)'!$B:$AA,O$645,FALSE)/(VLOOKUP($B552,'Rates (%) SA2'!$B:$AA,O$645,FALSE)-(VLOOKUP($B552,'Changes (pct point)'!$B:$AA,O$645,FALSE)))</f>
        <v>0.33010207173609163</v>
      </c>
      <c r="P552" s="2">
        <f>VLOOKUP($B552,'Changes (pct point)'!$B:$AA,P$645,FALSE)/(VLOOKUP($B552,'Rates (%) SA2'!$B:$AA,P$645,FALSE)-(VLOOKUP($B552,'Changes (pct point)'!$B:$AA,P$645,FALSE)))</f>
        <v>-0.72481773679826789</v>
      </c>
      <c r="Q552" s="2">
        <f>VLOOKUP($B552,'Changes (pct point)'!$B:$AA,Q$645,FALSE)/(VLOOKUP($B552,'Rates (%) SA2'!$B:$AA,Q$645,FALSE)-(VLOOKUP($B552,'Changes (pct point)'!$B:$AA,Q$645,FALSE)))</f>
        <v>-0.45468489904350029</v>
      </c>
      <c r="R552" s="2">
        <f>VLOOKUP($B552,'Changes (pct point)'!$B:$AA,R$645,FALSE)/(VLOOKUP($B552,'Rates (%) SA2'!$B:$AA,R$645,FALSE)-(VLOOKUP($B552,'Changes (pct point)'!$B:$AA,R$645,FALSE)))</f>
        <v>-0.56828780405997259</v>
      </c>
      <c r="S552" s="2">
        <f>VLOOKUP($B552,'Changes (pct point)'!$B:$AA,S$645,FALSE)/(VLOOKUP($B552,'Rates (%) SA2'!$B:$AA,S$645,FALSE)-(VLOOKUP($B552,'Changes (pct point)'!$B:$AA,S$645,FALSE)))</f>
        <v>-0.53034698916650136</v>
      </c>
      <c r="T552" s="2">
        <f>VLOOKUP($B552,'Changes (pct point)'!$B:$AA,T$645,FALSE)/(VLOOKUP($B552,'Rates (%) SA2'!$B:$AA,T$645,FALSE)-(VLOOKUP($B552,'Changes (pct point)'!$B:$AA,T$645,FALSE)))</f>
        <v>-0.28278001532386843</v>
      </c>
      <c r="U552" s="2">
        <f>VLOOKUP($B552,'Changes (pct point)'!$B:$AA,U$645,FALSE)/(VLOOKUP($B552,'Rates (%) SA2'!$B:$AA,U$645,FALSE)-(VLOOKUP($B552,'Changes (pct point)'!$B:$AA,U$645,FALSE)))</f>
        <v>-0.37060365158220815</v>
      </c>
      <c r="V552" s="2">
        <f>VLOOKUP($B552,'Changes (pct point)'!$B:$AA,V$645,FALSE)/(VLOOKUP($B552,'Rates (%) SA2'!$B:$AA,V$645,FALSE)-(VLOOKUP($B552,'Changes (pct point)'!$B:$AA,V$645,FALSE)))</f>
        <v>-0.19657782180215577</v>
      </c>
      <c r="W552" s="2">
        <f>VLOOKUP($B552,'Changes (pct point)'!$B:$AA,W$645,FALSE)/(VLOOKUP($B552,'Rates (%) SA2'!$B:$AA,W$645,FALSE)-(VLOOKUP($B552,'Changes (pct point)'!$B:$AA,W$645,FALSE)))</f>
        <v>-0.28696741854636593</v>
      </c>
      <c r="X552" s="2">
        <f>VLOOKUP($B552,'Changes (pct point)'!$B:$AA,X$645,FALSE)/(VLOOKUP($B552,'Rates (%) SA2'!$B:$AA,X$645,FALSE)-(VLOOKUP($B552,'Changes (pct point)'!$B:$AA,X$645,FALSE)))</f>
        <v>-0.44038155802861684</v>
      </c>
      <c r="Y552" s="2">
        <f>VLOOKUP($B552,'Changes (pct point)'!$B:$AA,Y$645,FALSE)/(VLOOKUP($B552,'Rates (%) SA2'!$B:$AA,Y$645,FALSE)-(VLOOKUP($B552,'Changes (pct point)'!$B:$AA,Y$645,FALSE)))</f>
        <v>0.39114114114114112</v>
      </c>
      <c r="Z552" s="2">
        <f>VLOOKUP($B552,'Changes (pct point)'!$B:$AA,Z$645,FALSE)/(VLOOKUP($B552,'Rates (%) SA2'!$B:$AA,Z$645,FALSE)-(VLOOKUP($B552,'Changes (pct point)'!$B:$AA,Z$645,FALSE)))</f>
        <v>-0.30883032824780399</v>
      </c>
    </row>
    <row r="553" spans="1:26" x14ac:dyDescent="0.3">
      <c r="A553">
        <v>118021651</v>
      </c>
      <c r="B553" t="s">
        <v>458</v>
      </c>
      <c r="C553" s="2">
        <f>VLOOKUP($B553,'Changes (pct point)'!$B:$AA,C$645,FALSE)/(VLOOKUP($B553,'Rates (%) SA2'!$B:$AA,C$645,FALSE)-(VLOOKUP($B553,'Changes (pct point)'!$B:$AA,C$645,FALSE)))</f>
        <v>-0.50029816411892625</v>
      </c>
      <c r="D553" s="2">
        <f>VLOOKUP($B553,'Changes (pct point)'!$B:$AA,D$645,FALSE)/(VLOOKUP($B553,'Rates (%) SA2'!$B:$AA,D$645,FALSE)-(VLOOKUP($B553,'Changes (pct point)'!$B:$AA,D$645,FALSE)))</f>
        <v>-0.77553333909664046</v>
      </c>
      <c r="E553" s="2">
        <f>VLOOKUP($B553,'Changes (pct point)'!$B:$AA,E$645,FALSE)/(VLOOKUP($B553,'Rates (%) SA2'!$B:$AA,E$645,FALSE)-(VLOOKUP($B553,'Changes (pct point)'!$B:$AA,E$645,FALSE)))</f>
        <v>-0.3488895711398497</v>
      </c>
      <c r="F553" s="2">
        <f>VLOOKUP($B553,'Changes (pct point)'!$B:$AA,F$645,FALSE)/(VLOOKUP($B553,'Rates (%) SA2'!$B:$AA,F$645,FALSE)-(VLOOKUP($B553,'Changes (pct point)'!$B:$AA,F$645,FALSE)))</f>
        <v>-0.49890994562729024</v>
      </c>
      <c r="G553" s="2">
        <f>VLOOKUP($B553,'Changes (pct point)'!$B:$AA,G$645,FALSE)/(VLOOKUP($B553,'Rates (%) SA2'!$B:$AA,G$645,FALSE)-(VLOOKUP($B553,'Changes (pct point)'!$B:$AA,G$645,FALSE)))</f>
        <v>-0.17429200423290087</v>
      </c>
      <c r="H553" s="2">
        <f>VLOOKUP($B553,'Changes (pct point)'!$B:$AA,H$645,FALSE)/(VLOOKUP($B553,'Rates (%) SA2'!$B:$AA,H$645,FALSE)-(VLOOKUP($B553,'Changes (pct point)'!$B:$AA,H$645,FALSE)))</f>
        <v>-0.46192613360636608</v>
      </c>
      <c r="I553" s="2">
        <f>VLOOKUP($B553,'Changes (pct point)'!$B:$AA,I$645,FALSE)/(VLOOKUP($B553,'Rates (%) SA2'!$B:$AA,I$645,FALSE)-(VLOOKUP($B553,'Changes (pct point)'!$B:$AA,I$645,FALSE)))</f>
        <v>-0.41510955503385755</v>
      </c>
      <c r="J553" s="2">
        <f>VLOOKUP($B553,'Changes (pct point)'!$B:$AA,J$645,FALSE)/(VLOOKUP($B553,'Rates (%) SA2'!$B:$AA,J$645,FALSE)-(VLOOKUP($B553,'Changes (pct point)'!$B:$AA,J$645,FALSE)))</f>
        <v>-0.50377501235526179</v>
      </c>
      <c r="K553" s="2">
        <f>VLOOKUP($B553,'Changes (pct point)'!$B:$AA,K$645,FALSE)/(VLOOKUP($B553,'Rates (%) SA2'!$B:$AA,K$645,FALSE)-(VLOOKUP($B553,'Changes (pct point)'!$B:$AA,K$645,FALSE)))</f>
        <v>-0.31817893072553732</v>
      </c>
      <c r="L553" s="2">
        <f>VLOOKUP($B553,'Changes (pct point)'!$B:$AA,L$645,FALSE)/(VLOOKUP($B553,'Rates (%) SA2'!$B:$AA,L$645,FALSE)-(VLOOKUP($B553,'Changes (pct point)'!$B:$AA,L$645,FALSE)))</f>
        <v>-0.89518139902603822</v>
      </c>
      <c r="M553" s="2">
        <f>VLOOKUP($B553,'Changes (pct point)'!$B:$AA,M$645,FALSE)/(VLOOKUP($B553,'Rates (%) SA2'!$B:$AA,M$645,FALSE)-(VLOOKUP($B553,'Changes (pct point)'!$B:$AA,M$645,FALSE)))</f>
        <v>-0.70510446667958504</v>
      </c>
      <c r="N553" s="2">
        <f>VLOOKUP($B553,'Changes (pct point)'!$B:$AA,N$645,FALSE)/(VLOOKUP($B553,'Rates (%) SA2'!$B:$AA,N$645,FALSE)-(VLOOKUP($B553,'Changes (pct point)'!$B:$AA,N$645,FALSE)))</f>
        <v>-0.66576128690660896</v>
      </c>
      <c r="O553" s="2">
        <f>VLOOKUP($B553,'Changes (pct point)'!$B:$AA,O$645,FALSE)/(VLOOKUP($B553,'Rates (%) SA2'!$B:$AA,O$645,FALSE)-(VLOOKUP($B553,'Changes (pct point)'!$B:$AA,O$645,FALSE)))</f>
        <v>0.62496783076074403</v>
      </c>
      <c r="P553" s="2">
        <f>VLOOKUP($B553,'Changes (pct point)'!$B:$AA,P$645,FALSE)/(VLOOKUP($B553,'Rates (%) SA2'!$B:$AA,P$645,FALSE)-(VLOOKUP($B553,'Changes (pct point)'!$B:$AA,P$645,FALSE)))</f>
        <v>-0.51118720877348767</v>
      </c>
      <c r="Q553" s="2">
        <f>VLOOKUP($B553,'Changes (pct point)'!$B:$AA,Q$645,FALSE)/(VLOOKUP($B553,'Rates (%) SA2'!$B:$AA,Q$645,FALSE)-(VLOOKUP($B553,'Changes (pct point)'!$B:$AA,Q$645,FALSE)))</f>
        <v>-0.33794792816741526</v>
      </c>
      <c r="R553" s="2">
        <f>VLOOKUP($B553,'Changes (pct point)'!$B:$AA,R$645,FALSE)/(VLOOKUP($B553,'Rates (%) SA2'!$B:$AA,R$645,FALSE)-(VLOOKUP($B553,'Changes (pct point)'!$B:$AA,R$645,FALSE)))</f>
        <v>-0.38817021044605232</v>
      </c>
      <c r="S553" s="2">
        <f>VLOOKUP($B553,'Changes (pct point)'!$B:$AA,S$645,FALSE)/(VLOOKUP($B553,'Rates (%) SA2'!$B:$AA,S$645,FALSE)-(VLOOKUP($B553,'Changes (pct point)'!$B:$AA,S$645,FALSE)))</f>
        <v>-0.24436873826383665</v>
      </c>
      <c r="T553" s="2">
        <f>VLOOKUP($B553,'Changes (pct point)'!$B:$AA,T$645,FALSE)/(VLOOKUP($B553,'Rates (%) SA2'!$B:$AA,T$645,FALSE)-(VLOOKUP($B553,'Changes (pct point)'!$B:$AA,T$645,FALSE)))</f>
        <v>-0.41231337669731427</v>
      </c>
      <c r="U553" s="2">
        <f>VLOOKUP($B553,'Changes (pct point)'!$B:$AA,U$645,FALSE)/(VLOOKUP($B553,'Rates (%) SA2'!$B:$AA,U$645,FALSE)-(VLOOKUP($B553,'Changes (pct point)'!$B:$AA,U$645,FALSE)))</f>
        <v>-0.37162825614994222</v>
      </c>
      <c r="V553" s="2">
        <f>VLOOKUP($B553,'Changes (pct point)'!$B:$AA,V$645,FALSE)/(VLOOKUP($B553,'Rates (%) SA2'!$B:$AA,V$645,FALSE)-(VLOOKUP($B553,'Changes (pct point)'!$B:$AA,V$645,FALSE)))</f>
        <v>-0.50076113774260944</v>
      </c>
      <c r="W553" s="2">
        <f>VLOOKUP($B553,'Changes (pct point)'!$B:$AA,W$645,FALSE)/(VLOOKUP($B553,'Rates (%) SA2'!$B:$AA,W$645,FALSE)-(VLOOKUP($B553,'Changes (pct point)'!$B:$AA,W$645,FALSE)))</f>
        <v>-0.31506849315068497</v>
      </c>
      <c r="X553" s="2">
        <f>VLOOKUP($B553,'Changes (pct point)'!$B:$AA,X$645,FALSE)/(VLOOKUP($B553,'Rates (%) SA2'!$B:$AA,X$645,FALSE)-(VLOOKUP($B553,'Changes (pct point)'!$B:$AA,X$645,FALSE)))</f>
        <v>-0.41939058171745153</v>
      </c>
      <c r="Y553" s="2">
        <f>VLOOKUP($B553,'Changes (pct point)'!$B:$AA,Y$645,FALSE)/(VLOOKUP($B553,'Rates (%) SA2'!$B:$AA,Y$645,FALSE)-(VLOOKUP($B553,'Changes (pct point)'!$B:$AA,Y$645,FALSE)))</f>
        <v>-0.32692307692307698</v>
      </c>
      <c r="Z553" s="2">
        <f>VLOOKUP($B553,'Changes (pct point)'!$B:$AA,Z$645,FALSE)/(VLOOKUP($B553,'Rates (%) SA2'!$B:$AA,Z$645,FALSE)-(VLOOKUP($B553,'Changes (pct point)'!$B:$AA,Z$645,FALSE)))</f>
        <v>-0.17915309446254071</v>
      </c>
    </row>
    <row r="554" spans="1:26" x14ac:dyDescent="0.3">
      <c r="A554">
        <v>112011238</v>
      </c>
      <c r="B554" t="s">
        <v>317</v>
      </c>
      <c r="C554" s="2">
        <f>VLOOKUP($B554,'Changes (pct point)'!$B:$AA,C$645,FALSE)/(VLOOKUP($B554,'Rates (%) SA2'!$B:$AA,C$645,FALSE)-(VLOOKUP($B554,'Changes (pct point)'!$B:$AA,C$645,FALSE)))</f>
        <v>-4.4700879765395884E-2</v>
      </c>
      <c r="D554" s="2">
        <f>VLOOKUP($B554,'Changes (pct point)'!$B:$AA,D$645,FALSE)/(VLOOKUP($B554,'Rates (%) SA2'!$B:$AA,D$645,FALSE)-(VLOOKUP($B554,'Changes (pct point)'!$B:$AA,D$645,FALSE)))</f>
        <v>-0.36118979591836742</v>
      </c>
      <c r="E554" s="2">
        <f>VLOOKUP($B554,'Changes (pct point)'!$B:$AA,E$645,FALSE)/(VLOOKUP($B554,'Rates (%) SA2'!$B:$AA,E$645,FALSE)-(VLOOKUP($B554,'Changes (pct point)'!$B:$AA,E$645,FALSE)))</f>
        <v>0.80270999999999992</v>
      </c>
      <c r="F554" s="2">
        <f>VLOOKUP($B554,'Changes (pct point)'!$B:$AA,F$645,FALSE)/(VLOOKUP($B554,'Rates (%) SA2'!$B:$AA,F$645,FALSE)-(VLOOKUP($B554,'Changes (pct point)'!$B:$AA,F$645,FALSE)))</f>
        <v>0.14247850467289716</v>
      </c>
      <c r="G554" s="2">
        <f>VLOOKUP($B554,'Changes (pct point)'!$B:$AA,G$645,FALSE)/(VLOOKUP($B554,'Rates (%) SA2'!$B:$AA,G$645,FALSE)-(VLOOKUP($B554,'Changes (pct point)'!$B:$AA,G$645,FALSE)))</f>
        <v>-0.33891199999999999</v>
      </c>
      <c r="H554" s="2">
        <f>VLOOKUP($B554,'Changes (pct point)'!$B:$AA,H$645,FALSE)/(VLOOKUP($B554,'Rates (%) SA2'!$B:$AA,H$645,FALSE)-(VLOOKUP($B554,'Changes (pct point)'!$B:$AA,H$645,FALSE)))</f>
        <v>0.36854505494505485</v>
      </c>
      <c r="I554" s="2">
        <f>VLOOKUP($B554,'Changes (pct point)'!$B:$AA,I$645,FALSE)/(VLOOKUP($B554,'Rates (%) SA2'!$B:$AA,I$645,FALSE)-(VLOOKUP($B554,'Changes (pct point)'!$B:$AA,I$645,FALSE)))</f>
        <v>-9.1698684210526293E-2</v>
      </c>
      <c r="J554" s="2">
        <f>VLOOKUP($B554,'Changes (pct point)'!$B:$AA,J$645,FALSE)/(VLOOKUP($B554,'Rates (%) SA2'!$B:$AA,J$645,FALSE)-(VLOOKUP($B554,'Changes (pct point)'!$B:$AA,J$645,FALSE)))</f>
        <v>-1.9202970297029689E-2</v>
      </c>
      <c r="K554" s="2">
        <f>VLOOKUP($B554,'Changes (pct point)'!$B:$AA,K$645,FALSE)/(VLOOKUP($B554,'Rates (%) SA2'!$B:$AA,K$645,FALSE)-(VLOOKUP($B554,'Changes (pct point)'!$B:$AA,K$645,FALSE)))</f>
        <v>0.30515254237288142</v>
      </c>
      <c r="L554" s="2">
        <f>VLOOKUP($B554,'Changes (pct point)'!$B:$AA,L$645,FALSE)/(VLOOKUP($B554,'Rates (%) SA2'!$B:$AA,L$645,FALSE)-(VLOOKUP($B554,'Changes (pct point)'!$B:$AA,L$645,FALSE)))</f>
        <v>-0.19794669421487615</v>
      </c>
      <c r="M554" s="2">
        <f>VLOOKUP($B554,'Changes (pct point)'!$B:$AA,M$645,FALSE)/(VLOOKUP($B554,'Rates (%) SA2'!$B:$AA,M$645,FALSE)-(VLOOKUP($B554,'Changes (pct point)'!$B:$AA,M$645,FALSE)))</f>
        <v>-0.27486886792452825</v>
      </c>
      <c r="N554" s="2">
        <f>VLOOKUP($B554,'Changes (pct point)'!$B:$AA,N$645,FALSE)/(VLOOKUP($B554,'Rates (%) SA2'!$B:$AA,N$645,FALSE)-(VLOOKUP($B554,'Changes (pct point)'!$B:$AA,N$645,FALSE)))</f>
        <v>-0.37372499999999997</v>
      </c>
      <c r="O554" s="2">
        <f>VLOOKUP($B554,'Changes (pct point)'!$B:$AA,O$645,FALSE)/(VLOOKUP($B554,'Rates (%) SA2'!$B:$AA,O$645,FALSE)-(VLOOKUP($B554,'Changes (pct point)'!$B:$AA,O$645,FALSE)))</f>
        <v>1.8827857142857136</v>
      </c>
      <c r="P554" s="2">
        <f>VLOOKUP($B554,'Changes (pct point)'!$B:$AA,P$645,FALSE)/(VLOOKUP($B554,'Rates (%) SA2'!$B:$AA,P$645,FALSE)-(VLOOKUP($B554,'Changes (pct point)'!$B:$AA,P$645,FALSE)))</f>
        <v>-0.17018431372549023</v>
      </c>
      <c r="Q554" s="2">
        <f>VLOOKUP($B554,'Changes (pct point)'!$B:$AA,Q$645,FALSE)/(VLOOKUP($B554,'Rates (%) SA2'!$B:$AA,Q$645,FALSE)-(VLOOKUP($B554,'Changes (pct point)'!$B:$AA,Q$645,FALSE)))</f>
        <v>1.0650777202072538E-2</v>
      </c>
      <c r="R554" s="2">
        <f>VLOOKUP($B554,'Changes (pct point)'!$B:$AA,R$645,FALSE)/(VLOOKUP($B554,'Rates (%) SA2'!$B:$AA,R$645,FALSE)-(VLOOKUP($B554,'Changes (pct point)'!$B:$AA,R$645,FALSE)))</f>
        <v>-0.35563793103448266</v>
      </c>
      <c r="S554" s="2">
        <f>VLOOKUP($B554,'Changes (pct point)'!$B:$AA,S$645,FALSE)/(VLOOKUP($B554,'Rates (%) SA2'!$B:$AA,S$645,FALSE)-(VLOOKUP($B554,'Changes (pct point)'!$B:$AA,S$645,FALSE)))</f>
        <v>-0.36078153846153849</v>
      </c>
      <c r="T554" s="2">
        <f>VLOOKUP($B554,'Changes (pct point)'!$B:$AA,T$645,FALSE)/(VLOOKUP($B554,'Rates (%) SA2'!$B:$AA,T$645,FALSE)-(VLOOKUP($B554,'Changes (pct point)'!$B:$AA,T$645,FALSE)))</f>
        <v>0.46022885572139283</v>
      </c>
      <c r="U554" s="2">
        <f>VLOOKUP($B554,'Changes (pct point)'!$B:$AA,U$645,FALSE)/(VLOOKUP($B554,'Rates (%) SA2'!$B:$AA,U$645,FALSE)-(VLOOKUP($B554,'Changes (pct point)'!$B:$AA,U$645,FALSE)))</f>
        <v>-0.37185823170731708</v>
      </c>
      <c r="V554" s="2">
        <f>VLOOKUP($B554,'Changes (pct point)'!$B:$AA,V$645,FALSE)/(VLOOKUP($B554,'Rates (%) SA2'!$B:$AA,V$645,FALSE)-(VLOOKUP($B554,'Changes (pct point)'!$B:$AA,V$645,FALSE)))</f>
        <v>0</v>
      </c>
      <c r="W554" s="2">
        <f>VLOOKUP($B554,'Changes (pct point)'!$B:$AA,W$645,FALSE)/(VLOOKUP($B554,'Rates (%) SA2'!$B:$AA,W$645,FALSE)-(VLOOKUP($B554,'Changes (pct point)'!$B:$AA,W$645,FALSE)))</f>
        <v>-0.21052631578947367</v>
      </c>
      <c r="X554" s="2">
        <f>VLOOKUP($B554,'Changes (pct point)'!$B:$AA,X$645,FALSE)/(VLOOKUP($B554,'Rates (%) SA2'!$B:$AA,X$645,FALSE)-(VLOOKUP($B554,'Changes (pct point)'!$B:$AA,X$645,FALSE)))</f>
        <v>0.18545081967213115</v>
      </c>
      <c r="Y554" s="2">
        <f>VLOOKUP($B554,'Changes (pct point)'!$B:$AA,Y$645,FALSE)/(VLOOKUP($B554,'Rates (%) SA2'!$B:$AA,Y$645,FALSE)-(VLOOKUP($B554,'Changes (pct point)'!$B:$AA,Y$645,FALSE)))</f>
        <v>0</v>
      </c>
      <c r="Z554" s="2">
        <f>VLOOKUP($B554,'Changes (pct point)'!$B:$AA,Z$645,FALSE)/(VLOOKUP($B554,'Rates (%) SA2'!$B:$AA,Z$645,FALSE)-(VLOOKUP($B554,'Changes (pct point)'!$B:$AA,Z$645,FALSE)))</f>
        <v>-0.3144690781796966</v>
      </c>
    </row>
    <row r="555" spans="1:26" x14ac:dyDescent="0.3">
      <c r="A555">
        <v>114021286</v>
      </c>
      <c r="B555" t="s">
        <v>367</v>
      </c>
      <c r="C555" s="2">
        <f>VLOOKUP($B555,'Changes (pct point)'!$B:$AA,C$645,FALSE)/(VLOOKUP($B555,'Rates (%) SA2'!$B:$AA,C$645,FALSE)-(VLOOKUP($B555,'Changes (pct point)'!$B:$AA,C$645,FALSE)))</f>
        <v>-2.4898734177215134E-2</v>
      </c>
      <c r="D555" s="2">
        <f>VLOOKUP($B555,'Changes (pct point)'!$B:$AA,D$645,FALSE)/(VLOOKUP($B555,'Rates (%) SA2'!$B:$AA,D$645,FALSE)-(VLOOKUP($B555,'Changes (pct point)'!$B:$AA,D$645,FALSE)))</f>
        <v>-0.44429201877934277</v>
      </c>
      <c r="E555" s="2">
        <f>VLOOKUP($B555,'Changes (pct point)'!$B:$AA,E$645,FALSE)/(VLOOKUP($B555,'Rates (%) SA2'!$B:$AA,E$645,FALSE)-(VLOOKUP($B555,'Changes (pct point)'!$B:$AA,E$645,FALSE)))</f>
        <v>0.49422068965517241</v>
      </c>
      <c r="F555" s="2">
        <f>VLOOKUP($B555,'Changes (pct point)'!$B:$AA,F$645,FALSE)/(VLOOKUP($B555,'Rates (%) SA2'!$B:$AA,F$645,FALSE)-(VLOOKUP($B555,'Changes (pct point)'!$B:$AA,F$645,FALSE)))</f>
        <v>1.7150341685649127E-2</v>
      </c>
      <c r="G555" s="2">
        <f>VLOOKUP($B555,'Changes (pct point)'!$B:$AA,G$645,FALSE)/(VLOOKUP($B555,'Rates (%) SA2'!$B:$AA,G$645,FALSE)-(VLOOKUP($B555,'Changes (pct point)'!$B:$AA,G$645,FALSE)))</f>
        <v>0.14258653846153857</v>
      </c>
      <c r="H555" s="2">
        <f>VLOOKUP($B555,'Changes (pct point)'!$B:$AA,H$645,FALSE)/(VLOOKUP($B555,'Rates (%) SA2'!$B:$AA,H$645,FALSE)-(VLOOKUP($B555,'Changes (pct point)'!$B:$AA,H$645,FALSE)))</f>
        <v>0.2096928571428571</v>
      </c>
      <c r="I555" s="2">
        <f>VLOOKUP($B555,'Changes (pct point)'!$B:$AA,I$645,FALSE)/(VLOOKUP($B555,'Rates (%) SA2'!$B:$AA,I$645,FALSE)-(VLOOKUP($B555,'Changes (pct point)'!$B:$AA,I$645,FALSE)))</f>
        <v>1.3842964824120625E-2</v>
      </c>
      <c r="J555" s="2">
        <f>VLOOKUP($B555,'Changes (pct point)'!$B:$AA,J$645,FALSE)/(VLOOKUP($B555,'Rates (%) SA2'!$B:$AA,J$645,FALSE)-(VLOOKUP($B555,'Changes (pct point)'!$B:$AA,J$645,FALSE)))</f>
        <v>-7.9471489361702063E-2</v>
      </c>
      <c r="K555" s="2">
        <f>VLOOKUP($B555,'Changes (pct point)'!$B:$AA,K$645,FALSE)/(VLOOKUP($B555,'Rates (%) SA2'!$B:$AA,K$645,FALSE)-(VLOOKUP($B555,'Changes (pct point)'!$B:$AA,K$645,FALSE)))</f>
        <v>0.14774545454545471</v>
      </c>
      <c r="L555" s="2">
        <f>VLOOKUP($B555,'Changes (pct point)'!$B:$AA,L$645,FALSE)/(VLOOKUP($B555,'Rates (%) SA2'!$B:$AA,L$645,FALSE)-(VLOOKUP($B555,'Changes (pct point)'!$B:$AA,L$645,FALSE)))</f>
        <v>-0.39109042553191486</v>
      </c>
      <c r="M555" s="2">
        <f>VLOOKUP($B555,'Changes (pct point)'!$B:$AA,M$645,FALSE)/(VLOOKUP($B555,'Rates (%) SA2'!$B:$AA,M$645,FALSE)-(VLOOKUP($B555,'Changes (pct point)'!$B:$AA,M$645,FALSE)))</f>
        <v>-9.4807623318385659E-2</v>
      </c>
      <c r="N555" s="2">
        <f>VLOOKUP($B555,'Changes (pct point)'!$B:$AA,N$645,FALSE)/(VLOOKUP($B555,'Rates (%) SA2'!$B:$AA,N$645,FALSE)-(VLOOKUP($B555,'Changes (pct point)'!$B:$AA,N$645,FALSE)))</f>
        <v>0.12300294117647068</v>
      </c>
      <c r="O555" s="2">
        <f>VLOOKUP($B555,'Changes (pct point)'!$B:$AA,O$645,FALSE)/(VLOOKUP($B555,'Rates (%) SA2'!$B:$AA,O$645,FALSE)-(VLOOKUP($B555,'Changes (pct point)'!$B:$AA,O$645,FALSE)))</f>
        <v>0.58913737373737363</v>
      </c>
      <c r="P555" s="2">
        <f>VLOOKUP($B555,'Changes (pct point)'!$B:$AA,P$645,FALSE)/(VLOOKUP($B555,'Rates (%) SA2'!$B:$AA,P$645,FALSE)-(VLOOKUP($B555,'Changes (pct point)'!$B:$AA,P$645,FALSE)))</f>
        <v>-0.10334883720930237</v>
      </c>
      <c r="Q555" s="2">
        <f>VLOOKUP($B555,'Changes (pct point)'!$B:$AA,Q$645,FALSE)/(VLOOKUP($B555,'Rates (%) SA2'!$B:$AA,Q$645,FALSE)-(VLOOKUP($B555,'Changes (pct point)'!$B:$AA,Q$645,FALSE)))</f>
        <v>-9.9037974683544347E-2</v>
      </c>
      <c r="R555" s="2">
        <f>VLOOKUP($B555,'Changes (pct point)'!$B:$AA,R$645,FALSE)/(VLOOKUP($B555,'Rates (%) SA2'!$B:$AA,R$645,FALSE)-(VLOOKUP($B555,'Changes (pct point)'!$B:$AA,R$645,FALSE)))</f>
        <v>0.15165217391304339</v>
      </c>
      <c r="S555" s="2">
        <f>VLOOKUP($B555,'Changes (pct point)'!$B:$AA,S$645,FALSE)/(VLOOKUP($B555,'Rates (%) SA2'!$B:$AA,S$645,FALSE)-(VLOOKUP($B555,'Changes (pct point)'!$B:$AA,S$645,FALSE)))</f>
        <v>-1.324144144144151E-2</v>
      </c>
      <c r="T555" s="2">
        <f>VLOOKUP($B555,'Changes (pct point)'!$B:$AA,T$645,FALSE)/(VLOOKUP($B555,'Rates (%) SA2'!$B:$AA,T$645,FALSE)-(VLOOKUP($B555,'Changes (pct point)'!$B:$AA,T$645,FALSE)))</f>
        <v>0.99001438848920853</v>
      </c>
      <c r="U555" s="2">
        <f>VLOOKUP($B555,'Changes (pct point)'!$B:$AA,U$645,FALSE)/(VLOOKUP($B555,'Rates (%) SA2'!$B:$AA,U$645,FALSE)-(VLOOKUP($B555,'Changes (pct point)'!$B:$AA,U$645,FALSE)))</f>
        <v>-0.37524470842332613</v>
      </c>
      <c r="V555" s="2">
        <f>VLOOKUP($B555,'Changes (pct point)'!$B:$AA,V$645,FALSE)/(VLOOKUP($B555,'Rates (%) SA2'!$B:$AA,V$645,FALSE)-(VLOOKUP($B555,'Changes (pct point)'!$B:$AA,V$645,FALSE)))</f>
        <v>0.60018541666666658</v>
      </c>
      <c r="W555" s="2">
        <f>VLOOKUP($B555,'Changes (pct point)'!$B:$AA,W$645,FALSE)/(VLOOKUP($B555,'Rates (%) SA2'!$B:$AA,W$645,FALSE)-(VLOOKUP($B555,'Changes (pct point)'!$B:$AA,W$645,FALSE)))</f>
        <v>0.19226856561546285</v>
      </c>
      <c r="X555" s="2">
        <f>VLOOKUP($B555,'Changes (pct point)'!$B:$AA,X$645,FALSE)/(VLOOKUP($B555,'Rates (%) SA2'!$B:$AA,X$645,FALSE)-(VLOOKUP($B555,'Changes (pct point)'!$B:$AA,X$645,FALSE)))</f>
        <v>-0.22672064777327935</v>
      </c>
      <c r="Y555" s="2">
        <f>VLOOKUP($B555,'Changes (pct point)'!$B:$AA,Y$645,FALSE)/(VLOOKUP($B555,'Rates (%) SA2'!$B:$AA,Y$645,FALSE)-(VLOOKUP($B555,'Changes (pct point)'!$B:$AA,Y$645,FALSE)))</f>
        <v>0.27858081471747703</v>
      </c>
      <c r="Z555" s="2">
        <f>VLOOKUP($B555,'Changes (pct point)'!$B:$AA,Z$645,FALSE)/(VLOOKUP($B555,'Rates (%) SA2'!$B:$AA,Z$645,FALSE)-(VLOOKUP($B555,'Changes (pct point)'!$B:$AA,Z$645,FALSE)))</f>
        <v>-0.13143086816720259</v>
      </c>
    </row>
    <row r="556" spans="1:26" x14ac:dyDescent="0.3">
      <c r="A556">
        <v>108021158</v>
      </c>
      <c r="B556" t="s">
        <v>237</v>
      </c>
      <c r="C556" s="2">
        <f>VLOOKUP($B556,'Changes (pct point)'!$B:$AA,C$645,FALSE)/(VLOOKUP($B556,'Rates (%) SA2'!$B:$AA,C$645,FALSE)-(VLOOKUP($B556,'Changes (pct point)'!$B:$AA,C$645,FALSE)))</f>
        <v>-9.8150106609807997E-2</v>
      </c>
      <c r="D556" s="2">
        <f>VLOOKUP($B556,'Changes (pct point)'!$B:$AA,D$645,FALSE)/(VLOOKUP($B556,'Rates (%) SA2'!$B:$AA,D$645,FALSE)-(VLOOKUP($B556,'Changes (pct point)'!$B:$AA,D$645,FALSE)))</f>
        <v>-0.49372348066298344</v>
      </c>
      <c r="E556" s="2">
        <f>VLOOKUP($B556,'Changes (pct point)'!$B:$AA,E$645,FALSE)/(VLOOKUP($B556,'Rates (%) SA2'!$B:$AA,E$645,FALSE)-(VLOOKUP($B556,'Changes (pct point)'!$B:$AA,E$645,FALSE)))</f>
        <v>-0.35955128205128201</v>
      </c>
      <c r="F556" s="2">
        <f>VLOOKUP($B556,'Changes (pct point)'!$B:$AA,F$645,FALSE)/(VLOOKUP($B556,'Rates (%) SA2'!$B:$AA,F$645,FALSE)-(VLOOKUP($B556,'Changes (pct point)'!$B:$AA,F$645,FALSE)))</f>
        <v>-8.8336543909348364E-2</v>
      </c>
      <c r="G556" s="2">
        <f>VLOOKUP($B556,'Changes (pct point)'!$B:$AA,G$645,FALSE)/(VLOOKUP($B556,'Rates (%) SA2'!$B:$AA,G$645,FALSE)-(VLOOKUP($B556,'Changes (pct point)'!$B:$AA,G$645,FALSE)))</f>
        <v>0.65390582959641241</v>
      </c>
      <c r="H556" s="2">
        <f>VLOOKUP($B556,'Changes (pct point)'!$B:$AA,H$645,FALSE)/(VLOOKUP($B556,'Rates (%) SA2'!$B:$AA,H$645,FALSE)-(VLOOKUP($B556,'Changes (pct point)'!$B:$AA,H$645,FALSE)))</f>
        <v>0.15892830957230158</v>
      </c>
      <c r="I556" s="2">
        <f>VLOOKUP($B556,'Changes (pct point)'!$B:$AA,I$645,FALSE)/(VLOOKUP($B556,'Rates (%) SA2'!$B:$AA,I$645,FALSE)-(VLOOKUP($B556,'Changes (pct point)'!$B:$AA,I$645,FALSE)))</f>
        <v>-5.7181981981981995E-2</v>
      </c>
      <c r="J556" s="2">
        <f>VLOOKUP($B556,'Changes (pct point)'!$B:$AA,J$645,FALSE)/(VLOOKUP($B556,'Rates (%) SA2'!$B:$AA,J$645,FALSE)-(VLOOKUP($B556,'Changes (pct point)'!$B:$AA,J$645,FALSE)))</f>
        <v>0.1261466666666666</v>
      </c>
      <c r="K556" s="2">
        <f>VLOOKUP($B556,'Changes (pct point)'!$B:$AA,K$645,FALSE)/(VLOOKUP($B556,'Rates (%) SA2'!$B:$AA,K$645,FALSE)-(VLOOKUP($B556,'Changes (pct point)'!$B:$AA,K$645,FALSE)))</f>
        <v>0.42872380952380951</v>
      </c>
      <c r="L556" s="2">
        <f>VLOOKUP($B556,'Changes (pct point)'!$B:$AA,L$645,FALSE)/(VLOOKUP($B556,'Rates (%) SA2'!$B:$AA,L$645,FALSE)-(VLOOKUP($B556,'Changes (pct point)'!$B:$AA,L$645,FALSE)))</f>
        <v>-0.37364768211920529</v>
      </c>
      <c r="M556" s="2">
        <f>VLOOKUP($B556,'Changes (pct point)'!$B:$AA,M$645,FALSE)/(VLOOKUP($B556,'Rates (%) SA2'!$B:$AA,M$645,FALSE)-(VLOOKUP($B556,'Changes (pct point)'!$B:$AA,M$645,FALSE)))</f>
        <v>-0.27114322250639389</v>
      </c>
      <c r="N556" s="2">
        <f>VLOOKUP($B556,'Changes (pct point)'!$B:$AA,N$645,FALSE)/(VLOOKUP($B556,'Rates (%) SA2'!$B:$AA,N$645,FALSE)-(VLOOKUP($B556,'Changes (pct point)'!$B:$AA,N$645,FALSE)))</f>
        <v>-0.37688295454545456</v>
      </c>
      <c r="O556" s="2">
        <f>VLOOKUP($B556,'Changes (pct point)'!$B:$AA,O$645,FALSE)/(VLOOKUP($B556,'Rates (%) SA2'!$B:$AA,O$645,FALSE)-(VLOOKUP($B556,'Changes (pct point)'!$B:$AA,O$645,FALSE)))</f>
        <v>7.4363636363637452E-3</v>
      </c>
      <c r="P556" s="2">
        <f>VLOOKUP($B556,'Changes (pct point)'!$B:$AA,P$645,FALSE)/(VLOOKUP($B556,'Rates (%) SA2'!$B:$AA,P$645,FALSE)-(VLOOKUP($B556,'Changes (pct point)'!$B:$AA,P$645,FALSE)))</f>
        <v>-2.9364864864864944E-2</v>
      </c>
      <c r="Q556" s="2">
        <f>VLOOKUP($B556,'Changes (pct point)'!$B:$AA,Q$645,FALSE)/(VLOOKUP($B556,'Rates (%) SA2'!$B:$AA,Q$645,FALSE)-(VLOOKUP($B556,'Changes (pct point)'!$B:$AA,Q$645,FALSE)))</f>
        <v>6.5369573283859117E-2</v>
      </c>
      <c r="R556" s="2">
        <f>VLOOKUP($B556,'Changes (pct point)'!$B:$AA,R$645,FALSE)/(VLOOKUP($B556,'Rates (%) SA2'!$B:$AA,R$645,FALSE)-(VLOOKUP($B556,'Changes (pct point)'!$B:$AA,R$645,FALSE)))</f>
        <v>0.78880517241379311</v>
      </c>
      <c r="S556" s="2">
        <f>VLOOKUP($B556,'Changes (pct point)'!$B:$AA,S$645,FALSE)/(VLOOKUP($B556,'Rates (%) SA2'!$B:$AA,S$645,FALSE)-(VLOOKUP($B556,'Changes (pct point)'!$B:$AA,S$645,FALSE)))</f>
        <v>-4.7342372881355919E-2</v>
      </c>
      <c r="T556" s="2">
        <f>VLOOKUP($B556,'Changes (pct point)'!$B:$AA,T$645,FALSE)/(VLOOKUP($B556,'Rates (%) SA2'!$B:$AA,T$645,FALSE)-(VLOOKUP($B556,'Changes (pct point)'!$B:$AA,T$645,FALSE)))</f>
        <v>0.89347096774193557</v>
      </c>
      <c r="U556" s="2">
        <f>VLOOKUP($B556,'Changes (pct point)'!$B:$AA,U$645,FALSE)/(VLOOKUP($B556,'Rates (%) SA2'!$B:$AA,U$645,FALSE)-(VLOOKUP($B556,'Changes (pct point)'!$B:$AA,U$645,FALSE)))</f>
        <v>-0.37557816245006653</v>
      </c>
      <c r="V556" s="2">
        <f>VLOOKUP($B556,'Changes (pct point)'!$B:$AA,V$645,FALSE)/(VLOOKUP($B556,'Rates (%) SA2'!$B:$AA,V$645,FALSE)-(VLOOKUP($B556,'Changes (pct point)'!$B:$AA,V$645,FALSE)))</f>
        <v>0.39868820224719098</v>
      </c>
      <c r="W556" s="2">
        <f>VLOOKUP($B556,'Changes (pct point)'!$B:$AA,W$645,FALSE)/(VLOOKUP($B556,'Rates (%) SA2'!$B:$AA,W$645,FALSE)-(VLOOKUP($B556,'Changes (pct point)'!$B:$AA,W$645,FALSE)))</f>
        <v>0.32929564827276808</v>
      </c>
      <c r="X556" s="2">
        <f>VLOOKUP($B556,'Changes (pct point)'!$B:$AA,X$645,FALSE)/(VLOOKUP($B556,'Rates (%) SA2'!$B:$AA,X$645,FALSE)-(VLOOKUP($B556,'Changes (pct point)'!$B:$AA,X$645,FALSE)))</f>
        <v>-0.16849315068493148</v>
      </c>
      <c r="Y556" s="2" t="e">
        <f>VLOOKUP($B556,'Changes (pct point)'!$B:$AA,Y$645,FALSE)/(VLOOKUP($B556,'Rates (%) SA2'!$B:$AA,Y$645,FALSE)-(VLOOKUP($B556,'Changes (pct point)'!$B:$AA,Y$645,FALSE)))</f>
        <v>#DIV/0!</v>
      </c>
      <c r="Z556" s="2">
        <f>VLOOKUP($B556,'Changes (pct point)'!$B:$AA,Z$645,FALSE)/(VLOOKUP($B556,'Rates (%) SA2'!$B:$AA,Z$645,FALSE)-(VLOOKUP($B556,'Changes (pct point)'!$B:$AA,Z$645,FALSE)))</f>
        <v>0.17374640689875442</v>
      </c>
    </row>
    <row r="557" spans="1:26" x14ac:dyDescent="0.3">
      <c r="A557">
        <v>103031074</v>
      </c>
      <c r="B557" t="s">
        <v>148</v>
      </c>
      <c r="C557" s="2">
        <f>VLOOKUP($B557,'Changes (pct point)'!$B:$AA,C$645,FALSE)/(VLOOKUP($B557,'Rates (%) SA2'!$B:$AA,C$645,FALSE)-(VLOOKUP($B557,'Changes (pct point)'!$B:$AA,C$645,FALSE)))</f>
        <v>-0.15446048192771084</v>
      </c>
      <c r="D557" s="2">
        <f>VLOOKUP($B557,'Changes (pct point)'!$B:$AA,D$645,FALSE)/(VLOOKUP($B557,'Rates (%) SA2'!$B:$AA,D$645,FALSE)-(VLOOKUP($B557,'Changes (pct point)'!$B:$AA,D$645,FALSE)))</f>
        <v>-0.29279999999999995</v>
      </c>
      <c r="E557" s="2">
        <f>VLOOKUP($B557,'Changes (pct point)'!$B:$AA,E$645,FALSE)/(VLOOKUP($B557,'Rates (%) SA2'!$B:$AA,E$645,FALSE)-(VLOOKUP($B557,'Changes (pct point)'!$B:$AA,E$645,FALSE)))</f>
        <v>-0.23269230769230767</v>
      </c>
      <c r="F557" s="2">
        <f>VLOOKUP($B557,'Changes (pct point)'!$B:$AA,F$645,FALSE)/(VLOOKUP($B557,'Rates (%) SA2'!$B:$AA,F$645,FALSE)-(VLOOKUP($B557,'Changes (pct point)'!$B:$AA,F$645,FALSE)))</f>
        <v>-8.8282472613458576E-2</v>
      </c>
      <c r="G557" s="2">
        <f>VLOOKUP($B557,'Changes (pct point)'!$B:$AA,G$645,FALSE)/(VLOOKUP($B557,'Rates (%) SA2'!$B:$AA,G$645,FALSE)-(VLOOKUP($B557,'Changes (pct point)'!$B:$AA,G$645,FALSE)))</f>
        <v>-0.10485517241379308</v>
      </c>
      <c r="H557" s="2">
        <f>VLOOKUP($B557,'Changes (pct point)'!$B:$AA,H$645,FALSE)/(VLOOKUP($B557,'Rates (%) SA2'!$B:$AA,H$645,FALSE)-(VLOOKUP($B557,'Changes (pct point)'!$B:$AA,H$645,FALSE)))</f>
        <v>-5.4650772626931542E-2</v>
      </c>
      <c r="I557" s="2">
        <f>VLOOKUP($B557,'Changes (pct point)'!$B:$AA,I$645,FALSE)/(VLOOKUP($B557,'Rates (%) SA2'!$B:$AA,I$645,FALSE)-(VLOOKUP($B557,'Changes (pct point)'!$B:$AA,I$645,FALSE)))</f>
        <v>-0.16431934865900386</v>
      </c>
      <c r="J557" s="2">
        <f>VLOOKUP($B557,'Changes (pct point)'!$B:$AA,J$645,FALSE)/(VLOOKUP($B557,'Rates (%) SA2'!$B:$AA,J$645,FALSE)-(VLOOKUP($B557,'Changes (pct point)'!$B:$AA,J$645,FALSE)))</f>
        <v>-0.13622633744855958</v>
      </c>
      <c r="K557" s="2">
        <f>VLOOKUP($B557,'Changes (pct point)'!$B:$AA,K$645,FALSE)/(VLOOKUP($B557,'Rates (%) SA2'!$B:$AA,K$645,FALSE)-(VLOOKUP($B557,'Changes (pct point)'!$B:$AA,K$645,FALSE)))</f>
        <v>0.11628275862068969</v>
      </c>
      <c r="L557" s="2">
        <f>VLOOKUP($B557,'Changes (pct point)'!$B:$AA,L$645,FALSE)/(VLOOKUP($B557,'Rates (%) SA2'!$B:$AA,L$645,FALSE)-(VLOOKUP($B557,'Changes (pct point)'!$B:$AA,L$645,FALSE)))</f>
        <v>-0.28346720321931601</v>
      </c>
      <c r="M557" s="2">
        <f>VLOOKUP($B557,'Changes (pct point)'!$B:$AA,M$645,FALSE)/(VLOOKUP($B557,'Rates (%) SA2'!$B:$AA,M$645,FALSE)-(VLOOKUP($B557,'Changes (pct point)'!$B:$AA,M$645,FALSE)))</f>
        <v>-9.9515454545454629E-2</v>
      </c>
      <c r="N557" s="2">
        <f>VLOOKUP($B557,'Changes (pct point)'!$B:$AA,N$645,FALSE)/(VLOOKUP($B557,'Rates (%) SA2'!$B:$AA,N$645,FALSE)-(VLOOKUP($B557,'Changes (pct point)'!$B:$AA,N$645,FALSE)))</f>
        <v>-0.31818250000000003</v>
      </c>
      <c r="O557" s="2">
        <f>VLOOKUP($B557,'Changes (pct point)'!$B:$AA,O$645,FALSE)/(VLOOKUP($B557,'Rates (%) SA2'!$B:$AA,O$645,FALSE)-(VLOOKUP($B557,'Changes (pct point)'!$B:$AA,O$645,FALSE)))</f>
        <v>0.77278769230769229</v>
      </c>
      <c r="P557" s="2">
        <f>VLOOKUP($B557,'Changes (pct point)'!$B:$AA,P$645,FALSE)/(VLOOKUP($B557,'Rates (%) SA2'!$B:$AA,P$645,FALSE)-(VLOOKUP($B557,'Changes (pct point)'!$B:$AA,P$645,FALSE)))</f>
        <v>0.34813207547169805</v>
      </c>
      <c r="Q557" s="2">
        <f>VLOOKUP($B557,'Changes (pct point)'!$B:$AA,Q$645,FALSE)/(VLOOKUP($B557,'Rates (%) SA2'!$B:$AA,Q$645,FALSE)-(VLOOKUP($B557,'Changes (pct point)'!$B:$AA,Q$645,FALSE)))</f>
        <v>-4.6923076923077039E-2</v>
      </c>
      <c r="R557" s="2">
        <f>VLOOKUP($B557,'Changes (pct point)'!$B:$AA,R$645,FALSE)/(VLOOKUP($B557,'Rates (%) SA2'!$B:$AA,R$645,FALSE)-(VLOOKUP($B557,'Changes (pct point)'!$B:$AA,R$645,FALSE)))</f>
        <v>-0.16721515151515154</v>
      </c>
      <c r="S557" s="2">
        <f>VLOOKUP($B557,'Changes (pct point)'!$B:$AA,S$645,FALSE)/(VLOOKUP($B557,'Rates (%) SA2'!$B:$AA,S$645,FALSE)-(VLOOKUP($B557,'Changes (pct point)'!$B:$AA,S$645,FALSE)))</f>
        <v>-0.24643173076923081</v>
      </c>
      <c r="T557" s="2">
        <f>VLOOKUP($B557,'Changes (pct point)'!$B:$AA,T$645,FALSE)/(VLOOKUP($B557,'Rates (%) SA2'!$B:$AA,T$645,FALSE)-(VLOOKUP($B557,'Changes (pct point)'!$B:$AA,T$645,FALSE)))</f>
        <v>0.46590334928229649</v>
      </c>
      <c r="U557" s="2">
        <f>VLOOKUP($B557,'Changes (pct point)'!$B:$AA,U$645,FALSE)/(VLOOKUP($B557,'Rates (%) SA2'!$B:$AA,U$645,FALSE)-(VLOOKUP($B557,'Changes (pct point)'!$B:$AA,U$645,FALSE)))</f>
        <v>-0.3756065934065933</v>
      </c>
      <c r="V557" s="2">
        <f>VLOOKUP($B557,'Changes (pct point)'!$B:$AA,V$645,FALSE)/(VLOOKUP($B557,'Rates (%) SA2'!$B:$AA,V$645,FALSE)-(VLOOKUP($B557,'Changes (pct point)'!$B:$AA,V$645,FALSE)))</f>
        <v>0.13980588235294117</v>
      </c>
      <c r="W557" s="2">
        <f>VLOOKUP($B557,'Changes (pct point)'!$B:$AA,W$645,FALSE)/(VLOOKUP($B557,'Rates (%) SA2'!$B:$AA,W$645,FALSE)-(VLOOKUP($B557,'Changes (pct point)'!$B:$AA,W$645,FALSE)))</f>
        <v>7.0875521143537817E-2</v>
      </c>
      <c r="X557" s="2">
        <f>VLOOKUP($B557,'Changes (pct point)'!$B:$AA,X$645,FALSE)/(VLOOKUP($B557,'Rates (%) SA2'!$B:$AA,X$645,FALSE)-(VLOOKUP($B557,'Changes (pct point)'!$B:$AA,X$645,FALSE)))</f>
        <v>-7.2872788542544226E-2</v>
      </c>
      <c r="Y557" s="2" t="e">
        <f>VLOOKUP($B557,'Changes (pct point)'!$B:$AA,Y$645,FALSE)/(VLOOKUP($B557,'Rates (%) SA2'!$B:$AA,Y$645,FALSE)-(VLOOKUP($B557,'Changes (pct point)'!$B:$AA,Y$645,FALSE)))</f>
        <v>#DIV/0!</v>
      </c>
      <c r="Z557" s="2">
        <f>VLOOKUP($B557,'Changes (pct point)'!$B:$AA,Z$645,FALSE)/(VLOOKUP($B557,'Rates (%) SA2'!$B:$AA,Z$645,FALSE)-(VLOOKUP($B557,'Changes (pct point)'!$B:$AA,Z$645,FALSE)))</f>
        <v>0.30889235569422774</v>
      </c>
    </row>
    <row r="558" spans="1:26" x14ac:dyDescent="0.3">
      <c r="A558">
        <v>107031136</v>
      </c>
      <c r="B558" t="s">
        <v>214</v>
      </c>
      <c r="C558" s="2">
        <f>VLOOKUP($B558,'Changes (pct point)'!$B:$AA,C$645,FALSE)/(VLOOKUP($B558,'Rates (%) SA2'!$B:$AA,C$645,FALSE)-(VLOOKUP($B558,'Changes (pct point)'!$B:$AA,C$645,FALSE)))</f>
        <v>3.7442604006163283E-2</v>
      </c>
      <c r="D558" s="2">
        <f>VLOOKUP($B558,'Changes (pct point)'!$B:$AA,D$645,FALSE)/(VLOOKUP($B558,'Rates (%) SA2'!$B:$AA,D$645,FALSE)-(VLOOKUP($B558,'Changes (pct point)'!$B:$AA,D$645,FALSE)))</f>
        <v>-0.39794811320754719</v>
      </c>
      <c r="E558" s="2">
        <f>VLOOKUP($B558,'Changes (pct point)'!$B:$AA,E$645,FALSE)/(VLOOKUP($B558,'Rates (%) SA2'!$B:$AA,E$645,FALSE)-(VLOOKUP($B558,'Changes (pct point)'!$B:$AA,E$645,FALSE)))</f>
        <v>0.2157757961783438</v>
      </c>
      <c r="F558" s="2">
        <f>VLOOKUP($B558,'Changes (pct point)'!$B:$AA,F$645,FALSE)/(VLOOKUP($B558,'Rates (%) SA2'!$B:$AA,F$645,FALSE)-(VLOOKUP($B558,'Changes (pct point)'!$B:$AA,F$645,FALSE)))</f>
        <v>0.29132339622641507</v>
      </c>
      <c r="G558" s="2">
        <f>VLOOKUP($B558,'Changes (pct point)'!$B:$AA,G$645,FALSE)/(VLOOKUP($B558,'Rates (%) SA2'!$B:$AA,G$645,FALSE)-(VLOOKUP($B558,'Changes (pct point)'!$B:$AA,G$645,FALSE)))</f>
        <v>0.18795106382978716</v>
      </c>
      <c r="H558" s="2">
        <f>VLOOKUP($B558,'Changes (pct point)'!$B:$AA,H$645,FALSE)/(VLOOKUP($B558,'Rates (%) SA2'!$B:$AA,H$645,FALSE)-(VLOOKUP($B558,'Changes (pct point)'!$B:$AA,H$645,FALSE)))</f>
        <v>0.26483563218390799</v>
      </c>
      <c r="I558" s="2">
        <f>VLOOKUP($B558,'Changes (pct point)'!$B:$AA,I$645,FALSE)/(VLOOKUP($B558,'Rates (%) SA2'!$B:$AA,I$645,FALSE)-(VLOOKUP($B558,'Changes (pct point)'!$B:$AA,I$645,FALSE)))</f>
        <v>0.23585068181818172</v>
      </c>
      <c r="J558" s="2">
        <f>VLOOKUP($B558,'Changes (pct point)'!$B:$AA,J$645,FALSE)/(VLOOKUP($B558,'Rates (%) SA2'!$B:$AA,J$645,FALSE)-(VLOOKUP($B558,'Changes (pct point)'!$B:$AA,J$645,FALSE)))</f>
        <v>-0.22097</v>
      </c>
      <c r="K558" s="2">
        <f>VLOOKUP($B558,'Changes (pct point)'!$B:$AA,K$645,FALSE)/(VLOOKUP($B558,'Rates (%) SA2'!$B:$AA,K$645,FALSE)-(VLOOKUP($B558,'Changes (pct point)'!$B:$AA,K$645,FALSE)))</f>
        <v>0.63376228571428583</v>
      </c>
      <c r="L558" s="2">
        <f>VLOOKUP($B558,'Changes (pct point)'!$B:$AA,L$645,FALSE)/(VLOOKUP($B558,'Rates (%) SA2'!$B:$AA,L$645,FALSE)-(VLOOKUP($B558,'Changes (pct point)'!$B:$AA,L$645,FALSE)))</f>
        <v>-5.5885714285714191E-2</v>
      </c>
      <c r="M558" s="2">
        <f>VLOOKUP($B558,'Changes (pct point)'!$B:$AA,M$645,FALSE)/(VLOOKUP($B558,'Rates (%) SA2'!$B:$AA,M$645,FALSE)-(VLOOKUP($B558,'Changes (pct point)'!$B:$AA,M$645,FALSE)))</f>
        <v>-0.24077999999999994</v>
      </c>
      <c r="N558" s="2">
        <f>VLOOKUP($B558,'Changes (pct point)'!$B:$AA,N$645,FALSE)/(VLOOKUP($B558,'Rates (%) SA2'!$B:$AA,N$645,FALSE)-(VLOOKUP($B558,'Changes (pct point)'!$B:$AA,N$645,FALSE)))</f>
        <v>-0.21494054054054057</v>
      </c>
      <c r="O558" s="2">
        <f>VLOOKUP($B558,'Changes (pct point)'!$B:$AA,O$645,FALSE)/(VLOOKUP($B558,'Rates (%) SA2'!$B:$AA,O$645,FALSE)-(VLOOKUP($B558,'Changes (pct point)'!$B:$AA,O$645,FALSE)))</f>
        <v>0.98737572815533992</v>
      </c>
      <c r="P558" s="2">
        <f>VLOOKUP($B558,'Changes (pct point)'!$B:$AA,P$645,FALSE)/(VLOOKUP($B558,'Rates (%) SA2'!$B:$AA,P$645,FALSE)-(VLOOKUP($B558,'Changes (pct point)'!$B:$AA,P$645,FALSE)))</f>
        <v>1.4405962264150947</v>
      </c>
      <c r="Q558" s="2">
        <f>VLOOKUP($B558,'Changes (pct point)'!$B:$AA,Q$645,FALSE)/(VLOOKUP($B558,'Rates (%) SA2'!$B:$AA,Q$645,FALSE)-(VLOOKUP($B558,'Changes (pct point)'!$B:$AA,Q$645,FALSE)))</f>
        <v>0.25561042183622829</v>
      </c>
      <c r="R558" s="2">
        <f>VLOOKUP($B558,'Changes (pct point)'!$B:$AA,R$645,FALSE)/(VLOOKUP($B558,'Rates (%) SA2'!$B:$AA,R$645,FALSE)-(VLOOKUP($B558,'Changes (pct point)'!$B:$AA,R$645,FALSE)))</f>
        <v>0.34879763313609463</v>
      </c>
      <c r="S558" s="2">
        <f>VLOOKUP($B558,'Changes (pct point)'!$B:$AA,S$645,FALSE)/(VLOOKUP($B558,'Rates (%) SA2'!$B:$AA,S$645,FALSE)-(VLOOKUP($B558,'Changes (pct point)'!$B:$AA,S$645,FALSE)))</f>
        <v>7.7558477508650539E-2</v>
      </c>
      <c r="T558" s="2">
        <f>VLOOKUP($B558,'Changes (pct point)'!$B:$AA,T$645,FALSE)/(VLOOKUP($B558,'Rates (%) SA2'!$B:$AA,T$645,FALSE)-(VLOOKUP($B558,'Changes (pct point)'!$B:$AA,T$645,FALSE)))</f>
        <v>1.1239935483870966</v>
      </c>
      <c r="U558" s="2">
        <f>VLOOKUP($B558,'Changes (pct point)'!$B:$AA,U$645,FALSE)/(VLOOKUP($B558,'Rates (%) SA2'!$B:$AA,U$645,FALSE)-(VLOOKUP($B558,'Changes (pct point)'!$B:$AA,U$645,FALSE)))</f>
        <v>-0.37696862745098042</v>
      </c>
      <c r="V558" s="2">
        <f>VLOOKUP($B558,'Changes (pct point)'!$B:$AA,V$645,FALSE)/(VLOOKUP($B558,'Rates (%) SA2'!$B:$AA,V$645,FALSE)-(VLOOKUP($B558,'Changes (pct point)'!$B:$AA,V$645,FALSE)))</f>
        <v>-6.2107246376811649E-2</v>
      </c>
      <c r="W558" s="2">
        <f>VLOOKUP($B558,'Changes (pct point)'!$B:$AA,W$645,FALSE)/(VLOOKUP($B558,'Rates (%) SA2'!$B:$AA,W$645,FALSE)-(VLOOKUP($B558,'Changes (pct point)'!$B:$AA,W$645,FALSE)))</f>
        <v>0.19527363184079605</v>
      </c>
      <c r="X558" s="2">
        <f>VLOOKUP($B558,'Changes (pct point)'!$B:$AA,X$645,FALSE)/(VLOOKUP($B558,'Rates (%) SA2'!$B:$AA,X$645,FALSE)-(VLOOKUP($B558,'Changes (pct point)'!$B:$AA,X$645,FALSE)))</f>
        <v>-0.35175345377258238</v>
      </c>
      <c r="Y558" s="2">
        <f>VLOOKUP($B558,'Changes (pct point)'!$B:$AA,Y$645,FALSE)/(VLOOKUP($B558,'Rates (%) SA2'!$B:$AA,Y$645,FALSE)-(VLOOKUP($B558,'Changes (pct point)'!$B:$AA,Y$645,FALSE)))</f>
        <v>-8.8000000000000009E-2</v>
      </c>
      <c r="Z558" s="2">
        <f>VLOOKUP($B558,'Changes (pct point)'!$B:$AA,Z$645,FALSE)/(VLOOKUP($B558,'Rates (%) SA2'!$B:$AA,Z$645,FALSE)-(VLOOKUP($B558,'Changes (pct point)'!$B:$AA,Z$645,FALSE)))</f>
        <v>9.2298288508557466E-2</v>
      </c>
    </row>
    <row r="559" spans="1:26" x14ac:dyDescent="0.3">
      <c r="A559">
        <v>107041150</v>
      </c>
      <c r="B559" t="s">
        <v>227</v>
      </c>
      <c r="C559" s="2">
        <f>VLOOKUP($B559,'Changes (pct point)'!$B:$AA,C$645,FALSE)/(VLOOKUP($B559,'Rates (%) SA2'!$B:$AA,C$645,FALSE)-(VLOOKUP($B559,'Changes (pct point)'!$B:$AA,C$645,FALSE)))</f>
        <v>5.8912825971261344E-2</v>
      </c>
      <c r="D559" s="2">
        <f>VLOOKUP($B559,'Changes (pct point)'!$B:$AA,D$645,FALSE)/(VLOOKUP($B559,'Rates (%) SA2'!$B:$AA,D$645,FALSE)-(VLOOKUP($B559,'Changes (pct point)'!$B:$AA,D$645,FALSE)))</f>
        <v>-0.37416265822784806</v>
      </c>
      <c r="E559" s="2">
        <f>VLOOKUP($B559,'Changes (pct point)'!$B:$AA,E$645,FALSE)/(VLOOKUP($B559,'Rates (%) SA2'!$B:$AA,E$645,FALSE)-(VLOOKUP($B559,'Changes (pct point)'!$B:$AA,E$645,FALSE)))</f>
        <v>0.15316428571428567</v>
      </c>
      <c r="F559" s="2">
        <f>VLOOKUP($B559,'Changes (pct point)'!$B:$AA,F$645,FALSE)/(VLOOKUP($B559,'Rates (%) SA2'!$B:$AA,F$645,FALSE)-(VLOOKUP($B559,'Changes (pct point)'!$B:$AA,F$645,FALSE)))</f>
        <v>0.17677383592017731</v>
      </c>
      <c r="G559" s="2">
        <f>VLOOKUP($B559,'Changes (pct point)'!$B:$AA,G$645,FALSE)/(VLOOKUP($B559,'Rates (%) SA2'!$B:$AA,G$645,FALSE)-(VLOOKUP($B559,'Changes (pct point)'!$B:$AA,G$645,FALSE)))</f>
        <v>0.32273615635179159</v>
      </c>
      <c r="H559" s="2">
        <f>VLOOKUP($B559,'Changes (pct point)'!$B:$AA,H$645,FALSE)/(VLOOKUP($B559,'Rates (%) SA2'!$B:$AA,H$645,FALSE)-(VLOOKUP($B559,'Changes (pct point)'!$B:$AA,H$645,FALSE)))</f>
        <v>0.33717008797653952</v>
      </c>
      <c r="I559" s="2">
        <f>VLOOKUP($B559,'Changes (pct point)'!$B:$AA,I$645,FALSE)/(VLOOKUP($B559,'Rates (%) SA2'!$B:$AA,I$645,FALSE)-(VLOOKUP($B559,'Changes (pct point)'!$B:$AA,I$645,FALSE)))</f>
        <v>8.9852282157676183E-2</v>
      </c>
      <c r="J559" s="2">
        <f>VLOOKUP($B559,'Changes (pct point)'!$B:$AA,J$645,FALSE)/(VLOOKUP($B559,'Rates (%) SA2'!$B:$AA,J$645,FALSE)-(VLOOKUP($B559,'Changes (pct point)'!$B:$AA,J$645,FALSE)))</f>
        <v>0.11702159624413151</v>
      </c>
      <c r="K559" s="2">
        <f>VLOOKUP($B559,'Changes (pct point)'!$B:$AA,K$645,FALSE)/(VLOOKUP($B559,'Rates (%) SA2'!$B:$AA,K$645,FALSE)-(VLOOKUP($B559,'Changes (pct point)'!$B:$AA,K$645,FALSE)))</f>
        <v>0.36929795918367347</v>
      </c>
      <c r="L559" s="2">
        <f>VLOOKUP($B559,'Changes (pct point)'!$B:$AA,L$645,FALSE)/(VLOOKUP($B559,'Rates (%) SA2'!$B:$AA,L$645,FALSE)-(VLOOKUP($B559,'Changes (pct point)'!$B:$AA,L$645,FALSE)))</f>
        <v>-0.3300190114068442</v>
      </c>
      <c r="M559" s="2">
        <f>VLOOKUP($B559,'Changes (pct point)'!$B:$AA,M$645,FALSE)/(VLOOKUP($B559,'Rates (%) SA2'!$B:$AA,M$645,FALSE)-(VLOOKUP($B559,'Changes (pct point)'!$B:$AA,M$645,FALSE)))</f>
        <v>-6.5477031802120195E-2</v>
      </c>
      <c r="N559" s="2">
        <f>VLOOKUP($B559,'Changes (pct point)'!$B:$AA,N$645,FALSE)/(VLOOKUP($B559,'Rates (%) SA2'!$B:$AA,N$645,FALSE)-(VLOOKUP($B559,'Changes (pct point)'!$B:$AA,N$645,FALSE)))</f>
        <v>-0.35322289156626507</v>
      </c>
      <c r="O559" s="2">
        <f>VLOOKUP($B559,'Changes (pct point)'!$B:$AA,O$645,FALSE)/(VLOOKUP($B559,'Rates (%) SA2'!$B:$AA,O$645,FALSE)-(VLOOKUP($B559,'Changes (pct point)'!$B:$AA,O$645,FALSE)))</f>
        <v>1.7774972222222223</v>
      </c>
      <c r="P559" s="2">
        <f>VLOOKUP($B559,'Changes (pct point)'!$B:$AA,P$645,FALSE)/(VLOOKUP($B559,'Rates (%) SA2'!$B:$AA,P$645,FALSE)-(VLOOKUP($B559,'Changes (pct point)'!$B:$AA,P$645,FALSE)))</f>
        <v>-0.26388535031847132</v>
      </c>
      <c r="Q559" s="2">
        <f>VLOOKUP($B559,'Changes (pct point)'!$B:$AA,Q$645,FALSE)/(VLOOKUP($B559,'Rates (%) SA2'!$B:$AA,Q$645,FALSE)-(VLOOKUP($B559,'Changes (pct point)'!$B:$AA,Q$645,FALSE)))</f>
        <v>0.26228054298642534</v>
      </c>
      <c r="R559" s="2">
        <f>VLOOKUP($B559,'Changes (pct point)'!$B:$AA,R$645,FALSE)/(VLOOKUP($B559,'Rates (%) SA2'!$B:$AA,R$645,FALSE)-(VLOOKUP($B559,'Changes (pct point)'!$B:$AA,R$645,FALSE)))</f>
        <v>0.43503225806451606</v>
      </c>
      <c r="S559" s="2">
        <f>VLOOKUP($B559,'Changes (pct point)'!$B:$AA,S$645,FALSE)/(VLOOKUP($B559,'Rates (%) SA2'!$B:$AA,S$645,FALSE)-(VLOOKUP($B559,'Changes (pct point)'!$B:$AA,S$645,FALSE)))</f>
        <v>4.0945110410094528E-2</v>
      </c>
      <c r="T559" s="2">
        <f>VLOOKUP($B559,'Changes (pct point)'!$B:$AA,T$645,FALSE)/(VLOOKUP($B559,'Rates (%) SA2'!$B:$AA,T$645,FALSE)-(VLOOKUP($B559,'Changes (pct point)'!$B:$AA,T$645,FALSE)))</f>
        <v>1.4515546511627904</v>
      </c>
      <c r="U559" s="2">
        <f>VLOOKUP($B559,'Changes (pct point)'!$B:$AA,U$645,FALSE)/(VLOOKUP($B559,'Rates (%) SA2'!$B:$AA,U$645,FALSE)-(VLOOKUP($B559,'Changes (pct point)'!$B:$AA,U$645,FALSE)))</f>
        <v>-0.37773904282115861</v>
      </c>
      <c r="V559" s="2">
        <f>VLOOKUP($B559,'Changes (pct point)'!$B:$AA,V$645,FALSE)/(VLOOKUP($B559,'Rates (%) SA2'!$B:$AA,V$645,FALSE)-(VLOOKUP($B559,'Changes (pct point)'!$B:$AA,V$645,FALSE)))</f>
        <v>1.9383095723014204E-2</v>
      </c>
      <c r="W559" s="2">
        <f>VLOOKUP($B559,'Changes (pct point)'!$B:$AA,W$645,FALSE)/(VLOOKUP($B559,'Rates (%) SA2'!$B:$AA,W$645,FALSE)-(VLOOKUP($B559,'Changes (pct point)'!$B:$AA,W$645,FALSE)))</f>
        <v>0.25353773584905659</v>
      </c>
      <c r="X559" s="2">
        <f>VLOOKUP($B559,'Changes (pct point)'!$B:$AA,X$645,FALSE)/(VLOOKUP($B559,'Rates (%) SA2'!$B:$AA,X$645,FALSE)-(VLOOKUP($B559,'Changes (pct point)'!$B:$AA,X$645,FALSE)))</f>
        <v>0.23136495643756053</v>
      </c>
      <c r="Y559" s="2">
        <f>VLOOKUP($B559,'Changes (pct point)'!$B:$AA,Y$645,FALSE)/(VLOOKUP($B559,'Rates (%) SA2'!$B:$AA,Y$645,FALSE)-(VLOOKUP($B559,'Changes (pct point)'!$B:$AA,Y$645,FALSE)))</f>
        <v>-0.25889967637540451</v>
      </c>
      <c r="Z559" s="2">
        <f>VLOOKUP($B559,'Changes (pct point)'!$B:$AA,Z$645,FALSE)/(VLOOKUP($B559,'Rates (%) SA2'!$B:$AA,Z$645,FALSE)-(VLOOKUP($B559,'Changes (pct point)'!$B:$AA,Z$645,FALSE)))</f>
        <v>0.19820717131474105</v>
      </c>
    </row>
    <row r="560" spans="1:26" x14ac:dyDescent="0.3">
      <c r="A560">
        <v>103021067</v>
      </c>
      <c r="B560" t="s">
        <v>141</v>
      </c>
      <c r="C560" s="2">
        <f>VLOOKUP($B560,'Changes (pct point)'!$B:$AA,C$645,FALSE)/(VLOOKUP($B560,'Rates (%) SA2'!$B:$AA,C$645,FALSE)-(VLOOKUP($B560,'Changes (pct point)'!$B:$AA,C$645,FALSE)))</f>
        <v>-0.17924621372965319</v>
      </c>
      <c r="D560" s="2">
        <f>VLOOKUP($B560,'Changes (pct point)'!$B:$AA,D$645,FALSE)/(VLOOKUP($B560,'Rates (%) SA2'!$B:$AA,D$645,FALSE)-(VLOOKUP($B560,'Changes (pct point)'!$B:$AA,D$645,FALSE)))</f>
        <v>-0.33986969696969699</v>
      </c>
      <c r="E560" s="2">
        <f>VLOOKUP($B560,'Changes (pct point)'!$B:$AA,E$645,FALSE)/(VLOOKUP($B560,'Rates (%) SA2'!$B:$AA,E$645,FALSE)-(VLOOKUP($B560,'Changes (pct point)'!$B:$AA,E$645,FALSE)))</f>
        <v>-0.50151265060240968</v>
      </c>
      <c r="F560" s="2">
        <f>VLOOKUP($B560,'Changes (pct point)'!$B:$AA,F$645,FALSE)/(VLOOKUP($B560,'Rates (%) SA2'!$B:$AA,F$645,FALSE)-(VLOOKUP($B560,'Changes (pct point)'!$B:$AA,F$645,FALSE)))</f>
        <v>-0.16637565891472866</v>
      </c>
      <c r="G560" s="2">
        <f>VLOOKUP($B560,'Changes (pct point)'!$B:$AA,G$645,FALSE)/(VLOOKUP($B560,'Rates (%) SA2'!$B:$AA,G$645,FALSE)-(VLOOKUP($B560,'Changes (pct point)'!$B:$AA,G$645,FALSE)))</f>
        <v>0.37170000000000003</v>
      </c>
      <c r="H560" s="2">
        <f>VLOOKUP($B560,'Changes (pct point)'!$B:$AA,H$645,FALSE)/(VLOOKUP($B560,'Rates (%) SA2'!$B:$AA,H$645,FALSE)-(VLOOKUP($B560,'Changes (pct point)'!$B:$AA,H$645,FALSE)))</f>
        <v>-6.7307692307692332E-2</v>
      </c>
      <c r="I560" s="2">
        <f>VLOOKUP($B560,'Changes (pct point)'!$B:$AA,I$645,FALSE)/(VLOOKUP($B560,'Rates (%) SA2'!$B:$AA,I$645,FALSE)-(VLOOKUP($B560,'Changes (pct point)'!$B:$AA,I$645,FALSE)))</f>
        <v>-0.15715588785046727</v>
      </c>
      <c r="J560" s="2">
        <f>VLOOKUP($B560,'Changes (pct point)'!$B:$AA,J$645,FALSE)/(VLOOKUP($B560,'Rates (%) SA2'!$B:$AA,J$645,FALSE)-(VLOOKUP($B560,'Changes (pct point)'!$B:$AA,J$645,FALSE)))</f>
        <v>-9.1175652173912936E-2</v>
      </c>
      <c r="K560" s="2">
        <f>VLOOKUP($B560,'Changes (pct point)'!$B:$AA,K$645,FALSE)/(VLOOKUP($B560,'Rates (%) SA2'!$B:$AA,K$645,FALSE)-(VLOOKUP($B560,'Changes (pct point)'!$B:$AA,K$645,FALSE)))</f>
        <v>0.45497464788732395</v>
      </c>
      <c r="L560" s="2">
        <f>VLOOKUP($B560,'Changes (pct point)'!$B:$AA,L$645,FALSE)/(VLOOKUP($B560,'Rates (%) SA2'!$B:$AA,L$645,FALSE)-(VLOOKUP($B560,'Changes (pct point)'!$B:$AA,L$645,FALSE)))</f>
        <v>-2.4065782493368666E-2</v>
      </c>
      <c r="M560" s="2">
        <f>VLOOKUP($B560,'Changes (pct point)'!$B:$AA,M$645,FALSE)/(VLOOKUP($B560,'Rates (%) SA2'!$B:$AA,M$645,FALSE)-(VLOOKUP($B560,'Changes (pct point)'!$B:$AA,M$645,FALSE)))</f>
        <v>-0.40269884393063582</v>
      </c>
      <c r="N560" s="2">
        <f>VLOOKUP($B560,'Changes (pct point)'!$B:$AA,N$645,FALSE)/(VLOOKUP($B560,'Rates (%) SA2'!$B:$AA,N$645,FALSE)-(VLOOKUP($B560,'Changes (pct point)'!$B:$AA,N$645,FALSE)))</f>
        <v>-0.51005116279069773</v>
      </c>
      <c r="O560" s="2">
        <f>VLOOKUP($B560,'Changes (pct point)'!$B:$AA,O$645,FALSE)/(VLOOKUP($B560,'Rates (%) SA2'!$B:$AA,O$645,FALSE)-(VLOOKUP($B560,'Changes (pct point)'!$B:$AA,O$645,FALSE)))</f>
        <v>5.4228378378378371E-2</v>
      </c>
      <c r="P560" s="2">
        <f>VLOOKUP($B560,'Changes (pct point)'!$B:$AA,P$645,FALSE)/(VLOOKUP($B560,'Rates (%) SA2'!$B:$AA,P$645,FALSE)-(VLOOKUP($B560,'Changes (pct point)'!$B:$AA,P$645,FALSE)))</f>
        <v>-0.20997131782945747</v>
      </c>
      <c r="Q560" s="2">
        <f>VLOOKUP($B560,'Changes (pct point)'!$B:$AA,Q$645,FALSE)/(VLOOKUP($B560,'Rates (%) SA2'!$B:$AA,Q$645,FALSE)-(VLOOKUP($B560,'Changes (pct point)'!$B:$AA,Q$645,FALSE)))</f>
        <v>-4.2000760456273808E-2</v>
      </c>
      <c r="R560" s="2">
        <f>VLOOKUP($B560,'Changes (pct point)'!$B:$AA,R$645,FALSE)/(VLOOKUP($B560,'Rates (%) SA2'!$B:$AA,R$645,FALSE)-(VLOOKUP($B560,'Changes (pct point)'!$B:$AA,R$645,FALSE)))</f>
        <v>0.50043283582089548</v>
      </c>
      <c r="S560" s="2">
        <f>VLOOKUP($B560,'Changes (pct point)'!$B:$AA,S$645,FALSE)/(VLOOKUP($B560,'Rates (%) SA2'!$B:$AA,S$645,FALSE)-(VLOOKUP($B560,'Changes (pct point)'!$B:$AA,S$645,FALSE)))</f>
        <v>-0.31861126760563374</v>
      </c>
      <c r="T560" s="2">
        <f>VLOOKUP($B560,'Changes (pct point)'!$B:$AA,T$645,FALSE)/(VLOOKUP($B560,'Rates (%) SA2'!$B:$AA,T$645,FALSE)-(VLOOKUP($B560,'Changes (pct point)'!$B:$AA,T$645,FALSE)))</f>
        <v>1.146707070707071</v>
      </c>
      <c r="U560" s="2">
        <f>VLOOKUP($B560,'Changes (pct point)'!$B:$AA,U$645,FALSE)/(VLOOKUP($B560,'Rates (%) SA2'!$B:$AA,U$645,FALSE)-(VLOOKUP($B560,'Changes (pct point)'!$B:$AA,U$645,FALSE)))</f>
        <v>-0.37810798192771089</v>
      </c>
      <c r="V560" s="2">
        <f>VLOOKUP($B560,'Changes (pct point)'!$B:$AA,V$645,FALSE)/(VLOOKUP($B560,'Rates (%) SA2'!$B:$AA,V$645,FALSE)-(VLOOKUP($B560,'Changes (pct point)'!$B:$AA,V$645,FALSE)))</f>
        <v>0.1592548780487805</v>
      </c>
      <c r="W560" s="2">
        <f>VLOOKUP($B560,'Changes (pct point)'!$B:$AA,W$645,FALSE)/(VLOOKUP($B560,'Rates (%) SA2'!$B:$AA,W$645,FALSE)-(VLOOKUP($B560,'Changes (pct point)'!$B:$AA,W$645,FALSE)))</f>
        <v>0.12135922330097088</v>
      </c>
      <c r="X560" s="2">
        <f>VLOOKUP($B560,'Changes (pct point)'!$B:$AA,X$645,FALSE)/(VLOOKUP($B560,'Rates (%) SA2'!$B:$AA,X$645,FALSE)-(VLOOKUP($B560,'Changes (pct point)'!$B:$AA,X$645,FALSE)))</f>
        <v>-0.20158478605388272</v>
      </c>
      <c r="Y560" s="2" t="e">
        <f>VLOOKUP($B560,'Changes (pct point)'!$B:$AA,Y$645,FALSE)/(VLOOKUP($B560,'Rates (%) SA2'!$B:$AA,Y$645,FALSE)-(VLOOKUP($B560,'Changes (pct point)'!$B:$AA,Y$645,FALSE)))</f>
        <v>#DIV/0!</v>
      </c>
      <c r="Z560" s="2">
        <f>VLOOKUP($B560,'Changes (pct point)'!$B:$AA,Z$645,FALSE)/(VLOOKUP($B560,'Rates (%) SA2'!$B:$AA,Z$645,FALSE)-(VLOOKUP($B560,'Changes (pct point)'!$B:$AA,Z$645,FALSE)))</f>
        <v>0.40433772269558477</v>
      </c>
    </row>
    <row r="561" spans="1:26" x14ac:dyDescent="0.3">
      <c r="A561">
        <v>104021091</v>
      </c>
      <c r="B561" t="s">
        <v>165</v>
      </c>
      <c r="C561" s="2">
        <f>VLOOKUP($B561,'Changes (pct point)'!$B:$AA,C$645,FALSE)/(VLOOKUP($B561,'Rates (%) SA2'!$B:$AA,C$645,FALSE)-(VLOOKUP($B561,'Changes (pct point)'!$B:$AA,C$645,FALSE)))</f>
        <v>0.20700768367919256</v>
      </c>
      <c r="D561" s="2">
        <f>VLOOKUP($B561,'Changes (pct point)'!$B:$AA,D$645,FALSE)/(VLOOKUP($B561,'Rates (%) SA2'!$B:$AA,D$645,FALSE)-(VLOOKUP($B561,'Changes (pct point)'!$B:$AA,D$645,FALSE)))</f>
        <v>-0.36712558139534879</v>
      </c>
      <c r="E561" s="2">
        <f>VLOOKUP($B561,'Changes (pct point)'!$B:$AA,E$645,FALSE)/(VLOOKUP($B561,'Rates (%) SA2'!$B:$AA,E$645,FALSE)-(VLOOKUP($B561,'Changes (pct point)'!$B:$AA,E$645,FALSE)))</f>
        <v>2.2032397515527951</v>
      </c>
      <c r="F561" s="2">
        <f>VLOOKUP($B561,'Changes (pct point)'!$B:$AA,F$645,FALSE)/(VLOOKUP($B561,'Rates (%) SA2'!$B:$AA,F$645,FALSE)-(VLOOKUP($B561,'Changes (pct point)'!$B:$AA,F$645,FALSE)))</f>
        <v>8.3206586169045138E-2</v>
      </c>
      <c r="G561" s="2">
        <f>VLOOKUP($B561,'Changes (pct point)'!$B:$AA,G$645,FALSE)/(VLOOKUP($B561,'Rates (%) SA2'!$B:$AA,G$645,FALSE)-(VLOOKUP($B561,'Changes (pct point)'!$B:$AA,G$645,FALSE)))</f>
        <v>-0.13600000000000004</v>
      </c>
      <c r="H561" s="2">
        <f>VLOOKUP($B561,'Changes (pct point)'!$B:$AA,H$645,FALSE)/(VLOOKUP($B561,'Rates (%) SA2'!$B:$AA,H$645,FALSE)-(VLOOKUP($B561,'Changes (pct point)'!$B:$AA,H$645,FALSE)))</f>
        <v>0.58576336633663362</v>
      </c>
      <c r="I561" s="2">
        <f>VLOOKUP($B561,'Changes (pct point)'!$B:$AA,I$645,FALSE)/(VLOOKUP($B561,'Rates (%) SA2'!$B:$AA,I$645,FALSE)-(VLOOKUP($B561,'Changes (pct point)'!$B:$AA,I$645,FALSE)))</f>
        <v>0.27369687500000012</v>
      </c>
      <c r="J561" s="2">
        <f>VLOOKUP($B561,'Changes (pct point)'!$B:$AA,J$645,FALSE)/(VLOOKUP($B561,'Rates (%) SA2'!$B:$AA,J$645,FALSE)-(VLOOKUP($B561,'Changes (pct point)'!$B:$AA,J$645,FALSE)))</f>
        <v>5.6803174603174619E-2</v>
      </c>
      <c r="K561" s="2">
        <f>VLOOKUP($B561,'Changes (pct point)'!$B:$AA,K$645,FALSE)/(VLOOKUP($B561,'Rates (%) SA2'!$B:$AA,K$645,FALSE)-(VLOOKUP($B561,'Changes (pct point)'!$B:$AA,K$645,FALSE)))</f>
        <v>0.17816971830985898</v>
      </c>
      <c r="L561" s="2">
        <f>VLOOKUP($B561,'Changes (pct point)'!$B:$AA,L$645,FALSE)/(VLOOKUP($B561,'Rates (%) SA2'!$B:$AA,L$645,FALSE)-(VLOOKUP($B561,'Changes (pct point)'!$B:$AA,L$645,FALSE)))</f>
        <v>1.9374013157894797E-2</v>
      </c>
      <c r="M561" s="2">
        <f>VLOOKUP($B561,'Changes (pct point)'!$B:$AA,M$645,FALSE)/(VLOOKUP($B561,'Rates (%) SA2'!$B:$AA,M$645,FALSE)-(VLOOKUP($B561,'Changes (pct point)'!$B:$AA,M$645,FALSE)))</f>
        <v>0.31645278246205732</v>
      </c>
      <c r="N561" s="2">
        <f>VLOOKUP($B561,'Changes (pct point)'!$B:$AA,N$645,FALSE)/(VLOOKUP($B561,'Rates (%) SA2'!$B:$AA,N$645,FALSE)-(VLOOKUP($B561,'Changes (pct point)'!$B:$AA,N$645,FALSE)))</f>
        <v>-0.15505882352941175</v>
      </c>
      <c r="O561" s="2">
        <f>VLOOKUP($B561,'Changes (pct point)'!$B:$AA,O$645,FALSE)/(VLOOKUP($B561,'Rates (%) SA2'!$B:$AA,O$645,FALSE)-(VLOOKUP($B561,'Changes (pct point)'!$B:$AA,O$645,FALSE)))</f>
        <v>1.5188826666666668</v>
      </c>
      <c r="P561" s="2">
        <f>VLOOKUP($B561,'Changes (pct point)'!$B:$AA,P$645,FALSE)/(VLOOKUP($B561,'Rates (%) SA2'!$B:$AA,P$645,FALSE)-(VLOOKUP($B561,'Changes (pct point)'!$B:$AA,P$645,FALSE)))</f>
        <v>-0.24515107913669068</v>
      </c>
      <c r="Q561" s="2">
        <f>VLOOKUP($B561,'Changes (pct point)'!$B:$AA,Q$645,FALSE)/(VLOOKUP($B561,'Rates (%) SA2'!$B:$AA,Q$645,FALSE)-(VLOOKUP($B561,'Changes (pct point)'!$B:$AA,Q$645,FALSE)))</f>
        <v>0.55819218749999999</v>
      </c>
      <c r="R561" s="2">
        <f>VLOOKUP($B561,'Changes (pct point)'!$B:$AA,R$645,FALSE)/(VLOOKUP($B561,'Rates (%) SA2'!$B:$AA,R$645,FALSE)-(VLOOKUP($B561,'Changes (pct point)'!$B:$AA,R$645,FALSE)))</f>
        <v>-4.0960000000000031E-2</v>
      </c>
      <c r="S561" s="2">
        <f>VLOOKUP($B561,'Changes (pct point)'!$B:$AA,S$645,FALSE)/(VLOOKUP($B561,'Rates (%) SA2'!$B:$AA,S$645,FALSE)-(VLOOKUP($B561,'Changes (pct point)'!$B:$AA,S$645,FALSE)))</f>
        <v>-0.14398000000000014</v>
      </c>
      <c r="T561" s="2">
        <f>VLOOKUP($B561,'Changes (pct point)'!$B:$AA,T$645,FALSE)/(VLOOKUP($B561,'Rates (%) SA2'!$B:$AA,T$645,FALSE)-(VLOOKUP($B561,'Changes (pct point)'!$B:$AA,T$645,FALSE)))</f>
        <v>2.7956413793103456</v>
      </c>
      <c r="U561" s="2">
        <f>VLOOKUP($B561,'Changes (pct point)'!$B:$AA,U$645,FALSE)/(VLOOKUP($B561,'Rates (%) SA2'!$B:$AA,U$645,FALSE)-(VLOOKUP($B561,'Changes (pct point)'!$B:$AA,U$645,FALSE)))</f>
        <v>-0.37893549738219889</v>
      </c>
      <c r="V561" s="2">
        <f>VLOOKUP($B561,'Changes (pct point)'!$B:$AA,V$645,FALSE)/(VLOOKUP($B561,'Rates (%) SA2'!$B:$AA,V$645,FALSE)-(VLOOKUP($B561,'Changes (pct point)'!$B:$AA,V$645,FALSE)))</f>
        <v>0.17915639097744362</v>
      </c>
      <c r="W561" s="2">
        <f>VLOOKUP($B561,'Changes (pct point)'!$B:$AA,W$645,FALSE)/(VLOOKUP($B561,'Rates (%) SA2'!$B:$AA,W$645,FALSE)-(VLOOKUP($B561,'Changes (pct point)'!$B:$AA,W$645,FALSE)))</f>
        <v>0.17882187938288921</v>
      </c>
      <c r="X561" s="2">
        <f>VLOOKUP($B561,'Changes (pct point)'!$B:$AA,X$645,FALSE)/(VLOOKUP($B561,'Rates (%) SA2'!$B:$AA,X$645,FALSE)-(VLOOKUP($B561,'Changes (pct point)'!$B:$AA,X$645,FALSE)))</f>
        <v>-0.21128747795414463</v>
      </c>
      <c r="Y561" s="2">
        <f>VLOOKUP($B561,'Changes (pct point)'!$B:$AA,Y$645,FALSE)/(VLOOKUP($B561,'Rates (%) SA2'!$B:$AA,Y$645,FALSE)-(VLOOKUP($B561,'Changes (pct point)'!$B:$AA,Y$645,FALSE)))</f>
        <v>0.44717261904761907</v>
      </c>
      <c r="Z561" s="2">
        <f>VLOOKUP($B561,'Changes (pct point)'!$B:$AA,Z$645,FALSE)/(VLOOKUP($B561,'Rates (%) SA2'!$B:$AA,Z$645,FALSE)-(VLOOKUP($B561,'Changes (pct point)'!$B:$AA,Z$645,FALSE)))</f>
        <v>0.15329448677722993</v>
      </c>
    </row>
    <row r="562" spans="1:26" x14ac:dyDescent="0.3">
      <c r="A562">
        <v>101041027</v>
      </c>
      <c r="B562" t="s">
        <v>94</v>
      </c>
      <c r="C562" s="2">
        <f>VLOOKUP($B562,'Changes (pct point)'!$B:$AA,C$645,FALSE)/(VLOOKUP($B562,'Rates (%) SA2'!$B:$AA,C$645,FALSE)-(VLOOKUP($B562,'Changes (pct point)'!$B:$AA,C$645,FALSE)))</f>
        <v>-1.6446342505603829E-2</v>
      </c>
      <c r="D562" s="2">
        <f>VLOOKUP($B562,'Changes (pct point)'!$B:$AA,D$645,FALSE)/(VLOOKUP($B562,'Rates (%) SA2'!$B:$AA,D$645,FALSE)-(VLOOKUP($B562,'Changes (pct point)'!$B:$AA,D$645,FALSE)))</f>
        <v>-0.47124333333333335</v>
      </c>
      <c r="E562" s="2">
        <f>VLOOKUP($B562,'Changes (pct point)'!$B:$AA,E$645,FALSE)/(VLOOKUP($B562,'Rates (%) SA2'!$B:$AA,E$645,FALSE)-(VLOOKUP($B562,'Changes (pct point)'!$B:$AA,E$645,FALSE)))</f>
        <v>0.14579692307692302</v>
      </c>
      <c r="F562" s="2">
        <f>VLOOKUP($B562,'Changes (pct point)'!$B:$AA,F$645,FALSE)/(VLOOKUP($B562,'Rates (%) SA2'!$B:$AA,F$645,FALSE)-(VLOOKUP($B562,'Changes (pct point)'!$B:$AA,F$645,FALSE)))</f>
        <v>-3.8375609756096463E-3</v>
      </c>
      <c r="G562" s="2">
        <f>VLOOKUP($B562,'Changes (pct point)'!$B:$AA,G$645,FALSE)/(VLOOKUP($B562,'Rates (%) SA2'!$B:$AA,G$645,FALSE)-(VLOOKUP($B562,'Changes (pct point)'!$B:$AA,G$645,FALSE)))</f>
        <v>0.60088780487804883</v>
      </c>
      <c r="H562" s="2">
        <f>VLOOKUP($B562,'Changes (pct point)'!$B:$AA,H$645,FALSE)/(VLOOKUP($B562,'Rates (%) SA2'!$B:$AA,H$645,FALSE)-(VLOOKUP($B562,'Changes (pct point)'!$B:$AA,H$645,FALSE)))</f>
        <v>0.25626474820143896</v>
      </c>
      <c r="I562" s="2">
        <f>VLOOKUP($B562,'Changes (pct point)'!$B:$AA,I$645,FALSE)/(VLOOKUP($B562,'Rates (%) SA2'!$B:$AA,I$645,FALSE)-(VLOOKUP($B562,'Changes (pct point)'!$B:$AA,I$645,FALSE)))</f>
        <v>3.418717948717942E-2</v>
      </c>
      <c r="J562" s="2">
        <f>VLOOKUP($B562,'Changes (pct point)'!$B:$AA,J$645,FALSE)/(VLOOKUP($B562,'Rates (%) SA2'!$B:$AA,J$645,FALSE)-(VLOOKUP($B562,'Changes (pct point)'!$B:$AA,J$645,FALSE)))</f>
        <v>-3.878125000000023E-3</v>
      </c>
      <c r="K562" s="2">
        <f>VLOOKUP($B562,'Changes (pct point)'!$B:$AA,K$645,FALSE)/(VLOOKUP($B562,'Rates (%) SA2'!$B:$AA,K$645,FALSE)-(VLOOKUP($B562,'Changes (pct point)'!$B:$AA,K$645,FALSE)))</f>
        <v>0.65236842105263149</v>
      </c>
      <c r="L562" s="2">
        <f>VLOOKUP($B562,'Changes (pct point)'!$B:$AA,L$645,FALSE)/(VLOOKUP($B562,'Rates (%) SA2'!$B:$AA,L$645,FALSE)-(VLOOKUP($B562,'Changes (pct point)'!$B:$AA,L$645,FALSE)))</f>
        <v>-0.36081694915254237</v>
      </c>
      <c r="M562" s="2">
        <f>VLOOKUP($B562,'Changes (pct point)'!$B:$AA,M$645,FALSE)/(VLOOKUP($B562,'Rates (%) SA2'!$B:$AA,M$645,FALSE)-(VLOOKUP($B562,'Changes (pct point)'!$B:$AA,M$645,FALSE)))</f>
        <v>-7.3717293233082848E-2</v>
      </c>
      <c r="N562" s="2">
        <f>VLOOKUP($B562,'Changes (pct point)'!$B:$AA,N$645,FALSE)/(VLOOKUP($B562,'Rates (%) SA2'!$B:$AA,N$645,FALSE)-(VLOOKUP($B562,'Changes (pct point)'!$B:$AA,N$645,FALSE)))</f>
        <v>-0.36938271604938272</v>
      </c>
      <c r="O562" s="2">
        <f>VLOOKUP($B562,'Changes (pct point)'!$B:$AA,O$645,FALSE)/(VLOOKUP($B562,'Rates (%) SA2'!$B:$AA,O$645,FALSE)-(VLOOKUP($B562,'Changes (pct point)'!$B:$AA,O$645,FALSE)))</f>
        <v>0.58420400000000017</v>
      </c>
      <c r="P562" s="2">
        <f>VLOOKUP($B562,'Changes (pct point)'!$B:$AA,P$645,FALSE)/(VLOOKUP($B562,'Rates (%) SA2'!$B:$AA,P$645,FALSE)-(VLOOKUP($B562,'Changes (pct point)'!$B:$AA,P$645,FALSE)))</f>
        <v>0.31167200000000006</v>
      </c>
      <c r="Q562" s="2">
        <f>VLOOKUP($B562,'Changes (pct point)'!$B:$AA,Q$645,FALSE)/(VLOOKUP($B562,'Rates (%) SA2'!$B:$AA,Q$645,FALSE)-(VLOOKUP($B562,'Changes (pct point)'!$B:$AA,Q$645,FALSE)))</f>
        <v>0.16431123348017604</v>
      </c>
      <c r="R562" s="2">
        <f>VLOOKUP($B562,'Changes (pct point)'!$B:$AA,R$645,FALSE)/(VLOOKUP($B562,'Rates (%) SA2'!$B:$AA,R$645,FALSE)-(VLOOKUP($B562,'Changes (pct point)'!$B:$AA,R$645,FALSE)))</f>
        <v>0.78687000000000018</v>
      </c>
      <c r="S562" s="2">
        <f>VLOOKUP($B562,'Changes (pct point)'!$B:$AA,S$645,FALSE)/(VLOOKUP($B562,'Rates (%) SA2'!$B:$AA,S$645,FALSE)-(VLOOKUP($B562,'Changes (pct point)'!$B:$AA,S$645,FALSE)))</f>
        <v>0.3927154471544716</v>
      </c>
      <c r="T562" s="2">
        <f>VLOOKUP($B562,'Changes (pct point)'!$B:$AA,T$645,FALSE)/(VLOOKUP($B562,'Rates (%) SA2'!$B:$AA,T$645,FALSE)-(VLOOKUP($B562,'Changes (pct point)'!$B:$AA,T$645,FALSE)))</f>
        <v>0.40093333333333336</v>
      </c>
      <c r="U562" s="2">
        <f>VLOOKUP($B562,'Changes (pct point)'!$B:$AA,U$645,FALSE)/(VLOOKUP($B562,'Rates (%) SA2'!$B:$AA,U$645,FALSE)-(VLOOKUP($B562,'Changes (pct point)'!$B:$AA,U$645,FALSE)))</f>
        <v>-0.38030185810810807</v>
      </c>
      <c r="V562" s="2">
        <f>VLOOKUP($B562,'Changes (pct point)'!$B:$AA,V$645,FALSE)/(VLOOKUP($B562,'Rates (%) SA2'!$B:$AA,V$645,FALSE)-(VLOOKUP($B562,'Changes (pct point)'!$B:$AA,V$645,FALSE)))</f>
        <v>0.86294794520547935</v>
      </c>
      <c r="W562" s="2">
        <f>VLOOKUP($B562,'Changes (pct point)'!$B:$AA,W$645,FALSE)/(VLOOKUP($B562,'Rates (%) SA2'!$B:$AA,W$645,FALSE)-(VLOOKUP($B562,'Changes (pct point)'!$B:$AA,W$645,FALSE)))</f>
        <v>0.27749576988155672</v>
      </c>
      <c r="X562" s="2">
        <f>VLOOKUP($B562,'Changes (pct point)'!$B:$AA,X$645,FALSE)/(VLOOKUP($B562,'Rates (%) SA2'!$B:$AA,X$645,FALSE)-(VLOOKUP($B562,'Changes (pct point)'!$B:$AA,X$645,FALSE)))</f>
        <v>-0.17702169625246547</v>
      </c>
      <c r="Y562" s="2">
        <f>VLOOKUP($B562,'Changes (pct point)'!$B:$AA,Y$645,FALSE)/(VLOOKUP($B562,'Rates (%) SA2'!$B:$AA,Y$645,FALSE)-(VLOOKUP($B562,'Changes (pct point)'!$B:$AA,Y$645,FALSE)))</f>
        <v>0</v>
      </c>
      <c r="Z562" s="2">
        <f>VLOOKUP($B562,'Changes (pct point)'!$B:$AA,Z$645,FALSE)/(VLOOKUP($B562,'Rates (%) SA2'!$B:$AA,Z$645,FALSE)-(VLOOKUP($B562,'Changes (pct point)'!$B:$AA,Z$645,FALSE)))</f>
        <v>0.65235514797832428</v>
      </c>
    </row>
    <row r="563" spans="1:26" x14ac:dyDescent="0.3">
      <c r="A563">
        <v>118021568</v>
      </c>
      <c r="B563" t="s">
        <v>455</v>
      </c>
      <c r="C563" s="2">
        <f>VLOOKUP($B563,'Changes (pct point)'!$B:$AA,C$645,FALSE)/(VLOOKUP($B563,'Rates (%) SA2'!$B:$AA,C$645,FALSE)-(VLOOKUP($B563,'Changes (pct point)'!$B:$AA,C$645,FALSE)))</f>
        <v>-0.39321259689922472</v>
      </c>
      <c r="D563" s="2">
        <f>VLOOKUP($B563,'Changes (pct point)'!$B:$AA,D$645,FALSE)/(VLOOKUP($B563,'Rates (%) SA2'!$B:$AA,D$645,FALSE)-(VLOOKUP($B563,'Changes (pct point)'!$B:$AA,D$645,FALSE)))</f>
        <v>-0.62678965517241381</v>
      </c>
      <c r="E563" s="2">
        <f>VLOOKUP($B563,'Changes (pct point)'!$B:$AA,E$645,FALSE)/(VLOOKUP($B563,'Rates (%) SA2'!$B:$AA,E$645,FALSE)-(VLOOKUP($B563,'Changes (pct point)'!$B:$AA,E$645,FALSE)))</f>
        <v>-0.28535384615384612</v>
      </c>
      <c r="F563" s="2">
        <f>VLOOKUP($B563,'Changes (pct point)'!$B:$AA,F$645,FALSE)/(VLOOKUP($B563,'Rates (%) SA2'!$B:$AA,F$645,FALSE)-(VLOOKUP($B563,'Changes (pct point)'!$B:$AA,F$645,FALSE)))</f>
        <v>-0.37155437665782493</v>
      </c>
      <c r="G563" s="2">
        <f>VLOOKUP($B563,'Changes (pct point)'!$B:$AA,G$645,FALSE)/(VLOOKUP($B563,'Rates (%) SA2'!$B:$AA,G$645,FALSE)-(VLOOKUP($B563,'Changes (pct point)'!$B:$AA,G$645,FALSE)))</f>
        <v>-0.11372919254658392</v>
      </c>
      <c r="H563" s="2">
        <f>VLOOKUP($B563,'Changes (pct point)'!$B:$AA,H$645,FALSE)/(VLOOKUP($B563,'Rates (%) SA2'!$B:$AA,H$645,FALSE)-(VLOOKUP($B563,'Changes (pct point)'!$B:$AA,H$645,FALSE)))</f>
        <v>-0.3092845486111111</v>
      </c>
      <c r="I563" s="2">
        <f>VLOOKUP($B563,'Changes (pct point)'!$B:$AA,I$645,FALSE)/(VLOOKUP($B563,'Rates (%) SA2'!$B:$AA,I$645,FALSE)-(VLOOKUP($B563,'Changes (pct point)'!$B:$AA,I$645,FALSE)))</f>
        <v>-0.35111680000000006</v>
      </c>
      <c r="J563" s="2">
        <f>VLOOKUP($B563,'Changes (pct point)'!$B:$AA,J$645,FALSE)/(VLOOKUP($B563,'Rates (%) SA2'!$B:$AA,J$645,FALSE)-(VLOOKUP($B563,'Changes (pct point)'!$B:$AA,J$645,FALSE)))</f>
        <v>-7.4208633093525156E-2</v>
      </c>
      <c r="K563" s="2">
        <f>VLOOKUP($B563,'Changes (pct point)'!$B:$AA,K$645,FALSE)/(VLOOKUP($B563,'Rates (%) SA2'!$B:$AA,K$645,FALSE)-(VLOOKUP($B563,'Changes (pct point)'!$B:$AA,K$645,FALSE)))</f>
        <v>-0.14899310344827596</v>
      </c>
      <c r="L563" s="2">
        <f>VLOOKUP($B563,'Changes (pct point)'!$B:$AA,L$645,FALSE)/(VLOOKUP($B563,'Rates (%) SA2'!$B:$AA,L$645,FALSE)-(VLOOKUP($B563,'Changes (pct point)'!$B:$AA,L$645,FALSE)))</f>
        <v>-0.51197499999999996</v>
      </c>
      <c r="M563" s="2">
        <f>VLOOKUP($B563,'Changes (pct point)'!$B:$AA,M$645,FALSE)/(VLOOKUP($B563,'Rates (%) SA2'!$B:$AA,M$645,FALSE)-(VLOOKUP($B563,'Changes (pct point)'!$B:$AA,M$645,FALSE)))</f>
        <v>-0.71607999999999994</v>
      </c>
      <c r="N563" s="2">
        <f>VLOOKUP($B563,'Changes (pct point)'!$B:$AA,N$645,FALSE)/(VLOOKUP($B563,'Rates (%) SA2'!$B:$AA,N$645,FALSE)-(VLOOKUP($B563,'Changes (pct point)'!$B:$AA,N$645,FALSE)))</f>
        <v>-0.62037777777777792</v>
      </c>
      <c r="O563" s="2">
        <f>VLOOKUP($B563,'Changes (pct point)'!$B:$AA,O$645,FALSE)/(VLOOKUP($B563,'Rates (%) SA2'!$B:$AA,O$645,FALSE)-(VLOOKUP($B563,'Changes (pct point)'!$B:$AA,O$645,FALSE)))</f>
        <v>-0.38272990654205608</v>
      </c>
      <c r="P563" s="2">
        <f>VLOOKUP($B563,'Changes (pct point)'!$B:$AA,P$645,FALSE)/(VLOOKUP($B563,'Rates (%) SA2'!$B:$AA,P$645,FALSE)-(VLOOKUP($B563,'Changes (pct point)'!$B:$AA,P$645,FALSE)))</f>
        <v>-0.53565714285714294</v>
      </c>
      <c r="Q563" s="2">
        <f>VLOOKUP($B563,'Changes (pct point)'!$B:$AA,Q$645,FALSE)/(VLOOKUP($B563,'Rates (%) SA2'!$B:$AA,Q$645,FALSE)-(VLOOKUP($B563,'Changes (pct point)'!$B:$AA,Q$645,FALSE)))</f>
        <v>-8.1371951219512101E-2</v>
      </c>
      <c r="R563" s="2">
        <f>VLOOKUP($B563,'Changes (pct point)'!$B:$AA,R$645,FALSE)/(VLOOKUP($B563,'Rates (%) SA2'!$B:$AA,R$645,FALSE)-(VLOOKUP($B563,'Changes (pct point)'!$B:$AA,R$645,FALSE)))</f>
        <v>-2.8653076923076903E-2</v>
      </c>
      <c r="S563" s="2">
        <f>VLOOKUP($B563,'Changes (pct point)'!$B:$AA,S$645,FALSE)/(VLOOKUP($B563,'Rates (%) SA2'!$B:$AA,S$645,FALSE)-(VLOOKUP($B563,'Changes (pct point)'!$B:$AA,S$645,FALSE)))</f>
        <v>-0.2302995433789955</v>
      </c>
      <c r="T563" s="2">
        <f>VLOOKUP($B563,'Changes (pct point)'!$B:$AA,T$645,FALSE)/(VLOOKUP($B563,'Rates (%) SA2'!$B:$AA,T$645,FALSE)-(VLOOKUP($B563,'Changes (pct point)'!$B:$AA,T$645,FALSE)))</f>
        <v>-0.47683509174311933</v>
      </c>
      <c r="U563" s="2">
        <f>VLOOKUP($B563,'Changes (pct point)'!$B:$AA,U$645,FALSE)/(VLOOKUP($B563,'Rates (%) SA2'!$B:$AA,U$645,FALSE)-(VLOOKUP($B563,'Changes (pct point)'!$B:$AA,U$645,FALSE)))</f>
        <v>-0.3809417582417583</v>
      </c>
      <c r="V563" s="2">
        <f>VLOOKUP($B563,'Changes (pct point)'!$B:$AA,V$645,FALSE)/(VLOOKUP($B563,'Rates (%) SA2'!$B:$AA,V$645,FALSE)-(VLOOKUP($B563,'Changes (pct point)'!$B:$AA,V$645,FALSE)))</f>
        <v>-0.47737971014492758</v>
      </c>
      <c r="W563" s="2">
        <f>VLOOKUP($B563,'Changes (pct point)'!$B:$AA,W$645,FALSE)/(VLOOKUP($B563,'Rates (%) SA2'!$B:$AA,W$645,FALSE)-(VLOOKUP($B563,'Changes (pct point)'!$B:$AA,W$645,FALSE)))</f>
        <v>-0.14855072463768113</v>
      </c>
      <c r="X563" s="2">
        <f>VLOOKUP($B563,'Changes (pct point)'!$B:$AA,X$645,FALSE)/(VLOOKUP($B563,'Rates (%) SA2'!$B:$AA,X$645,FALSE)-(VLOOKUP($B563,'Changes (pct point)'!$B:$AA,X$645,FALSE)))</f>
        <v>-0.26390940423436732</v>
      </c>
      <c r="Y563" s="2">
        <f>VLOOKUP($B563,'Changes (pct point)'!$B:$AA,Y$645,FALSE)/(VLOOKUP($B563,'Rates (%) SA2'!$B:$AA,Y$645,FALSE)-(VLOOKUP($B563,'Changes (pct point)'!$B:$AA,Y$645,FALSE)))</f>
        <v>3.9608366711170455E-2</v>
      </c>
      <c r="Z563" s="2">
        <f>VLOOKUP($B563,'Changes (pct point)'!$B:$AA,Z$645,FALSE)/(VLOOKUP($B563,'Rates (%) SA2'!$B:$AA,Z$645,FALSE)-(VLOOKUP($B563,'Changes (pct point)'!$B:$AA,Z$645,FALSE)))</f>
        <v>-9.181286549707604E-2</v>
      </c>
    </row>
    <row r="564" spans="1:26" x14ac:dyDescent="0.3">
      <c r="A564">
        <v>106031120</v>
      </c>
      <c r="B564" t="s">
        <v>196</v>
      </c>
      <c r="C564" s="2">
        <f>VLOOKUP($B564,'Changes (pct point)'!$B:$AA,C$645,FALSE)/(VLOOKUP($B564,'Rates (%) SA2'!$B:$AA,C$645,FALSE)-(VLOOKUP($B564,'Changes (pct point)'!$B:$AA,C$645,FALSE)))</f>
        <v>-0.10517208631400607</v>
      </c>
      <c r="D564" s="2">
        <f>VLOOKUP($B564,'Changes (pct point)'!$B:$AA,D$645,FALSE)/(VLOOKUP($B564,'Rates (%) SA2'!$B:$AA,D$645,FALSE)-(VLOOKUP($B564,'Changes (pct point)'!$B:$AA,D$645,FALSE)))</f>
        <v>-0.59611557788944725</v>
      </c>
      <c r="E564" s="2">
        <f>VLOOKUP($B564,'Changes (pct point)'!$B:$AA,E$645,FALSE)/(VLOOKUP($B564,'Rates (%) SA2'!$B:$AA,E$645,FALSE)-(VLOOKUP($B564,'Changes (pct point)'!$B:$AA,E$645,FALSE)))</f>
        <v>1.3320780219780222</v>
      </c>
      <c r="F564" s="2">
        <f>VLOOKUP($B564,'Changes (pct point)'!$B:$AA,F$645,FALSE)/(VLOOKUP($B564,'Rates (%) SA2'!$B:$AA,F$645,FALSE)-(VLOOKUP($B564,'Changes (pct point)'!$B:$AA,F$645,FALSE)))</f>
        <v>-3.5353405017921127E-2</v>
      </c>
      <c r="G564" s="2">
        <f>VLOOKUP($B564,'Changes (pct point)'!$B:$AA,G$645,FALSE)/(VLOOKUP($B564,'Rates (%) SA2'!$B:$AA,G$645,FALSE)-(VLOOKUP($B564,'Changes (pct point)'!$B:$AA,G$645,FALSE)))</f>
        <v>-3.6025252525252544E-2</v>
      </c>
      <c r="H564" s="2">
        <f>VLOOKUP($B564,'Changes (pct point)'!$B:$AA,H$645,FALSE)/(VLOOKUP($B564,'Rates (%) SA2'!$B:$AA,H$645,FALSE)-(VLOOKUP($B564,'Changes (pct point)'!$B:$AA,H$645,FALSE)))</f>
        <v>6.8383827493261495E-2</v>
      </c>
      <c r="I564" s="2">
        <f>VLOOKUP($B564,'Changes (pct point)'!$B:$AA,I$645,FALSE)/(VLOOKUP($B564,'Rates (%) SA2'!$B:$AA,I$645,FALSE)-(VLOOKUP($B564,'Changes (pct point)'!$B:$AA,I$645,FALSE)))</f>
        <v>0.14378319327731082</v>
      </c>
      <c r="J564" s="2">
        <f>VLOOKUP($B564,'Changes (pct point)'!$B:$AA,J$645,FALSE)/(VLOOKUP($B564,'Rates (%) SA2'!$B:$AA,J$645,FALSE)-(VLOOKUP($B564,'Changes (pct point)'!$B:$AA,J$645,FALSE)))</f>
        <v>-0.15804727272727273</v>
      </c>
      <c r="K564" s="2">
        <f>VLOOKUP($B564,'Changes (pct point)'!$B:$AA,K$645,FALSE)/(VLOOKUP($B564,'Rates (%) SA2'!$B:$AA,K$645,FALSE)-(VLOOKUP($B564,'Changes (pct point)'!$B:$AA,K$645,FALSE)))</f>
        <v>0.22651269035532995</v>
      </c>
      <c r="L564" s="2">
        <f>VLOOKUP($B564,'Changes (pct point)'!$B:$AA,L$645,FALSE)/(VLOOKUP($B564,'Rates (%) SA2'!$B:$AA,L$645,FALSE)-(VLOOKUP($B564,'Changes (pct point)'!$B:$AA,L$645,FALSE)))</f>
        <v>-0.34534269662921352</v>
      </c>
      <c r="M564" s="2">
        <f>VLOOKUP($B564,'Changes (pct point)'!$B:$AA,M$645,FALSE)/(VLOOKUP($B564,'Rates (%) SA2'!$B:$AA,M$645,FALSE)-(VLOOKUP($B564,'Changes (pct point)'!$B:$AA,M$645,FALSE)))</f>
        <v>-0.31484531722054382</v>
      </c>
      <c r="N564" s="2">
        <f>VLOOKUP($B564,'Changes (pct point)'!$B:$AA,N$645,FALSE)/(VLOOKUP($B564,'Rates (%) SA2'!$B:$AA,N$645,FALSE)-(VLOOKUP($B564,'Changes (pct point)'!$B:$AA,N$645,FALSE)))</f>
        <v>-0.16958072289156623</v>
      </c>
      <c r="O564" s="2">
        <f>VLOOKUP($B564,'Changes (pct point)'!$B:$AA,O$645,FALSE)/(VLOOKUP($B564,'Rates (%) SA2'!$B:$AA,O$645,FALSE)-(VLOOKUP($B564,'Changes (pct point)'!$B:$AA,O$645,FALSE)))</f>
        <v>-3.6341463414634116E-2</v>
      </c>
      <c r="P564" s="2">
        <f>VLOOKUP($B564,'Changes (pct point)'!$B:$AA,P$645,FALSE)/(VLOOKUP($B564,'Rates (%) SA2'!$B:$AA,P$645,FALSE)-(VLOOKUP($B564,'Changes (pct point)'!$B:$AA,P$645,FALSE)))</f>
        <v>1.0758305084745761</v>
      </c>
      <c r="Q564" s="2">
        <f>VLOOKUP($B564,'Changes (pct point)'!$B:$AA,Q$645,FALSE)/(VLOOKUP($B564,'Rates (%) SA2'!$B:$AA,Q$645,FALSE)-(VLOOKUP($B564,'Changes (pct point)'!$B:$AA,Q$645,FALSE)))</f>
        <v>0.35942588832487327</v>
      </c>
      <c r="R564" s="2">
        <f>VLOOKUP($B564,'Changes (pct point)'!$B:$AA,R$645,FALSE)/(VLOOKUP($B564,'Rates (%) SA2'!$B:$AA,R$645,FALSE)-(VLOOKUP($B564,'Changes (pct point)'!$B:$AA,R$645,FALSE)))</f>
        <v>0.18124278074866312</v>
      </c>
      <c r="S564" s="2">
        <f>VLOOKUP($B564,'Changes (pct point)'!$B:$AA,S$645,FALSE)/(VLOOKUP($B564,'Rates (%) SA2'!$B:$AA,S$645,FALSE)-(VLOOKUP($B564,'Changes (pct point)'!$B:$AA,S$645,FALSE)))</f>
        <v>-0.14999411764705894</v>
      </c>
      <c r="T564" s="2">
        <f>VLOOKUP($B564,'Changes (pct point)'!$B:$AA,T$645,FALSE)/(VLOOKUP($B564,'Rates (%) SA2'!$B:$AA,T$645,FALSE)-(VLOOKUP($B564,'Changes (pct point)'!$B:$AA,T$645,FALSE)))</f>
        <v>1.2321894736842103</v>
      </c>
      <c r="U564" s="2">
        <f>VLOOKUP($B564,'Changes (pct point)'!$B:$AA,U$645,FALSE)/(VLOOKUP($B564,'Rates (%) SA2'!$B:$AA,U$645,FALSE)-(VLOOKUP($B564,'Changes (pct point)'!$B:$AA,U$645,FALSE)))</f>
        <v>-0.3813311435523114</v>
      </c>
      <c r="V564" s="2" t="e">
        <f>VLOOKUP($B564,'Changes (pct point)'!$B:$AA,V$645,FALSE)/(VLOOKUP($B564,'Rates (%) SA2'!$B:$AA,V$645,FALSE)-(VLOOKUP($B564,'Changes (pct point)'!$B:$AA,V$645,FALSE)))</f>
        <v>#VALUE!</v>
      </c>
      <c r="W564" s="2">
        <f>VLOOKUP($B564,'Changes (pct point)'!$B:$AA,W$645,FALSE)/(VLOOKUP($B564,'Rates (%) SA2'!$B:$AA,W$645,FALSE)-(VLOOKUP($B564,'Changes (pct point)'!$B:$AA,W$645,FALSE)))</f>
        <v>0.55841446453407506</v>
      </c>
      <c r="X564" s="2">
        <f>VLOOKUP($B564,'Changes (pct point)'!$B:$AA,X$645,FALSE)/(VLOOKUP($B564,'Rates (%) SA2'!$B:$AA,X$645,FALSE)-(VLOOKUP($B564,'Changes (pct point)'!$B:$AA,X$645,FALSE)))</f>
        <v>0.16986644407345577</v>
      </c>
      <c r="Y564" s="2" t="e">
        <f>VLOOKUP($B564,'Changes (pct point)'!$B:$AA,Y$645,FALSE)/(VLOOKUP($B564,'Rates (%) SA2'!$B:$AA,Y$645,FALSE)-(VLOOKUP($B564,'Changes (pct point)'!$B:$AA,Y$645,FALSE)))</f>
        <v>#DIV/0!</v>
      </c>
      <c r="Z564" s="2">
        <f>VLOOKUP($B564,'Changes (pct point)'!$B:$AA,Z$645,FALSE)/(VLOOKUP($B564,'Rates (%) SA2'!$B:$AA,Z$645,FALSE)-(VLOOKUP($B564,'Changes (pct point)'!$B:$AA,Z$645,FALSE)))</f>
        <v>0.75351405622489953</v>
      </c>
    </row>
    <row r="565" spans="1:26" x14ac:dyDescent="0.3">
      <c r="A565">
        <v>108021156</v>
      </c>
      <c r="B565" t="s">
        <v>235</v>
      </c>
      <c r="C565" s="2">
        <f>VLOOKUP($B565,'Changes (pct point)'!$B:$AA,C$645,FALSE)/(VLOOKUP($B565,'Rates (%) SA2'!$B:$AA,C$645,FALSE)-(VLOOKUP($B565,'Changes (pct point)'!$B:$AA,C$645,FALSE)))</f>
        <v>-8.6518329938900115E-2</v>
      </c>
      <c r="D565" s="2">
        <f>VLOOKUP($B565,'Changes (pct point)'!$B:$AA,D$645,FALSE)/(VLOOKUP($B565,'Rates (%) SA2'!$B:$AA,D$645,FALSE)-(VLOOKUP($B565,'Changes (pct point)'!$B:$AA,D$645,FALSE)))</f>
        <v>-0.26981714285714287</v>
      </c>
      <c r="E565" s="2">
        <f>VLOOKUP($B565,'Changes (pct point)'!$B:$AA,E$645,FALSE)/(VLOOKUP($B565,'Rates (%) SA2'!$B:$AA,E$645,FALSE)-(VLOOKUP($B565,'Changes (pct point)'!$B:$AA,E$645,FALSE)))</f>
        <v>-0.20609264705882341</v>
      </c>
      <c r="F565" s="2">
        <f>VLOOKUP($B565,'Changes (pct point)'!$B:$AA,F$645,FALSE)/(VLOOKUP($B565,'Rates (%) SA2'!$B:$AA,F$645,FALSE)-(VLOOKUP($B565,'Changes (pct point)'!$B:$AA,F$645,FALSE)))</f>
        <v>5.7861465400271504E-2</v>
      </c>
      <c r="G565" s="2">
        <f>VLOOKUP($B565,'Changes (pct point)'!$B:$AA,G$645,FALSE)/(VLOOKUP($B565,'Rates (%) SA2'!$B:$AA,G$645,FALSE)-(VLOOKUP($B565,'Changes (pct point)'!$B:$AA,G$645,FALSE)))</f>
        <v>-0.10783359999999999</v>
      </c>
      <c r="H565" s="2">
        <f>VLOOKUP($B565,'Changes (pct point)'!$B:$AA,H$645,FALSE)/(VLOOKUP($B565,'Rates (%) SA2'!$B:$AA,H$645,FALSE)-(VLOOKUP($B565,'Changes (pct point)'!$B:$AA,H$645,FALSE)))</f>
        <v>8.4534685598377207E-2</v>
      </c>
      <c r="I565" s="2">
        <f>VLOOKUP($B565,'Changes (pct point)'!$B:$AA,I$645,FALSE)/(VLOOKUP($B565,'Rates (%) SA2'!$B:$AA,I$645,FALSE)-(VLOOKUP($B565,'Changes (pct point)'!$B:$AA,I$645,FALSE)))</f>
        <v>-0.143957619047619</v>
      </c>
      <c r="J565" s="2">
        <f>VLOOKUP($B565,'Changes (pct point)'!$B:$AA,J$645,FALSE)/(VLOOKUP($B565,'Rates (%) SA2'!$B:$AA,J$645,FALSE)-(VLOOKUP($B565,'Changes (pct point)'!$B:$AA,J$645,FALSE)))</f>
        <v>-6.5540495867768528E-2</v>
      </c>
      <c r="K565" s="2">
        <f>VLOOKUP($B565,'Changes (pct point)'!$B:$AA,K$645,FALSE)/(VLOOKUP($B565,'Rates (%) SA2'!$B:$AA,K$645,FALSE)-(VLOOKUP($B565,'Changes (pct point)'!$B:$AA,K$645,FALSE)))</f>
        <v>1.8839393939393823E-2</v>
      </c>
      <c r="L565" s="2">
        <f>VLOOKUP($B565,'Changes (pct point)'!$B:$AA,L$645,FALSE)/(VLOOKUP($B565,'Rates (%) SA2'!$B:$AA,L$645,FALSE)-(VLOOKUP($B565,'Changes (pct point)'!$B:$AA,L$645,FALSE)))</f>
        <v>0.28507091346153846</v>
      </c>
      <c r="M565" s="2">
        <f>VLOOKUP($B565,'Changes (pct point)'!$B:$AA,M$645,FALSE)/(VLOOKUP($B565,'Rates (%) SA2'!$B:$AA,M$645,FALSE)-(VLOOKUP($B565,'Changes (pct point)'!$B:$AA,M$645,FALSE)))</f>
        <v>-0.32305869158878514</v>
      </c>
      <c r="N565" s="2">
        <f>VLOOKUP($B565,'Changes (pct point)'!$B:$AA,N$645,FALSE)/(VLOOKUP($B565,'Rates (%) SA2'!$B:$AA,N$645,FALSE)-(VLOOKUP($B565,'Changes (pct point)'!$B:$AA,N$645,FALSE)))</f>
        <v>0.42683636363636374</v>
      </c>
      <c r="O565" s="2">
        <f>VLOOKUP($B565,'Changes (pct point)'!$B:$AA,O$645,FALSE)/(VLOOKUP($B565,'Rates (%) SA2'!$B:$AA,O$645,FALSE)-(VLOOKUP($B565,'Changes (pct point)'!$B:$AA,O$645,FALSE)))</f>
        <v>0.23416666666666661</v>
      </c>
      <c r="P565" s="2">
        <f>VLOOKUP($B565,'Changes (pct point)'!$B:$AA,P$645,FALSE)/(VLOOKUP($B565,'Rates (%) SA2'!$B:$AA,P$645,FALSE)-(VLOOKUP($B565,'Changes (pct point)'!$B:$AA,P$645,FALSE)))</f>
        <v>0.32194411764705894</v>
      </c>
      <c r="Q565" s="2">
        <f>VLOOKUP($B565,'Changes (pct point)'!$B:$AA,Q$645,FALSE)/(VLOOKUP($B565,'Rates (%) SA2'!$B:$AA,Q$645,FALSE)-(VLOOKUP($B565,'Changes (pct point)'!$B:$AA,Q$645,FALSE)))</f>
        <v>7.7148220064724937E-2</v>
      </c>
      <c r="R565" s="2">
        <f>VLOOKUP($B565,'Changes (pct point)'!$B:$AA,R$645,FALSE)/(VLOOKUP($B565,'Rates (%) SA2'!$B:$AA,R$645,FALSE)-(VLOOKUP($B565,'Changes (pct point)'!$B:$AA,R$645,FALSE)))</f>
        <v>-0.10998414634146343</v>
      </c>
      <c r="S565" s="2">
        <f>VLOOKUP($B565,'Changes (pct point)'!$B:$AA,S$645,FALSE)/(VLOOKUP($B565,'Rates (%) SA2'!$B:$AA,S$645,FALSE)-(VLOOKUP($B565,'Changes (pct point)'!$B:$AA,S$645,FALSE)))</f>
        <v>-0.39690929203539832</v>
      </c>
      <c r="T565" s="2">
        <f>VLOOKUP($B565,'Changes (pct point)'!$B:$AA,T$645,FALSE)/(VLOOKUP($B565,'Rates (%) SA2'!$B:$AA,T$645,FALSE)-(VLOOKUP($B565,'Changes (pct point)'!$B:$AA,T$645,FALSE)))</f>
        <v>0.94715227272727287</v>
      </c>
      <c r="U565" s="2">
        <f>VLOOKUP($B565,'Changes (pct point)'!$B:$AA,U$645,FALSE)/(VLOOKUP($B565,'Rates (%) SA2'!$B:$AA,U$645,FALSE)-(VLOOKUP($B565,'Changes (pct point)'!$B:$AA,U$645,FALSE)))</f>
        <v>-0.38475804195804197</v>
      </c>
      <c r="V565" s="2">
        <f>VLOOKUP($B565,'Changes (pct point)'!$B:$AA,V$645,FALSE)/(VLOOKUP($B565,'Rates (%) SA2'!$B:$AA,V$645,FALSE)-(VLOOKUP($B565,'Changes (pct point)'!$B:$AA,V$645,FALSE)))</f>
        <v>0</v>
      </c>
      <c r="W565" s="2">
        <f>VLOOKUP($B565,'Changes (pct point)'!$B:$AA,W$645,FALSE)/(VLOOKUP($B565,'Rates (%) SA2'!$B:$AA,W$645,FALSE)-(VLOOKUP($B565,'Changes (pct point)'!$B:$AA,W$645,FALSE)))</f>
        <v>0.21531869309051951</v>
      </c>
      <c r="X565" s="2">
        <f>VLOOKUP($B565,'Changes (pct point)'!$B:$AA,X$645,FALSE)/(VLOOKUP($B565,'Rates (%) SA2'!$B:$AA,X$645,FALSE)-(VLOOKUP($B565,'Changes (pct point)'!$B:$AA,X$645,FALSE)))</f>
        <v>3.9190071848465055E-2</v>
      </c>
      <c r="Y565" s="2" t="e">
        <f>VLOOKUP($B565,'Changes (pct point)'!$B:$AA,Y$645,FALSE)/(VLOOKUP($B565,'Rates (%) SA2'!$B:$AA,Y$645,FALSE)-(VLOOKUP($B565,'Changes (pct point)'!$B:$AA,Y$645,FALSE)))</f>
        <v>#DIV/0!</v>
      </c>
      <c r="Z565" s="2">
        <f>VLOOKUP($B565,'Changes (pct point)'!$B:$AA,Z$645,FALSE)/(VLOOKUP($B565,'Rates (%) SA2'!$B:$AA,Z$645,FALSE)-(VLOOKUP($B565,'Changes (pct point)'!$B:$AA,Z$645,FALSE)))</f>
        <v>0.57486136783733821</v>
      </c>
    </row>
    <row r="566" spans="1:26" x14ac:dyDescent="0.3">
      <c r="A566">
        <v>115011558</v>
      </c>
      <c r="B566" t="s">
        <v>380</v>
      </c>
      <c r="C566" s="2">
        <f>VLOOKUP($B566,'Changes (pct point)'!$B:$AA,C$645,FALSE)/(VLOOKUP($B566,'Rates (%) SA2'!$B:$AA,C$645,FALSE)-(VLOOKUP($B566,'Changes (pct point)'!$B:$AA,C$645,FALSE)))</f>
        <v>-8.7737242955064687E-2</v>
      </c>
      <c r="D566" s="2">
        <f>VLOOKUP($B566,'Changes (pct point)'!$B:$AA,D$645,FALSE)/(VLOOKUP($B566,'Rates (%) SA2'!$B:$AA,D$645,FALSE)-(VLOOKUP($B566,'Changes (pct point)'!$B:$AA,D$645,FALSE)))</f>
        <v>-0.15362967741935485</v>
      </c>
      <c r="E566" s="2">
        <f>VLOOKUP($B566,'Changes (pct point)'!$B:$AA,E$645,FALSE)/(VLOOKUP($B566,'Rates (%) SA2'!$B:$AA,E$645,FALSE)-(VLOOKUP($B566,'Changes (pct point)'!$B:$AA,E$645,FALSE)))</f>
        <v>-0.21942857142857145</v>
      </c>
      <c r="F566" s="2">
        <f>VLOOKUP($B566,'Changes (pct point)'!$B:$AA,F$645,FALSE)/(VLOOKUP($B566,'Rates (%) SA2'!$B:$AA,F$645,FALSE)-(VLOOKUP($B566,'Changes (pct point)'!$B:$AA,F$645,FALSE)))</f>
        <v>-0.23137118110236221</v>
      </c>
      <c r="G566" s="2">
        <f>VLOOKUP($B566,'Changes (pct point)'!$B:$AA,G$645,FALSE)/(VLOOKUP($B566,'Rates (%) SA2'!$B:$AA,G$645,FALSE)-(VLOOKUP($B566,'Changes (pct point)'!$B:$AA,G$645,FALSE)))</f>
        <v>0.78060759493670862</v>
      </c>
      <c r="H566" s="2">
        <f>VLOOKUP($B566,'Changes (pct point)'!$B:$AA,H$645,FALSE)/(VLOOKUP($B566,'Rates (%) SA2'!$B:$AA,H$645,FALSE)-(VLOOKUP($B566,'Changes (pct point)'!$B:$AA,H$645,FALSE)))</f>
        <v>-6.1432494279176193E-2</v>
      </c>
      <c r="I566" s="2">
        <f>VLOOKUP($B566,'Changes (pct point)'!$B:$AA,I$645,FALSE)/(VLOOKUP($B566,'Rates (%) SA2'!$B:$AA,I$645,FALSE)-(VLOOKUP($B566,'Changes (pct point)'!$B:$AA,I$645,FALSE)))</f>
        <v>-6.6423498233215569E-2</v>
      </c>
      <c r="J566" s="2">
        <f>VLOOKUP($B566,'Changes (pct point)'!$B:$AA,J$645,FALSE)/(VLOOKUP($B566,'Rates (%) SA2'!$B:$AA,J$645,FALSE)-(VLOOKUP($B566,'Changes (pct point)'!$B:$AA,J$645,FALSE)))</f>
        <v>0.49743448275862068</v>
      </c>
      <c r="K566" s="2">
        <f>VLOOKUP($B566,'Changes (pct point)'!$B:$AA,K$645,FALSE)/(VLOOKUP($B566,'Rates (%) SA2'!$B:$AA,K$645,FALSE)-(VLOOKUP($B566,'Changes (pct point)'!$B:$AA,K$645,FALSE)))</f>
        <v>1.0509499999999998</v>
      </c>
      <c r="L566" s="2">
        <f>VLOOKUP($B566,'Changes (pct point)'!$B:$AA,L$645,FALSE)/(VLOOKUP($B566,'Rates (%) SA2'!$B:$AA,L$645,FALSE)-(VLOOKUP($B566,'Changes (pct point)'!$B:$AA,L$645,FALSE)))</f>
        <v>-0.28428038116591919</v>
      </c>
      <c r="M566" s="2">
        <f>VLOOKUP($B566,'Changes (pct point)'!$B:$AA,M$645,FALSE)/(VLOOKUP($B566,'Rates (%) SA2'!$B:$AA,M$645,FALSE)-(VLOOKUP($B566,'Changes (pct point)'!$B:$AA,M$645,FALSE)))</f>
        <v>0.38193973509933776</v>
      </c>
      <c r="N566" s="2">
        <f>VLOOKUP($B566,'Changes (pct point)'!$B:$AA,N$645,FALSE)/(VLOOKUP($B566,'Rates (%) SA2'!$B:$AA,N$645,FALSE)-(VLOOKUP($B566,'Changes (pct point)'!$B:$AA,N$645,FALSE)))</f>
        <v>-0.60227793696275067</v>
      </c>
      <c r="O566" s="2">
        <f>VLOOKUP($B566,'Changes (pct point)'!$B:$AA,O$645,FALSE)/(VLOOKUP($B566,'Rates (%) SA2'!$B:$AA,O$645,FALSE)-(VLOOKUP($B566,'Changes (pct point)'!$B:$AA,O$645,FALSE)))</f>
        <v>0.78216692913385832</v>
      </c>
      <c r="P566" s="2">
        <f>VLOOKUP($B566,'Changes (pct point)'!$B:$AA,P$645,FALSE)/(VLOOKUP($B566,'Rates (%) SA2'!$B:$AA,P$645,FALSE)-(VLOOKUP($B566,'Changes (pct point)'!$B:$AA,P$645,FALSE)))</f>
        <v>0.21671428571428572</v>
      </c>
      <c r="Q566" s="2">
        <f>VLOOKUP($B566,'Changes (pct point)'!$B:$AA,Q$645,FALSE)/(VLOOKUP($B566,'Rates (%) SA2'!$B:$AA,Q$645,FALSE)-(VLOOKUP($B566,'Changes (pct point)'!$B:$AA,Q$645,FALSE)))</f>
        <v>-2.7066480446927315E-2</v>
      </c>
      <c r="R566" s="2">
        <f>VLOOKUP($B566,'Changes (pct point)'!$B:$AA,R$645,FALSE)/(VLOOKUP($B566,'Rates (%) SA2'!$B:$AA,R$645,FALSE)-(VLOOKUP($B566,'Changes (pct point)'!$B:$AA,R$645,FALSE)))</f>
        <v>0.68578740157480322</v>
      </c>
      <c r="S566" s="2">
        <f>VLOOKUP($B566,'Changes (pct point)'!$B:$AA,S$645,FALSE)/(VLOOKUP($B566,'Rates (%) SA2'!$B:$AA,S$645,FALSE)-(VLOOKUP($B566,'Changes (pct point)'!$B:$AA,S$645,FALSE)))</f>
        <v>0.49638558558558571</v>
      </c>
      <c r="T566" s="2">
        <f>VLOOKUP($B566,'Changes (pct point)'!$B:$AA,T$645,FALSE)/(VLOOKUP($B566,'Rates (%) SA2'!$B:$AA,T$645,FALSE)-(VLOOKUP($B566,'Changes (pct point)'!$B:$AA,T$645,FALSE)))</f>
        <v>-0.16537599999999991</v>
      </c>
      <c r="U566" s="2">
        <f>VLOOKUP($B566,'Changes (pct point)'!$B:$AA,U$645,FALSE)/(VLOOKUP($B566,'Rates (%) SA2'!$B:$AA,U$645,FALSE)-(VLOOKUP($B566,'Changes (pct point)'!$B:$AA,U$645,FALSE)))</f>
        <v>-0.38655999999999996</v>
      </c>
      <c r="V566" s="2" t="e">
        <f>VLOOKUP($B566,'Changes (pct point)'!$B:$AA,V$645,FALSE)/(VLOOKUP($B566,'Rates (%) SA2'!$B:$AA,V$645,FALSE)-(VLOOKUP($B566,'Changes (pct point)'!$B:$AA,V$645,FALSE)))</f>
        <v>#VALUE!</v>
      </c>
      <c r="W566" s="2">
        <f>VLOOKUP($B566,'Changes (pct point)'!$B:$AA,W$645,FALSE)/(VLOOKUP($B566,'Rates (%) SA2'!$B:$AA,W$645,FALSE)-(VLOOKUP($B566,'Changes (pct point)'!$B:$AA,W$645,FALSE)))</f>
        <v>0.18299445471349352</v>
      </c>
      <c r="X566" s="2" t="e">
        <f>VLOOKUP($B566,'Changes (pct point)'!$B:$AA,X$645,FALSE)/(VLOOKUP($B566,'Rates (%) SA2'!$B:$AA,X$645,FALSE)-(VLOOKUP($B566,'Changes (pct point)'!$B:$AA,X$645,FALSE)))</f>
        <v>#DIV/0!</v>
      </c>
      <c r="Y566" s="2">
        <f>VLOOKUP($B566,'Changes (pct point)'!$B:$AA,Y$645,FALSE)/(VLOOKUP($B566,'Rates (%) SA2'!$B:$AA,Y$645,FALSE)-(VLOOKUP($B566,'Changes (pct point)'!$B:$AA,Y$645,FALSE)))</f>
        <v>-0.10554885404101327</v>
      </c>
      <c r="Z566" s="2">
        <f>VLOOKUP($B566,'Changes (pct point)'!$B:$AA,Z$645,FALSE)/(VLOOKUP($B566,'Rates (%) SA2'!$B:$AA,Z$645,FALSE)-(VLOOKUP($B566,'Changes (pct point)'!$B:$AA,Z$645,FALSE)))</f>
        <v>-0.11626080125687352</v>
      </c>
    </row>
    <row r="567" spans="1:26" x14ac:dyDescent="0.3">
      <c r="A567">
        <v>106011110</v>
      </c>
      <c r="B567" t="s">
        <v>184</v>
      </c>
      <c r="C567" s="2">
        <f>VLOOKUP($B567,'Changes (pct point)'!$B:$AA,C$645,FALSE)/(VLOOKUP($B567,'Rates (%) SA2'!$B:$AA,C$645,FALSE)-(VLOOKUP($B567,'Changes (pct point)'!$B:$AA,C$645,FALSE)))</f>
        <v>3.1311363636363547E-2</v>
      </c>
      <c r="D567" s="2">
        <f>VLOOKUP($B567,'Changes (pct point)'!$B:$AA,D$645,FALSE)/(VLOOKUP($B567,'Rates (%) SA2'!$B:$AA,D$645,FALSE)-(VLOOKUP($B567,'Changes (pct point)'!$B:$AA,D$645,FALSE)))</f>
        <v>-0.26111627906976748</v>
      </c>
      <c r="E567" s="2">
        <f>VLOOKUP($B567,'Changes (pct point)'!$B:$AA,E$645,FALSE)/(VLOOKUP($B567,'Rates (%) SA2'!$B:$AA,E$645,FALSE)-(VLOOKUP($B567,'Changes (pct point)'!$B:$AA,E$645,FALSE)))</f>
        <v>0.54587228915662656</v>
      </c>
      <c r="F567" s="2">
        <f>VLOOKUP($B567,'Changes (pct point)'!$B:$AA,F$645,FALSE)/(VLOOKUP($B567,'Rates (%) SA2'!$B:$AA,F$645,FALSE)-(VLOOKUP($B567,'Changes (pct point)'!$B:$AA,F$645,FALSE)))</f>
        <v>8.8482520325203373E-2</v>
      </c>
      <c r="G567" s="2">
        <f>VLOOKUP($B567,'Changes (pct point)'!$B:$AA,G$645,FALSE)/(VLOOKUP($B567,'Rates (%) SA2'!$B:$AA,G$645,FALSE)-(VLOOKUP($B567,'Changes (pct point)'!$B:$AA,G$645,FALSE)))</f>
        <v>7.571333333333341E-2</v>
      </c>
      <c r="H567" s="2">
        <f>VLOOKUP($B567,'Changes (pct point)'!$B:$AA,H$645,FALSE)/(VLOOKUP($B567,'Rates (%) SA2'!$B:$AA,H$645,FALSE)-(VLOOKUP($B567,'Changes (pct point)'!$B:$AA,H$645,FALSE)))</f>
        <v>0.24289774647887311</v>
      </c>
      <c r="I567" s="2">
        <f>VLOOKUP($B567,'Changes (pct point)'!$B:$AA,I$645,FALSE)/(VLOOKUP($B567,'Rates (%) SA2'!$B:$AA,I$645,FALSE)-(VLOOKUP($B567,'Changes (pct point)'!$B:$AA,I$645,FALSE)))</f>
        <v>3.5233500000000001E-2</v>
      </c>
      <c r="J567" s="2">
        <f>VLOOKUP($B567,'Changes (pct point)'!$B:$AA,J$645,FALSE)/(VLOOKUP($B567,'Rates (%) SA2'!$B:$AA,J$645,FALSE)-(VLOOKUP($B567,'Changes (pct point)'!$B:$AA,J$645,FALSE)))</f>
        <v>1.265524861878461E-2</v>
      </c>
      <c r="K567" s="2">
        <f>VLOOKUP($B567,'Changes (pct point)'!$B:$AA,K$645,FALSE)/(VLOOKUP($B567,'Rates (%) SA2'!$B:$AA,K$645,FALSE)-(VLOOKUP($B567,'Changes (pct point)'!$B:$AA,K$645,FALSE)))</f>
        <v>0.4558296296296297</v>
      </c>
      <c r="L567" s="2">
        <f>VLOOKUP($B567,'Changes (pct point)'!$B:$AA,L$645,FALSE)/(VLOOKUP($B567,'Rates (%) SA2'!$B:$AA,L$645,FALSE)-(VLOOKUP($B567,'Changes (pct point)'!$B:$AA,L$645,FALSE)))</f>
        <v>-6.049000000000003E-2</v>
      </c>
      <c r="M567" s="2">
        <f>VLOOKUP($B567,'Changes (pct point)'!$B:$AA,M$645,FALSE)/(VLOOKUP($B567,'Rates (%) SA2'!$B:$AA,M$645,FALSE)-(VLOOKUP($B567,'Changes (pct point)'!$B:$AA,M$645,FALSE)))</f>
        <v>-6.60386206896552E-2</v>
      </c>
      <c r="N567" s="2">
        <f>VLOOKUP($B567,'Changes (pct point)'!$B:$AA,N$645,FALSE)/(VLOOKUP($B567,'Rates (%) SA2'!$B:$AA,N$645,FALSE)-(VLOOKUP($B567,'Changes (pct point)'!$B:$AA,N$645,FALSE)))</f>
        <v>0.74680816326530608</v>
      </c>
      <c r="O567" s="2">
        <f>VLOOKUP($B567,'Changes (pct point)'!$B:$AA,O$645,FALSE)/(VLOOKUP($B567,'Rates (%) SA2'!$B:$AA,O$645,FALSE)-(VLOOKUP($B567,'Changes (pct point)'!$B:$AA,O$645,FALSE)))</f>
        <v>0.67309375000000005</v>
      </c>
      <c r="P567" s="2">
        <f>VLOOKUP($B567,'Changes (pct point)'!$B:$AA,P$645,FALSE)/(VLOOKUP($B567,'Rates (%) SA2'!$B:$AA,P$645,FALSE)-(VLOOKUP($B567,'Changes (pct point)'!$B:$AA,P$645,FALSE)))</f>
        <v>-7.6401515151515109E-2</v>
      </c>
      <c r="Q567" s="2">
        <f>VLOOKUP($B567,'Changes (pct point)'!$B:$AA,Q$645,FALSE)/(VLOOKUP($B567,'Rates (%) SA2'!$B:$AA,Q$645,FALSE)-(VLOOKUP($B567,'Changes (pct point)'!$B:$AA,Q$645,FALSE)))</f>
        <v>0.22704397905759158</v>
      </c>
      <c r="R567" s="2">
        <f>VLOOKUP($B567,'Changes (pct point)'!$B:$AA,R$645,FALSE)/(VLOOKUP($B567,'Rates (%) SA2'!$B:$AA,R$645,FALSE)-(VLOOKUP($B567,'Changes (pct point)'!$B:$AA,R$645,FALSE)))</f>
        <v>4.3505027932960849E-2</v>
      </c>
      <c r="S567" s="2">
        <f>VLOOKUP($B567,'Changes (pct point)'!$B:$AA,S$645,FALSE)/(VLOOKUP($B567,'Rates (%) SA2'!$B:$AA,S$645,FALSE)-(VLOOKUP($B567,'Changes (pct point)'!$B:$AA,S$645,FALSE)))</f>
        <v>-4.3880078124999951E-2</v>
      </c>
      <c r="T567" s="2">
        <f>VLOOKUP($B567,'Changes (pct point)'!$B:$AA,T$645,FALSE)/(VLOOKUP($B567,'Rates (%) SA2'!$B:$AA,T$645,FALSE)-(VLOOKUP($B567,'Changes (pct point)'!$B:$AA,T$645,FALSE)))</f>
        <v>1.2197193717277484</v>
      </c>
      <c r="U567" s="2">
        <f>VLOOKUP($B567,'Changes (pct point)'!$B:$AA,U$645,FALSE)/(VLOOKUP($B567,'Rates (%) SA2'!$B:$AA,U$645,FALSE)-(VLOOKUP($B567,'Changes (pct point)'!$B:$AA,U$645,FALSE)))</f>
        <v>-0.38789025423728818</v>
      </c>
      <c r="V567" s="2">
        <f>VLOOKUP($B567,'Changes (pct point)'!$B:$AA,V$645,FALSE)/(VLOOKUP($B567,'Rates (%) SA2'!$B:$AA,V$645,FALSE)-(VLOOKUP($B567,'Changes (pct point)'!$B:$AA,V$645,FALSE)))</f>
        <v>0.20837500000000003</v>
      </c>
      <c r="W567" s="2">
        <f>VLOOKUP($B567,'Changes (pct point)'!$B:$AA,W$645,FALSE)/(VLOOKUP($B567,'Rates (%) SA2'!$B:$AA,W$645,FALSE)-(VLOOKUP($B567,'Changes (pct point)'!$B:$AA,W$645,FALSE)))</f>
        <v>0.12656249999999999</v>
      </c>
      <c r="X567" s="2">
        <f>VLOOKUP($B567,'Changes (pct point)'!$B:$AA,X$645,FALSE)/(VLOOKUP($B567,'Rates (%) SA2'!$B:$AA,X$645,FALSE)-(VLOOKUP($B567,'Changes (pct point)'!$B:$AA,X$645,FALSE)))</f>
        <v>-0.16695501730103804</v>
      </c>
      <c r="Y567" s="2" t="e">
        <f>VLOOKUP($B567,'Changes (pct point)'!$B:$AA,Y$645,FALSE)/(VLOOKUP($B567,'Rates (%) SA2'!$B:$AA,Y$645,FALSE)-(VLOOKUP($B567,'Changes (pct point)'!$B:$AA,Y$645,FALSE)))</f>
        <v>#DIV/0!</v>
      </c>
      <c r="Z567" s="2">
        <f>VLOOKUP($B567,'Changes (pct point)'!$B:$AA,Z$645,FALSE)/(VLOOKUP($B567,'Rates (%) SA2'!$B:$AA,Z$645,FALSE)-(VLOOKUP($B567,'Changes (pct point)'!$B:$AA,Z$645,FALSE)))</f>
        <v>-8.9737894269213692E-2</v>
      </c>
    </row>
    <row r="568" spans="1:26" x14ac:dyDescent="0.3">
      <c r="A568">
        <v>107031142</v>
      </c>
      <c r="B568" t="s">
        <v>220</v>
      </c>
      <c r="C568" s="2">
        <f>VLOOKUP($B568,'Changes (pct point)'!$B:$AA,C$645,FALSE)/(VLOOKUP($B568,'Rates (%) SA2'!$B:$AA,C$645,FALSE)-(VLOOKUP($B568,'Changes (pct point)'!$B:$AA,C$645,FALSE)))</f>
        <v>0.13394421416234883</v>
      </c>
      <c r="D568" s="2">
        <f>VLOOKUP($B568,'Changes (pct point)'!$B:$AA,D$645,FALSE)/(VLOOKUP($B568,'Rates (%) SA2'!$B:$AA,D$645,FALSE)-(VLOOKUP($B568,'Changes (pct point)'!$B:$AA,D$645,FALSE)))</f>
        <v>-0.40356339869281044</v>
      </c>
      <c r="E568" s="2">
        <f>VLOOKUP($B568,'Changes (pct point)'!$B:$AA,E$645,FALSE)/(VLOOKUP($B568,'Rates (%) SA2'!$B:$AA,E$645,FALSE)-(VLOOKUP($B568,'Changes (pct point)'!$B:$AA,E$645,FALSE)))</f>
        <v>0.36309090909090902</v>
      </c>
      <c r="F568" s="2">
        <f>VLOOKUP($B568,'Changes (pct point)'!$B:$AA,F$645,FALSE)/(VLOOKUP($B568,'Rates (%) SA2'!$B:$AA,F$645,FALSE)-(VLOOKUP($B568,'Changes (pct point)'!$B:$AA,F$645,FALSE)))</f>
        <v>0.24989721189591088</v>
      </c>
      <c r="G568" s="2">
        <f>VLOOKUP($B568,'Changes (pct point)'!$B:$AA,G$645,FALSE)/(VLOOKUP($B568,'Rates (%) SA2'!$B:$AA,G$645,FALSE)-(VLOOKUP($B568,'Changes (pct point)'!$B:$AA,G$645,FALSE)))</f>
        <v>0.5827169811320756</v>
      </c>
      <c r="H568" s="2">
        <f>VLOOKUP($B568,'Changes (pct point)'!$B:$AA,H$645,FALSE)/(VLOOKUP($B568,'Rates (%) SA2'!$B:$AA,H$645,FALSE)-(VLOOKUP($B568,'Changes (pct point)'!$B:$AA,H$645,FALSE)))</f>
        <v>0.37160722891566267</v>
      </c>
      <c r="I568" s="2">
        <f>VLOOKUP($B568,'Changes (pct point)'!$B:$AA,I$645,FALSE)/(VLOOKUP($B568,'Rates (%) SA2'!$B:$AA,I$645,FALSE)-(VLOOKUP($B568,'Changes (pct point)'!$B:$AA,I$645,FALSE)))</f>
        <v>0.2938727064220184</v>
      </c>
      <c r="J568" s="2">
        <f>VLOOKUP($B568,'Changes (pct point)'!$B:$AA,J$645,FALSE)/(VLOOKUP($B568,'Rates (%) SA2'!$B:$AA,J$645,FALSE)-(VLOOKUP($B568,'Changes (pct point)'!$B:$AA,J$645,FALSE)))</f>
        <v>0.18042405063291139</v>
      </c>
      <c r="K568" s="2">
        <f>VLOOKUP($B568,'Changes (pct point)'!$B:$AA,K$645,FALSE)/(VLOOKUP($B568,'Rates (%) SA2'!$B:$AA,K$645,FALSE)-(VLOOKUP($B568,'Changes (pct point)'!$B:$AA,K$645,FALSE)))</f>
        <v>0.61333032258064535</v>
      </c>
      <c r="L568" s="2">
        <f>VLOOKUP($B568,'Changes (pct point)'!$B:$AA,L$645,FALSE)/(VLOOKUP($B568,'Rates (%) SA2'!$B:$AA,L$645,FALSE)-(VLOOKUP($B568,'Changes (pct point)'!$B:$AA,L$645,FALSE)))</f>
        <v>-0.28827413043478262</v>
      </c>
      <c r="M568" s="2">
        <f>VLOOKUP($B568,'Changes (pct point)'!$B:$AA,M$645,FALSE)/(VLOOKUP($B568,'Rates (%) SA2'!$B:$AA,M$645,FALSE)-(VLOOKUP($B568,'Changes (pct point)'!$B:$AA,M$645,FALSE)))</f>
        <v>-4.063102493074796E-2</v>
      </c>
      <c r="N568" s="2">
        <f>VLOOKUP($B568,'Changes (pct point)'!$B:$AA,N$645,FALSE)/(VLOOKUP($B568,'Rates (%) SA2'!$B:$AA,N$645,FALSE)-(VLOOKUP($B568,'Changes (pct point)'!$B:$AA,N$645,FALSE)))</f>
        <v>-0.24226448598130845</v>
      </c>
      <c r="O568" s="2">
        <f>VLOOKUP($B568,'Changes (pct point)'!$B:$AA,O$645,FALSE)/(VLOOKUP($B568,'Rates (%) SA2'!$B:$AA,O$645,FALSE)-(VLOOKUP($B568,'Changes (pct point)'!$B:$AA,O$645,FALSE)))</f>
        <v>1.5447126436781609</v>
      </c>
      <c r="P568" s="2">
        <f>VLOOKUP($B568,'Changes (pct point)'!$B:$AA,P$645,FALSE)/(VLOOKUP($B568,'Rates (%) SA2'!$B:$AA,P$645,FALSE)-(VLOOKUP($B568,'Changes (pct point)'!$B:$AA,P$645,FALSE)))</f>
        <v>0.55937199999999987</v>
      </c>
      <c r="Q568" s="2">
        <f>VLOOKUP($B568,'Changes (pct point)'!$B:$AA,Q$645,FALSE)/(VLOOKUP($B568,'Rates (%) SA2'!$B:$AA,Q$645,FALSE)-(VLOOKUP($B568,'Changes (pct point)'!$B:$AA,Q$645,FALSE)))</f>
        <v>0.2188673611111111</v>
      </c>
      <c r="R568" s="2">
        <f>VLOOKUP($B568,'Changes (pct point)'!$B:$AA,R$645,FALSE)/(VLOOKUP($B568,'Rates (%) SA2'!$B:$AA,R$645,FALSE)-(VLOOKUP($B568,'Changes (pct point)'!$B:$AA,R$645,FALSE)))</f>
        <v>0.85090872483221491</v>
      </c>
      <c r="S568" s="2">
        <f>VLOOKUP($B568,'Changes (pct point)'!$B:$AA,S$645,FALSE)/(VLOOKUP($B568,'Rates (%) SA2'!$B:$AA,S$645,FALSE)-(VLOOKUP($B568,'Changes (pct point)'!$B:$AA,S$645,FALSE)))</f>
        <v>0.2628506787330317</v>
      </c>
      <c r="T568" s="2">
        <f>VLOOKUP($B568,'Changes (pct point)'!$B:$AA,T$645,FALSE)/(VLOOKUP($B568,'Rates (%) SA2'!$B:$AA,T$645,FALSE)-(VLOOKUP($B568,'Changes (pct point)'!$B:$AA,T$645,FALSE)))</f>
        <v>2.9447157894736833</v>
      </c>
      <c r="U568" s="2">
        <f>VLOOKUP($B568,'Changes (pct point)'!$B:$AA,U$645,FALSE)/(VLOOKUP($B568,'Rates (%) SA2'!$B:$AA,U$645,FALSE)-(VLOOKUP($B568,'Changes (pct point)'!$B:$AA,U$645,FALSE)))</f>
        <v>-0.38802006220839808</v>
      </c>
      <c r="V568" s="2">
        <f>VLOOKUP($B568,'Changes (pct point)'!$B:$AA,V$645,FALSE)/(VLOOKUP($B568,'Rates (%) SA2'!$B:$AA,V$645,FALSE)-(VLOOKUP($B568,'Changes (pct point)'!$B:$AA,V$645,FALSE)))</f>
        <v>5.5044585987261294E-2</v>
      </c>
      <c r="W568" s="2">
        <f>VLOOKUP($B568,'Changes (pct point)'!$B:$AA,W$645,FALSE)/(VLOOKUP($B568,'Rates (%) SA2'!$B:$AA,W$645,FALSE)-(VLOOKUP($B568,'Changes (pct point)'!$B:$AA,W$645,FALSE)))</f>
        <v>0.36632747456059206</v>
      </c>
      <c r="X568" s="2">
        <f>VLOOKUP($B568,'Changes (pct point)'!$B:$AA,X$645,FALSE)/(VLOOKUP($B568,'Rates (%) SA2'!$B:$AA,X$645,FALSE)-(VLOOKUP($B568,'Changes (pct point)'!$B:$AA,X$645,FALSE)))</f>
        <v>-0.21094112192860454</v>
      </c>
      <c r="Y568" s="2">
        <f>VLOOKUP($B568,'Changes (pct point)'!$B:$AA,Y$645,FALSE)/(VLOOKUP($B568,'Rates (%) SA2'!$B:$AA,Y$645,FALSE)-(VLOOKUP($B568,'Changes (pct point)'!$B:$AA,Y$645,FALSE)))</f>
        <v>1.4055415617128462</v>
      </c>
      <c r="Z568" s="2">
        <f>VLOOKUP($B568,'Changes (pct point)'!$B:$AA,Z$645,FALSE)/(VLOOKUP($B568,'Rates (%) SA2'!$B:$AA,Z$645,FALSE)-(VLOOKUP($B568,'Changes (pct point)'!$B:$AA,Z$645,FALSE)))</f>
        <v>0.43936477382098171</v>
      </c>
    </row>
    <row r="569" spans="1:26" x14ac:dyDescent="0.3">
      <c r="A569">
        <v>104021089</v>
      </c>
      <c r="B569" t="s">
        <v>163</v>
      </c>
      <c r="C569" s="2">
        <f>VLOOKUP($B569,'Changes (pct point)'!$B:$AA,C$645,FALSE)/(VLOOKUP($B569,'Rates (%) SA2'!$B:$AA,C$645,FALSE)-(VLOOKUP($B569,'Changes (pct point)'!$B:$AA,C$645,FALSE)))</f>
        <v>-0.15499268713349437</v>
      </c>
      <c r="D569" s="2">
        <f>VLOOKUP($B569,'Changes (pct point)'!$B:$AA,D$645,FALSE)/(VLOOKUP($B569,'Rates (%) SA2'!$B:$AA,D$645,FALSE)-(VLOOKUP($B569,'Changes (pct point)'!$B:$AA,D$645,FALSE)))</f>
        <v>-0.43288071748878926</v>
      </c>
      <c r="E569" s="2">
        <f>VLOOKUP($B569,'Changes (pct point)'!$B:$AA,E$645,FALSE)/(VLOOKUP($B569,'Rates (%) SA2'!$B:$AA,E$645,FALSE)-(VLOOKUP($B569,'Changes (pct point)'!$B:$AA,E$645,FALSE)))</f>
        <v>-0.45408482142857137</v>
      </c>
      <c r="F569" s="2">
        <f>VLOOKUP($B569,'Changes (pct point)'!$B:$AA,F$645,FALSE)/(VLOOKUP($B569,'Rates (%) SA2'!$B:$AA,F$645,FALSE)-(VLOOKUP($B569,'Changes (pct point)'!$B:$AA,F$645,FALSE)))</f>
        <v>-7.330815709969779E-2</v>
      </c>
      <c r="G569" s="2">
        <f>VLOOKUP($B569,'Changes (pct point)'!$B:$AA,G$645,FALSE)/(VLOOKUP($B569,'Rates (%) SA2'!$B:$AA,G$645,FALSE)-(VLOOKUP($B569,'Changes (pct point)'!$B:$AA,G$645,FALSE)))</f>
        <v>0.50084610951008657</v>
      </c>
      <c r="H569" s="2">
        <f>VLOOKUP($B569,'Changes (pct point)'!$B:$AA,H$645,FALSE)/(VLOOKUP($B569,'Rates (%) SA2'!$B:$AA,H$645,FALSE)-(VLOOKUP($B569,'Changes (pct point)'!$B:$AA,H$645,FALSE)))</f>
        <v>3.0230575176589312E-2</v>
      </c>
      <c r="I569" s="2">
        <f>VLOOKUP($B569,'Changes (pct point)'!$B:$AA,I$645,FALSE)/(VLOOKUP($B569,'Rates (%) SA2'!$B:$AA,I$645,FALSE)-(VLOOKUP($B569,'Changes (pct point)'!$B:$AA,I$645,FALSE)))</f>
        <v>-8.8142913385826763E-2</v>
      </c>
      <c r="J569" s="2">
        <f>VLOOKUP($B569,'Changes (pct point)'!$B:$AA,J$645,FALSE)/(VLOOKUP($B569,'Rates (%) SA2'!$B:$AA,J$645,FALSE)-(VLOOKUP($B569,'Changes (pct point)'!$B:$AA,J$645,FALSE)))</f>
        <v>0.1346893617021277</v>
      </c>
      <c r="K569" s="2">
        <f>VLOOKUP($B569,'Changes (pct point)'!$B:$AA,K$645,FALSE)/(VLOOKUP($B569,'Rates (%) SA2'!$B:$AA,K$645,FALSE)-(VLOOKUP($B569,'Changes (pct point)'!$B:$AA,K$645,FALSE)))</f>
        <v>0.45258176291793306</v>
      </c>
      <c r="L569" s="2">
        <f>VLOOKUP($B569,'Changes (pct point)'!$B:$AA,L$645,FALSE)/(VLOOKUP($B569,'Rates (%) SA2'!$B:$AA,L$645,FALSE)-(VLOOKUP($B569,'Changes (pct point)'!$B:$AA,L$645,FALSE)))</f>
        <v>-0.45297479201331109</v>
      </c>
      <c r="M569" s="2">
        <f>VLOOKUP($B569,'Changes (pct point)'!$B:$AA,M$645,FALSE)/(VLOOKUP($B569,'Rates (%) SA2'!$B:$AA,M$645,FALSE)-(VLOOKUP($B569,'Changes (pct point)'!$B:$AA,M$645,FALSE)))</f>
        <v>-0.17523752886836039</v>
      </c>
      <c r="N569" s="2">
        <f>VLOOKUP($B569,'Changes (pct point)'!$B:$AA,N$645,FALSE)/(VLOOKUP($B569,'Rates (%) SA2'!$B:$AA,N$645,FALSE)-(VLOOKUP($B569,'Changes (pct point)'!$B:$AA,N$645,FALSE)))</f>
        <v>-0.5739328467153284</v>
      </c>
      <c r="O569" s="2">
        <f>VLOOKUP($B569,'Changes (pct point)'!$B:$AA,O$645,FALSE)/(VLOOKUP($B569,'Rates (%) SA2'!$B:$AA,O$645,FALSE)-(VLOOKUP($B569,'Changes (pct point)'!$B:$AA,O$645,FALSE)))</f>
        <v>0.1964961240310078</v>
      </c>
      <c r="P569" s="2">
        <f>VLOOKUP($B569,'Changes (pct point)'!$B:$AA,P$645,FALSE)/(VLOOKUP($B569,'Rates (%) SA2'!$B:$AA,P$645,FALSE)-(VLOOKUP($B569,'Changes (pct point)'!$B:$AA,P$645,FALSE)))</f>
        <v>-0.13123432203389832</v>
      </c>
      <c r="Q569" s="2">
        <f>VLOOKUP($B569,'Changes (pct point)'!$B:$AA,Q$645,FALSE)/(VLOOKUP($B569,'Rates (%) SA2'!$B:$AA,Q$645,FALSE)-(VLOOKUP($B569,'Changes (pct point)'!$B:$AA,Q$645,FALSE)))</f>
        <v>5.9767955801105256E-3</v>
      </c>
      <c r="R569" s="2">
        <f>VLOOKUP($B569,'Changes (pct point)'!$B:$AA,R$645,FALSE)/(VLOOKUP($B569,'Rates (%) SA2'!$B:$AA,R$645,FALSE)-(VLOOKUP($B569,'Changes (pct point)'!$B:$AA,R$645,FALSE)))</f>
        <v>0.68669011976047911</v>
      </c>
      <c r="S569" s="2">
        <f>VLOOKUP($B569,'Changes (pct point)'!$B:$AA,S$645,FALSE)/(VLOOKUP($B569,'Rates (%) SA2'!$B:$AA,S$645,FALSE)-(VLOOKUP($B569,'Changes (pct point)'!$B:$AA,S$645,FALSE)))</f>
        <v>4.2402689486552528E-2</v>
      </c>
      <c r="T569" s="2">
        <f>VLOOKUP($B569,'Changes (pct point)'!$B:$AA,T$645,FALSE)/(VLOOKUP($B569,'Rates (%) SA2'!$B:$AA,T$645,FALSE)-(VLOOKUP($B569,'Changes (pct point)'!$B:$AA,T$645,FALSE)))</f>
        <v>0.35350770877944332</v>
      </c>
      <c r="U569" s="2">
        <f>VLOOKUP($B569,'Changes (pct point)'!$B:$AA,U$645,FALSE)/(VLOOKUP($B569,'Rates (%) SA2'!$B:$AA,U$645,FALSE)-(VLOOKUP($B569,'Changes (pct point)'!$B:$AA,U$645,FALSE)))</f>
        <v>-0.38870624999999998</v>
      </c>
      <c r="V569" s="2">
        <f>VLOOKUP($B569,'Changes (pct point)'!$B:$AA,V$645,FALSE)/(VLOOKUP($B569,'Rates (%) SA2'!$B:$AA,V$645,FALSE)-(VLOOKUP($B569,'Changes (pct point)'!$B:$AA,V$645,FALSE)))</f>
        <v>7.7191283292978197E-2</v>
      </c>
      <c r="W569" s="2">
        <f>VLOOKUP($B569,'Changes (pct point)'!$B:$AA,W$645,FALSE)/(VLOOKUP($B569,'Rates (%) SA2'!$B:$AA,W$645,FALSE)-(VLOOKUP($B569,'Changes (pct point)'!$B:$AA,W$645,FALSE)))</f>
        <v>0.2656488549618321</v>
      </c>
      <c r="X569" s="2">
        <f>VLOOKUP($B569,'Changes (pct point)'!$B:$AA,X$645,FALSE)/(VLOOKUP($B569,'Rates (%) SA2'!$B:$AA,X$645,FALSE)-(VLOOKUP($B569,'Changes (pct point)'!$B:$AA,X$645,FALSE)))</f>
        <v>-0.11336379211878926</v>
      </c>
      <c r="Y569" s="2">
        <f>VLOOKUP($B569,'Changes (pct point)'!$B:$AA,Y$645,FALSE)/(VLOOKUP($B569,'Rates (%) SA2'!$B:$AA,Y$645,FALSE)-(VLOOKUP($B569,'Changes (pct point)'!$B:$AA,Y$645,FALSE)))</f>
        <v>-0.52603275482767053</v>
      </c>
      <c r="Z569" s="2">
        <f>VLOOKUP($B569,'Changes (pct point)'!$B:$AA,Z$645,FALSE)/(VLOOKUP($B569,'Rates (%) SA2'!$B:$AA,Z$645,FALSE)-(VLOOKUP($B569,'Changes (pct point)'!$B:$AA,Z$645,FALSE)))</f>
        <v>0.34423828125</v>
      </c>
    </row>
    <row r="570" spans="1:26" x14ac:dyDescent="0.3">
      <c r="A570">
        <v>112011237</v>
      </c>
      <c r="B570" t="s">
        <v>316</v>
      </c>
      <c r="C570" s="2">
        <f>VLOOKUP($B570,'Changes (pct point)'!$B:$AA,C$645,FALSE)/(VLOOKUP($B570,'Rates (%) SA2'!$B:$AA,C$645,FALSE)-(VLOOKUP($B570,'Changes (pct point)'!$B:$AA,C$645,FALSE)))</f>
        <v>-9.7639223697650657E-2</v>
      </c>
      <c r="D570" s="2">
        <f>VLOOKUP($B570,'Changes (pct point)'!$B:$AA,D$645,FALSE)/(VLOOKUP($B570,'Rates (%) SA2'!$B:$AA,D$645,FALSE)-(VLOOKUP($B570,'Changes (pct point)'!$B:$AA,D$645,FALSE)))</f>
        <v>-0.4644375</v>
      </c>
      <c r="E570" s="2">
        <f>VLOOKUP($B570,'Changes (pct point)'!$B:$AA,E$645,FALSE)/(VLOOKUP($B570,'Rates (%) SA2'!$B:$AA,E$645,FALSE)-(VLOOKUP($B570,'Changes (pct point)'!$B:$AA,E$645,FALSE)))</f>
        <v>0.2621408284023668</v>
      </c>
      <c r="F570" s="2">
        <f>VLOOKUP($B570,'Changes (pct point)'!$B:$AA,F$645,FALSE)/(VLOOKUP($B570,'Rates (%) SA2'!$B:$AA,F$645,FALSE)-(VLOOKUP($B570,'Changes (pct point)'!$B:$AA,F$645,FALSE)))</f>
        <v>3.1109234234234305E-2</v>
      </c>
      <c r="G570" s="2">
        <f>VLOOKUP($B570,'Changes (pct point)'!$B:$AA,G$645,FALSE)/(VLOOKUP($B570,'Rates (%) SA2'!$B:$AA,G$645,FALSE)-(VLOOKUP($B570,'Changes (pct point)'!$B:$AA,G$645,FALSE)))</f>
        <v>7.210802469135893E-3</v>
      </c>
      <c r="H570" s="2">
        <f>VLOOKUP($B570,'Changes (pct point)'!$B:$AA,H$645,FALSE)/(VLOOKUP($B570,'Rates (%) SA2'!$B:$AA,H$645,FALSE)-(VLOOKUP($B570,'Changes (pct point)'!$B:$AA,H$645,FALSE)))</f>
        <v>0.17654806201550399</v>
      </c>
      <c r="I570" s="2">
        <f>VLOOKUP($B570,'Changes (pct point)'!$B:$AA,I$645,FALSE)/(VLOOKUP($B570,'Rates (%) SA2'!$B:$AA,I$645,FALSE)-(VLOOKUP($B570,'Changes (pct point)'!$B:$AA,I$645,FALSE)))</f>
        <v>-4.4492663043478299E-2</v>
      </c>
      <c r="J570" s="2">
        <f>VLOOKUP($B570,'Changes (pct point)'!$B:$AA,J$645,FALSE)/(VLOOKUP($B570,'Rates (%) SA2'!$B:$AA,J$645,FALSE)-(VLOOKUP($B570,'Changes (pct point)'!$B:$AA,J$645,FALSE)))</f>
        <v>0.10849047619047636</v>
      </c>
      <c r="K570" s="2">
        <f>VLOOKUP($B570,'Changes (pct point)'!$B:$AA,K$645,FALSE)/(VLOOKUP($B570,'Rates (%) SA2'!$B:$AA,K$645,FALSE)-(VLOOKUP($B570,'Changes (pct point)'!$B:$AA,K$645,FALSE)))</f>
        <v>0.30716689655172413</v>
      </c>
      <c r="L570" s="2">
        <f>VLOOKUP($B570,'Changes (pct point)'!$B:$AA,L$645,FALSE)/(VLOOKUP($B570,'Rates (%) SA2'!$B:$AA,L$645,FALSE)-(VLOOKUP($B570,'Changes (pct point)'!$B:$AA,L$645,FALSE)))</f>
        <v>-0.3050720879120879</v>
      </c>
      <c r="M570" s="2">
        <f>VLOOKUP($B570,'Changes (pct point)'!$B:$AA,M$645,FALSE)/(VLOOKUP($B570,'Rates (%) SA2'!$B:$AA,M$645,FALSE)-(VLOOKUP($B570,'Changes (pct point)'!$B:$AA,M$645,FALSE)))</f>
        <v>-0.14341086956521742</v>
      </c>
      <c r="N570" s="2">
        <f>VLOOKUP($B570,'Changes (pct point)'!$B:$AA,N$645,FALSE)/(VLOOKUP($B570,'Rates (%) SA2'!$B:$AA,N$645,FALSE)-(VLOOKUP($B570,'Changes (pct point)'!$B:$AA,N$645,FALSE)))</f>
        <v>-5.2802666666666616E-2</v>
      </c>
      <c r="O570" s="2">
        <f>VLOOKUP($B570,'Changes (pct point)'!$B:$AA,O$645,FALSE)/(VLOOKUP($B570,'Rates (%) SA2'!$B:$AA,O$645,FALSE)-(VLOOKUP($B570,'Changes (pct point)'!$B:$AA,O$645,FALSE)))</f>
        <v>0.52181492537313434</v>
      </c>
      <c r="P570" s="2">
        <f>VLOOKUP($B570,'Changes (pct point)'!$B:$AA,P$645,FALSE)/(VLOOKUP($B570,'Rates (%) SA2'!$B:$AA,P$645,FALSE)-(VLOOKUP($B570,'Changes (pct point)'!$B:$AA,P$645,FALSE)))</f>
        <v>-1.3431007751937944E-2</v>
      </c>
      <c r="Q570" s="2">
        <f>VLOOKUP($B570,'Changes (pct point)'!$B:$AA,Q$645,FALSE)/(VLOOKUP($B570,'Rates (%) SA2'!$B:$AA,Q$645,FALSE)-(VLOOKUP($B570,'Changes (pct point)'!$B:$AA,Q$645,FALSE)))</f>
        <v>6.2089057239057215E-2</v>
      </c>
      <c r="R570" s="2">
        <f>VLOOKUP($B570,'Changes (pct point)'!$B:$AA,R$645,FALSE)/(VLOOKUP($B570,'Rates (%) SA2'!$B:$AA,R$645,FALSE)-(VLOOKUP($B570,'Changes (pct point)'!$B:$AA,R$645,FALSE)))</f>
        <v>6.2858306188925142E-2</v>
      </c>
      <c r="S570" s="2">
        <f>VLOOKUP($B570,'Changes (pct point)'!$B:$AA,S$645,FALSE)/(VLOOKUP($B570,'Rates (%) SA2'!$B:$AA,S$645,FALSE)-(VLOOKUP($B570,'Changes (pct point)'!$B:$AA,S$645,FALSE)))</f>
        <v>-0.10456796875</v>
      </c>
      <c r="T570" s="2">
        <f>VLOOKUP($B570,'Changes (pct point)'!$B:$AA,T$645,FALSE)/(VLOOKUP($B570,'Rates (%) SA2'!$B:$AA,T$645,FALSE)-(VLOOKUP($B570,'Changes (pct point)'!$B:$AA,T$645,FALSE)))</f>
        <v>0.62452974999999999</v>
      </c>
      <c r="U570" s="2">
        <f>VLOOKUP($B570,'Changes (pct point)'!$B:$AA,U$645,FALSE)/(VLOOKUP($B570,'Rates (%) SA2'!$B:$AA,U$645,FALSE)-(VLOOKUP($B570,'Changes (pct point)'!$B:$AA,U$645,FALSE)))</f>
        <v>-0.39011584440227692</v>
      </c>
      <c r="V570" s="2">
        <f>VLOOKUP($B570,'Changes (pct point)'!$B:$AA,V$645,FALSE)/(VLOOKUP($B570,'Rates (%) SA2'!$B:$AA,V$645,FALSE)-(VLOOKUP($B570,'Changes (pct point)'!$B:$AA,V$645,FALSE)))</f>
        <v>4.2681690140845038E-2</v>
      </c>
      <c r="W570" s="2">
        <f>VLOOKUP($B570,'Changes (pct point)'!$B:$AA,W$645,FALSE)/(VLOOKUP($B570,'Rates (%) SA2'!$B:$AA,W$645,FALSE)-(VLOOKUP($B570,'Changes (pct point)'!$B:$AA,W$645,FALSE)))</f>
        <v>0.1907164480322906</v>
      </c>
      <c r="X570" s="2">
        <f>VLOOKUP($B570,'Changes (pct point)'!$B:$AA,X$645,FALSE)/(VLOOKUP($B570,'Rates (%) SA2'!$B:$AA,X$645,FALSE)-(VLOOKUP($B570,'Changes (pct point)'!$B:$AA,X$645,FALSE)))</f>
        <v>-0.10180780209324454</v>
      </c>
      <c r="Y570" s="2" t="e">
        <f>VLOOKUP($B570,'Changes (pct point)'!$B:$AA,Y$645,FALSE)/(VLOOKUP($B570,'Rates (%) SA2'!$B:$AA,Y$645,FALSE)-(VLOOKUP($B570,'Changes (pct point)'!$B:$AA,Y$645,FALSE)))</f>
        <v>#DIV/0!</v>
      </c>
      <c r="Z570" s="2">
        <f>VLOOKUP($B570,'Changes (pct point)'!$B:$AA,Z$645,FALSE)/(VLOOKUP($B570,'Rates (%) SA2'!$B:$AA,Z$645,FALSE)-(VLOOKUP($B570,'Changes (pct point)'!$B:$AA,Z$645,FALSE)))</f>
        <v>0.15436241610738258</v>
      </c>
    </row>
    <row r="571" spans="1:26" x14ac:dyDescent="0.3">
      <c r="A571">
        <v>111011214</v>
      </c>
      <c r="B571" t="s">
        <v>293</v>
      </c>
      <c r="C571" s="2">
        <f>VLOOKUP($B571,'Changes (pct point)'!$B:$AA,C$645,FALSE)/(VLOOKUP($B571,'Rates (%) SA2'!$B:$AA,C$645,FALSE)-(VLOOKUP($B571,'Changes (pct point)'!$B:$AA,C$645,FALSE)))</f>
        <v>-0.17678567493112946</v>
      </c>
      <c r="D571" s="2">
        <f>VLOOKUP($B571,'Changes (pct point)'!$B:$AA,D$645,FALSE)/(VLOOKUP($B571,'Rates (%) SA2'!$B:$AA,D$645,FALSE)-(VLOOKUP($B571,'Changes (pct point)'!$B:$AA,D$645,FALSE)))</f>
        <v>-0.56393435114503809</v>
      </c>
      <c r="E571" s="2">
        <f>VLOOKUP($B571,'Changes (pct point)'!$B:$AA,E$645,FALSE)/(VLOOKUP($B571,'Rates (%) SA2'!$B:$AA,E$645,FALSE)-(VLOOKUP($B571,'Changes (pct point)'!$B:$AA,E$645,FALSE)))</f>
        <v>-8.7723333333333195E-2</v>
      </c>
      <c r="F571" s="2">
        <f>VLOOKUP($B571,'Changes (pct point)'!$B:$AA,F$645,FALSE)/(VLOOKUP($B571,'Rates (%) SA2'!$B:$AA,F$645,FALSE)-(VLOOKUP($B571,'Changes (pct point)'!$B:$AA,F$645,FALSE)))</f>
        <v>-7.8652380952380946E-2</v>
      </c>
      <c r="G571" s="2">
        <f>VLOOKUP($B571,'Changes (pct point)'!$B:$AA,G$645,FALSE)/(VLOOKUP($B571,'Rates (%) SA2'!$B:$AA,G$645,FALSE)-(VLOOKUP($B571,'Changes (pct point)'!$B:$AA,G$645,FALSE)))</f>
        <v>0.1224404669260702</v>
      </c>
      <c r="H571" s="2">
        <f>VLOOKUP($B571,'Changes (pct point)'!$B:$AA,H$645,FALSE)/(VLOOKUP($B571,'Rates (%) SA2'!$B:$AA,H$645,FALSE)-(VLOOKUP($B571,'Changes (pct point)'!$B:$AA,H$645,FALSE)))</f>
        <v>0.111157894736842</v>
      </c>
      <c r="I571" s="2">
        <f>VLOOKUP($B571,'Changes (pct point)'!$B:$AA,I$645,FALSE)/(VLOOKUP($B571,'Rates (%) SA2'!$B:$AA,I$645,FALSE)-(VLOOKUP($B571,'Changes (pct point)'!$B:$AA,I$645,FALSE)))</f>
        <v>-0.1468851063829788</v>
      </c>
      <c r="J571" s="2">
        <f>VLOOKUP($B571,'Changes (pct point)'!$B:$AA,J$645,FALSE)/(VLOOKUP($B571,'Rates (%) SA2'!$B:$AA,J$645,FALSE)-(VLOOKUP($B571,'Changes (pct point)'!$B:$AA,J$645,FALSE)))</f>
        <v>-4.4560655737704881E-2</v>
      </c>
      <c r="K571" s="2">
        <f>VLOOKUP($B571,'Changes (pct point)'!$B:$AA,K$645,FALSE)/(VLOOKUP($B571,'Rates (%) SA2'!$B:$AA,K$645,FALSE)-(VLOOKUP($B571,'Changes (pct point)'!$B:$AA,K$645,FALSE)))</f>
        <v>0.32954654377880194</v>
      </c>
      <c r="L571" s="2">
        <f>VLOOKUP($B571,'Changes (pct point)'!$B:$AA,L$645,FALSE)/(VLOOKUP($B571,'Rates (%) SA2'!$B:$AA,L$645,FALSE)-(VLOOKUP($B571,'Changes (pct point)'!$B:$AA,L$645,FALSE)))</f>
        <v>-0.550284046692607</v>
      </c>
      <c r="M571" s="2">
        <f>VLOOKUP($B571,'Changes (pct point)'!$B:$AA,M$645,FALSE)/(VLOOKUP($B571,'Rates (%) SA2'!$B:$AA,M$645,FALSE)-(VLOOKUP($B571,'Changes (pct point)'!$B:$AA,M$645,FALSE)))</f>
        <v>-0.36334080717488793</v>
      </c>
      <c r="N571" s="2">
        <f>VLOOKUP($B571,'Changes (pct point)'!$B:$AA,N$645,FALSE)/(VLOOKUP($B571,'Rates (%) SA2'!$B:$AA,N$645,FALSE)-(VLOOKUP($B571,'Changes (pct point)'!$B:$AA,N$645,FALSE)))</f>
        <v>-0.56120320000000001</v>
      </c>
      <c r="O571" s="2">
        <f>VLOOKUP($B571,'Changes (pct point)'!$B:$AA,O$645,FALSE)/(VLOOKUP($B571,'Rates (%) SA2'!$B:$AA,O$645,FALSE)-(VLOOKUP($B571,'Changes (pct point)'!$B:$AA,O$645,FALSE)))</f>
        <v>0.41538818897637808</v>
      </c>
      <c r="P571" s="2">
        <f>VLOOKUP($B571,'Changes (pct point)'!$B:$AA,P$645,FALSE)/(VLOOKUP($B571,'Rates (%) SA2'!$B:$AA,P$645,FALSE)-(VLOOKUP($B571,'Changes (pct point)'!$B:$AA,P$645,FALSE)))</f>
        <v>4.579999999999991E-2</v>
      </c>
      <c r="Q571" s="2">
        <f>VLOOKUP($B571,'Changes (pct point)'!$B:$AA,Q$645,FALSE)/(VLOOKUP($B571,'Rates (%) SA2'!$B:$AA,Q$645,FALSE)-(VLOOKUP($B571,'Changes (pct point)'!$B:$AA,Q$645,FALSE)))</f>
        <v>9.657324263038547E-2</v>
      </c>
      <c r="R571" s="2">
        <f>VLOOKUP($B571,'Changes (pct point)'!$B:$AA,R$645,FALSE)/(VLOOKUP($B571,'Rates (%) SA2'!$B:$AA,R$645,FALSE)-(VLOOKUP($B571,'Changes (pct point)'!$B:$AA,R$645,FALSE)))</f>
        <v>0.25510996015936266</v>
      </c>
      <c r="S571" s="2">
        <f>VLOOKUP($B571,'Changes (pct point)'!$B:$AA,S$645,FALSE)/(VLOOKUP($B571,'Rates (%) SA2'!$B:$AA,S$645,FALSE)-(VLOOKUP($B571,'Changes (pct point)'!$B:$AA,S$645,FALSE)))</f>
        <v>-6.8997802197802202E-2</v>
      </c>
      <c r="T571" s="2">
        <f>VLOOKUP($B571,'Changes (pct point)'!$B:$AA,T$645,FALSE)/(VLOOKUP($B571,'Rates (%) SA2'!$B:$AA,T$645,FALSE)-(VLOOKUP($B571,'Changes (pct point)'!$B:$AA,T$645,FALSE)))</f>
        <v>0.44932735426008963</v>
      </c>
      <c r="U571" s="2">
        <f>VLOOKUP($B571,'Changes (pct point)'!$B:$AA,U$645,FALSE)/(VLOOKUP($B571,'Rates (%) SA2'!$B:$AA,U$645,FALSE)-(VLOOKUP($B571,'Changes (pct point)'!$B:$AA,U$645,FALSE)))</f>
        <v>-0.39517676767676768</v>
      </c>
      <c r="V571" s="2">
        <f>VLOOKUP($B571,'Changes (pct point)'!$B:$AA,V$645,FALSE)/(VLOOKUP($B571,'Rates (%) SA2'!$B:$AA,V$645,FALSE)-(VLOOKUP($B571,'Changes (pct point)'!$B:$AA,V$645,FALSE)))</f>
        <v>4.8500000000000008E-2</v>
      </c>
      <c r="W571" s="2">
        <f>VLOOKUP($B571,'Changes (pct point)'!$B:$AA,W$645,FALSE)/(VLOOKUP($B571,'Rates (%) SA2'!$B:$AA,W$645,FALSE)-(VLOOKUP($B571,'Changes (pct point)'!$B:$AA,W$645,FALSE)))</f>
        <v>0.27442371020856204</v>
      </c>
      <c r="X571" s="2">
        <f>VLOOKUP($B571,'Changes (pct point)'!$B:$AA,X$645,FALSE)/(VLOOKUP($B571,'Rates (%) SA2'!$B:$AA,X$645,FALSE)-(VLOOKUP($B571,'Changes (pct point)'!$B:$AA,X$645,FALSE)))</f>
        <v>-0.2903053026245313</v>
      </c>
      <c r="Y571" s="2">
        <f>VLOOKUP($B571,'Changes (pct point)'!$B:$AA,Y$645,FALSE)/(VLOOKUP($B571,'Rates (%) SA2'!$B:$AA,Y$645,FALSE)-(VLOOKUP($B571,'Changes (pct point)'!$B:$AA,Y$645,FALSE)))</f>
        <v>-0.16673999120105587</v>
      </c>
      <c r="Z571" s="2">
        <f>VLOOKUP($B571,'Changes (pct point)'!$B:$AA,Z$645,FALSE)/(VLOOKUP($B571,'Rates (%) SA2'!$B:$AA,Z$645,FALSE)-(VLOOKUP($B571,'Changes (pct point)'!$B:$AA,Z$645,FALSE)))</f>
        <v>0.27710206240084617</v>
      </c>
    </row>
    <row r="572" spans="1:26" x14ac:dyDescent="0.3">
      <c r="A572">
        <v>118011346</v>
      </c>
      <c r="B572" t="s">
        <v>447</v>
      </c>
      <c r="C572" s="2">
        <f>VLOOKUP($B572,'Changes (pct point)'!$B:$AA,C$645,FALSE)/(VLOOKUP($B572,'Rates (%) SA2'!$B:$AA,C$645,FALSE)-(VLOOKUP($B572,'Changes (pct point)'!$B:$AA,C$645,FALSE)))</f>
        <v>-0.25310246534160535</v>
      </c>
      <c r="D572" s="2">
        <f>VLOOKUP($B572,'Changes (pct point)'!$B:$AA,D$645,FALSE)/(VLOOKUP($B572,'Rates (%) SA2'!$B:$AA,D$645,FALSE)-(VLOOKUP($B572,'Changes (pct point)'!$B:$AA,D$645,FALSE)))</f>
        <v>-0.48284127906976748</v>
      </c>
      <c r="E572" s="2">
        <f>VLOOKUP($B572,'Changes (pct point)'!$B:$AA,E$645,FALSE)/(VLOOKUP($B572,'Rates (%) SA2'!$B:$AA,E$645,FALSE)-(VLOOKUP($B572,'Changes (pct point)'!$B:$AA,E$645,FALSE)))</f>
        <v>-0.16979417475728162</v>
      </c>
      <c r="F572" s="2">
        <f>VLOOKUP($B572,'Changes (pct point)'!$B:$AA,F$645,FALSE)/(VLOOKUP($B572,'Rates (%) SA2'!$B:$AA,F$645,FALSE)-(VLOOKUP($B572,'Changes (pct point)'!$B:$AA,F$645,FALSE)))</f>
        <v>-0.37640962962962971</v>
      </c>
      <c r="G572" s="2">
        <f>VLOOKUP($B572,'Changes (pct point)'!$B:$AA,G$645,FALSE)/(VLOOKUP($B572,'Rates (%) SA2'!$B:$AA,G$645,FALSE)-(VLOOKUP($B572,'Changes (pct point)'!$B:$AA,G$645,FALSE)))</f>
        <v>0.39670948905109477</v>
      </c>
      <c r="H572" s="2">
        <f>VLOOKUP($B572,'Changes (pct point)'!$B:$AA,H$645,FALSE)/(VLOOKUP($B572,'Rates (%) SA2'!$B:$AA,H$645,FALSE)-(VLOOKUP($B572,'Changes (pct point)'!$B:$AA,H$645,FALSE)))</f>
        <v>-0.27495735294117646</v>
      </c>
      <c r="I572" s="2">
        <f>VLOOKUP($B572,'Changes (pct point)'!$B:$AA,I$645,FALSE)/(VLOOKUP($B572,'Rates (%) SA2'!$B:$AA,I$645,FALSE)-(VLOOKUP($B572,'Changes (pct point)'!$B:$AA,I$645,FALSE)))</f>
        <v>-0.14011152815013395</v>
      </c>
      <c r="J572" s="2">
        <f>VLOOKUP($B572,'Changes (pct point)'!$B:$AA,J$645,FALSE)/(VLOOKUP($B572,'Rates (%) SA2'!$B:$AA,J$645,FALSE)-(VLOOKUP($B572,'Changes (pct point)'!$B:$AA,J$645,FALSE)))</f>
        <v>0.22147999999999995</v>
      </c>
      <c r="K572" s="2">
        <f>VLOOKUP($B572,'Changes (pct point)'!$B:$AA,K$645,FALSE)/(VLOOKUP($B572,'Rates (%) SA2'!$B:$AA,K$645,FALSE)-(VLOOKUP($B572,'Changes (pct point)'!$B:$AA,K$645,FALSE)))</f>
        <v>-0.23567022900763365</v>
      </c>
      <c r="L572" s="2">
        <f>VLOOKUP($B572,'Changes (pct point)'!$B:$AA,L$645,FALSE)/(VLOOKUP($B572,'Rates (%) SA2'!$B:$AA,L$645,FALSE)-(VLOOKUP($B572,'Changes (pct point)'!$B:$AA,L$645,FALSE)))</f>
        <v>-0.5996428969359332</v>
      </c>
      <c r="M572" s="2">
        <f>VLOOKUP($B572,'Changes (pct point)'!$B:$AA,M$645,FALSE)/(VLOOKUP($B572,'Rates (%) SA2'!$B:$AA,M$645,FALSE)-(VLOOKUP($B572,'Changes (pct point)'!$B:$AA,M$645,FALSE)))</f>
        <v>-0.53449689922480625</v>
      </c>
      <c r="N572" s="2">
        <f>VLOOKUP($B572,'Changes (pct point)'!$B:$AA,N$645,FALSE)/(VLOOKUP($B572,'Rates (%) SA2'!$B:$AA,N$645,FALSE)-(VLOOKUP($B572,'Changes (pct point)'!$B:$AA,N$645,FALSE)))</f>
        <v>-0.57802857142857145</v>
      </c>
      <c r="O572" s="2">
        <f>VLOOKUP($B572,'Changes (pct point)'!$B:$AA,O$645,FALSE)/(VLOOKUP($B572,'Rates (%) SA2'!$B:$AA,O$645,FALSE)-(VLOOKUP($B572,'Changes (pct point)'!$B:$AA,O$645,FALSE)))</f>
        <v>0.76620677966101669</v>
      </c>
      <c r="P572" s="2">
        <f>VLOOKUP($B572,'Changes (pct point)'!$B:$AA,P$645,FALSE)/(VLOOKUP($B572,'Rates (%) SA2'!$B:$AA,P$645,FALSE)-(VLOOKUP($B572,'Changes (pct point)'!$B:$AA,P$645,FALSE)))</f>
        <v>-4.6206250000000108E-2</v>
      </c>
      <c r="Q572" s="2">
        <f>VLOOKUP($B572,'Changes (pct point)'!$B:$AA,Q$645,FALSE)/(VLOOKUP($B572,'Rates (%) SA2'!$B:$AA,Q$645,FALSE)-(VLOOKUP($B572,'Changes (pct point)'!$B:$AA,Q$645,FALSE)))</f>
        <v>-0.10068378378378377</v>
      </c>
      <c r="R572" s="2">
        <f>VLOOKUP($B572,'Changes (pct point)'!$B:$AA,R$645,FALSE)/(VLOOKUP($B572,'Rates (%) SA2'!$B:$AA,R$645,FALSE)-(VLOOKUP($B572,'Changes (pct point)'!$B:$AA,R$645,FALSE)))</f>
        <v>8.5075221238937904E-2</v>
      </c>
      <c r="S572" s="2">
        <f>VLOOKUP($B572,'Changes (pct point)'!$B:$AA,S$645,FALSE)/(VLOOKUP($B572,'Rates (%) SA2'!$B:$AA,S$645,FALSE)-(VLOOKUP($B572,'Changes (pct point)'!$B:$AA,S$645,FALSE)))</f>
        <v>-0.22384938271604937</v>
      </c>
      <c r="T572" s="2">
        <f>VLOOKUP($B572,'Changes (pct point)'!$B:$AA,T$645,FALSE)/(VLOOKUP($B572,'Rates (%) SA2'!$B:$AA,T$645,FALSE)-(VLOOKUP($B572,'Changes (pct point)'!$B:$AA,T$645,FALSE)))</f>
        <v>-0.1091818181818182</v>
      </c>
      <c r="U572" s="2">
        <f>VLOOKUP($B572,'Changes (pct point)'!$B:$AA,U$645,FALSE)/(VLOOKUP($B572,'Rates (%) SA2'!$B:$AA,U$645,FALSE)-(VLOOKUP($B572,'Changes (pct point)'!$B:$AA,U$645,FALSE)))</f>
        <v>-0.39547453083109924</v>
      </c>
      <c r="V572" s="2" t="e">
        <f>VLOOKUP($B572,'Changes (pct point)'!$B:$AA,V$645,FALSE)/(VLOOKUP($B572,'Rates (%) SA2'!$B:$AA,V$645,FALSE)-(VLOOKUP($B572,'Changes (pct point)'!$B:$AA,V$645,FALSE)))</f>
        <v>#VALUE!</v>
      </c>
      <c r="W572" s="2">
        <f>VLOOKUP($B572,'Changes (pct point)'!$B:$AA,W$645,FALSE)/(VLOOKUP($B572,'Rates (%) SA2'!$B:$AA,W$645,FALSE)-(VLOOKUP($B572,'Changes (pct point)'!$B:$AA,W$645,FALSE)))</f>
        <v>0.19708029197080296</v>
      </c>
      <c r="X572" s="2" t="e">
        <f>VLOOKUP($B572,'Changes (pct point)'!$B:$AA,X$645,FALSE)/(VLOOKUP($B572,'Rates (%) SA2'!$B:$AA,X$645,FALSE)-(VLOOKUP($B572,'Changes (pct point)'!$B:$AA,X$645,FALSE)))</f>
        <v>#DIV/0!</v>
      </c>
      <c r="Y572" s="2">
        <f>VLOOKUP($B572,'Changes (pct point)'!$B:$AA,Y$645,FALSE)/(VLOOKUP($B572,'Rates (%) SA2'!$B:$AA,Y$645,FALSE)-(VLOOKUP($B572,'Changes (pct point)'!$B:$AA,Y$645,FALSE)))</f>
        <v>0.31984334203655357</v>
      </c>
      <c r="Z572" s="2">
        <f>VLOOKUP($B572,'Changes (pct point)'!$B:$AA,Z$645,FALSE)/(VLOOKUP($B572,'Rates (%) SA2'!$B:$AA,Z$645,FALSE)-(VLOOKUP($B572,'Changes (pct point)'!$B:$AA,Z$645,FALSE)))</f>
        <v>-0.17089552238805972</v>
      </c>
    </row>
    <row r="573" spans="1:26" x14ac:dyDescent="0.3">
      <c r="A573">
        <v>112011240</v>
      </c>
      <c r="B573" t="s">
        <v>319</v>
      </c>
      <c r="C573" s="2">
        <f>VLOOKUP($B573,'Changes (pct point)'!$B:$AA,C$645,FALSE)/(VLOOKUP($B573,'Rates (%) SA2'!$B:$AA,C$645,FALSE)-(VLOOKUP($B573,'Changes (pct point)'!$B:$AA,C$645,FALSE)))</f>
        <v>-0.11528468468468474</v>
      </c>
      <c r="D573" s="2">
        <f>VLOOKUP($B573,'Changes (pct point)'!$B:$AA,D$645,FALSE)/(VLOOKUP($B573,'Rates (%) SA2'!$B:$AA,D$645,FALSE)-(VLOOKUP($B573,'Changes (pct point)'!$B:$AA,D$645,FALSE)))</f>
        <v>-0.50543561643835611</v>
      </c>
      <c r="E573" s="2">
        <f>VLOOKUP($B573,'Changes (pct point)'!$B:$AA,E$645,FALSE)/(VLOOKUP($B573,'Rates (%) SA2'!$B:$AA,E$645,FALSE)-(VLOOKUP($B573,'Changes (pct point)'!$B:$AA,E$645,FALSE)))</f>
        <v>-0.13010704225352113</v>
      </c>
      <c r="F573" s="2">
        <f>VLOOKUP($B573,'Changes (pct point)'!$B:$AA,F$645,FALSE)/(VLOOKUP($B573,'Rates (%) SA2'!$B:$AA,F$645,FALSE)-(VLOOKUP($B573,'Changes (pct point)'!$B:$AA,F$645,FALSE)))</f>
        <v>-4.5310535405872251E-2</v>
      </c>
      <c r="G573" s="2">
        <f>VLOOKUP($B573,'Changes (pct point)'!$B:$AA,G$645,FALSE)/(VLOOKUP($B573,'Rates (%) SA2'!$B:$AA,G$645,FALSE)-(VLOOKUP($B573,'Changes (pct point)'!$B:$AA,G$645,FALSE)))</f>
        <v>0.68355932203389835</v>
      </c>
      <c r="H573" s="2">
        <f>VLOOKUP($B573,'Changes (pct point)'!$B:$AA,H$645,FALSE)/(VLOOKUP($B573,'Rates (%) SA2'!$B:$AA,H$645,FALSE)-(VLOOKUP($B573,'Changes (pct point)'!$B:$AA,H$645,FALSE)))</f>
        <v>-2.0780856423173585E-3</v>
      </c>
      <c r="I573" s="2">
        <f>VLOOKUP($B573,'Changes (pct point)'!$B:$AA,I$645,FALSE)/(VLOOKUP($B573,'Rates (%) SA2'!$B:$AA,I$645,FALSE)-(VLOOKUP($B573,'Changes (pct point)'!$B:$AA,I$645,FALSE)))</f>
        <v>-1.5143603133159289E-2</v>
      </c>
      <c r="J573" s="2">
        <f>VLOOKUP($B573,'Changes (pct point)'!$B:$AA,J$645,FALSE)/(VLOOKUP($B573,'Rates (%) SA2'!$B:$AA,J$645,FALSE)-(VLOOKUP($B573,'Changes (pct point)'!$B:$AA,J$645,FALSE)))</f>
        <v>0.65874580152671758</v>
      </c>
      <c r="K573" s="2">
        <f>VLOOKUP($B573,'Changes (pct point)'!$B:$AA,K$645,FALSE)/(VLOOKUP($B573,'Rates (%) SA2'!$B:$AA,K$645,FALSE)-(VLOOKUP($B573,'Changes (pct point)'!$B:$AA,K$645,FALSE)))</f>
        <v>2.5237777777777786</v>
      </c>
      <c r="L573" s="2">
        <f>VLOOKUP($B573,'Changes (pct point)'!$B:$AA,L$645,FALSE)/(VLOOKUP($B573,'Rates (%) SA2'!$B:$AA,L$645,FALSE)-(VLOOKUP($B573,'Changes (pct point)'!$B:$AA,L$645,FALSE)))</f>
        <v>-0.41177386666666665</v>
      </c>
      <c r="M573" s="2">
        <f>VLOOKUP($B573,'Changes (pct point)'!$B:$AA,M$645,FALSE)/(VLOOKUP($B573,'Rates (%) SA2'!$B:$AA,M$645,FALSE)-(VLOOKUP($B573,'Changes (pct point)'!$B:$AA,M$645,FALSE)))</f>
        <v>-0.5410237837837838</v>
      </c>
      <c r="N573" s="2">
        <f>VLOOKUP($B573,'Changes (pct point)'!$B:$AA,N$645,FALSE)/(VLOOKUP($B573,'Rates (%) SA2'!$B:$AA,N$645,FALSE)-(VLOOKUP($B573,'Changes (pct point)'!$B:$AA,N$645,FALSE)))</f>
        <v>-0.17036133333333345</v>
      </c>
      <c r="O573" s="2">
        <f>VLOOKUP($B573,'Changes (pct point)'!$B:$AA,O$645,FALSE)/(VLOOKUP($B573,'Rates (%) SA2'!$B:$AA,O$645,FALSE)-(VLOOKUP($B573,'Changes (pct point)'!$B:$AA,O$645,FALSE)))</f>
        <v>0.2337486725663718</v>
      </c>
      <c r="P573" s="2">
        <f>VLOOKUP($B573,'Changes (pct point)'!$B:$AA,P$645,FALSE)/(VLOOKUP($B573,'Rates (%) SA2'!$B:$AA,P$645,FALSE)-(VLOOKUP($B573,'Changes (pct point)'!$B:$AA,P$645,FALSE)))</f>
        <v>0.54217142857142853</v>
      </c>
      <c r="Q573" s="2">
        <f>VLOOKUP($B573,'Changes (pct point)'!$B:$AA,Q$645,FALSE)/(VLOOKUP($B573,'Rates (%) SA2'!$B:$AA,Q$645,FALSE)-(VLOOKUP($B573,'Changes (pct point)'!$B:$AA,Q$645,FALSE)))</f>
        <v>0.55829214285714279</v>
      </c>
      <c r="R573" s="2">
        <f>VLOOKUP($B573,'Changes (pct point)'!$B:$AA,R$645,FALSE)/(VLOOKUP($B573,'Rates (%) SA2'!$B:$AA,R$645,FALSE)-(VLOOKUP($B573,'Changes (pct point)'!$B:$AA,R$645,FALSE)))</f>
        <v>1.0188636363636363</v>
      </c>
      <c r="S573" s="2">
        <f>VLOOKUP($B573,'Changes (pct point)'!$B:$AA,S$645,FALSE)/(VLOOKUP($B573,'Rates (%) SA2'!$B:$AA,S$645,FALSE)-(VLOOKUP($B573,'Changes (pct point)'!$B:$AA,S$645,FALSE)))</f>
        <v>0.35404430379746843</v>
      </c>
      <c r="T573" s="2">
        <f>VLOOKUP($B573,'Changes (pct point)'!$B:$AA,T$645,FALSE)/(VLOOKUP($B573,'Rates (%) SA2'!$B:$AA,T$645,FALSE)-(VLOOKUP($B573,'Changes (pct point)'!$B:$AA,T$645,FALSE)))</f>
        <v>0.62803624161073823</v>
      </c>
      <c r="U573" s="2">
        <f>VLOOKUP($B573,'Changes (pct point)'!$B:$AA,U$645,FALSE)/(VLOOKUP($B573,'Rates (%) SA2'!$B:$AA,U$645,FALSE)-(VLOOKUP($B573,'Changes (pct point)'!$B:$AA,U$645,FALSE)))</f>
        <v>-0.39750308641975307</v>
      </c>
      <c r="V573" s="2">
        <f>VLOOKUP($B573,'Changes (pct point)'!$B:$AA,V$645,FALSE)/(VLOOKUP($B573,'Rates (%) SA2'!$B:$AA,V$645,FALSE)-(VLOOKUP($B573,'Changes (pct point)'!$B:$AA,V$645,FALSE)))</f>
        <v>0.8764579439252338</v>
      </c>
      <c r="W573" s="2">
        <f>VLOOKUP($B573,'Changes (pct point)'!$B:$AA,W$645,FALSE)/(VLOOKUP($B573,'Rates (%) SA2'!$B:$AA,W$645,FALSE)-(VLOOKUP($B573,'Changes (pct point)'!$B:$AA,W$645,FALSE)))</f>
        <v>0.15751295336787563</v>
      </c>
      <c r="X573" s="2">
        <f>VLOOKUP($B573,'Changes (pct point)'!$B:$AA,X$645,FALSE)/(VLOOKUP($B573,'Rates (%) SA2'!$B:$AA,X$645,FALSE)-(VLOOKUP($B573,'Changes (pct point)'!$B:$AA,X$645,FALSE)))</f>
        <v>0.28371193813436446</v>
      </c>
      <c r="Y573" s="2">
        <f>VLOOKUP($B573,'Changes (pct point)'!$B:$AA,Y$645,FALSE)/(VLOOKUP($B573,'Rates (%) SA2'!$B:$AA,Y$645,FALSE)-(VLOOKUP($B573,'Changes (pct point)'!$B:$AA,Y$645,FALSE)))</f>
        <v>-0.17192812044681885</v>
      </c>
      <c r="Z573" s="2">
        <f>VLOOKUP($B573,'Changes (pct point)'!$B:$AA,Z$645,FALSE)/(VLOOKUP($B573,'Rates (%) SA2'!$B:$AA,Z$645,FALSE)-(VLOOKUP($B573,'Changes (pct point)'!$B:$AA,Z$645,FALSE)))</f>
        <v>0.53481781376518234</v>
      </c>
    </row>
    <row r="574" spans="1:26" x14ac:dyDescent="0.3">
      <c r="A574">
        <v>111031233</v>
      </c>
      <c r="B574" t="s">
        <v>312</v>
      </c>
      <c r="C574" s="2">
        <f>VLOOKUP($B574,'Changes (pct point)'!$B:$AA,C$645,FALSE)/(VLOOKUP($B574,'Rates (%) SA2'!$B:$AA,C$645,FALSE)-(VLOOKUP($B574,'Changes (pct point)'!$B:$AA,C$645,FALSE)))</f>
        <v>-0.21145687237026647</v>
      </c>
      <c r="D574" s="2">
        <f>VLOOKUP($B574,'Changes (pct point)'!$B:$AA,D$645,FALSE)/(VLOOKUP($B574,'Rates (%) SA2'!$B:$AA,D$645,FALSE)-(VLOOKUP($B574,'Changes (pct point)'!$B:$AA,D$645,FALSE)))</f>
        <v>-0.40469965870307162</v>
      </c>
      <c r="E574" s="2">
        <f>VLOOKUP($B574,'Changes (pct point)'!$B:$AA,E$645,FALSE)/(VLOOKUP($B574,'Rates (%) SA2'!$B:$AA,E$645,FALSE)-(VLOOKUP($B574,'Changes (pct point)'!$B:$AA,E$645,FALSE)))</f>
        <v>-0.30835608591885438</v>
      </c>
      <c r="F574" s="2">
        <f>VLOOKUP($B574,'Changes (pct point)'!$B:$AA,F$645,FALSE)/(VLOOKUP($B574,'Rates (%) SA2'!$B:$AA,F$645,FALSE)-(VLOOKUP($B574,'Changes (pct point)'!$B:$AA,F$645,FALSE)))</f>
        <v>-0.1910778887303852</v>
      </c>
      <c r="G574" s="2">
        <f>VLOOKUP($B574,'Changes (pct point)'!$B:$AA,G$645,FALSE)/(VLOOKUP($B574,'Rates (%) SA2'!$B:$AA,G$645,FALSE)-(VLOOKUP($B574,'Changes (pct point)'!$B:$AA,G$645,FALSE)))</f>
        <v>8.5994382022471894E-2</v>
      </c>
      <c r="H574" s="2">
        <f>VLOOKUP($B574,'Changes (pct point)'!$B:$AA,H$645,FALSE)/(VLOOKUP($B574,'Rates (%) SA2'!$B:$AA,H$645,FALSE)-(VLOOKUP($B574,'Changes (pct point)'!$B:$AA,H$645,FALSE)))</f>
        <v>-0.16638932443703097</v>
      </c>
      <c r="I574" s="2">
        <f>VLOOKUP($B574,'Changes (pct point)'!$B:$AA,I$645,FALSE)/(VLOOKUP($B574,'Rates (%) SA2'!$B:$AA,I$645,FALSE)-(VLOOKUP($B574,'Changes (pct point)'!$B:$AA,I$645,FALSE)))</f>
        <v>-0.14565229615745084</v>
      </c>
      <c r="J574" s="2">
        <f>VLOOKUP($B574,'Changes (pct point)'!$B:$AA,J$645,FALSE)/(VLOOKUP($B574,'Rates (%) SA2'!$B:$AA,J$645,FALSE)-(VLOOKUP($B574,'Changes (pct point)'!$B:$AA,J$645,FALSE)))</f>
        <v>5.1611570247933808E-2</v>
      </c>
      <c r="K574" s="2">
        <f>VLOOKUP($B574,'Changes (pct point)'!$B:$AA,K$645,FALSE)/(VLOOKUP($B574,'Rates (%) SA2'!$B:$AA,K$645,FALSE)-(VLOOKUP($B574,'Changes (pct point)'!$B:$AA,K$645,FALSE)))</f>
        <v>-0.11759011235955064</v>
      </c>
      <c r="L574" s="2">
        <f>VLOOKUP($B574,'Changes (pct point)'!$B:$AA,L$645,FALSE)/(VLOOKUP($B574,'Rates (%) SA2'!$B:$AA,L$645,FALSE)-(VLOOKUP($B574,'Changes (pct point)'!$B:$AA,L$645,FALSE)))</f>
        <v>-0.23198984126984137</v>
      </c>
      <c r="M574" s="2">
        <f>VLOOKUP($B574,'Changes (pct point)'!$B:$AA,M$645,FALSE)/(VLOOKUP($B574,'Rates (%) SA2'!$B:$AA,M$645,FALSE)-(VLOOKUP($B574,'Changes (pct point)'!$B:$AA,M$645,FALSE)))</f>
        <v>-0.3803283216783217</v>
      </c>
      <c r="N574" s="2">
        <f>VLOOKUP($B574,'Changes (pct point)'!$B:$AA,N$645,FALSE)/(VLOOKUP($B574,'Rates (%) SA2'!$B:$AA,N$645,FALSE)-(VLOOKUP($B574,'Changes (pct point)'!$B:$AA,N$645,FALSE)))</f>
        <v>-0.5938925081433224</v>
      </c>
      <c r="O574" s="2">
        <f>VLOOKUP($B574,'Changes (pct point)'!$B:$AA,O$645,FALSE)/(VLOOKUP($B574,'Rates (%) SA2'!$B:$AA,O$645,FALSE)-(VLOOKUP($B574,'Changes (pct point)'!$B:$AA,O$645,FALSE)))</f>
        <v>0.13067857142857153</v>
      </c>
      <c r="P574" s="2">
        <f>VLOOKUP($B574,'Changes (pct point)'!$B:$AA,P$645,FALSE)/(VLOOKUP($B574,'Rates (%) SA2'!$B:$AA,P$645,FALSE)-(VLOOKUP($B574,'Changes (pct point)'!$B:$AA,P$645,FALSE)))</f>
        <v>-0.28501650165016501</v>
      </c>
      <c r="Q574" s="2">
        <f>VLOOKUP($B574,'Changes (pct point)'!$B:$AA,Q$645,FALSE)/(VLOOKUP($B574,'Rates (%) SA2'!$B:$AA,Q$645,FALSE)-(VLOOKUP($B574,'Changes (pct point)'!$B:$AA,Q$645,FALSE)))</f>
        <v>-1.5779088206144661E-2</v>
      </c>
      <c r="R574" s="2">
        <f>VLOOKUP($B574,'Changes (pct point)'!$B:$AA,R$645,FALSE)/(VLOOKUP($B574,'Rates (%) SA2'!$B:$AA,R$645,FALSE)-(VLOOKUP($B574,'Changes (pct point)'!$B:$AA,R$645,FALSE)))</f>
        <v>0.23678865248226957</v>
      </c>
      <c r="S574" s="2">
        <f>VLOOKUP($B574,'Changes (pct point)'!$B:$AA,S$645,FALSE)/(VLOOKUP($B574,'Rates (%) SA2'!$B:$AA,S$645,FALSE)-(VLOOKUP($B574,'Changes (pct point)'!$B:$AA,S$645,FALSE)))</f>
        <v>-0.29797516666666668</v>
      </c>
      <c r="T574" s="2">
        <f>VLOOKUP($B574,'Changes (pct point)'!$B:$AA,T$645,FALSE)/(VLOOKUP($B574,'Rates (%) SA2'!$B:$AA,T$645,FALSE)-(VLOOKUP($B574,'Changes (pct point)'!$B:$AA,T$645,FALSE)))</f>
        <v>0.64269756097560982</v>
      </c>
      <c r="U574" s="2">
        <f>VLOOKUP($B574,'Changes (pct point)'!$B:$AA,U$645,FALSE)/(VLOOKUP($B574,'Rates (%) SA2'!$B:$AA,U$645,FALSE)-(VLOOKUP($B574,'Changes (pct point)'!$B:$AA,U$645,FALSE)))</f>
        <v>-0.39882319066147864</v>
      </c>
      <c r="V574" s="2">
        <f>VLOOKUP($B574,'Changes (pct point)'!$B:$AA,V$645,FALSE)/(VLOOKUP($B574,'Rates (%) SA2'!$B:$AA,V$645,FALSE)-(VLOOKUP($B574,'Changes (pct point)'!$B:$AA,V$645,FALSE)))</f>
        <v>-9.0255636363636316E-2</v>
      </c>
      <c r="W574" s="2">
        <f>VLOOKUP($B574,'Changes (pct point)'!$B:$AA,W$645,FALSE)/(VLOOKUP($B574,'Rates (%) SA2'!$B:$AA,W$645,FALSE)-(VLOOKUP($B574,'Changes (pct point)'!$B:$AA,W$645,FALSE)))</f>
        <v>0.27608874281018897</v>
      </c>
      <c r="X574" s="2">
        <f>VLOOKUP($B574,'Changes (pct point)'!$B:$AA,X$645,FALSE)/(VLOOKUP($B574,'Rates (%) SA2'!$B:$AA,X$645,FALSE)-(VLOOKUP($B574,'Changes (pct point)'!$B:$AA,X$645,FALSE)))</f>
        <v>-0.24779735682819384</v>
      </c>
      <c r="Y574" s="2">
        <f>VLOOKUP($B574,'Changes (pct point)'!$B:$AA,Y$645,FALSE)/(VLOOKUP($B574,'Rates (%) SA2'!$B:$AA,Y$645,FALSE)-(VLOOKUP($B574,'Changes (pct point)'!$B:$AA,Y$645,FALSE)))</f>
        <v>-0.14013893083660525</v>
      </c>
      <c r="Z574" s="2">
        <f>VLOOKUP($B574,'Changes (pct point)'!$B:$AA,Z$645,FALSE)/(VLOOKUP($B574,'Rates (%) SA2'!$B:$AA,Z$645,FALSE)-(VLOOKUP($B574,'Changes (pct point)'!$B:$AA,Z$645,FALSE)))</f>
        <v>8.9166666666666672E-2</v>
      </c>
    </row>
    <row r="575" spans="1:26" x14ac:dyDescent="0.3">
      <c r="A575">
        <v>105031106</v>
      </c>
      <c r="B575" t="s">
        <v>180</v>
      </c>
      <c r="C575" s="2">
        <f>VLOOKUP($B575,'Changes (pct point)'!$B:$AA,C$645,FALSE)/(VLOOKUP($B575,'Rates (%) SA2'!$B:$AA,C$645,FALSE)-(VLOOKUP($B575,'Changes (pct point)'!$B:$AA,C$645,FALSE)))</f>
        <v>-0.16190612855007472</v>
      </c>
      <c r="D575" s="2">
        <f>VLOOKUP($B575,'Changes (pct point)'!$B:$AA,D$645,FALSE)/(VLOOKUP($B575,'Rates (%) SA2'!$B:$AA,D$645,FALSE)-(VLOOKUP($B575,'Changes (pct point)'!$B:$AA,D$645,FALSE)))</f>
        <v>-0.30918934169279005</v>
      </c>
      <c r="E575" s="2">
        <f>VLOOKUP($B575,'Changes (pct point)'!$B:$AA,E$645,FALSE)/(VLOOKUP($B575,'Rates (%) SA2'!$B:$AA,E$645,FALSE)-(VLOOKUP($B575,'Changes (pct point)'!$B:$AA,E$645,FALSE)))</f>
        <v>0.22385568862275435</v>
      </c>
      <c r="F575" s="2">
        <f>VLOOKUP($B575,'Changes (pct point)'!$B:$AA,F$645,FALSE)/(VLOOKUP($B575,'Rates (%) SA2'!$B:$AA,F$645,FALSE)-(VLOOKUP($B575,'Changes (pct point)'!$B:$AA,F$645,FALSE)))</f>
        <v>-0.1814662480376765</v>
      </c>
      <c r="G575" s="2">
        <f>VLOOKUP($B575,'Changes (pct point)'!$B:$AA,G$645,FALSE)/(VLOOKUP($B575,'Rates (%) SA2'!$B:$AA,G$645,FALSE)-(VLOOKUP($B575,'Changes (pct point)'!$B:$AA,G$645,FALSE)))</f>
        <v>-0.12853209302325574</v>
      </c>
      <c r="H575" s="2">
        <f>VLOOKUP($B575,'Changes (pct point)'!$B:$AA,H$645,FALSE)/(VLOOKUP($B575,'Rates (%) SA2'!$B:$AA,H$645,FALSE)-(VLOOKUP($B575,'Changes (pct point)'!$B:$AA,H$645,FALSE)))</f>
        <v>4.5859051724137928E-2</v>
      </c>
      <c r="I575" s="2">
        <f>VLOOKUP($B575,'Changes (pct point)'!$B:$AA,I$645,FALSE)/(VLOOKUP($B575,'Rates (%) SA2'!$B:$AA,I$645,FALSE)-(VLOOKUP($B575,'Changes (pct point)'!$B:$AA,I$645,FALSE)))</f>
        <v>-0.24176</v>
      </c>
      <c r="J575" s="2">
        <f>VLOOKUP($B575,'Changes (pct point)'!$B:$AA,J$645,FALSE)/(VLOOKUP($B575,'Rates (%) SA2'!$B:$AA,J$645,FALSE)-(VLOOKUP($B575,'Changes (pct point)'!$B:$AA,J$645,FALSE)))</f>
        <v>1.2643946188340806E-2</v>
      </c>
      <c r="K575" s="2">
        <f>VLOOKUP($B575,'Changes (pct point)'!$B:$AA,K$645,FALSE)/(VLOOKUP($B575,'Rates (%) SA2'!$B:$AA,K$645,FALSE)-(VLOOKUP($B575,'Changes (pct point)'!$B:$AA,K$645,FALSE)))</f>
        <v>-8.9923618090452295E-2</v>
      </c>
      <c r="L575" s="2">
        <f>VLOOKUP($B575,'Changes (pct point)'!$B:$AA,L$645,FALSE)/(VLOOKUP($B575,'Rates (%) SA2'!$B:$AA,L$645,FALSE)-(VLOOKUP($B575,'Changes (pct point)'!$B:$AA,L$645,FALSE)))</f>
        <v>1.9296411483253645E-2</v>
      </c>
      <c r="M575" s="2">
        <f>VLOOKUP($B575,'Changes (pct point)'!$B:$AA,M$645,FALSE)/(VLOOKUP($B575,'Rates (%) SA2'!$B:$AA,M$645,FALSE)-(VLOOKUP($B575,'Changes (pct point)'!$B:$AA,M$645,FALSE)))</f>
        <v>-0.31707805907173003</v>
      </c>
      <c r="N575" s="2">
        <f>VLOOKUP($B575,'Changes (pct point)'!$B:$AA,N$645,FALSE)/(VLOOKUP($B575,'Rates (%) SA2'!$B:$AA,N$645,FALSE)-(VLOOKUP($B575,'Changes (pct point)'!$B:$AA,N$645,FALSE)))</f>
        <v>0.36629000000000006</v>
      </c>
      <c r="O575" s="2">
        <f>VLOOKUP($B575,'Changes (pct point)'!$B:$AA,O$645,FALSE)/(VLOOKUP($B575,'Rates (%) SA2'!$B:$AA,O$645,FALSE)-(VLOOKUP($B575,'Changes (pct point)'!$B:$AA,O$645,FALSE)))</f>
        <v>0.20334090909090916</v>
      </c>
      <c r="P575" s="2">
        <f>VLOOKUP($B575,'Changes (pct point)'!$B:$AA,P$645,FALSE)/(VLOOKUP($B575,'Rates (%) SA2'!$B:$AA,P$645,FALSE)-(VLOOKUP($B575,'Changes (pct point)'!$B:$AA,P$645,FALSE)))</f>
        <v>-0.33631099999999997</v>
      </c>
      <c r="Q575" s="2">
        <f>VLOOKUP($B575,'Changes (pct point)'!$B:$AA,Q$645,FALSE)/(VLOOKUP($B575,'Rates (%) SA2'!$B:$AA,Q$645,FALSE)-(VLOOKUP($B575,'Changes (pct point)'!$B:$AA,Q$645,FALSE)))</f>
        <v>-3.0806034482758642E-2</v>
      </c>
      <c r="R575" s="2">
        <f>VLOOKUP($B575,'Changes (pct point)'!$B:$AA,R$645,FALSE)/(VLOOKUP($B575,'Rates (%) SA2'!$B:$AA,R$645,FALSE)-(VLOOKUP($B575,'Changes (pct point)'!$B:$AA,R$645,FALSE)))</f>
        <v>-0.12318714285714281</v>
      </c>
      <c r="S575" s="2">
        <f>VLOOKUP($B575,'Changes (pct point)'!$B:$AA,S$645,FALSE)/(VLOOKUP($B575,'Rates (%) SA2'!$B:$AA,S$645,FALSE)-(VLOOKUP($B575,'Changes (pct point)'!$B:$AA,S$645,FALSE)))</f>
        <v>-0.49801342281879202</v>
      </c>
      <c r="T575" s="2">
        <f>VLOOKUP($B575,'Changes (pct point)'!$B:$AA,T$645,FALSE)/(VLOOKUP($B575,'Rates (%) SA2'!$B:$AA,T$645,FALSE)-(VLOOKUP($B575,'Changes (pct point)'!$B:$AA,T$645,FALSE)))</f>
        <v>1.7571085271317834</v>
      </c>
      <c r="U575" s="2">
        <f>VLOOKUP($B575,'Changes (pct point)'!$B:$AA,U$645,FALSE)/(VLOOKUP($B575,'Rates (%) SA2'!$B:$AA,U$645,FALSE)-(VLOOKUP($B575,'Changes (pct point)'!$B:$AA,U$645,FALSE)))</f>
        <v>-0.39919067164179106</v>
      </c>
      <c r="V575" s="2">
        <f>VLOOKUP($B575,'Changes (pct point)'!$B:$AA,V$645,FALSE)/(VLOOKUP($B575,'Rates (%) SA2'!$B:$AA,V$645,FALSE)-(VLOOKUP($B575,'Changes (pct point)'!$B:$AA,V$645,FALSE)))</f>
        <v>0.12813413173652685</v>
      </c>
      <c r="W575" s="2">
        <f>VLOOKUP($B575,'Changes (pct point)'!$B:$AA,W$645,FALSE)/(VLOOKUP($B575,'Rates (%) SA2'!$B:$AA,W$645,FALSE)-(VLOOKUP($B575,'Changes (pct point)'!$B:$AA,W$645,FALSE)))</f>
        <v>0.16166822867853797</v>
      </c>
      <c r="X575" s="2">
        <f>VLOOKUP($B575,'Changes (pct point)'!$B:$AA,X$645,FALSE)/(VLOOKUP($B575,'Rates (%) SA2'!$B:$AA,X$645,FALSE)-(VLOOKUP($B575,'Changes (pct point)'!$B:$AA,X$645,FALSE)))</f>
        <v>-0.14165350184307529</v>
      </c>
      <c r="Y575" s="2" t="e">
        <f>VLOOKUP($B575,'Changes (pct point)'!$B:$AA,Y$645,FALSE)/(VLOOKUP($B575,'Rates (%) SA2'!$B:$AA,Y$645,FALSE)-(VLOOKUP($B575,'Changes (pct point)'!$B:$AA,Y$645,FALSE)))</f>
        <v>#DIV/0!</v>
      </c>
      <c r="Z575" s="2">
        <f>VLOOKUP($B575,'Changes (pct point)'!$B:$AA,Z$645,FALSE)/(VLOOKUP($B575,'Rates (%) SA2'!$B:$AA,Z$645,FALSE)-(VLOOKUP($B575,'Changes (pct point)'!$B:$AA,Z$645,FALSE)))</f>
        <v>-1.1948529411764707E-2</v>
      </c>
    </row>
    <row r="576" spans="1:26" x14ac:dyDescent="0.3">
      <c r="A576">
        <v>105031100</v>
      </c>
      <c r="B576" t="s">
        <v>174</v>
      </c>
      <c r="C576" s="2">
        <f>VLOOKUP($B576,'Changes (pct point)'!$B:$AA,C$645,FALSE)/(VLOOKUP($B576,'Rates (%) SA2'!$B:$AA,C$645,FALSE)-(VLOOKUP($B576,'Changes (pct point)'!$B:$AA,C$645,FALSE)))</f>
        <v>-0.20847375776397514</v>
      </c>
      <c r="D576" s="2">
        <f>VLOOKUP($B576,'Changes (pct point)'!$B:$AA,D$645,FALSE)/(VLOOKUP($B576,'Rates (%) SA2'!$B:$AA,D$645,FALSE)-(VLOOKUP($B576,'Changes (pct point)'!$B:$AA,D$645,FALSE)))</f>
        <v>-0.50706883720930229</v>
      </c>
      <c r="E576" s="2">
        <f>VLOOKUP($B576,'Changes (pct point)'!$B:$AA,E$645,FALSE)/(VLOOKUP($B576,'Rates (%) SA2'!$B:$AA,E$645,FALSE)-(VLOOKUP($B576,'Changes (pct point)'!$B:$AA,E$645,FALSE)))</f>
        <v>-5.5782608695652255E-2</v>
      </c>
      <c r="F576" s="2">
        <f>VLOOKUP($B576,'Changes (pct point)'!$B:$AA,F$645,FALSE)/(VLOOKUP($B576,'Rates (%) SA2'!$B:$AA,F$645,FALSE)-(VLOOKUP($B576,'Changes (pct point)'!$B:$AA,F$645,FALSE)))</f>
        <v>-0.10993696428571428</v>
      </c>
      <c r="G576" s="2">
        <f>VLOOKUP($B576,'Changes (pct point)'!$B:$AA,G$645,FALSE)/(VLOOKUP($B576,'Rates (%) SA2'!$B:$AA,G$645,FALSE)-(VLOOKUP($B576,'Changes (pct point)'!$B:$AA,G$645,FALSE)))</f>
        <v>0.10577810218978097</v>
      </c>
      <c r="H576" s="2">
        <f>VLOOKUP($B576,'Changes (pct point)'!$B:$AA,H$645,FALSE)/(VLOOKUP($B576,'Rates (%) SA2'!$B:$AA,H$645,FALSE)-(VLOOKUP($B576,'Changes (pct point)'!$B:$AA,H$645,FALSE)))</f>
        <v>2.2658524173028046E-2</v>
      </c>
      <c r="I576" s="2">
        <f>VLOOKUP($B576,'Changes (pct point)'!$B:$AA,I$645,FALSE)/(VLOOKUP($B576,'Rates (%) SA2'!$B:$AA,I$645,FALSE)-(VLOOKUP($B576,'Changes (pct point)'!$B:$AA,I$645,FALSE)))</f>
        <v>-0.12587935483870977</v>
      </c>
      <c r="J576" s="2">
        <f>VLOOKUP($B576,'Changes (pct point)'!$B:$AA,J$645,FALSE)/(VLOOKUP($B576,'Rates (%) SA2'!$B:$AA,J$645,FALSE)-(VLOOKUP($B576,'Changes (pct point)'!$B:$AA,J$645,FALSE)))</f>
        <v>6.5886010362694314E-2</v>
      </c>
      <c r="K576" s="2">
        <f>VLOOKUP($B576,'Changes (pct point)'!$B:$AA,K$645,FALSE)/(VLOOKUP($B576,'Rates (%) SA2'!$B:$AA,K$645,FALSE)-(VLOOKUP($B576,'Changes (pct point)'!$B:$AA,K$645,FALSE)))</f>
        <v>9.9258064516129063E-2</v>
      </c>
      <c r="L576" s="2">
        <f>VLOOKUP($B576,'Changes (pct point)'!$B:$AA,L$645,FALSE)/(VLOOKUP($B576,'Rates (%) SA2'!$B:$AA,L$645,FALSE)-(VLOOKUP($B576,'Changes (pct point)'!$B:$AA,L$645,FALSE)))</f>
        <v>9.1339181286549005E-3</v>
      </c>
      <c r="M576" s="2">
        <f>VLOOKUP($B576,'Changes (pct point)'!$B:$AA,M$645,FALSE)/(VLOOKUP($B576,'Rates (%) SA2'!$B:$AA,M$645,FALSE)-(VLOOKUP($B576,'Changes (pct point)'!$B:$AA,M$645,FALSE)))</f>
        <v>-0.3881771019677997</v>
      </c>
      <c r="N576" s="2">
        <f>VLOOKUP($B576,'Changes (pct point)'!$B:$AA,N$645,FALSE)/(VLOOKUP($B576,'Rates (%) SA2'!$B:$AA,N$645,FALSE)-(VLOOKUP($B576,'Changes (pct point)'!$B:$AA,N$645,FALSE)))</f>
        <v>-0.50866666666666671</v>
      </c>
      <c r="O576" s="2">
        <f>VLOOKUP($B576,'Changes (pct point)'!$B:$AA,O$645,FALSE)/(VLOOKUP($B576,'Rates (%) SA2'!$B:$AA,O$645,FALSE)-(VLOOKUP($B576,'Changes (pct point)'!$B:$AA,O$645,FALSE)))</f>
        <v>0.13667999999999997</v>
      </c>
      <c r="P576" s="2">
        <f>VLOOKUP($B576,'Changes (pct point)'!$B:$AA,P$645,FALSE)/(VLOOKUP($B576,'Rates (%) SA2'!$B:$AA,P$645,FALSE)-(VLOOKUP($B576,'Changes (pct point)'!$B:$AA,P$645,FALSE)))</f>
        <v>-0.28187714285714283</v>
      </c>
      <c r="Q576" s="2">
        <f>VLOOKUP($B576,'Changes (pct point)'!$B:$AA,Q$645,FALSE)/(VLOOKUP($B576,'Rates (%) SA2'!$B:$AA,Q$645,FALSE)-(VLOOKUP($B576,'Changes (pct point)'!$B:$AA,Q$645,FALSE)))</f>
        <v>6.3264058679706692E-2</v>
      </c>
      <c r="R576" s="2">
        <f>VLOOKUP($B576,'Changes (pct point)'!$B:$AA,R$645,FALSE)/(VLOOKUP($B576,'Rates (%) SA2'!$B:$AA,R$645,FALSE)-(VLOOKUP($B576,'Changes (pct point)'!$B:$AA,R$645,FALSE)))</f>
        <v>0.15327031249999998</v>
      </c>
      <c r="S576" s="2">
        <f>VLOOKUP($B576,'Changes (pct point)'!$B:$AA,S$645,FALSE)/(VLOOKUP($B576,'Rates (%) SA2'!$B:$AA,S$645,FALSE)-(VLOOKUP($B576,'Changes (pct point)'!$B:$AA,S$645,FALSE)))</f>
        <v>-0.42497297297297298</v>
      </c>
      <c r="T576" s="2">
        <f>VLOOKUP($B576,'Changes (pct point)'!$B:$AA,T$645,FALSE)/(VLOOKUP($B576,'Rates (%) SA2'!$B:$AA,T$645,FALSE)-(VLOOKUP($B576,'Changes (pct point)'!$B:$AA,T$645,FALSE)))</f>
        <v>1.5671321428571425</v>
      </c>
      <c r="U576" s="2">
        <f>VLOOKUP($B576,'Changes (pct point)'!$B:$AA,U$645,FALSE)/(VLOOKUP($B576,'Rates (%) SA2'!$B:$AA,U$645,FALSE)-(VLOOKUP($B576,'Changes (pct point)'!$B:$AA,U$645,FALSE)))</f>
        <v>-0.40075185185185175</v>
      </c>
      <c r="V576" s="2">
        <f>VLOOKUP($B576,'Changes (pct point)'!$B:$AA,V$645,FALSE)/(VLOOKUP($B576,'Rates (%) SA2'!$B:$AA,V$645,FALSE)-(VLOOKUP($B576,'Changes (pct point)'!$B:$AA,V$645,FALSE)))</f>
        <v>-0.15409965397923875</v>
      </c>
      <c r="W576" s="2">
        <f>VLOOKUP($B576,'Changes (pct point)'!$B:$AA,W$645,FALSE)/(VLOOKUP($B576,'Rates (%) SA2'!$B:$AA,W$645,FALSE)-(VLOOKUP($B576,'Changes (pct point)'!$B:$AA,W$645,FALSE)))</f>
        <v>6.865177832919768E-2</v>
      </c>
      <c r="X576" s="2">
        <f>VLOOKUP($B576,'Changes (pct point)'!$B:$AA,X$645,FALSE)/(VLOOKUP($B576,'Rates (%) SA2'!$B:$AA,X$645,FALSE)-(VLOOKUP($B576,'Changes (pct point)'!$B:$AA,X$645,FALSE)))</f>
        <v>-3.9308176100628931E-3</v>
      </c>
      <c r="Y576" s="2">
        <f>VLOOKUP($B576,'Changes (pct point)'!$B:$AA,Y$645,FALSE)/(VLOOKUP($B576,'Rates (%) SA2'!$B:$AA,Y$645,FALSE)-(VLOOKUP($B576,'Changes (pct point)'!$B:$AA,Y$645,FALSE)))</f>
        <v>-0.46479835953520166</v>
      </c>
      <c r="Z576" s="2">
        <f>VLOOKUP($B576,'Changes (pct point)'!$B:$AA,Z$645,FALSE)/(VLOOKUP($B576,'Rates (%) SA2'!$B:$AA,Z$645,FALSE)-(VLOOKUP($B576,'Changes (pct point)'!$B:$AA,Z$645,FALSE)))</f>
        <v>0.40321743642968344</v>
      </c>
    </row>
    <row r="577" spans="1:26" x14ac:dyDescent="0.3">
      <c r="A577">
        <v>101061542</v>
      </c>
      <c r="B577" t="s">
        <v>98</v>
      </c>
      <c r="C577" s="2">
        <f>VLOOKUP($B577,'Changes (pct point)'!$B:$AA,C$645,FALSE)/(VLOOKUP($B577,'Rates (%) SA2'!$B:$AA,C$645,FALSE)-(VLOOKUP($B577,'Changes (pct point)'!$B:$AA,C$645,FALSE)))</f>
        <v>0.12861538461538469</v>
      </c>
      <c r="D577" s="2">
        <f>VLOOKUP($B577,'Changes (pct point)'!$B:$AA,D$645,FALSE)/(VLOOKUP($B577,'Rates (%) SA2'!$B:$AA,D$645,FALSE)-(VLOOKUP($B577,'Changes (pct point)'!$B:$AA,D$645,FALSE)))</f>
        <v>0.30439814814814825</v>
      </c>
      <c r="E577" s="2">
        <f>VLOOKUP($B577,'Changes (pct point)'!$B:$AA,E$645,FALSE)/(VLOOKUP($B577,'Rates (%) SA2'!$B:$AA,E$645,FALSE)-(VLOOKUP($B577,'Changes (pct point)'!$B:$AA,E$645,FALSE)))</f>
        <v>2.9178181818181825E-2</v>
      </c>
      <c r="F577" s="2">
        <f>VLOOKUP($B577,'Changes (pct point)'!$B:$AA,F$645,FALSE)/(VLOOKUP($B577,'Rates (%) SA2'!$B:$AA,F$645,FALSE)-(VLOOKUP($B577,'Changes (pct point)'!$B:$AA,F$645,FALSE)))</f>
        <v>0.26749699999999993</v>
      </c>
      <c r="G577" s="2">
        <f>VLOOKUP($B577,'Changes (pct point)'!$B:$AA,G$645,FALSE)/(VLOOKUP($B577,'Rates (%) SA2'!$B:$AA,G$645,FALSE)-(VLOOKUP($B577,'Changes (pct point)'!$B:$AA,G$645,FALSE)))</f>
        <v>-0.2474204081632653</v>
      </c>
      <c r="H577" s="2">
        <f>VLOOKUP($B577,'Changes (pct point)'!$B:$AA,H$645,FALSE)/(VLOOKUP($B577,'Rates (%) SA2'!$B:$AA,H$645,FALSE)-(VLOOKUP($B577,'Changes (pct point)'!$B:$AA,H$645,FALSE)))</f>
        <v>0.2138645739910314</v>
      </c>
      <c r="I577" s="2">
        <f>VLOOKUP($B577,'Changes (pct point)'!$B:$AA,I$645,FALSE)/(VLOOKUP($B577,'Rates (%) SA2'!$B:$AA,I$645,FALSE)-(VLOOKUP($B577,'Changes (pct point)'!$B:$AA,I$645,FALSE)))</f>
        <v>-1.4043727598566284E-2</v>
      </c>
      <c r="J577" s="2">
        <f>VLOOKUP($B577,'Changes (pct point)'!$B:$AA,J$645,FALSE)/(VLOOKUP($B577,'Rates (%) SA2'!$B:$AA,J$645,FALSE)-(VLOOKUP($B577,'Changes (pct point)'!$B:$AA,J$645,FALSE)))</f>
        <v>-4.9343564356435617E-2</v>
      </c>
      <c r="K577" s="2">
        <f>VLOOKUP($B577,'Changes (pct point)'!$B:$AA,K$645,FALSE)/(VLOOKUP($B577,'Rates (%) SA2'!$B:$AA,K$645,FALSE)-(VLOOKUP($B577,'Changes (pct point)'!$B:$AA,K$645,FALSE)))</f>
        <v>0.81017247706422046</v>
      </c>
      <c r="L577" s="2">
        <f>VLOOKUP($B577,'Changes (pct point)'!$B:$AA,L$645,FALSE)/(VLOOKUP($B577,'Rates (%) SA2'!$B:$AA,L$645,FALSE)-(VLOOKUP($B577,'Changes (pct point)'!$B:$AA,L$645,FALSE)))</f>
        <v>-0.1160956228956229</v>
      </c>
      <c r="M577" s="2">
        <f>VLOOKUP($B577,'Changes (pct point)'!$B:$AA,M$645,FALSE)/(VLOOKUP($B577,'Rates (%) SA2'!$B:$AA,M$645,FALSE)-(VLOOKUP($B577,'Changes (pct point)'!$B:$AA,M$645,FALSE)))</f>
        <v>0.45723797468354438</v>
      </c>
      <c r="N577" s="2">
        <f>VLOOKUP($B577,'Changes (pct point)'!$B:$AA,N$645,FALSE)/(VLOOKUP($B577,'Rates (%) SA2'!$B:$AA,N$645,FALSE)-(VLOOKUP($B577,'Changes (pct point)'!$B:$AA,N$645,FALSE)))</f>
        <v>0.87683529411764705</v>
      </c>
      <c r="O577" s="2">
        <f>VLOOKUP($B577,'Changes (pct point)'!$B:$AA,O$645,FALSE)/(VLOOKUP($B577,'Rates (%) SA2'!$B:$AA,O$645,FALSE)-(VLOOKUP($B577,'Changes (pct point)'!$B:$AA,O$645,FALSE)))</f>
        <v>0.99337142857142857</v>
      </c>
      <c r="P577" s="2">
        <f>VLOOKUP($B577,'Changes (pct point)'!$B:$AA,P$645,FALSE)/(VLOOKUP($B577,'Rates (%) SA2'!$B:$AA,P$645,FALSE)-(VLOOKUP($B577,'Changes (pct point)'!$B:$AA,P$645,FALSE)))</f>
        <v>-0.22787200000000002</v>
      </c>
      <c r="Q577" s="2">
        <f>VLOOKUP($B577,'Changes (pct point)'!$B:$AA,Q$645,FALSE)/(VLOOKUP($B577,'Rates (%) SA2'!$B:$AA,Q$645,FALSE)-(VLOOKUP($B577,'Changes (pct point)'!$B:$AA,Q$645,FALSE)))</f>
        <v>4.0485714285714243E-2</v>
      </c>
      <c r="R577" s="2">
        <f>VLOOKUP($B577,'Changes (pct point)'!$B:$AA,R$645,FALSE)/(VLOOKUP($B577,'Rates (%) SA2'!$B:$AA,R$645,FALSE)-(VLOOKUP($B577,'Changes (pct point)'!$B:$AA,R$645,FALSE)))</f>
        <v>-0.30896567164179106</v>
      </c>
      <c r="S577" s="2">
        <f>VLOOKUP($B577,'Changes (pct point)'!$B:$AA,S$645,FALSE)/(VLOOKUP($B577,'Rates (%) SA2'!$B:$AA,S$645,FALSE)-(VLOOKUP($B577,'Changes (pct point)'!$B:$AA,S$645,FALSE)))</f>
        <v>-0.33389221556886228</v>
      </c>
      <c r="T577" s="2">
        <f>VLOOKUP($B577,'Changes (pct point)'!$B:$AA,T$645,FALSE)/(VLOOKUP($B577,'Rates (%) SA2'!$B:$AA,T$645,FALSE)-(VLOOKUP($B577,'Changes (pct point)'!$B:$AA,T$645,FALSE)))</f>
        <v>1.8795441860465121</v>
      </c>
      <c r="U577" s="2">
        <f>VLOOKUP($B577,'Changes (pct point)'!$B:$AA,U$645,FALSE)/(VLOOKUP($B577,'Rates (%) SA2'!$B:$AA,U$645,FALSE)-(VLOOKUP($B577,'Changes (pct point)'!$B:$AA,U$645,FALSE)))</f>
        <v>-0.40304149659863941</v>
      </c>
      <c r="V577" s="2">
        <f>VLOOKUP($B577,'Changes (pct point)'!$B:$AA,V$645,FALSE)/(VLOOKUP($B577,'Rates (%) SA2'!$B:$AA,V$645,FALSE)-(VLOOKUP($B577,'Changes (pct point)'!$B:$AA,V$645,FALSE)))</f>
        <v>0</v>
      </c>
      <c r="W577" s="2">
        <f>VLOOKUP($B577,'Changes (pct point)'!$B:$AA,W$645,FALSE)/(VLOOKUP($B577,'Rates (%) SA2'!$B:$AA,W$645,FALSE)-(VLOOKUP($B577,'Changes (pct point)'!$B:$AA,W$645,FALSE)))</f>
        <v>0.16157989228007183</v>
      </c>
      <c r="X577" s="2">
        <f>VLOOKUP($B577,'Changes (pct point)'!$B:$AA,X$645,FALSE)/(VLOOKUP($B577,'Rates (%) SA2'!$B:$AA,X$645,FALSE)-(VLOOKUP($B577,'Changes (pct point)'!$B:$AA,X$645,FALSE)))</f>
        <v>-0.23304805793285055</v>
      </c>
      <c r="Y577" s="2">
        <f>VLOOKUP($B577,'Changes (pct point)'!$B:$AA,Y$645,FALSE)/(VLOOKUP($B577,'Rates (%) SA2'!$B:$AA,Y$645,FALSE)-(VLOOKUP($B577,'Changes (pct point)'!$B:$AA,Y$645,FALSE)))</f>
        <v>0</v>
      </c>
      <c r="Z577" s="2">
        <f>VLOOKUP($B577,'Changes (pct point)'!$B:$AA,Z$645,FALSE)/(VLOOKUP($B577,'Rates (%) SA2'!$B:$AA,Z$645,FALSE)-(VLOOKUP($B577,'Changes (pct point)'!$B:$AA,Z$645,FALSE)))</f>
        <v>-0.18189655172413793</v>
      </c>
    </row>
    <row r="578" spans="1:26" x14ac:dyDescent="0.3">
      <c r="A578">
        <v>107011547</v>
      </c>
      <c r="B578" t="s">
        <v>212</v>
      </c>
      <c r="C578" s="2">
        <f>VLOOKUP($B578,'Changes (pct point)'!$B:$AA,C$645,FALSE)/(VLOOKUP($B578,'Rates (%) SA2'!$B:$AA,C$645,FALSE)-(VLOOKUP($B578,'Changes (pct point)'!$B:$AA,C$645,FALSE)))</f>
        <v>-6.7502025962534401E-3</v>
      </c>
      <c r="D578" s="2">
        <f>VLOOKUP($B578,'Changes (pct point)'!$B:$AA,D$645,FALSE)/(VLOOKUP($B578,'Rates (%) SA2'!$B:$AA,D$645,FALSE)-(VLOOKUP($B578,'Changes (pct point)'!$B:$AA,D$645,FALSE)))</f>
        <v>-0.38233333333333336</v>
      </c>
      <c r="E578" s="2">
        <f>VLOOKUP($B578,'Changes (pct point)'!$B:$AA,E$645,FALSE)/(VLOOKUP($B578,'Rates (%) SA2'!$B:$AA,E$645,FALSE)-(VLOOKUP($B578,'Changes (pct point)'!$B:$AA,E$645,FALSE)))</f>
        <v>0.59789999999999999</v>
      </c>
      <c r="F578" s="2">
        <f>VLOOKUP($B578,'Changes (pct point)'!$B:$AA,F$645,FALSE)/(VLOOKUP($B578,'Rates (%) SA2'!$B:$AA,F$645,FALSE)-(VLOOKUP($B578,'Changes (pct point)'!$B:$AA,F$645,FALSE)))</f>
        <v>-0.12182602739726023</v>
      </c>
      <c r="G578" s="2">
        <f>VLOOKUP($B578,'Changes (pct point)'!$B:$AA,G$645,FALSE)/(VLOOKUP($B578,'Rates (%) SA2'!$B:$AA,G$645,FALSE)-(VLOOKUP($B578,'Changes (pct point)'!$B:$AA,G$645,FALSE)))</f>
        <v>0.49372131147540993</v>
      </c>
      <c r="H578" s="2">
        <f>VLOOKUP($B578,'Changes (pct point)'!$B:$AA,H$645,FALSE)/(VLOOKUP($B578,'Rates (%) SA2'!$B:$AA,H$645,FALSE)-(VLOOKUP($B578,'Changes (pct point)'!$B:$AA,H$645,FALSE)))</f>
        <v>0.34158811881188134</v>
      </c>
      <c r="I578" s="2">
        <f>VLOOKUP($B578,'Changes (pct point)'!$B:$AA,I$645,FALSE)/(VLOOKUP($B578,'Rates (%) SA2'!$B:$AA,I$645,FALSE)-(VLOOKUP($B578,'Changes (pct point)'!$B:$AA,I$645,FALSE)))</f>
        <v>-0.10465333333333333</v>
      </c>
      <c r="J578" s="2">
        <f>VLOOKUP($B578,'Changes (pct point)'!$B:$AA,J$645,FALSE)/(VLOOKUP($B578,'Rates (%) SA2'!$B:$AA,J$645,FALSE)-(VLOOKUP($B578,'Changes (pct point)'!$B:$AA,J$645,FALSE)))</f>
        <v>4.3234545454545505E-2</v>
      </c>
      <c r="K578" s="2">
        <f>VLOOKUP($B578,'Changes (pct point)'!$B:$AA,K$645,FALSE)/(VLOOKUP($B578,'Rates (%) SA2'!$B:$AA,K$645,FALSE)-(VLOOKUP($B578,'Changes (pct point)'!$B:$AA,K$645,FALSE)))</f>
        <v>0.24263414634146335</v>
      </c>
      <c r="L578" s="2">
        <f>VLOOKUP($B578,'Changes (pct point)'!$B:$AA,L$645,FALSE)/(VLOOKUP($B578,'Rates (%) SA2'!$B:$AA,L$645,FALSE)-(VLOOKUP($B578,'Changes (pct point)'!$B:$AA,L$645,FALSE)))</f>
        <v>0.2212181818181817</v>
      </c>
      <c r="M578" s="2">
        <f>VLOOKUP($B578,'Changes (pct point)'!$B:$AA,M$645,FALSE)/(VLOOKUP($B578,'Rates (%) SA2'!$B:$AA,M$645,FALSE)-(VLOOKUP($B578,'Changes (pct point)'!$B:$AA,M$645,FALSE)))</f>
        <v>-0.46953600000000001</v>
      </c>
      <c r="N578" s="2">
        <f>VLOOKUP($B578,'Changes (pct point)'!$B:$AA,N$645,FALSE)/(VLOOKUP($B578,'Rates (%) SA2'!$B:$AA,N$645,FALSE)-(VLOOKUP($B578,'Changes (pct point)'!$B:$AA,N$645,FALSE)))</f>
        <v>-0.17367272727272737</v>
      </c>
      <c r="O578" s="2">
        <f>VLOOKUP($B578,'Changes (pct point)'!$B:$AA,O$645,FALSE)/(VLOOKUP($B578,'Rates (%) SA2'!$B:$AA,O$645,FALSE)-(VLOOKUP($B578,'Changes (pct point)'!$B:$AA,O$645,FALSE)))</f>
        <v>-0.17971525423728818</v>
      </c>
      <c r="P578" s="2">
        <f>VLOOKUP($B578,'Changes (pct point)'!$B:$AA,P$645,FALSE)/(VLOOKUP($B578,'Rates (%) SA2'!$B:$AA,P$645,FALSE)-(VLOOKUP($B578,'Changes (pct point)'!$B:$AA,P$645,FALSE)))</f>
        <v>-0.48292666666666667</v>
      </c>
      <c r="Q578" s="2">
        <f>VLOOKUP($B578,'Changes (pct point)'!$B:$AA,Q$645,FALSE)/(VLOOKUP($B578,'Rates (%) SA2'!$B:$AA,Q$645,FALSE)-(VLOOKUP($B578,'Changes (pct point)'!$B:$AA,Q$645,FALSE)))</f>
        <v>0.28346885245901632</v>
      </c>
      <c r="R578" s="2">
        <f>VLOOKUP($B578,'Changes (pct point)'!$B:$AA,R$645,FALSE)/(VLOOKUP($B578,'Rates (%) SA2'!$B:$AA,R$645,FALSE)-(VLOOKUP($B578,'Changes (pct point)'!$B:$AA,R$645,FALSE)))</f>
        <v>0.60485081967213095</v>
      </c>
      <c r="S578" s="2">
        <f>VLOOKUP($B578,'Changes (pct point)'!$B:$AA,S$645,FALSE)/(VLOOKUP($B578,'Rates (%) SA2'!$B:$AA,S$645,FALSE)-(VLOOKUP($B578,'Changes (pct point)'!$B:$AA,S$645,FALSE)))</f>
        <v>0.1306443037974683</v>
      </c>
      <c r="T578" s="2">
        <f>VLOOKUP($B578,'Changes (pct point)'!$B:$AA,T$645,FALSE)/(VLOOKUP($B578,'Rates (%) SA2'!$B:$AA,T$645,FALSE)-(VLOOKUP($B578,'Changes (pct point)'!$B:$AA,T$645,FALSE)))</f>
        <v>0.36334831460674172</v>
      </c>
      <c r="U578" s="2">
        <f>VLOOKUP($B578,'Changes (pct point)'!$B:$AA,U$645,FALSE)/(VLOOKUP($B578,'Rates (%) SA2'!$B:$AA,U$645,FALSE)-(VLOOKUP($B578,'Changes (pct point)'!$B:$AA,U$645,FALSE)))</f>
        <v>-0.40553318965517238</v>
      </c>
      <c r="V578" s="2">
        <f>VLOOKUP($B578,'Changes (pct point)'!$B:$AA,V$645,FALSE)/(VLOOKUP($B578,'Rates (%) SA2'!$B:$AA,V$645,FALSE)-(VLOOKUP($B578,'Changes (pct point)'!$B:$AA,V$645,FALSE)))</f>
        <v>0.32487647058823538</v>
      </c>
      <c r="W578" s="2">
        <f>VLOOKUP($B578,'Changes (pct point)'!$B:$AA,W$645,FALSE)/(VLOOKUP($B578,'Rates (%) SA2'!$B:$AA,W$645,FALSE)-(VLOOKUP($B578,'Changes (pct point)'!$B:$AA,W$645,FALSE)))</f>
        <v>0.41642651296829974</v>
      </c>
      <c r="X578" s="2">
        <f>VLOOKUP($B578,'Changes (pct point)'!$B:$AA,X$645,FALSE)/(VLOOKUP($B578,'Rates (%) SA2'!$B:$AA,X$645,FALSE)-(VLOOKUP($B578,'Changes (pct point)'!$B:$AA,X$645,FALSE)))</f>
        <v>-0.25957446808510637</v>
      </c>
      <c r="Y578" s="2">
        <f>VLOOKUP($B578,'Changes (pct point)'!$B:$AA,Y$645,FALSE)/(VLOOKUP($B578,'Rates (%) SA2'!$B:$AA,Y$645,FALSE)-(VLOOKUP($B578,'Changes (pct point)'!$B:$AA,Y$645,FALSE)))</f>
        <v>0.5033333333333333</v>
      </c>
      <c r="Z578" s="2">
        <f>VLOOKUP($B578,'Changes (pct point)'!$B:$AA,Z$645,FALSE)/(VLOOKUP($B578,'Rates (%) SA2'!$B:$AA,Z$645,FALSE)-(VLOOKUP($B578,'Changes (pct point)'!$B:$AA,Z$645,FALSE)))</f>
        <v>6.7114093959731544E-2</v>
      </c>
    </row>
    <row r="579" spans="1:26" x14ac:dyDescent="0.3">
      <c r="A579">
        <v>114011282</v>
      </c>
      <c r="B579" t="s">
        <v>363</v>
      </c>
      <c r="C579" s="2">
        <f>VLOOKUP($B579,'Changes (pct point)'!$B:$AA,C$645,FALSE)/(VLOOKUP($B579,'Rates (%) SA2'!$B:$AA,C$645,FALSE)-(VLOOKUP($B579,'Changes (pct point)'!$B:$AA,C$645,FALSE)))</f>
        <v>-0.10121344784248011</v>
      </c>
      <c r="D579" s="2">
        <f>VLOOKUP($B579,'Changes (pct point)'!$B:$AA,D$645,FALSE)/(VLOOKUP($B579,'Rates (%) SA2'!$B:$AA,D$645,FALSE)-(VLOOKUP($B579,'Changes (pct point)'!$B:$AA,D$645,FALSE)))</f>
        <v>-0.40960403726708072</v>
      </c>
      <c r="E579" s="2">
        <f>VLOOKUP($B579,'Changes (pct point)'!$B:$AA,E$645,FALSE)/(VLOOKUP($B579,'Rates (%) SA2'!$B:$AA,E$645,FALSE)-(VLOOKUP($B579,'Changes (pct point)'!$B:$AA,E$645,FALSE)))</f>
        <v>1.5044642857142958E-2</v>
      </c>
      <c r="F579" s="2">
        <f>VLOOKUP($B579,'Changes (pct point)'!$B:$AA,F$645,FALSE)/(VLOOKUP($B579,'Rates (%) SA2'!$B:$AA,F$645,FALSE)-(VLOOKUP($B579,'Changes (pct point)'!$B:$AA,F$645,FALSE)))</f>
        <v>-0.14264916003536685</v>
      </c>
      <c r="G579" s="2">
        <f>VLOOKUP($B579,'Changes (pct point)'!$B:$AA,G$645,FALSE)/(VLOOKUP($B579,'Rates (%) SA2'!$B:$AA,G$645,FALSE)-(VLOOKUP($B579,'Changes (pct point)'!$B:$AA,G$645,FALSE)))</f>
        <v>0.46156046511627929</v>
      </c>
      <c r="H579" s="2">
        <f>VLOOKUP($B579,'Changes (pct point)'!$B:$AA,H$645,FALSE)/(VLOOKUP($B579,'Rates (%) SA2'!$B:$AA,H$645,FALSE)-(VLOOKUP($B579,'Changes (pct point)'!$B:$AA,H$645,FALSE)))</f>
        <v>0.10293527272727274</v>
      </c>
      <c r="I579" s="2">
        <f>VLOOKUP($B579,'Changes (pct point)'!$B:$AA,I$645,FALSE)/(VLOOKUP($B579,'Rates (%) SA2'!$B:$AA,I$645,FALSE)-(VLOOKUP($B579,'Changes (pct point)'!$B:$AA,I$645,FALSE)))</f>
        <v>-6.6948745910577923E-2</v>
      </c>
      <c r="J579" s="2">
        <f>VLOOKUP($B579,'Changes (pct point)'!$B:$AA,J$645,FALSE)/(VLOOKUP($B579,'Rates (%) SA2'!$B:$AA,J$645,FALSE)-(VLOOKUP($B579,'Changes (pct point)'!$B:$AA,J$645,FALSE)))</f>
        <v>9.470024691358031E-2</v>
      </c>
      <c r="K579" s="2">
        <f>VLOOKUP($B579,'Changes (pct point)'!$B:$AA,K$645,FALSE)/(VLOOKUP($B579,'Rates (%) SA2'!$B:$AA,K$645,FALSE)-(VLOOKUP($B579,'Changes (pct point)'!$B:$AA,K$645,FALSE)))</f>
        <v>0.42184474393530996</v>
      </c>
      <c r="L579" s="2">
        <f>VLOOKUP($B579,'Changes (pct point)'!$B:$AA,L$645,FALSE)/(VLOOKUP($B579,'Rates (%) SA2'!$B:$AA,L$645,FALSE)-(VLOOKUP($B579,'Changes (pct point)'!$B:$AA,L$645,FALSE)))</f>
        <v>-0.30374607218683658</v>
      </c>
      <c r="M579" s="2">
        <f>VLOOKUP($B579,'Changes (pct point)'!$B:$AA,M$645,FALSE)/(VLOOKUP($B579,'Rates (%) SA2'!$B:$AA,M$645,FALSE)-(VLOOKUP($B579,'Changes (pct point)'!$B:$AA,M$645,FALSE)))</f>
        <v>-0.22398510301109348</v>
      </c>
      <c r="N579" s="2">
        <f>VLOOKUP($B579,'Changes (pct point)'!$B:$AA,N$645,FALSE)/(VLOOKUP($B579,'Rates (%) SA2'!$B:$AA,N$645,FALSE)-(VLOOKUP($B579,'Changes (pct point)'!$B:$AA,N$645,FALSE)))</f>
        <v>-0.46837707006369433</v>
      </c>
      <c r="O579" s="2">
        <f>VLOOKUP($B579,'Changes (pct point)'!$B:$AA,O$645,FALSE)/(VLOOKUP($B579,'Rates (%) SA2'!$B:$AA,O$645,FALSE)-(VLOOKUP($B579,'Changes (pct point)'!$B:$AA,O$645,FALSE)))</f>
        <v>0.53769607843137246</v>
      </c>
      <c r="P579" s="2">
        <f>VLOOKUP($B579,'Changes (pct point)'!$B:$AA,P$645,FALSE)/(VLOOKUP($B579,'Rates (%) SA2'!$B:$AA,P$645,FALSE)-(VLOOKUP($B579,'Changes (pct point)'!$B:$AA,P$645,FALSE)))</f>
        <v>-1.0876923076923076E-2</v>
      </c>
      <c r="Q579" s="2">
        <f>VLOOKUP($B579,'Changes (pct point)'!$B:$AA,Q$645,FALSE)/(VLOOKUP($B579,'Rates (%) SA2'!$B:$AA,Q$645,FALSE)-(VLOOKUP($B579,'Changes (pct point)'!$B:$AA,Q$645,FALSE)))</f>
        <v>-4.2340071343638555E-2</v>
      </c>
      <c r="R579" s="2">
        <f>VLOOKUP($B579,'Changes (pct point)'!$B:$AA,R$645,FALSE)/(VLOOKUP($B579,'Rates (%) SA2'!$B:$AA,R$645,FALSE)-(VLOOKUP($B579,'Changes (pct point)'!$B:$AA,R$645,FALSE)))</f>
        <v>0.57892392947103277</v>
      </c>
      <c r="S579" s="2">
        <f>VLOOKUP($B579,'Changes (pct point)'!$B:$AA,S$645,FALSE)/(VLOOKUP($B579,'Rates (%) SA2'!$B:$AA,S$645,FALSE)-(VLOOKUP($B579,'Changes (pct point)'!$B:$AA,S$645,FALSE)))</f>
        <v>0.11116164383561641</v>
      </c>
      <c r="T579" s="2">
        <f>VLOOKUP($B579,'Changes (pct point)'!$B:$AA,T$645,FALSE)/(VLOOKUP($B579,'Rates (%) SA2'!$B:$AA,T$645,FALSE)-(VLOOKUP($B579,'Changes (pct point)'!$B:$AA,T$645,FALSE)))</f>
        <v>0.62465882352941171</v>
      </c>
      <c r="U579" s="2">
        <f>VLOOKUP($B579,'Changes (pct point)'!$B:$AA,U$645,FALSE)/(VLOOKUP($B579,'Rates (%) SA2'!$B:$AA,U$645,FALSE)-(VLOOKUP($B579,'Changes (pct point)'!$B:$AA,U$645,FALSE)))</f>
        <v>-0.40671204819277101</v>
      </c>
      <c r="V579" s="2">
        <f>VLOOKUP($B579,'Changes (pct point)'!$B:$AA,V$645,FALSE)/(VLOOKUP($B579,'Rates (%) SA2'!$B:$AA,V$645,FALSE)-(VLOOKUP($B579,'Changes (pct point)'!$B:$AA,V$645,FALSE)))</f>
        <v>0.48096385542168674</v>
      </c>
      <c r="W579" s="2">
        <f>VLOOKUP($B579,'Changes (pct point)'!$B:$AA,W$645,FALSE)/(VLOOKUP($B579,'Rates (%) SA2'!$B:$AA,W$645,FALSE)-(VLOOKUP($B579,'Changes (pct point)'!$B:$AA,W$645,FALSE)))</f>
        <v>0.22472594397076737</v>
      </c>
      <c r="X579" s="2">
        <f>VLOOKUP($B579,'Changes (pct point)'!$B:$AA,X$645,FALSE)/(VLOOKUP($B579,'Rates (%) SA2'!$B:$AA,X$645,FALSE)-(VLOOKUP($B579,'Changes (pct point)'!$B:$AA,X$645,FALSE)))</f>
        <v>4.1341653666146644E-2</v>
      </c>
      <c r="Y579" s="2">
        <f>VLOOKUP($B579,'Changes (pct point)'!$B:$AA,Y$645,FALSE)/(VLOOKUP($B579,'Rates (%) SA2'!$B:$AA,Y$645,FALSE)-(VLOOKUP($B579,'Changes (pct point)'!$B:$AA,Y$645,FALSE)))</f>
        <v>1.5610561056105607</v>
      </c>
      <c r="Z579" s="2">
        <f>VLOOKUP($B579,'Changes (pct point)'!$B:$AA,Z$645,FALSE)/(VLOOKUP($B579,'Rates (%) SA2'!$B:$AA,Z$645,FALSE)-(VLOOKUP($B579,'Changes (pct point)'!$B:$AA,Z$645,FALSE)))</f>
        <v>0.27634660421545665</v>
      </c>
    </row>
    <row r="580" spans="1:26" x14ac:dyDescent="0.3">
      <c r="A580">
        <v>107041144</v>
      </c>
      <c r="B580" t="s">
        <v>222</v>
      </c>
      <c r="C580" s="2">
        <f>VLOOKUP($B580,'Changes (pct point)'!$B:$AA,C$645,FALSE)/(VLOOKUP($B580,'Rates (%) SA2'!$B:$AA,C$645,FALSE)-(VLOOKUP($B580,'Changes (pct point)'!$B:$AA,C$645,FALSE)))</f>
        <v>-0.17351973278520047</v>
      </c>
      <c r="D580" s="2">
        <f>VLOOKUP($B580,'Changes (pct point)'!$B:$AA,D$645,FALSE)/(VLOOKUP($B580,'Rates (%) SA2'!$B:$AA,D$645,FALSE)-(VLOOKUP($B580,'Changes (pct point)'!$B:$AA,D$645,FALSE)))</f>
        <v>-0.24291612903225801</v>
      </c>
      <c r="E580" s="2">
        <f>VLOOKUP($B580,'Changes (pct point)'!$B:$AA,E$645,FALSE)/(VLOOKUP($B580,'Rates (%) SA2'!$B:$AA,E$645,FALSE)-(VLOOKUP($B580,'Changes (pct point)'!$B:$AA,E$645,FALSE)))</f>
        <v>-0.36978762475049903</v>
      </c>
      <c r="F580" s="2">
        <f>VLOOKUP($B580,'Changes (pct point)'!$B:$AA,F$645,FALSE)/(VLOOKUP($B580,'Rates (%) SA2'!$B:$AA,F$645,FALSE)-(VLOOKUP($B580,'Changes (pct point)'!$B:$AA,F$645,FALSE)))</f>
        <v>-0.14610526315789474</v>
      </c>
      <c r="G580" s="2">
        <f>VLOOKUP($B580,'Changes (pct point)'!$B:$AA,G$645,FALSE)/(VLOOKUP($B580,'Rates (%) SA2'!$B:$AA,G$645,FALSE)-(VLOOKUP($B580,'Changes (pct point)'!$B:$AA,G$645,FALSE)))</f>
        <v>2.2695652173913348E-3</v>
      </c>
      <c r="H580" s="2">
        <f>VLOOKUP($B580,'Changes (pct point)'!$B:$AA,H$645,FALSE)/(VLOOKUP($B580,'Rates (%) SA2'!$B:$AA,H$645,FALSE)-(VLOOKUP($B580,'Changes (pct point)'!$B:$AA,H$645,FALSE)))</f>
        <v>-0.16788433111603843</v>
      </c>
      <c r="I580" s="2">
        <f>VLOOKUP($B580,'Changes (pct point)'!$B:$AA,I$645,FALSE)/(VLOOKUP($B580,'Rates (%) SA2'!$B:$AA,I$645,FALSE)-(VLOOKUP($B580,'Changes (pct point)'!$B:$AA,I$645,FALSE)))</f>
        <v>-0.14272381771281165</v>
      </c>
      <c r="J580" s="2">
        <f>VLOOKUP($B580,'Changes (pct point)'!$B:$AA,J$645,FALSE)/(VLOOKUP($B580,'Rates (%) SA2'!$B:$AA,J$645,FALSE)-(VLOOKUP($B580,'Changes (pct point)'!$B:$AA,J$645,FALSE)))</f>
        <v>-6.1588330632090542E-3</v>
      </c>
      <c r="K580" s="2">
        <f>VLOOKUP($B580,'Changes (pct point)'!$B:$AA,K$645,FALSE)/(VLOOKUP($B580,'Rates (%) SA2'!$B:$AA,K$645,FALSE)-(VLOOKUP($B580,'Changes (pct point)'!$B:$AA,K$645,FALSE)))</f>
        <v>1.5345733041575438E-2</v>
      </c>
      <c r="L580" s="2">
        <f>VLOOKUP($B580,'Changes (pct point)'!$B:$AA,L$645,FALSE)/(VLOOKUP($B580,'Rates (%) SA2'!$B:$AA,L$645,FALSE)-(VLOOKUP($B580,'Changes (pct point)'!$B:$AA,L$645,FALSE)))</f>
        <v>-0.56550329670329669</v>
      </c>
      <c r="M580" s="2">
        <f>VLOOKUP($B580,'Changes (pct point)'!$B:$AA,M$645,FALSE)/(VLOOKUP($B580,'Rates (%) SA2'!$B:$AA,M$645,FALSE)-(VLOOKUP($B580,'Changes (pct point)'!$B:$AA,M$645,FALSE)))</f>
        <v>-4.4241584158415913E-2</v>
      </c>
      <c r="N580" s="2">
        <f>VLOOKUP($B580,'Changes (pct point)'!$B:$AA,N$645,FALSE)/(VLOOKUP($B580,'Rates (%) SA2'!$B:$AA,N$645,FALSE)-(VLOOKUP($B580,'Changes (pct point)'!$B:$AA,N$645,FALSE)))</f>
        <v>-0.50182716417910445</v>
      </c>
      <c r="O580" s="2">
        <f>VLOOKUP($B580,'Changes (pct point)'!$B:$AA,O$645,FALSE)/(VLOOKUP($B580,'Rates (%) SA2'!$B:$AA,O$645,FALSE)-(VLOOKUP($B580,'Changes (pct point)'!$B:$AA,O$645,FALSE)))</f>
        <v>0.34017142857142868</v>
      </c>
      <c r="P580" s="2">
        <f>VLOOKUP($B580,'Changes (pct point)'!$B:$AA,P$645,FALSE)/(VLOOKUP($B580,'Rates (%) SA2'!$B:$AA,P$645,FALSE)-(VLOOKUP($B580,'Changes (pct point)'!$B:$AA,P$645,FALSE)))</f>
        <v>-0.4397126245847176</v>
      </c>
      <c r="Q580" s="2">
        <f>VLOOKUP($B580,'Changes (pct point)'!$B:$AA,Q$645,FALSE)/(VLOOKUP($B580,'Rates (%) SA2'!$B:$AA,Q$645,FALSE)-(VLOOKUP($B580,'Changes (pct point)'!$B:$AA,Q$645,FALSE)))</f>
        <v>-8.0768652612282402E-2</v>
      </c>
      <c r="R580" s="2">
        <f>VLOOKUP($B580,'Changes (pct point)'!$B:$AA,R$645,FALSE)/(VLOOKUP($B580,'Rates (%) SA2'!$B:$AA,R$645,FALSE)-(VLOOKUP($B580,'Changes (pct point)'!$B:$AA,R$645,FALSE)))</f>
        <v>0.13829888268156426</v>
      </c>
      <c r="S580" s="2">
        <f>VLOOKUP($B580,'Changes (pct point)'!$B:$AA,S$645,FALSE)/(VLOOKUP($B580,'Rates (%) SA2'!$B:$AA,S$645,FALSE)-(VLOOKUP($B580,'Changes (pct point)'!$B:$AA,S$645,FALSE)))</f>
        <v>-0.34568101788170563</v>
      </c>
      <c r="T580" s="2">
        <f>VLOOKUP($B580,'Changes (pct point)'!$B:$AA,T$645,FALSE)/(VLOOKUP($B580,'Rates (%) SA2'!$B:$AA,T$645,FALSE)-(VLOOKUP($B580,'Changes (pct point)'!$B:$AA,T$645,FALSE)))</f>
        <v>0.55742253521126783</v>
      </c>
      <c r="U580" s="2">
        <f>VLOOKUP($B580,'Changes (pct point)'!$B:$AA,U$645,FALSE)/(VLOOKUP($B580,'Rates (%) SA2'!$B:$AA,U$645,FALSE)-(VLOOKUP($B580,'Changes (pct point)'!$B:$AA,U$645,FALSE)))</f>
        <v>-0.4113581722319859</v>
      </c>
      <c r="V580" s="2">
        <f>VLOOKUP($B580,'Changes (pct point)'!$B:$AA,V$645,FALSE)/(VLOOKUP($B580,'Rates (%) SA2'!$B:$AA,V$645,FALSE)-(VLOOKUP($B580,'Changes (pct point)'!$B:$AA,V$645,FALSE)))</f>
        <v>-6.8718353344768404E-2</v>
      </c>
      <c r="W580" s="2">
        <f>VLOOKUP($B580,'Changes (pct point)'!$B:$AA,W$645,FALSE)/(VLOOKUP($B580,'Rates (%) SA2'!$B:$AA,W$645,FALSE)-(VLOOKUP($B580,'Changes (pct point)'!$B:$AA,W$645,FALSE)))</f>
        <v>0.1612627986348123</v>
      </c>
      <c r="X580" s="2">
        <f>VLOOKUP($B580,'Changes (pct point)'!$B:$AA,X$645,FALSE)/(VLOOKUP($B580,'Rates (%) SA2'!$B:$AA,X$645,FALSE)-(VLOOKUP($B580,'Changes (pct point)'!$B:$AA,X$645,FALSE)))</f>
        <v>2.6268922528940336E-2</v>
      </c>
      <c r="Y580" s="2">
        <f>VLOOKUP($B580,'Changes (pct point)'!$B:$AA,Y$645,FALSE)/(VLOOKUP($B580,'Rates (%) SA2'!$B:$AA,Y$645,FALSE)-(VLOOKUP($B580,'Changes (pct point)'!$B:$AA,Y$645,FALSE)))</f>
        <v>2.9141590117199873E-2</v>
      </c>
      <c r="Z580" s="2">
        <f>VLOOKUP($B580,'Changes (pct point)'!$B:$AA,Z$645,FALSE)/(VLOOKUP($B580,'Rates (%) SA2'!$B:$AA,Z$645,FALSE)-(VLOOKUP($B580,'Changes (pct point)'!$B:$AA,Z$645,FALSE)))</f>
        <v>8.5783326621022948E-2</v>
      </c>
    </row>
    <row r="581" spans="1:26" x14ac:dyDescent="0.3">
      <c r="A581">
        <v>117031641</v>
      </c>
      <c r="B581" t="s">
        <v>433</v>
      </c>
      <c r="C581" s="2">
        <f>VLOOKUP($B581,'Changes (pct point)'!$B:$AA,C$645,FALSE)/(VLOOKUP($B581,'Rates (%) SA2'!$B:$AA,C$645,FALSE)-(VLOOKUP($B581,'Changes (pct point)'!$B:$AA,C$645,FALSE)))</f>
        <v>-0.46456734647511116</v>
      </c>
      <c r="D581" s="2">
        <f>VLOOKUP($B581,'Changes (pct point)'!$B:$AA,D$645,FALSE)/(VLOOKUP($B581,'Rates (%) SA2'!$B:$AA,D$645,FALSE)-(VLOOKUP($B581,'Changes (pct point)'!$B:$AA,D$645,FALSE)))</f>
        <v>-0.632203409923491</v>
      </c>
      <c r="E581" s="2">
        <f>VLOOKUP($B581,'Changes (pct point)'!$B:$AA,E$645,FALSE)/(VLOOKUP($B581,'Rates (%) SA2'!$B:$AA,E$645,FALSE)-(VLOOKUP($B581,'Changes (pct point)'!$B:$AA,E$645,FALSE)))</f>
        <v>-0.35112402248059438</v>
      </c>
      <c r="F581" s="2">
        <f>VLOOKUP($B581,'Changes (pct point)'!$B:$AA,F$645,FALSE)/(VLOOKUP($B581,'Rates (%) SA2'!$B:$AA,F$645,FALSE)-(VLOOKUP($B581,'Changes (pct point)'!$B:$AA,F$645,FALSE)))</f>
        <v>-0.42886253705459193</v>
      </c>
      <c r="G581" s="2">
        <f>VLOOKUP($B581,'Changes (pct point)'!$B:$AA,G$645,FALSE)/(VLOOKUP($B581,'Rates (%) SA2'!$B:$AA,G$645,FALSE)-(VLOOKUP($B581,'Changes (pct point)'!$B:$AA,G$645,FALSE)))</f>
        <v>-0.50511287894919366</v>
      </c>
      <c r="H581" s="2">
        <f>VLOOKUP($B581,'Changes (pct point)'!$B:$AA,H$645,FALSE)/(VLOOKUP($B581,'Rates (%) SA2'!$B:$AA,H$645,FALSE)-(VLOOKUP($B581,'Changes (pct point)'!$B:$AA,H$645,FALSE)))</f>
        <v>-0.49401443064722877</v>
      </c>
      <c r="I581" s="2">
        <f>VLOOKUP($B581,'Changes (pct point)'!$B:$AA,I$645,FALSE)/(VLOOKUP($B581,'Rates (%) SA2'!$B:$AA,I$645,FALSE)-(VLOOKUP($B581,'Changes (pct point)'!$B:$AA,I$645,FALSE)))</f>
        <v>-0.36420655582311023</v>
      </c>
      <c r="J581" s="2">
        <f>VLOOKUP($B581,'Changes (pct point)'!$B:$AA,J$645,FALSE)/(VLOOKUP($B581,'Rates (%) SA2'!$B:$AA,J$645,FALSE)-(VLOOKUP($B581,'Changes (pct point)'!$B:$AA,J$645,FALSE)))</f>
        <v>-0.32131809583638526</v>
      </c>
      <c r="K581" s="2">
        <f>VLOOKUP($B581,'Changes (pct point)'!$B:$AA,K$645,FALSE)/(VLOOKUP($B581,'Rates (%) SA2'!$B:$AA,K$645,FALSE)-(VLOOKUP($B581,'Changes (pct point)'!$B:$AA,K$645,FALSE)))</f>
        <v>-0.5371194193676464</v>
      </c>
      <c r="L581" s="2">
        <f>VLOOKUP($B581,'Changes (pct point)'!$B:$AA,L$645,FALSE)/(VLOOKUP($B581,'Rates (%) SA2'!$B:$AA,L$645,FALSE)-(VLOOKUP($B581,'Changes (pct point)'!$B:$AA,L$645,FALSE)))</f>
        <v>-0.50381139302227562</v>
      </c>
      <c r="M581" s="2">
        <f>VLOOKUP($B581,'Changes (pct point)'!$B:$AA,M$645,FALSE)/(VLOOKUP($B581,'Rates (%) SA2'!$B:$AA,M$645,FALSE)-(VLOOKUP($B581,'Changes (pct point)'!$B:$AA,M$645,FALSE)))</f>
        <v>-0.77068672668709315</v>
      </c>
      <c r="N581" s="2">
        <f>VLOOKUP($B581,'Changes (pct point)'!$B:$AA,N$645,FALSE)/(VLOOKUP($B581,'Rates (%) SA2'!$B:$AA,N$645,FALSE)-(VLOOKUP($B581,'Changes (pct point)'!$B:$AA,N$645,FALSE)))</f>
        <v>-0.56660779631342251</v>
      </c>
      <c r="O581" s="2">
        <f>VLOOKUP($B581,'Changes (pct point)'!$B:$AA,O$645,FALSE)/(VLOOKUP($B581,'Rates (%) SA2'!$B:$AA,O$645,FALSE)-(VLOOKUP($B581,'Changes (pct point)'!$B:$AA,O$645,FALSE)))</f>
        <v>-0.22416757008120528</v>
      </c>
      <c r="P581" s="2">
        <f>VLOOKUP($B581,'Changes (pct point)'!$B:$AA,P$645,FALSE)/(VLOOKUP($B581,'Rates (%) SA2'!$B:$AA,P$645,FALSE)-(VLOOKUP($B581,'Changes (pct point)'!$B:$AA,P$645,FALSE)))</f>
        <v>-0.41730917835530501</v>
      </c>
      <c r="Q581" s="2">
        <f>VLOOKUP($B581,'Changes (pct point)'!$B:$AA,Q$645,FALSE)/(VLOOKUP($B581,'Rates (%) SA2'!$B:$AA,Q$645,FALSE)-(VLOOKUP($B581,'Changes (pct point)'!$B:$AA,Q$645,FALSE)))</f>
        <v>-0.2498571829854711</v>
      </c>
      <c r="R581" s="2">
        <f>VLOOKUP($B581,'Changes (pct point)'!$B:$AA,R$645,FALSE)/(VLOOKUP($B581,'Rates (%) SA2'!$B:$AA,R$645,FALSE)-(VLOOKUP($B581,'Changes (pct point)'!$B:$AA,R$645,FALSE)))</f>
        <v>-0.59660079978013147</v>
      </c>
      <c r="S581" s="2">
        <f>VLOOKUP($B581,'Changes (pct point)'!$B:$AA,S$645,FALSE)/(VLOOKUP($B581,'Rates (%) SA2'!$B:$AA,S$645,FALSE)-(VLOOKUP($B581,'Changes (pct point)'!$B:$AA,S$645,FALSE)))</f>
        <v>-0.82844093088387338</v>
      </c>
      <c r="T581" s="2">
        <f>VLOOKUP($B581,'Changes (pct point)'!$B:$AA,T$645,FALSE)/(VLOOKUP($B581,'Rates (%) SA2'!$B:$AA,T$645,FALSE)-(VLOOKUP($B581,'Changes (pct point)'!$B:$AA,T$645,FALSE)))</f>
        <v>-0.31389621894574904</v>
      </c>
      <c r="U581" s="2">
        <f>VLOOKUP($B581,'Changes (pct point)'!$B:$AA,U$645,FALSE)/(VLOOKUP($B581,'Rates (%) SA2'!$B:$AA,U$645,FALSE)-(VLOOKUP($B581,'Changes (pct point)'!$B:$AA,U$645,FALSE)))</f>
        <v>-0.4128821325659231</v>
      </c>
      <c r="V581" s="2">
        <f>VLOOKUP($B581,'Changes (pct point)'!$B:$AA,V$645,FALSE)/(VLOOKUP($B581,'Rates (%) SA2'!$B:$AA,V$645,FALSE)-(VLOOKUP($B581,'Changes (pct point)'!$B:$AA,V$645,FALSE)))</f>
        <v>-0.18225176401441309</v>
      </c>
      <c r="W581" s="2">
        <f>VLOOKUP($B581,'Changes (pct point)'!$B:$AA,W$645,FALSE)/(VLOOKUP($B581,'Rates (%) SA2'!$B:$AA,W$645,FALSE)-(VLOOKUP($B581,'Changes (pct point)'!$B:$AA,W$645,FALSE)))</f>
        <v>-0.40191804707933743</v>
      </c>
      <c r="X581" s="2">
        <f>VLOOKUP($B581,'Changes (pct point)'!$B:$AA,X$645,FALSE)/(VLOOKUP($B581,'Rates (%) SA2'!$B:$AA,X$645,FALSE)-(VLOOKUP($B581,'Changes (pct point)'!$B:$AA,X$645,FALSE)))</f>
        <v>0.54232659748771161</v>
      </c>
      <c r="Y581" s="2">
        <f>VLOOKUP($B581,'Changes (pct point)'!$B:$AA,Y$645,FALSE)/(VLOOKUP($B581,'Rates (%) SA2'!$B:$AA,Y$645,FALSE)-(VLOOKUP($B581,'Changes (pct point)'!$B:$AA,Y$645,FALSE)))</f>
        <v>-0.13250000000000001</v>
      </c>
      <c r="Z581" s="2">
        <f>VLOOKUP($B581,'Changes (pct point)'!$B:$AA,Z$645,FALSE)/(VLOOKUP($B581,'Rates (%) SA2'!$B:$AA,Z$645,FALSE)-(VLOOKUP($B581,'Changes (pct point)'!$B:$AA,Z$645,FALSE)))</f>
        <v>-8.5393258426966281E-2</v>
      </c>
    </row>
    <row r="582" spans="1:26" x14ac:dyDescent="0.3">
      <c r="A582">
        <v>107011134</v>
      </c>
      <c r="B582" t="s">
        <v>209</v>
      </c>
      <c r="C582" s="2">
        <f>VLOOKUP($B582,'Changes (pct point)'!$B:$AA,C$645,FALSE)/(VLOOKUP($B582,'Rates (%) SA2'!$B:$AA,C$645,FALSE)-(VLOOKUP($B582,'Changes (pct point)'!$B:$AA,C$645,FALSE)))</f>
        <v>-3.8835978835978772E-2</v>
      </c>
      <c r="D582" s="2">
        <f>VLOOKUP($B582,'Changes (pct point)'!$B:$AA,D$645,FALSE)/(VLOOKUP($B582,'Rates (%) SA2'!$B:$AA,D$645,FALSE)-(VLOOKUP($B582,'Changes (pct point)'!$B:$AA,D$645,FALSE)))</f>
        <v>-0.26715706806282719</v>
      </c>
      <c r="E582" s="2">
        <f>VLOOKUP($B582,'Changes (pct point)'!$B:$AA,E$645,FALSE)/(VLOOKUP($B582,'Rates (%) SA2'!$B:$AA,E$645,FALSE)-(VLOOKUP($B582,'Changes (pct point)'!$B:$AA,E$645,FALSE)))</f>
        <v>-0.15983768115942021</v>
      </c>
      <c r="F582" s="2">
        <f>VLOOKUP($B582,'Changes (pct point)'!$B:$AA,F$645,FALSE)/(VLOOKUP($B582,'Rates (%) SA2'!$B:$AA,F$645,FALSE)-(VLOOKUP($B582,'Changes (pct point)'!$B:$AA,F$645,FALSE)))</f>
        <v>-8.2790532544378733E-3</v>
      </c>
      <c r="G582" s="2">
        <f>VLOOKUP($B582,'Changes (pct point)'!$B:$AA,G$645,FALSE)/(VLOOKUP($B582,'Rates (%) SA2'!$B:$AA,G$645,FALSE)-(VLOOKUP($B582,'Changes (pct point)'!$B:$AA,G$645,FALSE)))</f>
        <v>0.24737902621722832</v>
      </c>
      <c r="H582" s="2">
        <f>VLOOKUP($B582,'Changes (pct point)'!$B:$AA,H$645,FALSE)/(VLOOKUP($B582,'Rates (%) SA2'!$B:$AA,H$645,FALSE)-(VLOOKUP($B582,'Changes (pct point)'!$B:$AA,H$645,FALSE)))</f>
        <v>8.6782975460122772E-2</v>
      </c>
      <c r="I582" s="2">
        <f>VLOOKUP($B582,'Changes (pct point)'!$B:$AA,I$645,FALSE)/(VLOOKUP($B582,'Rates (%) SA2'!$B:$AA,I$645,FALSE)-(VLOOKUP($B582,'Changes (pct point)'!$B:$AA,I$645,FALSE)))</f>
        <v>-2.5278860569715154E-2</v>
      </c>
      <c r="J582" s="2">
        <f>VLOOKUP($B582,'Changes (pct point)'!$B:$AA,J$645,FALSE)/(VLOOKUP($B582,'Rates (%) SA2'!$B:$AA,J$645,FALSE)-(VLOOKUP($B582,'Changes (pct point)'!$B:$AA,J$645,FALSE)))</f>
        <v>0.30203277027027037</v>
      </c>
      <c r="K582" s="2">
        <f>VLOOKUP($B582,'Changes (pct point)'!$B:$AA,K$645,FALSE)/(VLOOKUP($B582,'Rates (%) SA2'!$B:$AA,K$645,FALSE)-(VLOOKUP($B582,'Changes (pct point)'!$B:$AA,K$645,FALSE)))</f>
        <v>0.25268920187793431</v>
      </c>
      <c r="L582" s="2">
        <f>VLOOKUP($B582,'Changes (pct point)'!$B:$AA,L$645,FALSE)/(VLOOKUP($B582,'Rates (%) SA2'!$B:$AA,L$645,FALSE)-(VLOOKUP($B582,'Changes (pct point)'!$B:$AA,L$645,FALSE)))</f>
        <v>-0.35968780487804869</v>
      </c>
      <c r="M582" s="2">
        <f>VLOOKUP($B582,'Changes (pct point)'!$B:$AA,M$645,FALSE)/(VLOOKUP($B582,'Rates (%) SA2'!$B:$AA,M$645,FALSE)-(VLOOKUP($B582,'Changes (pct point)'!$B:$AA,M$645,FALSE)))</f>
        <v>-0.13680898876404504</v>
      </c>
      <c r="N582" s="2">
        <f>VLOOKUP($B582,'Changes (pct point)'!$B:$AA,N$645,FALSE)/(VLOOKUP($B582,'Rates (%) SA2'!$B:$AA,N$645,FALSE)-(VLOOKUP($B582,'Changes (pct point)'!$B:$AA,N$645,FALSE)))</f>
        <v>-0.18155741935483871</v>
      </c>
      <c r="O582" s="2">
        <f>VLOOKUP($B582,'Changes (pct point)'!$B:$AA,O$645,FALSE)/(VLOOKUP($B582,'Rates (%) SA2'!$B:$AA,O$645,FALSE)-(VLOOKUP($B582,'Changes (pct point)'!$B:$AA,O$645,FALSE)))</f>
        <v>1.3666160493827162</v>
      </c>
      <c r="P582" s="2">
        <f>VLOOKUP($B582,'Changes (pct point)'!$B:$AA,P$645,FALSE)/(VLOOKUP($B582,'Rates (%) SA2'!$B:$AA,P$645,FALSE)-(VLOOKUP($B582,'Changes (pct point)'!$B:$AA,P$645,FALSE)))</f>
        <v>-0.3083388535031848</v>
      </c>
      <c r="Q582" s="2">
        <f>VLOOKUP($B582,'Changes (pct point)'!$B:$AA,Q$645,FALSE)/(VLOOKUP($B582,'Rates (%) SA2'!$B:$AA,Q$645,FALSE)-(VLOOKUP($B582,'Changes (pct point)'!$B:$AA,Q$645,FALSE)))</f>
        <v>-4.0146666666666678E-2</v>
      </c>
      <c r="R582" s="2">
        <f>VLOOKUP($B582,'Changes (pct point)'!$B:$AA,R$645,FALSE)/(VLOOKUP($B582,'Rates (%) SA2'!$B:$AA,R$645,FALSE)-(VLOOKUP($B582,'Changes (pct point)'!$B:$AA,R$645,FALSE)))</f>
        <v>0.33981647940074905</v>
      </c>
      <c r="S582" s="2">
        <f>VLOOKUP($B582,'Changes (pct point)'!$B:$AA,S$645,FALSE)/(VLOOKUP($B582,'Rates (%) SA2'!$B:$AA,S$645,FALSE)-(VLOOKUP($B582,'Changes (pct point)'!$B:$AA,S$645,FALSE)))</f>
        <v>-0.11736375321336753</v>
      </c>
      <c r="T582" s="2">
        <f>VLOOKUP($B582,'Changes (pct point)'!$B:$AA,T$645,FALSE)/(VLOOKUP($B582,'Rates (%) SA2'!$B:$AA,T$645,FALSE)-(VLOOKUP($B582,'Changes (pct point)'!$B:$AA,T$645,FALSE)))</f>
        <v>0.72070447761194023</v>
      </c>
      <c r="U582" s="2">
        <f>VLOOKUP($B582,'Changes (pct point)'!$B:$AA,U$645,FALSE)/(VLOOKUP($B582,'Rates (%) SA2'!$B:$AA,U$645,FALSE)-(VLOOKUP($B582,'Changes (pct point)'!$B:$AA,U$645,FALSE)))</f>
        <v>-0.4133770940170941</v>
      </c>
      <c r="V582" s="2">
        <f>VLOOKUP($B582,'Changes (pct point)'!$B:$AA,V$645,FALSE)/(VLOOKUP($B582,'Rates (%) SA2'!$B:$AA,V$645,FALSE)-(VLOOKUP($B582,'Changes (pct point)'!$B:$AA,V$645,FALSE)))</f>
        <v>-8.4680660377358594E-2</v>
      </c>
      <c r="W582" s="2">
        <f>VLOOKUP($B582,'Changes (pct point)'!$B:$AA,W$645,FALSE)/(VLOOKUP($B582,'Rates (%) SA2'!$B:$AA,W$645,FALSE)-(VLOOKUP($B582,'Changes (pct point)'!$B:$AA,W$645,FALSE)))</f>
        <v>0.36190476190476195</v>
      </c>
      <c r="X582" s="2">
        <f>VLOOKUP($B582,'Changes (pct point)'!$B:$AA,X$645,FALSE)/(VLOOKUP($B582,'Rates (%) SA2'!$B:$AA,X$645,FALSE)-(VLOOKUP($B582,'Changes (pct point)'!$B:$AA,X$645,FALSE)))</f>
        <v>0.46494644595910423</v>
      </c>
      <c r="Y582" s="2">
        <f>VLOOKUP($B582,'Changes (pct point)'!$B:$AA,Y$645,FALSE)/(VLOOKUP($B582,'Rates (%) SA2'!$B:$AA,Y$645,FALSE)-(VLOOKUP($B582,'Changes (pct point)'!$B:$AA,Y$645,FALSE)))</f>
        <v>8.6354378818737268E-2</v>
      </c>
      <c r="Z582" s="2">
        <f>VLOOKUP($B582,'Changes (pct point)'!$B:$AA,Z$645,FALSE)/(VLOOKUP($B582,'Rates (%) SA2'!$B:$AA,Z$645,FALSE)-(VLOOKUP($B582,'Changes (pct point)'!$B:$AA,Z$645,FALSE)))</f>
        <v>0.24794816414686827</v>
      </c>
    </row>
    <row r="583" spans="1:26" x14ac:dyDescent="0.3">
      <c r="A583">
        <v>101041026</v>
      </c>
      <c r="B583" t="s">
        <v>93</v>
      </c>
      <c r="C583" s="2">
        <f>VLOOKUP($B583,'Changes (pct point)'!$B:$AA,C$645,FALSE)/(VLOOKUP($B583,'Rates (%) SA2'!$B:$AA,C$645,FALSE)-(VLOOKUP($B583,'Changes (pct point)'!$B:$AA,C$645,FALSE)))</f>
        <v>-0.14834719740048743</v>
      </c>
      <c r="D583" s="2">
        <f>VLOOKUP($B583,'Changes (pct point)'!$B:$AA,D$645,FALSE)/(VLOOKUP($B583,'Rates (%) SA2'!$B:$AA,D$645,FALSE)-(VLOOKUP($B583,'Changes (pct point)'!$B:$AA,D$645,FALSE)))</f>
        <v>-0.47136588628762544</v>
      </c>
      <c r="E583" s="2">
        <f>VLOOKUP($B583,'Changes (pct point)'!$B:$AA,E$645,FALSE)/(VLOOKUP($B583,'Rates (%) SA2'!$B:$AA,E$645,FALSE)-(VLOOKUP($B583,'Changes (pct point)'!$B:$AA,E$645,FALSE)))</f>
        <v>-2.542045454545451E-2</v>
      </c>
      <c r="F583" s="2">
        <f>VLOOKUP($B583,'Changes (pct point)'!$B:$AA,F$645,FALSE)/(VLOOKUP($B583,'Rates (%) SA2'!$B:$AA,F$645,FALSE)-(VLOOKUP($B583,'Changes (pct point)'!$B:$AA,F$645,FALSE)))</f>
        <v>-0.10207697262479877</v>
      </c>
      <c r="G583" s="2">
        <f>VLOOKUP($B583,'Changes (pct point)'!$B:$AA,G$645,FALSE)/(VLOOKUP($B583,'Rates (%) SA2'!$B:$AA,G$645,FALSE)-(VLOOKUP($B583,'Changes (pct point)'!$B:$AA,G$645,FALSE)))</f>
        <v>0.15150224215246638</v>
      </c>
      <c r="H583" s="2">
        <f>VLOOKUP($B583,'Changes (pct point)'!$B:$AA,H$645,FALSE)/(VLOOKUP($B583,'Rates (%) SA2'!$B:$AA,H$645,FALSE)-(VLOOKUP($B583,'Changes (pct point)'!$B:$AA,H$645,FALSE)))</f>
        <v>6.1519770114942474E-2</v>
      </c>
      <c r="I583" s="2">
        <f>VLOOKUP($B583,'Changes (pct point)'!$B:$AA,I$645,FALSE)/(VLOOKUP($B583,'Rates (%) SA2'!$B:$AA,I$645,FALSE)-(VLOOKUP($B583,'Changes (pct point)'!$B:$AA,I$645,FALSE)))</f>
        <v>-0.13220342052313891</v>
      </c>
      <c r="J583" s="2">
        <f>VLOOKUP($B583,'Changes (pct point)'!$B:$AA,J$645,FALSE)/(VLOOKUP($B583,'Rates (%) SA2'!$B:$AA,J$645,FALSE)-(VLOOKUP($B583,'Changes (pct point)'!$B:$AA,J$645,FALSE)))</f>
        <v>-0.22737716262975788</v>
      </c>
      <c r="K583" s="2">
        <f>VLOOKUP($B583,'Changes (pct point)'!$B:$AA,K$645,FALSE)/(VLOOKUP($B583,'Rates (%) SA2'!$B:$AA,K$645,FALSE)-(VLOOKUP($B583,'Changes (pct point)'!$B:$AA,K$645,FALSE)))</f>
        <v>0.23393574297188754</v>
      </c>
      <c r="L583" s="2">
        <f>VLOOKUP($B583,'Changes (pct point)'!$B:$AA,L$645,FALSE)/(VLOOKUP($B583,'Rates (%) SA2'!$B:$AA,L$645,FALSE)-(VLOOKUP($B583,'Changes (pct point)'!$B:$AA,L$645,FALSE)))</f>
        <v>-0.31695864022662884</v>
      </c>
      <c r="M583" s="2">
        <f>VLOOKUP($B583,'Changes (pct point)'!$B:$AA,M$645,FALSE)/(VLOOKUP($B583,'Rates (%) SA2'!$B:$AA,M$645,FALSE)-(VLOOKUP($B583,'Changes (pct point)'!$B:$AA,M$645,FALSE)))</f>
        <v>-0.18119363057324844</v>
      </c>
      <c r="N583" s="2">
        <f>VLOOKUP($B583,'Changes (pct point)'!$B:$AA,N$645,FALSE)/(VLOOKUP($B583,'Rates (%) SA2'!$B:$AA,N$645,FALSE)-(VLOOKUP($B583,'Changes (pct point)'!$B:$AA,N$645,FALSE)))</f>
        <v>-0.43886263736263742</v>
      </c>
      <c r="O583" s="2">
        <f>VLOOKUP($B583,'Changes (pct point)'!$B:$AA,O$645,FALSE)/(VLOOKUP($B583,'Rates (%) SA2'!$B:$AA,O$645,FALSE)-(VLOOKUP($B583,'Changes (pct point)'!$B:$AA,O$645,FALSE)))</f>
        <v>0.19717647058823537</v>
      </c>
      <c r="P583" s="2">
        <f>VLOOKUP($B583,'Changes (pct point)'!$B:$AA,P$645,FALSE)/(VLOOKUP($B583,'Rates (%) SA2'!$B:$AA,P$645,FALSE)-(VLOOKUP($B583,'Changes (pct point)'!$B:$AA,P$645,FALSE)))</f>
        <v>-1.9098591549294819E-3</v>
      </c>
      <c r="Q583" s="2">
        <f>VLOOKUP($B583,'Changes (pct point)'!$B:$AA,Q$645,FALSE)/(VLOOKUP($B583,'Rates (%) SA2'!$B:$AA,Q$645,FALSE)-(VLOOKUP($B583,'Changes (pct point)'!$B:$AA,Q$645,FALSE)))</f>
        <v>0.11019623529411753</v>
      </c>
      <c r="R583" s="2">
        <f>VLOOKUP($B583,'Changes (pct point)'!$B:$AA,R$645,FALSE)/(VLOOKUP($B583,'Rates (%) SA2'!$B:$AA,R$645,FALSE)-(VLOOKUP($B583,'Changes (pct point)'!$B:$AA,R$645,FALSE)))</f>
        <v>0.22148539823008848</v>
      </c>
      <c r="S583" s="2">
        <f>VLOOKUP($B583,'Changes (pct point)'!$B:$AA,S$645,FALSE)/(VLOOKUP($B583,'Rates (%) SA2'!$B:$AA,S$645,FALSE)-(VLOOKUP($B583,'Changes (pct point)'!$B:$AA,S$645,FALSE)))</f>
        <v>7.2756363636363591E-2</v>
      </c>
      <c r="T583" s="2">
        <f>VLOOKUP($B583,'Changes (pct point)'!$B:$AA,T$645,FALSE)/(VLOOKUP($B583,'Rates (%) SA2'!$B:$AA,T$645,FALSE)-(VLOOKUP($B583,'Changes (pct point)'!$B:$AA,T$645,FALSE)))</f>
        <v>0.34041818181818168</v>
      </c>
      <c r="U583" s="2">
        <f>VLOOKUP($B583,'Changes (pct point)'!$B:$AA,U$645,FALSE)/(VLOOKUP($B583,'Rates (%) SA2'!$B:$AA,U$645,FALSE)-(VLOOKUP($B583,'Changes (pct point)'!$B:$AA,U$645,FALSE)))</f>
        <v>-0.41478804920913881</v>
      </c>
      <c r="V583" s="2">
        <f>VLOOKUP($B583,'Changes (pct point)'!$B:$AA,V$645,FALSE)/(VLOOKUP($B583,'Rates (%) SA2'!$B:$AA,V$645,FALSE)-(VLOOKUP($B583,'Changes (pct point)'!$B:$AA,V$645,FALSE)))</f>
        <v>0.17851250000000002</v>
      </c>
      <c r="W583" s="2">
        <f>VLOOKUP($B583,'Changes (pct point)'!$B:$AA,W$645,FALSE)/(VLOOKUP($B583,'Rates (%) SA2'!$B:$AA,W$645,FALSE)-(VLOOKUP($B583,'Changes (pct point)'!$B:$AA,W$645,FALSE)))</f>
        <v>0.27720364741641329</v>
      </c>
      <c r="X583" s="2">
        <f>VLOOKUP($B583,'Changes (pct point)'!$B:$AA,X$645,FALSE)/(VLOOKUP($B583,'Rates (%) SA2'!$B:$AA,X$645,FALSE)-(VLOOKUP($B583,'Changes (pct point)'!$B:$AA,X$645,FALSE)))</f>
        <v>-0.36410395235517057</v>
      </c>
      <c r="Y583" s="2" t="e">
        <f>VLOOKUP($B583,'Changes (pct point)'!$B:$AA,Y$645,FALSE)/(VLOOKUP($B583,'Rates (%) SA2'!$B:$AA,Y$645,FALSE)-(VLOOKUP($B583,'Changes (pct point)'!$B:$AA,Y$645,FALSE)))</f>
        <v>#DIV/0!</v>
      </c>
      <c r="Z583" s="2">
        <f>VLOOKUP($B583,'Changes (pct point)'!$B:$AA,Z$645,FALSE)/(VLOOKUP($B583,'Rates (%) SA2'!$B:$AA,Z$645,FALSE)-(VLOOKUP($B583,'Changes (pct point)'!$B:$AA,Z$645,FALSE)))</f>
        <v>0.14251687177451369</v>
      </c>
    </row>
    <row r="584" spans="1:26" x14ac:dyDescent="0.3">
      <c r="A584">
        <v>111031226</v>
      </c>
      <c r="B584" t="s">
        <v>305</v>
      </c>
      <c r="C584" s="2">
        <f>VLOOKUP($B584,'Changes (pct point)'!$B:$AA,C$645,FALSE)/(VLOOKUP($B584,'Rates (%) SA2'!$B:$AA,C$645,FALSE)-(VLOOKUP($B584,'Changes (pct point)'!$B:$AA,C$645,FALSE)))</f>
        <v>-6.5557998359310851E-2</v>
      </c>
      <c r="D584" s="2">
        <f>VLOOKUP($B584,'Changes (pct point)'!$B:$AA,D$645,FALSE)/(VLOOKUP($B584,'Rates (%) SA2'!$B:$AA,D$645,FALSE)-(VLOOKUP($B584,'Changes (pct point)'!$B:$AA,D$645,FALSE)))</f>
        <v>-0.30867191601049865</v>
      </c>
      <c r="E584" s="2">
        <f>VLOOKUP($B584,'Changes (pct point)'!$B:$AA,E$645,FALSE)/(VLOOKUP($B584,'Rates (%) SA2'!$B:$AA,E$645,FALSE)-(VLOOKUP($B584,'Changes (pct point)'!$B:$AA,E$645,FALSE)))</f>
        <v>3.6306451612903813E-3</v>
      </c>
      <c r="F584" s="2">
        <f>VLOOKUP($B584,'Changes (pct point)'!$B:$AA,F$645,FALSE)/(VLOOKUP($B584,'Rates (%) SA2'!$B:$AA,F$645,FALSE)-(VLOOKUP($B584,'Changes (pct point)'!$B:$AA,F$645,FALSE)))</f>
        <v>0.180526213592233</v>
      </c>
      <c r="G584" s="2">
        <f>VLOOKUP($B584,'Changes (pct point)'!$B:$AA,G$645,FALSE)/(VLOOKUP($B584,'Rates (%) SA2'!$B:$AA,G$645,FALSE)-(VLOOKUP($B584,'Changes (pct point)'!$B:$AA,G$645,FALSE)))</f>
        <v>-0.39605401459854012</v>
      </c>
      <c r="H584" s="2">
        <f>VLOOKUP($B584,'Changes (pct point)'!$B:$AA,H$645,FALSE)/(VLOOKUP($B584,'Rates (%) SA2'!$B:$AA,H$645,FALSE)-(VLOOKUP($B584,'Changes (pct point)'!$B:$AA,H$645,FALSE)))</f>
        <v>-6.0987121212121236E-2</v>
      </c>
      <c r="I584" s="2">
        <f>VLOOKUP($B584,'Changes (pct point)'!$B:$AA,I$645,FALSE)/(VLOOKUP($B584,'Rates (%) SA2'!$B:$AA,I$645,FALSE)-(VLOOKUP($B584,'Changes (pct point)'!$B:$AA,I$645,FALSE)))</f>
        <v>0.13078190045248866</v>
      </c>
      <c r="J584" s="2">
        <f>VLOOKUP($B584,'Changes (pct point)'!$B:$AA,J$645,FALSE)/(VLOOKUP($B584,'Rates (%) SA2'!$B:$AA,J$645,FALSE)-(VLOOKUP($B584,'Changes (pct point)'!$B:$AA,J$645,FALSE)))</f>
        <v>-5.3293333333333269E-2</v>
      </c>
      <c r="K584" s="2">
        <f>VLOOKUP($B584,'Changes (pct point)'!$B:$AA,K$645,FALSE)/(VLOOKUP($B584,'Rates (%) SA2'!$B:$AA,K$645,FALSE)-(VLOOKUP($B584,'Changes (pct point)'!$B:$AA,K$645,FALSE)))</f>
        <v>-9.3826666666666642E-2</v>
      </c>
      <c r="L584" s="2">
        <f>VLOOKUP($B584,'Changes (pct point)'!$B:$AA,L$645,FALSE)/(VLOOKUP($B584,'Rates (%) SA2'!$B:$AA,L$645,FALSE)-(VLOOKUP($B584,'Changes (pct point)'!$B:$AA,L$645,FALSE)))</f>
        <v>-0.39780552486187837</v>
      </c>
      <c r="M584" s="2">
        <f>VLOOKUP($B584,'Changes (pct point)'!$B:$AA,M$645,FALSE)/(VLOOKUP($B584,'Rates (%) SA2'!$B:$AA,M$645,FALSE)-(VLOOKUP($B584,'Changes (pct point)'!$B:$AA,M$645,FALSE)))</f>
        <v>0.19408955223880592</v>
      </c>
      <c r="N584" s="2">
        <f>VLOOKUP($B584,'Changes (pct point)'!$B:$AA,N$645,FALSE)/(VLOOKUP($B584,'Rates (%) SA2'!$B:$AA,N$645,FALSE)-(VLOOKUP($B584,'Changes (pct point)'!$B:$AA,N$645,FALSE)))</f>
        <v>0.16144000000000017</v>
      </c>
      <c r="O584" s="2">
        <f>VLOOKUP($B584,'Changes (pct point)'!$B:$AA,O$645,FALSE)/(VLOOKUP($B584,'Rates (%) SA2'!$B:$AA,O$645,FALSE)-(VLOOKUP($B584,'Changes (pct point)'!$B:$AA,O$645,FALSE)))</f>
        <v>0.71013069306930665</v>
      </c>
      <c r="P584" s="2">
        <f>VLOOKUP($B584,'Changes (pct point)'!$B:$AA,P$645,FALSE)/(VLOOKUP($B584,'Rates (%) SA2'!$B:$AA,P$645,FALSE)-(VLOOKUP($B584,'Changes (pct point)'!$B:$AA,P$645,FALSE)))</f>
        <v>0.16161348314606735</v>
      </c>
      <c r="Q584" s="2">
        <f>VLOOKUP($B584,'Changes (pct point)'!$B:$AA,Q$645,FALSE)/(VLOOKUP($B584,'Rates (%) SA2'!$B:$AA,Q$645,FALSE)-(VLOOKUP($B584,'Changes (pct point)'!$B:$AA,Q$645,FALSE)))</f>
        <v>0.13196086956521741</v>
      </c>
      <c r="R584" s="2">
        <f>VLOOKUP($B584,'Changes (pct point)'!$B:$AA,R$645,FALSE)/(VLOOKUP($B584,'Rates (%) SA2'!$B:$AA,R$645,FALSE)-(VLOOKUP($B584,'Changes (pct point)'!$B:$AA,R$645,FALSE)))</f>
        <v>-0.32001908396946566</v>
      </c>
      <c r="S584" s="2">
        <f>VLOOKUP($B584,'Changes (pct point)'!$B:$AA,S$645,FALSE)/(VLOOKUP($B584,'Rates (%) SA2'!$B:$AA,S$645,FALSE)-(VLOOKUP($B584,'Changes (pct point)'!$B:$AA,S$645,FALSE)))</f>
        <v>0.25954942528735642</v>
      </c>
      <c r="T584" s="2">
        <f>VLOOKUP($B584,'Changes (pct point)'!$B:$AA,T$645,FALSE)/(VLOOKUP($B584,'Rates (%) SA2'!$B:$AA,T$645,FALSE)-(VLOOKUP($B584,'Changes (pct point)'!$B:$AA,T$645,FALSE)))</f>
        <v>0.58280506329113912</v>
      </c>
      <c r="U584" s="2">
        <f>VLOOKUP($B584,'Changes (pct point)'!$B:$AA,U$645,FALSE)/(VLOOKUP($B584,'Rates (%) SA2'!$B:$AA,U$645,FALSE)-(VLOOKUP($B584,'Changes (pct point)'!$B:$AA,U$645,FALSE)))</f>
        <v>-0.41494128843338224</v>
      </c>
      <c r="V584" s="2">
        <f>VLOOKUP($B584,'Changes (pct point)'!$B:$AA,V$645,FALSE)/(VLOOKUP($B584,'Rates (%) SA2'!$B:$AA,V$645,FALSE)-(VLOOKUP($B584,'Changes (pct point)'!$B:$AA,V$645,FALSE)))</f>
        <v>-0.10673750000000004</v>
      </c>
      <c r="W584" s="2">
        <f>VLOOKUP($B584,'Changes (pct point)'!$B:$AA,W$645,FALSE)/(VLOOKUP($B584,'Rates (%) SA2'!$B:$AA,W$645,FALSE)-(VLOOKUP($B584,'Changes (pct point)'!$B:$AA,W$645,FALSE)))</f>
        <v>0.12820512820512822</v>
      </c>
      <c r="X584" s="2">
        <f>VLOOKUP($B584,'Changes (pct point)'!$B:$AA,X$645,FALSE)/(VLOOKUP($B584,'Rates (%) SA2'!$B:$AA,X$645,FALSE)-(VLOOKUP($B584,'Changes (pct point)'!$B:$AA,X$645,FALSE)))</f>
        <v>8.2128777923784493E-2</v>
      </c>
      <c r="Y584" s="2">
        <f>VLOOKUP($B584,'Changes (pct point)'!$B:$AA,Y$645,FALSE)/(VLOOKUP($B584,'Rates (%) SA2'!$B:$AA,Y$645,FALSE)-(VLOOKUP($B584,'Changes (pct point)'!$B:$AA,Y$645,FALSE)))</f>
        <v>-8.5063085063085062E-2</v>
      </c>
      <c r="Z584" s="2">
        <f>VLOOKUP($B584,'Changes (pct point)'!$B:$AA,Z$645,FALSE)/(VLOOKUP($B584,'Rates (%) SA2'!$B:$AA,Z$645,FALSE)-(VLOOKUP($B584,'Changes (pct point)'!$B:$AA,Z$645,FALSE)))</f>
        <v>0.35018495684340323</v>
      </c>
    </row>
    <row r="585" spans="1:26" x14ac:dyDescent="0.3">
      <c r="A585">
        <v>111031225</v>
      </c>
      <c r="B585" t="s">
        <v>304</v>
      </c>
      <c r="C585" s="2">
        <f>VLOOKUP($B585,'Changes (pct point)'!$B:$AA,C$645,FALSE)/(VLOOKUP($B585,'Rates (%) SA2'!$B:$AA,C$645,FALSE)-(VLOOKUP($B585,'Changes (pct point)'!$B:$AA,C$645,FALSE)))</f>
        <v>-0.24603787721123838</v>
      </c>
      <c r="D585" s="2">
        <f>VLOOKUP($B585,'Changes (pct point)'!$B:$AA,D$645,FALSE)/(VLOOKUP($B585,'Rates (%) SA2'!$B:$AA,D$645,FALSE)-(VLOOKUP($B585,'Changes (pct point)'!$B:$AA,D$645,FALSE)))</f>
        <v>-0.51883308270676698</v>
      </c>
      <c r="E585" s="2">
        <f>VLOOKUP($B585,'Changes (pct point)'!$B:$AA,E$645,FALSE)/(VLOOKUP($B585,'Rates (%) SA2'!$B:$AA,E$645,FALSE)-(VLOOKUP($B585,'Changes (pct point)'!$B:$AA,E$645,FALSE)))</f>
        <v>-0.42898000000000003</v>
      </c>
      <c r="F585" s="2">
        <f>VLOOKUP($B585,'Changes (pct point)'!$B:$AA,F$645,FALSE)/(VLOOKUP($B585,'Rates (%) SA2'!$B:$AA,F$645,FALSE)-(VLOOKUP($B585,'Changes (pct point)'!$B:$AA,F$645,FALSE)))</f>
        <v>-0.17390866873065008</v>
      </c>
      <c r="G585" s="2">
        <f>VLOOKUP($B585,'Changes (pct point)'!$B:$AA,G$645,FALSE)/(VLOOKUP($B585,'Rates (%) SA2'!$B:$AA,G$645,FALSE)-(VLOOKUP($B585,'Changes (pct point)'!$B:$AA,G$645,FALSE)))</f>
        <v>5.898666666666668E-2</v>
      </c>
      <c r="H585" s="2">
        <f>VLOOKUP($B585,'Changes (pct point)'!$B:$AA,H$645,FALSE)/(VLOOKUP($B585,'Rates (%) SA2'!$B:$AA,H$645,FALSE)-(VLOOKUP($B585,'Changes (pct point)'!$B:$AA,H$645,FALSE)))</f>
        <v>-0.18321951219512192</v>
      </c>
      <c r="I585" s="2">
        <f>VLOOKUP($B585,'Changes (pct point)'!$B:$AA,I$645,FALSE)/(VLOOKUP($B585,'Rates (%) SA2'!$B:$AA,I$645,FALSE)-(VLOOKUP($B585,'Changes (pct point)'!$B:$AA,I$645,FALSE)))</f>
        <v>-0.16658684563758391</v>
      </c>
      <c r="J585" s="2">
        <f>VLOOKUP($B585,'Changes (pct point)'!$B:$AA,J$645,FALSE)/(VLOOKUP($B585,'Rates (%) SA2'!$B:$AA,J$645,FALSE)-(VLOOKUP($B585,'Changes (pct point)'!$B:$AA,J$645,FALSE)))</f>
        <v>8.9491916859122545E-3</v>
      </c>
      <c r="K585" s="2">
        <f>VLOOKUP($B585,'Changes (pct point)'!$B:$AA,K$645,FALSE)/(VLOOKUP($B585,'Rates (%) SA2'!$B:$AA,K$645,FALSE)-(VLOOKUP($B585,'Changes (pct point)'!$B:$AA,K$645,FALSE)))</f>
        <v>-0.11219999999999998</v>
      </c>
      <c r="L585" s="2">
        <f>VLOOKUP($B585,'Changes (pct point)'!$B:$AA,L$645,FALSE)/(VLOOKUP($B585,'Rates (%) SA2'!$B:$AA,L$645,FALSE)-(VLOOKUP($B585,'Changes (pct point)'!$B:$AA,L$645,FALSE)))</f>
        <v>-0.5196798969072165</v>
      </c>
      <c r="M585" s="2">
        <f>VLOOKUP($B585,'Changes (pct point)'!$B:$AA,M$645,FALSE)/(VLOOKUP($B585,'Rates (%) SA2'!$B:$AA,M$645,FALSE)-(VLOOKUP($B585,'Changes (pct point)'!$B:$AA,M$645,FALSE)))</f>
        <v>-0.3778755434782608</v>
      </c>
      <c r="N585" s="2">
        <f>VLOOKUP($B585,'Changes (pct point)'!$B:$AA,N$645,FALSE)/(VLOOKUP($B585,'Rates (%) SA2'!$B:$AA,N$645,FALSE)-(VLOOKUP($B585,'Changes (pct point)'!$B:$AA,N$645,FALSE)))</f>
        <v>-0.70505263157894726</v>
      </c>
      <c r="O585" s="2">
        <f>VLOOKUP($B585,'Changes (pct point)'!$B:$AA,O$645,FALSE)/(VLOOKUP($B585,'Rates (%) SA2'!$B:$AA,O$645,FALSE)-(VLOOKUP($B585,'Changes (pct point)'!$B:$AA,O$645,FALSE)))</f>
        <v>0.228945989304813</v>
      </c>
      <c r="P585" s="2">
        <f>VLOOKUP($B585,'Changes (pct point)'!$B:$AA,P$645,FALSE)/(VLOOKUP($B585,'Rates (%) SA2'!$B:$AA,P$645,FALSE)-(VLOOKUP($B585,'Changes (pct point)'!$B:$AA,P$645,FALSE)))</f>
        <v>-0.28917061611374406</v>
      </c>
      <c r="Q585" s="2">
        <f>VLOOKUP($B585,'Changes (pct point)'!$B:$AA,Q$645,FALSE)/(VLOOKUP($B585,'Rates (%) SA2'!$B:$AA,Q$645,FALSE)-(VLOOKUP($B585,'Changes (pct point)'!$B:$AA,Q$645,FALSE)))</f>
        <v>-2.1614414414414491E-2</v>
      </c>
      <c r="R585" s="2">
        <f>VLOOKUP($B585,'Changes (pct point)'!$B:$AA,R$645,FALSE)/(VLOOKUP($B585,'Rates (%) SA2'!$B:$AA,R$645,FALSE)-(VLOOKUP($B585,'Changes (pct point)'!$B:$AA,R$645,FALSE)))</f>
        <v>0.24307333333333331</v>
      </c>
      <c r="S585" s="2">
        <f>VLOOKUP($B585,'Changes (pct point)'!$B:$AA,S$645,FALSE)/(VLOOKUP($B585,'Rates (%) SA2'!$B:$AA,S$645,FALSE)-(VLOOKUP($B585,'Changes (pct point)'!$B:$AA,S$645,FALSE)))</f>
        <v>-0.37048378378378377</v>
      </c>
      <c r="T585" s="2">
        <f>VLOOKUP($B585,'Changes (pct point)'!$B:$AA,T$645,FALSE)/(VLOOKUP($B585,'Rates (%) SA2'!$B:$AA,T$645,FALSE)-(VLOOKUP($B585,'Changes (pct point)'!$B:$AA,T$645,FALSE)))</f>
        <v>0.31621966666666662</v>
      </c>
      <c r="U585" s="2">
        <f>VLOOKUP($B585,'Changes (pct point)'!$B:$AA,U$645,FALSE)/(VLOOKUP($B585,'Rates (%) SA2'!$B:$AA,U$645,FALSE)-(VLOOKUP($B585,'Changes (pct point)'!$B:$AA,U$645,FALSE)))</f>
        <v>-0.41877790697674416</v>
      </c>
      <c r="V585" s="2">
        <f>VLOOKUP($B585,'Changes (pct point)'!$B:$AA,V$645,FALSE)/(VLOOKUP($B585,'Rates (%) SA2'!$B:$AA,V$645,FALSE)-(VLOOKUP($B585,'Changes (pct point)'!$B:$AA,V$645,FALSE)))</f>
        <v>-0.2677024590163935</v>
      </c>
      <c r="W585" s="2">
        <f>VLOOKUP($B585,'Changes (pct point)'!$B:$AA,W$645,FALSE)/(VLOOKUP($B585,'Rates (%) SA2'!$B:$AA,W$645,FALSE)-(VLOOKUP($B585,'Changes (pct point)'!$B:$AA,W$645,FALSE)))</f>
        <v>0.20938215102974828</v>
      </c>
      <c r="X585" s="2">
        <f>VLOOKUP($B585,'Changes (pct point)'!$B:$AA,X$645,FALSE)/(VLOOKUP($B585,'Rates (%) SA2'!$B:$AA,X$645,FALSE)-(VLOOKUP($B585,'Changes (pct point)'!$B:$AA,X$645,FALSE)))</f>
        <v>-0.40234023402340235</v>
      </c>
      <c r="Y585" s="2">
        <f>VLOOKUP($B585,'Changes (pct point)'!$B:$AA,Y$645,FALSE)/(VLOOKUP($B585,'Rates (%) SA2'!$B:$AA,Y$645,FALSE)-(VLOOKUP($B585,'Changes (pct point)'!$B:$AA,Y$645,FALSE)))</f>
        <v>0.78188259109311731</v>
      </c>
      <c r="Z585" s="2">
        <f>VLOOKUP($B585,'Changes (pct point)'!$B:$AA,Z$645,FALSE)/(VLOOKUP($B585,'Rates (%) SA2'!$B:$AA,Z$645,FALSE)-(VLOOKUP($B585,'Changes (pct point)'!$B:$AA,Z$645,FALSE)))</f>
        <v>0.16250567408079891</v>
      </c>
    </row>
    <row r="586" spans="1:26" x14ac:dyDescent="0.3">
      <c r="A586">
        <v>106031123</v>
      </c>
      <c r="B586" t="s">
        <v>199</v>
      </c>
      <c r="C586" s="2">
        <f>VLOOKUP($B586,'Changes (pct point)'!$B:$AA,C$645,FALSE)/(VLOOKUP($B586,'Rates (%) SA2'!$B:$AA,C$645,FALSE)-(VLOOKUP($B586,'Changes (pct point)'!$B:$AA,C$645,FALSE)))</f>
        <v>0.32893018867924523</v>
      </c>
      <c r="D586" s="2">
        <f>VLOOKUP($B586,'Changes (pct point)'!$B:$AA,D$645,FALSE)/(VLOOKUP($B586,'Rates (%) SA2'!$B:$AA,D$645,FALSE)-(VLOOKUP($B586,'Changes (pct point)'!$B:$AA,D$645,FALSE)))</f>
        <v>-0.32364444444444451</v>
      </c>
      <c r="E586" s="2">
        <f>VLOOKUP($B586,'Changes (pct point)'!$B:$AA,E$645,FALSE)/(VLOOKUP($B586,'Rates (%) SA2'!$B:$AA,E$645,FALSE)-(VLOOKUP($B586,'Changes (pct point)'!$B:$AA,E$645,FALSE)))</f>
        <v>5.0736666666666679</v>
      </c>
      <c r="F586" s="2">
        <f>VLOOKUP($B586,'Changes (pct point)'!$B:$AA,F$645,FALSE)/(VLOOKUP($B586,'Rates (%) SA2'!$B:$AA,F$645,FALSE)-(VLOOKUP($B586,'Changes (pct point)'!$B:$AA,F$645,FALSE)))</f>
        <v>0.61768653846153831</v>
      </c>
      <c r="G586" s="2">
        <f>VLOOKUP($B586,'Changes (pct point)'!$B:$AA,G$645,FALSE)/(VLOOKUP($B586,'Rates (%) SA2'!$B:$AA,G$645,FALSE)-(VLOOKUP($B586,'Changes (pct point)'!$B:$AA,G$645,FALSE)))</f>
        <v>-3.008955223880571E-3</v>
      </c>
      <c r="H586" s="2">
        <f>VLOOKUP($B586,'Changes (pct point)'!$B:$AA,H$645,FALSE)/(VLOOKUP($B586,'Rates (%) SA2'!$B:$AA,H$645,FALSE)-(VLOOKUP($B586,'Changes (pct point)'!$B:$AA,H$645,FALSE)))</f>
        <v>0.55711639344262298</v>
      </c>
      <c r="I586" s="2">
        <f>VLOOKUP($B586,'Changes (pct point)'!$B:$AA,I$645,FALSE)/(VLOOKUP($B586,'Rates (%) SA2'!$B:$AA,I$645,FALSE)-(VLOOKUP($B586,'Changes (pct point)'!$B:$AA,I$645,FALSE)))</f>
        <v>0.56240000000000001</v>
      </c>
      <c r="J586" s="2">
        <f>VLOOKUP($B586,'Changes (pct point)'!$B:$AA,J$645,FALSE)/(VLOOKUP($B586,'Rates (%) SA2'!$B:$AA,J$645,FALSE)-(VLOOKUP($B586,'Changes (pct point)'!$B:$AA,J$645,FALSE)))</f>
        <v>-0.29034186046511623</v>
      </c>
      <c r="K586" s="2">
        <f>VLOOKUP($B586,'Changes (pct point)'!$B:$AA,K$645,FALSE)/(VLOOKUP($B586,'Rates (%) SA2'!$B:$AA,K$645,FALSE)-(VLOOKUP($B586,'Changes (pct point)'!$B:$AA,K$645,FALSE)))</f>
        <v>0.69393972602739729</v>
      </c>
      <c r="L586" s="2">
        <f>VLOOKUP($B586,'Changes (pct point)'!$B:$AA,L$645,FALSE)/(VLOOKUP($B586,'Rates (%) SA2'!$B:$AA,L$645,FALSE)-(VLOOKUP($B586,'Changes (pct point)'!$B:$AA,L$645,FALSE)))</f>
        <v>-0.34620710659898468</v>
      </c>
      <c r="M586" s="2">
        <f>VLOOKUP($B586,'Changes (pct point)'!$B:$AA,M$645,FALSE)/(VLOOKUP($B586,'Rates (%) SA2'!$B:$AA,M$645,FALSE)-(VLOOKUP($B586,'Changes (pct point)'!$B:$AA,M$645,FALSE)))</f>
        <v>11.713279999999996</v>
      </c>
      <c r="N586" s="2">
        <f>VLOOKUP($B586,'Changes (pct point)'!$B:$AA,N$645,FALSE)/(VLOOKUP($B586,'Rates (%) SA2'!$B:$AA,N$645,FALSE)-(VLOOKUP($B586,'Changes (pct point)'!$B:$AA,N$645,FALSE)))</f>
        <v>-0.41173076923076923</v>
      </c>
      <c r="O586" s="2">
        <f>VLOOKUP($B586,'Changes (pct point)'!$B:$AA,O$645,FALSE)/(VLOOKUP($B586,'Rates (%) SA2'!$B:$AA,O$645,FALSE)-(VLOOKUP($B586,'Changes (pct point)'!$B:$AA,O$645,FALSE)))</f>
        <v>5.0637500000000015</v>
      </c>
      <c r="P586" s="2">
        <f>VLOOKUP($B586,'Changes (pct point)'!$B:$AA,P$645,FALSE)/(VLOOKUP($B586,'Rates (%) SA2'!$B:$AA,P$645,FALSE)-(VLOOKUP($B586,'Changes (pct point)'!$B:$AA,P$645,FALSE)))</f>
        <v>6.1689655172413767E-3</v>
      </c>
      <c r="Q586" s="2">
        <f>VLOOKUP($B586,'Changes (pct point)'!$B:$AA,Q$645,FALSE)/(VLOOKUP($B586,'Rates (%) SA2'!$B:$AA,Q$645,FALSE)-(VLOOKUP($B586,'Changes (pct point)'!$B:$AA,Q$645,FALSE)))</f>
        <v>1.0084230769230769</v>
      </c>
      <c r="R586" s="2">
        <f>VLOOKUP($B586,'Changes (pct point)'!$B:$AA,R$645,FALSE)/(VLOOKUP($B586,'Rates (%) SA2'!$B:$AA,R$645,FALSE)-(VLOOKUP($B586,'Changes (pct point)'!$B:$AA,R$645,FALSE)))</f>
        <v>0.15113214285714291</v>
      </c>
      <c r="S586" s="2">
        <f>VLOOKUP($B586,'Changes (pct point)'!$B:$AA,S$645,FALSE)/(VLOOKUP($B586,'Rates (%) SA2'!$B:$AA,S$645,FALSE)-(VLOOKUP($B586,'Changes (pct point)'!$B:$AA,S$645,FALSE)))</f>
        <v>0.86460312499999992</v>
      </c>
      <c r="T586" s="2">
        <f>VLOOKUP($B586,'Changes (pct point)'!$B:$AA,T$645,FALSE)/(VLOOKUP($B586,'Rates (%) SA2'!$B:$AA,T$645,FALSE)-(VLOOKUP($B586,'Changes (pct point)'!$B:$AA,T$645,FALSE)))</f>
        <v>1.285461538461538</v>
      </c>
      <c r="U586" s="2">
        <f>VLOOKUP($B586,'Changes (pct point)'!$B:$AA,U$645,FALSE)/(VLOOKUP($B586,'Rates (%) SA2'!$B:$AA,U$645,FALSE)-(VLOOKUP($B586,'Changes (pct point)'!$B:$AA,U$645,FALSE)))</f>
        <v>-0.4233918918918918</v>
      </c>
      <c r="V586" s="2" t="e">
        <f>VLOOKUP($B586,'Changes (pct point)'!$B:$AA,V$645,FALSE)/(VLOOKUP($B586,'Rates (%) SA2'!$B:$AA,V$645,FALSE)-(VLOOKUP($B586,'Changes (pct point)'!$B:$AA,V$645,FALSE)))</f>
        <v>#VALUE!</v>
      </c>
      <c r="W586" s="2">
        <f>VLOOKUP($B586,'Changes (pct point)'!$B:$AA,W$645,FALSE)/(VLOOKUP($B586,'Rates (%) SA2'!$B:$AA,W$645,FALSE)-(VLOOKUP($B586,'Changes (pct point)'!$B:$AA,W$645,FALSE)))</f>
        <v>0.26360544217687076</v>
      </c>
      <c r="X586" s="2">
        <f>VLOOKUP($B586,'Changes (pct point)'!$B:$AA,X$645,FALSE)/(VLOOKUP($B586,'Rates (%) SA2'!$B:$AA,X$645,FALSE)-(VLOOKUP($B586,'Changes (pct point)'!$B:$AA,X$645,FALSE)))</f>
        <v>-0.37394957983193278</v>
      </c>
      <c r="Y586" s="2" t="e">
        <f>VLOOKUP($B586,'Changes (pct point)'!$B:$AA,Y$645,FALSE)/(VLOOKUP($B586,'Rates (%) SA2'!$B:$AA,Y$645,FALSE)-(VLOOKUP($B586,'Changes (pct point)'!$B:$AA,Y$645,FALSE)))</f>
        <v>#DIV/0!</v>
      </c>
      <c r="Z586" s="2">
        <f>VLOOKUP($B586,'Changes (pct point)'!$B:$AA,Z$645,FALSE)/(VLOOKUP($B586,'Rates (%) SA2'!$B:$AA,Z$645,FALSE)-(VLOOKUP($B586,'Changes (pct point)'!$B:$AA,Z$645,FALSE)))</f>
        <v>0.55844155844155841</v>
      </c>
    </row>
    <row r="587" spans="1:26" x14ac:dyDescent="0.3">
      <c r="A587">
        <v>118011347</v>
      </c>
      <c r="B587" t="s">
        <v>448</v>
      </c>
      <c r="C587" s="2">
        <f>VLOOKUP($B587,'Changes (pct point)'!$B:$AA,C$645,FALSE)/(VLOOKUP($B587,'Rates (%) SA2'!$B:$AA,C$645,FALSE)-(VLOOKUP($B587,'Changes (pct point)'!$B:$AA,C$645,FALSE)))</f>
        <v>-0.34750061251062925</v>
      </c>
      <c r="D587" s="2">
        <f>VLOOKUP($B587,'Changes (pct point)'!$B:$AA,D$645,FALSE)/(VLOOKUP($B587,'Rates (%) SA2'!$B:$AA,D$645,FALSE)-(VLOOKUP($B587,'Changes (pct point)'!$B:$AA,D$645,FALSE)))</f>
        <v>-0.89035483870967735</v>
      </c>
      <c r="E587" s="2">
        <f>VLOOKUP($B587,'Changes (pct point)'!$B:$AA,E$645,FALSE)/(VLOOKUP($B587,'Rates (%) SA2'!$B:$AA,E$645,FALSE)-(VLOOKUP($B587,'Changes (pct point)'!$B:$AA,E$645,FALSE)))</f>
        <v>4.5815384615384515E-2</v>
      </c>
      <c r="F587" s="2">
        <f>VLOOKUP($B587,'Changes (pct point)'!$B:$AA,F$645,FALSE)/(VLOOKUP($B587,'Rates (%) SA2'!$B:$AA,F$645,FALSE)-(VLOOKUP($B587,'Changes (pct point)'!$B:$AA,F$645,FALSE)))</f>
        <v>-0.26007563451776644</v>
      </c>
      <c r="G587" s="2">
        <f>VLOOKUP($B587,'Changes (pct point)'!$B:$AA,G$645,FALSE)/(VLOOKUP($B587,'Rates (%) SA2'!$B:$AA,G$645,FALSE)-(VLOOKUP($B587,'Changes (pct point)'!$B:$AA,G$645,FALSE)))</f>
        <v>-0.15202499999999999</v>
      </c>
      <c r="H587" s="2">
        <f>VLOOKUP($B587,'Changes (pct point)'!$B:$AA,H$645,FALSE)/(VLOOKUP($B587,'Rates (%) SA2'!$B:$AA,H$645,FALSE)-(VLOOKUP($B587,'Changes (pct point)'!$B:$AA,H$645,FALSE)))</f>
        <v>-7.9078014184397166E-2</v>
      </c>
      <c r="I587" s="2">
        <f>VLOOKUP($B587,'Changes (pct point)'!$B:$AA,I$645,FALSE)/(VLOOKUP($B587,'Rates (%) SA2'!$B:$AA,I$645,FALSE)-(VLOOKUP($B587,'Changes (pct point)'!$B:$AA,I$645,FALSE)))</f>
        <v>-0.29518115942028983</v>
      </c>
      <c r="J587" s="2">
        <f>VLOOKUP($B587,'Changes (pct point)'!$B:$AA,J$645,FALSE)/(VLOOKUP($B587,'Rates (%) SA2'!$B:$AA,J$645,FALSE)-(VLOOKUP($B587,'Changes (pct point)'!$B:$AA,J$645,FALSE)))</f>
        <v>0.16883000000000001</v>
      </c>
      <c r="K587" s="2">
        <f>VLOOKUP($B587,'Changes (pct point)'!$B:$AA,K$645,FALSE)/(VLOOKUP($B587,'Rates (%) SA2'!$B:$AA,K$645,FALSE)-(VLOOKUP($B587,'Changes (pct point)'!$B:$AA,K$645,FALSE)))</f>
        <v>-4.5587500000000003E-2</v>
      </c>
      <c r="L587" s="2">
        <f>VLOOKUP($B587,'Changes (pct point)'!$B:$AA,L$645,FALSE)/(VLOOKUP($B587,'Rates (%) SA2'!$B:$AA,L$645,FALSE)-(VLOOKUP($B587,'Changes (pct point)'!$B:$AA,L$645,FALSE)))</f>
        <v>-0.90638159509202454</v>
      </c>
      <c r="M587" s="2">
        <f>VLOOKUP($B587,'Changes (pct point)'!$B:$AA,M$645,FALSE)/(VLOOKUP($B587,'Rates (%) SA2'!$B:$AA,M$645,FALSE)-(VLOOKUP($B587,'Changes (pct point)'!$B:$AA,M$645,FALSE)))</f>
        <v>-0.77756000000000003</v>
      </c>
      <c r="N587" s="2">
        <f>VLOOKUP($B587,'Changes (pct point)'!$B:$AA,N$645,FALSE)/(VLOOKUP($B587,'Rates (%) SA2'!$B:$AA,N$645,FALSE)-(VLOOKUP($B587,'Changes (pct point)'!$B:$AA,N$645,FALSE)))</f>
        <v>-0.70958095238095231</v>
      </c>
      <c r="O587" s="2">
        <f>VLOOKUP($B587,'Changes (pct point)'!$B:$AA,O$645,FALSE)/(VLOOKUP($B587,'Rates (%) SA2'!$B:$AA,O$645,FALSE)-(VLOOKUP($B587,'Changes (pct point)'!$B:$AA,O$645,FALSE)))</f>
        <v>-4.1561538461538462E-2</v>
      </c>
      <c r="P587" s="2">
        <f>VLOOKUP($B587,'Changes (pct point)'!$B:$AA,P$645,FALSE)/(VLOOKUP($B587,'Rates (%) SA2'!$B:$AA,P$645,FALSE)-(VLOOKUP($B587,'Changes (pct point)'!$B:$AA,P$645,FALSE)))</f>
        <v>-0.29627826086956527</v>
      </c>
      <c r="Q587" s="2">
        <f>VLOOKUP($B587,'Changes (pct point)'!$B:$AA,Q$645,FALSE)/(VLOOKUP($B587,'Rates (%) SA2'!$B:$AA,Q$645,FALSE)-(VLOOKUP($B587,'Changes (pct point)'!$B:$AA,Q$645,FALSE)))</f>
        <v>0.27859662921348327</v>
      </c>
      <c r="R587" s="2">
        <f>VLOOKUP($B587,'Changes (pct point)'!$B:$AA,R$645,FALSE)/(VLOOKUP($B587,'Rates (%) SA2'!$B:$AA,R$645,FALSE)-(VLOOKUP($B587,'Changes (pct point)'!$B:$AA,R$645,FALSE)))</f>
        <v>0.77504864864864875</v>
      </c>
      <c r="S587" s="2">
        <f>VLOOKUP($B587,'Changes (pct point)'!$B:$AA,S$645,FALSE)/(VLOOKUP($B587,'Rates (%) SA2'!$B:$AA,S$645,FALSE)-(VLOOKUP($B587,'Changes (pct point)'!$B:$AA,S$645,FALSE)))</f>
        <v>0.59072727272727277</v>
      </c>
      <c r="T587" s="2">
        <f>VLOOKUP($B587,'Changes (pct point)'!$B:$AA,T$645,FALSE)/(VLOOKUP($B587,'Rates (%) SA2'!$B:$AA,T$645,FALSE)-(VLOOKUP($B587,'Changes (pct point)'!$B:$AA,T$645,FALSE)))</f>
        <v>-0.54016787878787875</v>
      </c>
      <c r="U587" s="2">
        <f>VLOOKUP($B587,'Changes (pct point)'!$B:$AA,U$645,FALSE)/(VLOOKUP($B587,'Rates (%) SA2'!$B:$AA,U$645,FALSE)-(VLOOKUP($B587,'Changes (pct point)'!$B:$AA,U$645,FALSE)))</f>
        <v>-0.42403835616438362</v>
      </c>
      <c r="V587" s="2" t="e">
        <f>VLOOKUP($B587,'Changes (pct point)'!$B:$AA,V$645,FALSE)/(VLOOKUP($B587,'Rates (%) SA2'!$B:$AA,V$645,FALSE)-(VLOOKUP($B587,'Changes (pct point)'!$B:$AA,V$645,FALSE)))</f>
        <v>#VALUE!</v>
      </c>
      <c r="W587" s="2">
        <f>VLOOKUP($B587,'Changes (pct point)'!$B:$AA,W$645,FALSE)/(VLOOKUP($B587,'Rates (%) SA2'!$B:$AA,W$645,FALSE)-(VLOOKUP($B587,'Changes (pct point)'!$B:$AA,W$645,FALSE)))</f>
        <v>0.13868613138686131</v>
      </c>
      <c r="X587" s="2" t="e">
        <f>VLOOKUP($B587,'Changes (pct point)'!$B:$AA,X$645,FALSE)/(VLOOKUP($B587,'Rates (%) SA2'!$B:$AA,X$645,FALSE)-(VLOOKUP($B587,'Changes (pct point)'!$B:$AA,X$645,FALSE)))</f>
        <v>#DIV/0!</v>
      </c>
      <c r="Y587" s="2">
        <f>VLOOKUP($B587,'Changes (pct point)'!$B:$AA,Y$645,FALSE)/(VLOOKUP($B587,'Rates (%) SA2'!$B:$AA,Y$645,FALSE)-(VLOOKUP($B587,'Changes (pct point)'!$B:$AA,Y$645,FALSE)))</f>
        <v>0.30387029288702927</v>
      </c>
      <c r="Z587" s="2">
        <f>VLOOKUP($B587,'Changes (pct point)'!$B:$AA,Z$645,FALSE)/(VLOOKUP($B587,'Rates (%) SA2'!$B:$AA,Z$645,FALSE)-(VLOOKUP($B587,'Changes (pct point)'!$B:$AA,Z$645,FALSE)))</f>
        <v>-0.2287179487179487</v>
      </c>
    </row>
    <row r="588" spans="1:26" x14ac:dyDescent="0.3">
      <c r="A588">
        <v>111021215</v>
      </c>
      <c r="B588" t="s">
        <v>294</v>
      </c>
      <c r="C588" s="2">
        <f>VLOOKUP($B588,'Changes (pct point)'!$B:$AA,C$645,FALSE)/(VLOOKUP($B588,'Rates (%) SA2'!$B:$AA,C$645,FALSE)-(VLOOKUP($B588,'Changes (pct point)'!$B:$AA,C$645,FALSE)))</f>
        <v>-0.23380964230171072</v>
      </c>
      <c r="D588" s="2">
        <f>VLOOKUP($B588,'Changes (pct point)'!$B:$AA,D$645,FALSE)/(VLOOKUP($B588,'Rates (%) SA2'!$B:$AA,D$645,FALSE)-(VLOOKUP($B588,'Changes (pct point)'!$B:$AA,D$645,FALSE)))</f>
        <v>-0.48368859649122808</v>
      </c>
      <c r="E588" s="2">
        <f>VLOOKUP($B588,'Changes (pct point)'!$B:$AA,E$645,FALSE)/(VLOOKUP($B588,'Rates (%) SA2'!$B:$AA,E$645,FALSE)-(VLOOKUP($B588,'Changes (pct point)'!$B:$AA,E$645,FALSE)))</f>
        <v>-0.25002686567164184</v>
      </c>
      <c r="F588" s="2">
        <f>VLOOKUP($B588,'Changes (pct point)'!$B:$AA,F$645,FALSE)/(VLOOKUP($B588,'Rates (%) SA2'!$B:$AA,F$645,FALSE)-(VLOOKUP($B588,'Changes (pct point)'!$B:$AA,F$645,FALSE)))</f>
        <v>-0.22033227424749169</v>
      </c>
      <c r="G588" s="2">
        <f>VLOOKUP($B588,'Changes (pct point)'!$B:$AA,G$645,FALSE)/(VLOOKUP($B588,'Rates (%) SA2'!$B:$AA,G$645,FALSE)-(VLOOKUP($B588,'Changes (pct point)'!$B:$AA,G$645,FALSE)))</f>
        <v>0.11457746478873225</v>
      </c>
      <c r="H588" s="2">
        <f>VLOOKUP($B588,'Changes (pct point)'!$B:$AA,H$645,FALSE)/(VLOOKUP($B588,'Rates (%) SA2'!$B:$AA,H$645,FALSE)-(VLOOKUP($B588,'Changes (pct point)'!$B:$AA,H$645,FALSE)))</f>
        <v>-0.10100351648351649</v>
      </c>
      <c r="I588" s="2">
        <f>VLOOKUP($B588,'Changes (pct point)'!$B:$AA,I$645,FALSE)/(VLOOKUP($B588,'Rates (%) SA2'!$B:$AA,I$645,FALSE)-(VLOOKUP($B588,'Changes (pct point)'!$B:$AA,I$645,FALSE)))</f>
        <v>-0.19040857142857148</v>
      </c>
      <c r="J588" s="2">
        <f>VLOOKUP($B588,'Changes (pct point)'!$B:$AA,J$645,FALSE)/(VLOOKUP($B588,'Rates (%) SA2'!$B:$AA,J$645,FALSE)-(VLOOKUP($B588,'Changes (pct point)'!$B:$AA,J$645,FALSE)))</f>
        <v>1.3694915254237599E-3</v>
      </c>
      <c r="K588" s="2">
        <f>VLOOKUP($B588,'Changes (pct point)'!$B:$AA,K$645,FALSE)/(VLOOKUP($B588,'Rates (%) SA2'!$B:$AA,K$645,FALSE)-(VLOOKUP($B588,'Changes (pct point)'!$B:$AA,K$645,FALSE)))</f>
        <v>3.5827586206896432E-2</v>
      </c>
      <c r="L588" s="2">
        <f>VLOOKUP($B588,'Changes (pct point)'!$B:$AA,L$645,FALSE)/(VLOOKUP($B588,'Rates (%) SA2'!$B:$AA,L$645,FALSE)-(VLOOKUP($B588,'Changes (pct point)'!$B:$AA,L$645,FALSE)))</f>
        <v>-0.40034647887323949</v>
      </c>
      <c r="M588" s="2">
        <f>VLOOKUP($B588,'Changes (pct point)'!$B:$AA,M$645,FALSE)/(VLOOKUP($B588,'Rates (%) SA2'!$B:$AA,M$645,FALSE)-(VLOOKUP($B588,'Changes (pct point)'!$B:$AA,M$645,FALSE)))</f>
        <v>-0.19284512428298281</v>
      </c>
      <c r="N588" s="2">
        <f>VLOOKUP($B588,'Changes (pct point)'!$B:$AA,N$645,FALSE)/(VLOOKUP($B588,'Rates (%) SA2'!$B:$AA,N$645,FALSE)-(VLOOKUP($B588,'Changes (pct point)'!$B:$AA,N$645,FALSE)))</f>
        <v>-0.77098333333333335</v>
      </c>
      <c r="O588" s="2">
        <f>VLOOKUP($B588,'Changes (pct point)'!$B:$AA,O$645,FALSE)/(VLOOKUP($B588,'Rates (%) SA2'!$B:$AA,O$645,FALSE)-(VLOOKUP($B588,'Changes (pct point)'!$B:$AA,O$645,FALSE)))</f>
        <v>9.3054054054054022E-2</v>
      </c>
      <c r="P588" s="2">
        <f>VLOOKUP($B588,'Changes (pct point)'!$B:$AA,P$645,FALSE)/(VLOOKUP($B588,'Rates (%) SA2'!$B:$AA,P$645,FALSE)-(VLOOKUP($B588,'Changes (pct point)'!$B:$AA,P$645,FALSE)))</f>
        <v>-0.1674203539823009</v>
      </c>
      <c r="Q588" s="2">
        <f>VLOOKUP($B588,'Changes (pct point)'!$B:$AA,Q$645,FALSE)/(VLOOKUP($B588,'Rates (%) SA2'!$B:$AA,Q$645,FALSE)-(VLOOKUP($B588,'Changes (pct point)'!$B:$AA,Q$645,FALSE)))</f>
        <v>6.8287037037036952E-2</v>
      </c>
      <c r="R588" s="2">
        <f>VLOOKUP($B588,'Changes (pct point)'!$B:$AA,R$645,FALSE)/(VLOOKUP($B588,'Rates (%) SA2'!$B:$AA,R$645,FALSE)-(VLOOKUP($B588,'Changes (pct point)'!$B:$AA,R$645,FALSE)))</f>
        <v>0.28629349999999998</v>
      </c>
      <c r="S588" s="2">
        <f>VLOOKUP($B588,'Changes (pct point)'!$B:$AA,S$645,FALSE)/(VLOOKUP($B588,'Rates (%) SA2'!$B:$AA,S$645,FALSE)-(VLOOKUP($B588,'Changes (pct point)'!$B:$AA,S$645,FALSE)))</f>
        <v>-0.37817875457875455</v>
      </c>
      <c r="T588" s="2">
        <f>VLOOKUP($B588,'Changes (pct point)'!$B:$AA,T$645,FALSE)/(VLOOKUP($B588,'Rates (%) SA2'!$B:$AA,T$645,FALSE)-(VLOOKUP($B588,'Changes (pct point)'!$B:$AA,T$645,FALSE)))</f>
        <v>0.26893333333333325</v>
      </c>
      <c r="U588" s="2">
        <f>VLOOKUP($B588,'Changes (pct point)'!$B:$AA,U$645,FALSE)/(VLOOKUP($B588,'Rates (%) SA2'!$B:$AA,U$645,FALSE)-(VLOOKUP($B588,'Changes (pct point)'!$B:$AA,U$645,FALSE)))</f>
        <v>-0.42522253164556961</v>
      </c>
      <c r="V588" s="2">
        <f>VLOOKUP($B588,'Changes (pct point)'!$B:$AA,V$645,FALSE)/(VLOOKUP($B588,'Rates (%) SA2'!$B:$AA,V$645,FALSE)-(VLOOKUP($B588,'Changes (pct point)'!$B:$AA,V$645,FALSE)))</f>
        <v>-0.27417844311377249</v>
      </c>
      <c r="W588" s="2">
        <f>VLOOKUP($B588,'Changes (pct point)'!$B:$AA,W$645,FALSE)/(VLOOKUP($B588,'Rates (%) SA2'!$B:$AA,W$645,FALSE)-(VLOOKUP($B588,'Changes (pct point)'!$B:$AA,W$645,FALSE)))</f>
        <v>0.13668555240793201</v>
      </c>
      <c r="X588" s="2">
        <f>VLOOKUP($B588,'Changes (pct point)'!$B:$AA,X$645,FALSE)/(VLOOKUP($B588,'Rates (%) SA2'!$B:$AA,X$645,FALSE)-(VLOOKUP($B588,'Changes (pct point)'!$B:$AA,X$645,FALSE)))</f>
        <v>-0.10501713929573077</v>
      </c>
      <c r="Y588" s="2">
        <f>VLOOKUP($B588,'Changes (pct point)'!$B:$AA,Y$645,FALSE)/(VLOOKUP($B588,'Rates (%) SA2'!$B:$AA,Y$645,FALSE)-(VLOOKUP($B588,'Changes (pct point)'!$B:$AA,Y$645,FALSE)))</f>
        <v>0</v>
      </c>
      <c r="Z588" s="2">
        <f>VLOOKUP($B588,'Changes (pct point)'!$B:$AA,Z$645,FALSE)/(VLOOKUP($B588,'Rates (%) SA2'!$B:$AA,Z$645,FALSE)-(VLOOKUP($B588,'Changes (pct point)'!$B:$AA,Z$645,FALSE)))</f>
        <v>4.7678795483061476E-2</v>
      </c>
    </row>
    <row r="589" spans="1:26" x14ac:dyDescent="0.3">
      <c r="A589">
        <v>106031122</v>
      </c>
      <c r="B589" t="s">
        <v>198</v>
      </c>
      <c r="C589" s="2">
        <f>VLOOKUP($B589,'Changes (pct point)'!$B:$AA,C$645,FALSE)/(VLOOKUP($B589,'Rates (%) SA2'!$B:$AA,C$645,FALSE)-(VLOOKUP($B589,'Changes (pct point)'!$B:$AA,C$645,FALSE)))</f>
        <v>-0.18093598686910131</v>
      </c>
      <c r="D589" s="2">
        <f>VLOOKUP($B589,'Changes (pct point)'!$B:$AA,D$645,FALSE)/(VLOOKUP($B589,'Rates (%) SA2'!$B:$AA,D$645,FALSE)-(VLOOKUP($B589,'Changes (pct point)'!$B:$AA,D$645,FALSE)))</f>
        <v>-0.36108023255813948</v>
      </c>
      <c r="E589" s="2">
        <f>VLOOKUP($B589,'Changes (pct point)'!$B:$AA,E$645,FALSE)/(VLOOKUP($B589,'Rates (%) SA2'!$B:$AA,E$645,FALSE)-(VLOOKUP($B589,'Changes (pct point)'!$B:$AA,E$645,FALSE)))</f>
        <v>-0.17774079999999998</v>
      </c>
      <c r="F589" s="2">
        <f>VLOOKUP($B589,'Changes (pct point)'!$B:$AA,F$645,FALSE)/(VLOOKUP($B589,'Rates (%) SA2'!$B:$AA,F$645,FALSE)-(VLOOKUP($B589,'Changes (pct point)'!$B:$AA,F$645,FALSE)))</f>
        <v>-0.25044473007712081</v>
      </c>
      <c r="G589" s="2">
        <f>VLOOKUP($B589,'Changes (pct point)'!$B:$AA,G$645,FALSE)/(VLOOKUP($B589,'Rates (%) SA2'!$B:$AA,G$645,FALSE)-(VLOOKUP($B589,'Changes (pct point)'!$B:$AA,G$645,FALSE)))</f>
        <v>0.60678373983739831</v>
      </c>
      <c r="H589" s="2">
        <f>VLOOKUP($B589,'Changes (pct point)'!$B:$AA,H$645,FALSE)/(VLOOKUP($B589,'Rates (%) SA2'!$B:$AA,H$645,FALSE)-(VLOOKUP($B589,'Changes (pct point)'!$B:$AA,H$645,FALSE)))</f>
        <v>2.6111308767471381E-2</v>
      </c>
      <c r="I589" s="2">
        <f>VLOOKUP($B589,'Changes (pct point)'!$B:$AA,I$645,FALSE)/(VLOOKUP($B589,'Rates (%) SA2'!$B:$AA,I$645,FALSE)-(VLOOKUP($B589,'Changes (pct point)'!$B:$AA,I$645,FALSE)))</f>
        <v>-0.21254280821917806</v>
      </c>
      <c r="J589" s="2">
        <f>VLOOKUP($B589,'Changes (pct point)'!$B:$AA,J$645,FALSE)/(VLOOKUP($B589,'Rates (%) SA2'!$B:$AA,J$645,FALSE)-(VLOOKUP($B589,'Changes (pct point)'!$B:$AA,J$645,FALSE)))</f>
        <v>-2.5440104166666609E-2</v>
      </c>
      <c r="K589" s="2">
        <f>VLOOKUP($B589,'Changes (pct point)'!$B:$AA,K$645,FALSE)/(VLOOKUP($B589,'Rates (%) SA2'!$B:$AA,K$645,FALSE)-(VLOOKUP($B589,'Changes (pct point)'!$B:$AA,K$645,FALSE)))</f>
        <v>7.4506912442396309E-2</v>
      </c>
      <c r="L589" s="2">
        <f>VLOOKUP($B589,'Changes (pct point)'!$B:$AA,L$645,FALSE)/(VLOOKUP($B589,'Rates (%) SA2'!$B:$AA,L$645,FALSE)-(VLOOKUP($B589,'Changes (pct point)'!$B:$AA,L$645,FALSE)))</f>
        <v>-0.17368657921291625</v>
      </c>
      <c r="M589" s="2">
        <f>VLOOKUP($B589,'Changes (pct point)'!$B:$AA,M$645,FALSE)/(VLOOKUP($B589,'Rates (%) SA2'!$B:$AA,M$645,FALSE)-(VLOOKUP($B589,'Changes (pct point)'!$B:$AA,M$645,FALSE)))</f>
        <v>-0.14447309136420525</v>
      </c>
      <c r="N589" s="2">
        <f>VLOOKUP($B589,'Changes (pct point)'!$B:$AA,N$645,FALSE)/(VLOOKUP($B589,'Rates (%) SA2'!$B:$AA,N$645,FALSE)-(VLOOKUP($B589,'Changes (pct point)'!$B:$AA,N$645,FALSE)))</f>
        <v>-0.50396184971098268</v>
      </c>
      <c r="O589" s="2">
        <f>VLOOKUP($B589,'Changes (pct point)'!$B:$AA,O$645,FALSE)/(VLOOKUP($B589,'Rates (%) SA2'!$B:$AA,O$645,FALSE)-(VLOOKUP($B589,'Changes (pct point)'!$B:$AA,O$645,FALSE)))</f>
        <v>-1.6812000000000001E-2</v>
      </c>
      <c r="P589" s="2">
        <f>VLOOKUP($B589,'Changes (pct point)'!$B:$AA,P$645,FALSE)/(VLOOKUP($B589,'Rates (%) SA2'!$B:$AA,P$645,FALSE)-(VLOOKUP($B589,'Changes (pct point)'!$B:$AA,P$645,FALSE)))</f>
        <v>-0.29109768518518525</v>
      </c>
      <c r="Q589" s="2">
        <f>VLOOKUP($B589,'Changes (pct point)'!$B:$AA,Q$645,FALSE)/(VLOOKUP($B589,'Rates (%) SA2'!$B:$AA,Q$645,FALSE)-(VLOOKUP($B589,'Changes (pct point)'!$B:$AA,Q$645,FALSE)))</f>
        <v>0.11109144196951921</v>
      </c>
      <c r="R589" s="2">
        <f>VLOOKUP($B589,'Changes (pct point)'!$B:$AA,R$645,FALSE)/(VLOOKUP($B589,'Rates (%) SA2'!$B:$AA,R$645,FALSE)-(VLOOKUP($B589,'Changes (pct point)'!$B:$AA,R$645,FALSE)))</f>
        <v>0.75076422764227635</v>
      </c>
      <c r="S589" s="2">
        <f>VLOOKUP($B589,'Changes (pct point)'!$B:$AA,S$645,FALSE)/(VLOOKUP($B589,'Rates (%) SA2'!$B:$AA,S$645,FALSE)-(VLOOKUP($B589,'Changes (pct point)'!$B:$AA,S$645,FALSE)))</f>
        <v>-0.3923528205128205</v>
      </c>
      <c r="T589" s="2">
        <f>VLOOKUP($B589,'Changes (pct point)'!$B:$AA,T$645,FALSE)/(VLOOKUP($B589,'Rates (%) SA2'!$B:$AA,T$645,FALSE)-(VLOOKUP($B589,'Changes (pct point)'!$B:$AA,T$645,FALSE)))</f>
        <v>1.1265015873015873</v>
      </c>
      <c r="U589" s="2">
        <f>VLOOKUP($B589,'Changes (pct point)'!$B:$AA,U$645,FALSE)/(VLOOKUP($B589,'Rates (%) SA2'!$B:$AA,U$645,FALSE)-(VLOOKUP($B589,'Changes (pct point)'!$B:$AA,U$645,FALSE)))</f>
        <v>-0.42810040983606551</v>
      </c>
      <c r="V589" s="2">
        <f>VLOOKUP($B589,'Changes (pct point)'!$B:$AA,V$645,FALSE)/(VLOOKUP($B589,'Rates (%) SA2'!$B:$AA,V$645,FALSE)-(VLOOKUP($B589,'Changes (pct point)'!$B:$AA,V$645,FALSE)))</f>
        <v>-0.13316844262295083</v>
      </c>
      <c r="W589" s="2">
        <f>VLOOKUP($B589,'Changes (pct point)'!$B:$AA,W$645,FALSE)/(VLOOKUP($B589,'Rates (%) SA2'!$B:$AA,W$645,FALSE)-(VLOOKUP($B589,'Changes (pct point)'!$B:$AA,W$645,FALSE)))</f>
        <v>0.27362569487337857</v>
      </c>
      <c r="X589" s="2">
        <f>VLOOKUP($B589,'Changes (pct point)'!$B:$AA,X$645,FALSE)/(VLOOKUP($B589,'Rates (%) SA2'!$B:$AA,X$645,FALSE)-(VLOOKUP($B589,'Changes (pct point)'!$B:$AA,X$645,FALSE)))</f>
        <v>3.5725885027606367E-2</v>
      </c>
      <c r="Y589" s="2">
        <f>VLOOKUP($B589,'Changes (pct point)'!$B:$AA,Y$645,FALSE)/(VLOOKUP($B589,'Rates (%) SA2'!$B:$AA,Y$645,FALSE)-(VLOOKUP($B589,'Changes (pct point)'!$B:$AA,Y$645,FALSE)))</f>
        <v>0.34540636042402828</v>
      </c>
      <c r="Z589" s="2">
        <f>VLOOKUP($B589,'Changes (pct point)'!$B:$AA,Z$645,FALSE)/(VLOOKUP($B589,'Rates (%) SA2'!$B:$AA,Z$645,FALSE)-(VLOOKUP($B589,'Changes (pct point)'!$B:$AA,Z$645,FALSE)))</f>
        <v>0.24708537044001508</v>
      </c>
    </row>
    <row r="590" spans="1:26" x14ac:dyDescent="0.3">
      <c r="A590">
        <v>101041020</v>
      </c>
      <c r="B590" t="s">
        <v>87</v>
      </c>
      <c r="C590" s="2">
        <f>VLOOKUP($B590,'Changes (pct point)'!$B:$AA,C$645,FALSE)/(VLOOKUP($B590,'Rates (%) SA2'!$B:$AA,C$645,FALSE)-(VLOOKUP($B590,'Changes (pct point)'!$B:$AA,C$645,FALSE)))</f>
        <v>-9.5880206540447585E-2</v>
      </c>
      <c r="D590" s="2">
        <f>VLOOKUP($B590,'Changes (pct point)'!$B:$AA,D$645,FALSE)/(VLOOKUP($B590,'Rates (%) SA2'!$B:$AA,D$645,FALSE)-(VLOOKUP($B590,'Changes (pct point)'!$B:$AA,D$645,FALSE)))</f>
        <v>-0.32206007462686564</v>
      </c>
      <c r="E590" s="2">
        <f>VLOOKUP($B590,'Changes (pct point)'!$B:$AA,E$645,FALSE)/(VLOOKUP($B590,'Rates (%) SA2'!$B:$AA,E$645,FALSE)-(VLOOKUP($B590,'Changes (pct point)'!$B:$AA,E$645,FALSE)))</f>
        <v>0.82277692307692318</v>
      </c>
      <c r="F590" s="2">
        <f>VLOOKUP($B590,'Changes (pct point)'!$B:$AA,F$645,FALSE)/(VLOOKUP($B590,'Rates (%) SA2'!$B:$AA,F$645,FALSE)-(VLOOKUP($B590,'Changes (pct point)'!$B:$AA,F$645,FALSE)))</f>
        <v>2.6497727272727242E-2</v>
      </c>
      <c r="G590" s="2">
        <f>VLOOKUP($B590,'Changes (pct point)'!$B:$AA,G$645,FALSE)/(VLOOKUP($B590,'Rates (%) SA2'!$B:$AA,G$645,FALSE)-(VLOOKUP($B590,'Changes (pct point)'!$B:$AA,G$645,FALSE)))</f>
        <v>-0.22937244444444443</v>
      </c>
      <c r="H590" s="2">
        <f>VLOOKUP($B590,'Changes (pct point)'!$B:$AA,H$645,FALSE)/(VLOOKUP($B590,'Rates (%) SA2'!$B:$AA,H$645,FALSE)-(VLOOKUP($B590,'Changes (pct point)'!$B:$AA,H$645,FALSE)))</f>
        <v>0.22347421052631572</v>
      </c>
      <c r="I590" s="2">
        <f>VLOOKUP($B590,'Changes (pct point)'!$B:$AA,I$645,FALSE)/(VLOOKUP($B590,'Rates (%) SA2'!$B:$AA,I$645,FALSE)-(VLOOKUP($B590,'Changes (pct point)'!$B:$AA,I$645,FALSE)))</f>
        <v>-0.20544035087719303</v>
      </c>
      <c r="J590" s="2">
        <f>VLOOKUP($B590,'Changes (pct point)'!$B:$AA,J$645,FALSE)/(VLOOKUP($B590,'Rates (%) SA2'!$B:$AA,J$645,FALSE)-(VLOOKUP($B590,'Changes (pct point)'!$B:$AA,J$645,FALSE)))</f>
        <v>-0.23680555555555555</v>
      </c>
      <c r="K590" s="2">
        <f>VLOOKUP($B590,'Changes (pct point)'!$B:$AA,K$645,FALSE)/(VLOOKUP($B590,'Rates (%) SA2'!$B:$AA,K$645,FALSE)-(VLOOKUP($B590,'Changes (pct point)'!$B:$AA,K$645,FALSE)))</f>
        <v>-0.29523282051282052</v>
      </c>
      <c r="L590" s="2">
        <f>VLOOKUP($B590,'Changes (pct point)'!$B:$AA,L$645,FALSE)/(VLOOKUP($B590,'Rates (%) SA2'!$B:$AA,L$645,FALSE)-(VLOOKUP($B590,'Changes (pct point)'!$B:$AA,L$645,FALSE)))</f>
        <v>1.0347892430278887</v>
      </c>
      <c r="M590" s="2">
        <f>VLOOKUP($B590,'Changes (pct point)'!$B:$AA,M$645,FALSE)/(VLOOKUP($B590,'Rates (%) SA2'!$B:$AA,M$645,FALSE)-(VLOOKUP($B590,'Changes (pct point)'!$B:$AA,M$645,FALSE)))</f>
        <v>-0.49613816793893123</v>
      </c>
      <c r="N590" s="2">
        <f>VLOOKUP($B590,'Changes (pct point)'!$B:$AA,N$645,FALSE)/(VLOOKUP($B590,'Rates (%) SA2'!$B:$AA,N$645,FALSE)-(VLOOKUP($B590,'Changes (pct point)'!$B:$AA,N$645,FALSE)))</f>
        <v>-0.25135876288659803</v>
      </c>
      <c r="O590" s="2">
        <f>VLOOKUP($B590,'Changes (pct point)'!$B:$AA,O$645,FALSE)/(VLOOKUP($B590,'Rates (%) SA2'!$B:$AA,O$645,FALSE)-(VLOOKUP($B590,'Changes (pct point)'!$B:$AA,O$645,FALSE)))</f>
        <v>0.35107812500000019</v>
      </c>
      <c r="P590" s="2">
        <f>VLOOKUP($B590,'Changes (pct point)'!$B:$AA,P$645,FALSE)/(VLOOKUP($B590,'Rates (%) SA2'!$B:$AA,P$645,FALSE)-(VLOOKUP($B590,'Changes (pct point)'!$B:$AA,P$645,FALSE)))</f>
        <v>0.83565636363636364</v>
      </c>
      <c r="Q590" s="2">
        <f>VLOOKUP($B590,'Changes (pct point)'!$B:$AA,Q$645,FALSE)/(VLOOKUP($B590,'Rates (%) SA2'!$B:$AA,Q$645,FALSE)-(VLOOKUP($B590,'Changes (pct point)'!$B:$AA,Q$645,FALSE)))</f>
        <v>0.19123498817966914</v>
      </c>
      <c r="R590" s="2">
        <f>VLOOKUP($B590,'Changes (pct point)'!$B:$AA,R$645,FALSE)/(VLOOKUP($B590,'Rates (%) SA2'!$B:$AA,R$645,FALSE)-(VLOOKUP($B590,'Changes (pct point)'!$B:$AA,R$645,FALSE)))</f>
        <v>-0.24535067264573995</v>
      </c>
      <c r="S590" s="2">
        <f>VLOOKUP($B590,'Changes (pct point)'!$B:$AA,S$645,FALSE)/(VLOOKUP($B590,'Rates (%) SA2'!$B:$AA,S$645,FALSE)-(VLOOKUP($B590,'Changes (pct point)'!$B:$AA,S$645,FALSE)))</f>
        <v>-4.5030362116991629E-2</v>
      </c>
      <c r="T590" s="2">
        <f>VLOOKUP($B590,'Changes (pct point)'!$B:$AA,T$645,FALSE)/(VLOOKUP($B590,'Rates (%) SA2'!$B:$AA,T$645,FALSE)-(VLOOKUP($B590,'Changes (pct point)'!$B:$AA,T$645,FALSE)))</f>
        <v>0.24390874035989726</v>
      </c>
      <c r="U590" s="2">
        <f>VLOOKUP($B590,'Changes (pct point)'!$B:$AA,U$645,FALSE)/(VLOOKUP($B590,'Rates (%) SA2'!$B:$AA,U$645,FALSE)-(VLOOKUP($B590,'Changes (pct point)'!$B:$AA,U$645,FALSE)))</f>
        <v>-0.43091538461538459</v>
      </c>
      <c r="V590" s="2" t="e">
        <f>VLOOKUP($B590,'Changes (pct point)'!$B:$AA,V$645,FALSE)/(VLOOKUP($B590,'Rates (%) SA2'!$B:$AA,V$645,FALSE)-(VLOOKUP($B590,'Changes (pct point)'!$B:$AA,V$645,FALSE)))</f>
        <v>#VALUE!</v>
      </c>
      <c r="W590" s="2">
        <f>VLOOKUP($B590,'Changes (pct point)'!$B:$AA,W$645,FALSE)/(VLOOKUP($B590,'Rates (%) SA2'!$B:$AA,W$645,FALSE)-(VLOOKUP($B590,'Changes (pct point)'!$B:$AA,W$645,FALSE)))</f>
        <v>0.15960912052117265</v>
      </c>
      <c r="X590" s="2">
        <f>VLOOKUP($B590,'Changes (pct point)'!$B:$AA,X$645,FALSE)/(VLOOKUP($B590,'Rates (%) SA2'!$B:$AA,X$645,FALSE)-(VLOOKUP($B590,'Changes (pct point)'!$B:$AA,X$645,FALSE)))</f>
        <v>0.33788568538189173</v>
      </c>
      <c r="Y590" s="2" t="e">
        <f>VLOOKUP($B590,'Changes (pct point)'!$B:$AA,Y$645,FALSE)/(VLOOKUP($B590,'Rates (%) SA2'!$B:$AA,Y$645,FALSE)-(VLOOKUP($B590,'Changes (pct point)'!$B:$AA,Y$645,FALSE)))</f>
        <v>#DIV/0!</v>
      </c>
      <c r="Z590" s="2">
        <f>VLOOKUP($B590,'Changes (pct point)'!$B:$AA,Z$645,FALSE)/(VLOOKUP($B590,'Rates (%) SA2'!$B:$AA,Z$645,FALSE)-(VLOOKUP($B590,'Changes (pct point)'!$B:$AA,Z$645,FALSE)))</f>
        <v>0.10378057820607857</v>
      </c>
    </row>
    <row r="591" spans="1:26" x14ac:dyDescent="0.3">
      <c r="A591">
        <v>103011059</v>
      </c>
      <c r="B591" t="s">
        <v>131</v>
      </c>
      <c r="C591" s="2">
        <f>VLOOKUP($B591,'Changes (pct point)'!$B:$AA,C$645,FALSE)/(VLOOKUP($B591,'Rates (%) SA2'!$B:$AA,C$645,FALSE)-(VLOOKUP($B591,'Changes (pct point)'!$B:$AA,C$645,FALSE)))</f>
        <v>-0.18293848354792566</v>
      </c>
      <c r="D591" s="2">
        <f>VLOOKUP($B591,'Changes (pct point)'!$B:$AA,D$645,FALSE)/(VLOOKUP($B591,'Rates (%) SA2'!$B:$AA,D$645,FALSE)-(VLOOKUP($B591,'Changes (pct point)'!$B:$AA,D$645,FALSE)))</f>
        <v>-0.39981911111111107</v>
      </c>
      <c r="E591" s="2">
        <f>VLOOKUP($B591,'Changes (pct point)'!$B:$AA,E$645,FALSE)/(VLOOKUP($B591,'Rates (%) SA2'!$B:$AA,E$645,FALSE)-(VLOOKUP($B591,'Changes (pct point)'!$B:$AA,E$645,FALSE)))</f>
        <v>-5.8384530386740317E-2</v>
      </c>
      <c r="F591" s="2">
        <f>VLOOKUP($B591,'Changes (pct point)'!$B:$AA,F$645,FALSE)/(VLOOKUP($B591,'Rates (%) SA2'!$B:$AA,F$645,FALSE)-(VLOOKUP($B591,'Changes (pct point)'!$B:$AA,F$645,FALSE)))</f>
        <v>-0.12616231155778898</v>
      </c>
      <c r="G591" s="2">
        <f>VLOOKUP($B591,'Changes (pct point)'!$B:$AA,G$645,FALSE)/(VLOOKUP($B591,'Rates (%) SA2'!$B:$AA,G$645,FALSE)-(VLOOKUP($B591,'Changes (pct point)'!$B:$AA,G$645,FALSE)))</f>
        <v>5.9439999999999979E-2</v>
      </c>
      <c r="H591" s="2">
        <f>VLOOKUP($B591,'Changes (pct point)'!$B:$AA,H$645,FALSE)/(VLOOKUP($B591,'Rates (%) SA2'!$B:$AA,H$645,FALSE)-(VLOOKUP($B591,'Changes (pct point)'!$B:$AA,H$645,FALSE)))</f>
        <v>-6.8002232142857041E-2</v>
      </c>
      <c r="I591" s="2">
        <f>VLOOKUP($B591,'Changes (pct point)'!$B:$AA,I$645,FALSE)/(VLOOKUP($B591,'Rates (%) SA2'!$B:$AA,I$645,FALSE)-(VLOOKUP($B591,'Changes (pct point)'!$B:$AA,I$645,FALSE)))</f>
        <v>-8.955040000000003E-2</v>
      </c>
      <c r="J591" s="2">
        <f>VLOOKUP($B591,'Changes (pct point)'!$B:$AA,J$645,FALSE)/(VLOOKUP($B591,'Rates (%) SA2'!$B:$AA,J$645,FALSE)-(VLOOKUP($B591,'Changes (pct point)'!$B:$AA,J$645,FALSE)))</f>
        <v>-9.5931927710843454E-2</v>
      </c>
      <c r="K591" s="2">
        <f>VLOOKUP($B591,'Changes (pct point)'!$B:$AA,K$645,FALSE)/(VLOOKUP($B591,'Rates (%) SA2'!$B:$AA,K$645,FALSE)-(VLOOKUP($B591,'Changes (pct point)'!$B:$AA,K$645,FALSE)))</f>
        <v>5.7630769230769083E-2</v>
      </c>
      <c r="L591" s="2">
        <f>VLOOKUP($B591,'Changes (pct point)'!$B:$AA,L$645,FALSE)/(VLOOKUP($B591,'Rates (%) SA2'!$B:$AA,L$645,FALSE)-(VLOOKUP($B591,'Changes (pct point)'!$B:$AA,L$645,FALSE)))</f>
        <v>-0.4913743055555555</v>
      </c>
      <c r="M591" s="2">
        <f>VLOOKUP($B591,'Changes (pct point)'!$B:$AA,M$645,FALSE)/(VLOOKUP($B591,'Rates (%) SA2'!$B:$AA,M$645,FALSE)-(VLOOKUP($B591,'Changes (pct point)'!$B:$AA,M$645,FALSE)))</f>
        <v>-0.12671722595078297</v>
      </c>
      <c r="N591" s="2">
        <f>VLOOKUP($B591,'Changes (pct point)'!$B:$AA,N$645,FALSE)/(VLOOKUP($B591,'Rates (%) SA2'!$B:$AA,N$645,FALSE)-(VLOOKUP($B591,'Changes (pct point)'!$B:$AA,N$645,FALSE)))</f>
        <v>-0.4981504761904762</v>
      </c>
      <c r="O591" s="2">
        <f>VLOOKUP($B591,'Changes (pct point)'!$B:$AA,O$645,FALSE)/(VLOOKUP($B591,'Rates (%) SA2'!$B:$AA,O$645,FALSE)-(VLOOKUP($B591,'Changes (pct point)'!$B:$AA,O$645,FALSE)))</f>
        <v>0.60015087719298243</v>
      </c>
      <c r="P591" s="2">
        <f>VLOOKUP($B591,'Changes (pct point)'!$B:$AA,P$645,FALSE)/(VLOOKUP($B591,'Rates (%) SA2'!$B:$AA,P$645,FALSE)-(VLOOKUP($B591,'Changes (pct point)'!$B:$AA,P$645,FALSE)))</f>
        <v>0.16828099999999996</v>
      </c>
      <c r="Q591" s="2">
        <f>VLOOKUP($B591,'Changes (pct point)'!$B:$AA,Q$645,FALSE)/(VLOOKUP($B591,'Rates (%) SA2'!$B:$AA,Q$645,FALSE)-(VLOOKUP($B591,'Changes (pct point)'!$B:$AA,Q$645,FALSE)))</f>
        <v>-6.4651837524177969E-2</v>
      </c>
      <c r="R591" s="2">
        <f>VLOOKUP($B591,'Changes (pct point)'!$B:$AA,R$645,FALSE)/(VLOOKUP($B591,'Rates (%) SA2'!$B:$AA,R$645,FALSE)-(VLOOKUP($B591,'Changes (pct point)'!$B:$AA,R$645,FALSE)))</f>
        <v>0.11328095238095241</v>
      </c>
      <c r="S591" s="2">
        <f>VLOOKUP($B591,'Changes (pct point)'!$B:$AA,S$645,FALSE)/(VLOOKUP($B591,'Rates (%) SA2'!$B:$AA,S$645,FALSE)-(VLOOKUP($B591,'Changes (pct point)'!$B:$AA,S$645,FALSE)))</f>
        <v>-0.14208811475409822</v>
      </c>
      <c r="T591" s="2">
        <f>VLOOKUP($B591,'Changes (pct point)'!$B:$AA,T$645,FALSE)/(VLOOKUP($B591,'Rates (%) SA2'!$B:$AA,T$645,FALSE)-(VLOOKUP($B591,'Changes (pct point)'!$B:$AA,T$645,FALSE)))</f>
        <v>1.4998400000000001</v>
      </c>
      <c r="U591" s="2">
        <f>VLOOKUP($B591,'Changes (pct point)'!$B:$AA,U$645,FALSE)/(VLOOKUP($B591,'Rates (%) SA2'!$B:$AA,U$645,FALSE)-(VLOOKUP($B591,'Changes (pct point)'!$B:$AA,U$645,FALSE)))</f>
        <v>-0.43401652542372887</v>
      </c>
      <c r="V591" s="2">
        <f>VLOOKUP($B591,'Changes (pct point)'!$B:$AA,V$645,FALSE)/(VLOOKUP($B591,'Rates (%) SA2'!$B:$AA,V$645,FALSE)-(VLOOKUP($B591,'Changes (pct point)'!$B:$AA,V$645,FALSE)))</f>
        <v>-0.25185980707395494</v>
      </c>
      <c r="W591" s="2">
        <f>VLOOKUP($B591,'Changes (pct point)'!$B:$AA,W$645,FALSE)/(VLOOKUP($B591,'Rates (%) SA2'!$B:$AA,W$645,FALSE)-(VLOOKUP($B591,'Changes (pct point)'!$B:$AA,W$645,FALSE)))</f>
        <v>0.15691263782866835</v>
      </c>
      <c r="X591" s="2">
        <f>VLOOKUP($B591,'Changes (pct point)'!$B:$AA,X$645,FALSE)/(VLOOKUP($B591,'Rates (%) SA2'!$B:$AA,X$645,FALSE)-(VLOOKUP($B591,'Changes (pct point)'!$B:$AA,X$645,FALSE)))</f>
        <v>-0.23568818514007306</v>
      </c>
      <c r="Y591" s="2">
        <f>VLOOKUP($B591,'Changes (pct point)'!$B:$AA,Y$645,FALSE)/(VLOOKUP($B591,'Rates (%) SA2'!$B:$AA,Y$645,FALSE)-(VLOOKUP($B591,'Changes (pct point)'!$B:$AA,Y$645,FALSE)))</f>
        <v>-0.23689052437902483</v>
      </c>
      <c r="Z591" s="2">
        <f>VLOOKUP($B591,'Changes (pct point)'!$B:$AA,Z$645,FALSE)/(VLOOKUP($B591,'Rates (%) SA2'!$B:$AA,Z$645,FALSE)-(VLOOKUP($B591,'Changes (pct point)'!$B:$AA,Z$645,FALSE)))</f>
        <v>0.45512506130456104</v>
      </c>
    </row>
    <row r="592" spans="1:26" x14ac:dyDescent="0.3">
      <c r="A592">
        <v>101061541</v>
      </c>
      <c r="B592" t="s">
        <v>97</v>
      </c>
      <c r="C592" s="2">
        <f>VLOOKUP($B592,'Changes (pct point)'!$B:$AA,C$645,FALSE)/(VLOOKUP($B592,'Rates (%) SA2'!$B:$AA,C$645,FALSE)-(VLOOKUP($B592,'Changes (pct point)'!$B:$AA,C$645,FALSE)))</f>
        <v>-0.28849130434782611</v>
      </c>
      <c r="D592" s="2">
        <f>VLOOKUP($B592,'Changes (pct point)'!$B:$AA,D$645,FALSE)/(VLOOKUP($B592,'Rates (%) SA2'!$B:$AA,D$645,FALSE)-(VLOOKUP($B592,'Changes (pct point)'!$B:$AA,D$645,FALSE)))</f>
        <v>-0.37232105263157894</v>
      </c>
      <c r="E592" s="2">
        <f>VLOOKUP($B592,'Changes (pct point)'!$B:$AA,E$645,FALSE)/(VLOOKUP($B592,'Rates (%) SA2'!$B:$AA,E$645,FALSE)-(VLOOKUP($B592,'Changes (pct point)'!$B:$AA,E$645,FALSE)))</f>
        <v>-0.65791636363636363</v>
      </c>
      <c r="F592" s="2">
        <f>VLOOKUP($B592,'Changes (pct point)'!$B:$AA,F$645,FALSE)/(VLOOKUP($B592,'Rates (%) SA2'!$B:$AA,F$645,FALSE)-(VLOOKUP($B592,'Changes (pct point)'!$B:$AA,F$645,FALSE)))</f>
        <v>-0.18198060200668892</v>
      </c>
      <c r="G592" s="2">
        <f>VLOOKUP($B592,'Changes (pct point)'!$B:$AA,G$645,FALSE)/(VLOOKUP($B592,'Rates (%) SA2'!$B:$AA,G$645,FALSE)-(VLOOKUP($B592,'Changes (pct point)'!$B:$AA,G$645,FALSE)))</f>
        <v>-0.28839215686274505</v>
      </c>
      <c r="H592" s="2">
        <f>VLOOKUP($B592,'Changes (pct point)'!$B:$AA,H$645,FALSE)/(VLOOKUP($B592,'Rates (%) SA2'!$B:$AA,H$645,FALSE)-(VLOOKUP($B592,'Changes (pct point)'!$B:$AA,H$645,FALSE)))</f>
        <v>-0.24015384615384619</v>
      </c>
      <c r="I592" s="2">
        <f>VLOOKUP($B592,'Changes (pct point)'!$B:$AA,I$645,FALSE)/(VLOOKUP($B592,'Rates (%) SA2'!$B:$AA,I$645,FALSE)-(VLOOKUP($B592,'Changes (pct point)'!$B:$AA,I$645,FALSE)))</f>
        <v>-0.28596923076923081</v>
      </c>
      <c r="J592" s="2">
        <f>VLOOKUP($B592,'Changes (pct point)'!$B:$AA,J$645,FALSE)/(VLOOKUP($B592,'Rates (%) SA2'!$B:$AA,J$645,FALSE)-(VLOOKUP($B592,'Changes (pct point)'!$B:$AA,J$645,FALSE)))</f>
        <v>-2.940400000000001E-2</v>
      </c>
      <c r="K592" s="2">
        <f>VLOOKUP($B592,'Changes (pct point)'!$B:$AA,K$645,FALSE)/(VLOOKUP($B592,'Rates (%) SA2'!$B:$AA,K$645,FALSE)-(VLOOKUP($B592,'Changes (pct point)'!$B:$AA,K$645,FALSE)))</f>
        <v>-4.5910891089108903E-2</v>
      </c>
      <c r="L592" s="2">
        <f>VLOOKUP($B592,'Changes (pct point)'!$B:$AA,L$645,FALSE)/(VLOOKUP($B592,'Rates (%) SA2'!$B:$AA,L$645,FALSE)-(VLOOKUP($B592,'Changes (pct point)'!$B:$AA,L$645,FALSE)))</f>
        <v>-0.63962633744855968</v>
      </c>
      <c r="M592" s="2">
        <f>VLOOKUP($B592,'Changes (pct point)'!$B:$AA,M$645,FALSE)/(VLOOKUP($B592,'Rates (%) SA2'!$B:$AA,M$645,FALSE)-(VLOOKUP($B592,'Changes (pct point)'!$B:$AA,M$645,FALSE)))</f>
        <v>-0.39769230769230768</v>
      </c>
      <c r="N592" s="2">
        <f>VLOOKUP($B592,'Changes (pct point)'!$B:$AA,N$645,FALSE)/(VLOOKUP($B592,'Rates (%) SA2'!$B:$AA,N$645,FALSE)-(VLOOKUP($B592,'Changes (pct point)'!$B:$AA,N$645,FALSE)))</f>
        <v>-0.6248015873015873</v>
      </c>
      <c r="O592" s="2">
        <f>VLOOKUP($B592,'Changes (pct point)'!$B:$AA,O$645,FALSE)/(VLOOKUP($B592,'Rates (%) SA2'!$B:$AA,O$645,FALSE)-(VLOOKUP($B592,'Changes (pct point)'!$B:$AA,O$645,FALSE)))</f>
        <v>0.45078823529411771</v>
      </c>
      <c r="P592" s="2">
        <f>VLOOKUP($B592,'Changes (pct point)'!$B:$AA,P$645,FALSE)/(VLOOKUP($B592,'Rates (%) SA2'!$B:$AA,P$645,FALSE)-(VLOOKUP($B592,'Changes (pct point)'!$B:$AA,P$645,FALSE)))</f>
        <v>-0.29823684210526319</v>
      </c>
      <c r="Q592" s="2">
        <f>VLOOKUP($B592,'Changes (pct point)'!$B:$AA,Q$645,FALSE)/(VLOOKUP($B592,'Rates (%) SA2'!$B:$AA,Q$645,FALSE)-(VLOOKUP($B592,'Changes (pct point)'!$B:$AA,Q$645,FALSE)))</f>
        <v>-0.23783839285714298</v>
      </c>
      <c r="R592" s="2">
        <f>VLOOKUP($B592,'Changes (pct point)'!$B:$AA,R$645,FALSE)/(VLOOKUP($B592,'Rates (%) SA2'!$B:$AA,R$645,FALSE)-(VLOOKUP($B592,'Changes (pct point)'!$B:$AA,R$645,FALSE)))</f>
        <v>-0.24348378378378377</v>
      </c>
      <c r="S592" s="2">
        <f>VLOOKUP($B592,'Changes (pct point)'!$B:$AA,S$645,FALSE)/(VLOOKUP($B592,'Rates (%) SA2'!$B:$AA,S$645,FALSE)-(VLOOKUP($B592,'Changes (pct point)'!$B:$AA,S$645,FALSE)))</f>
        <v>-0.57868358208955228</v>
      </c>
      <c r="T592" s="2">
        <f>VLOOKUP($B592,'Changes (pct point)'!$B:$AA,T$645,FALSE)/(VLOOKUP($B592,'Rates (%) SA2'!$B:$AA,T$645,FALSE)-(VLOOKUP($B592,'Changes (pct point)'!$B:$AA,T$645,FALSE)))</f>
        <v>0.41584949494949502</v>
      </c>
      <c r="U592" s="2">
        <f>VLOOKUP($B592,'Changes (pct point)'!$B:$AA,U$645,FALSE)/(VLOOKUP($B592,'Rates (%) SA2'!$B:$AA,U$645,FALSE)-(VLOOKUP($B592,'Changes (pct point)'!$B:$AA,U$645,FALSE)))</f>
        <v>-0.43528384279475979</v>
      </c>
      <c r="V592" s="2">
        <f>VLOOKUP($B592,'Changes (pct point)'!$B:$AA,V$645,FALSE)/(VLOOKUP($B592,'Rates (%) SA2'!$B:$AA,V$645,FALSE)-(VLOOKUP($B592,'Changes (pct point)'!$B:$AA,V$645,FALSE)))</f>
        <v>-0.28999999999999998</v>
      </c>
      <c r="W592" s="2">
        <f>VLOOKUP($B592,'Changes (pct point)'!$B:$AA,W$645,FALSE)/(VLOOKUP($B592,'Rates (%) SA2'!$B:$AA,W$645,FALSE)-(VLOOKUP($B592,'Changes (pct point)'!$B:$AA,W$645,FALSE)))</f>
        <v>0.27387802071346368</v>
      </c>
      <c r="X592" s="2">
        <f>VLOOKUP($B592,'Changes (pct point)'!$B:$AA,X$645,FALSE)/(VLOOKUP($B592,'Rates (%) SA2'!$B:$AA,X$645,FALSE)-(VLOOKUP($B592,'Changes (pct point)'!$B:$AA,X$645,FALSE)))</f>
        <v>-0.15840840840840839</v>
      </c>
      <c r="Y592" s="2" t="e">
        <f>VLOOKUP($B592,'Changes (pct point)'!$B:$AA,Y$645,FALSE)/(VLOOKUP($B592,'Rates (%) SA2'!$B:$AA,Y$645,FALSE)-(VLOOKUP($B592,'Changes (pct point)'!$B:$AA,Y$645,FALSE)))</f>
        <v>#DIV/0!</v>
      </c>
      <c r="Z592" s="2">
        <f>VLOOKUP($B592,'Changes (pct point)'!$B:$AA,Z$645,FALSE)/(VLOOKUP($B592,'Rates (%) SA2'!$B:$AA,Z$645,FALSE)-(VLOOKUP($B592,'Changes (pct point)'!$B:$AA,Z$645,FALSE)))</f>
        <v>0.43989254533243782</v>
      </c>
    </row>
    <row r="593" spans="1:26" x14ac:dyDescent="0.3">
      <c r="A593">
        <v>111021219</v>
      </c>
      <c r="B593" t="s">
        <v>298</v>
      </c>
      <c r="C593" s="2">
        <f>VLOOKUP($B593,'Changes (pct point)'!$B:$AA,C$645,FALSE)/(VLOOKUP($B593,'Rates (%) SA2'!$B:$AA,C$645,FALSE)-(VLOOKUP($B593,'Changes (pct point)'!$B:$AA,C$645,FALSE)))</f>
        <v>-0.12176899892357367</v>
      </c>
      <c r="D593" s="2">
        <f>VLOOKUP($B593,'Changes (pct point)'!$B:$AA,D$645,FALSE)/(VLOOKUP($B593,'Rates (%) SA2'!$B:$AA,D$645,FALSE)-(VLOOKUP($B593,'Changes (pct point)'!$B:$AA,D$645,FALSE)))</f>
        <v>-0.53537499999999993</v>
      </c>
      <c r="E593" s="2">
        <f>VLOOKUP($B593,'Changes (pct point)'!$B:$AA,E$645,FALSE)/(VLOOKUP($B593,'Rates (%) SA2'!$B:$AA,E$645,FALSE)-(VLOOKUP($B593,'Changes (pct point)'!$B:$AA,E$645,FALSE)))</f>
        <v>0.2016115577889446</v>
      </c>
      <c r="F593" s="2">
        <f>VLOOKUP($B593,'Changes (pct point)'!$B:$AA,F$645,FALSE)/(VLOOKUP($B593,'Rates (%) SA2'!$B:$AA,F$645,FALSE)-(VLOOKUP($B593,'Changes (pct point)'!$B:$AA,F$645,FALSE)))</f>
        <v>-9.8570484061393113E-2</v>
      </c>
      <c r="G593" s="2">
        <f>VLOOKUP($B593,'Changes (pct point)'!$B:$AA,G$645,FALSE)/(VLOOKUP($B593,'Rates (%) SA2'!$B:$AA,G$645,FALSE)-(VLOOKUP($B593,'Changes (pct point)'!$B:$AA,G$645,FALSE)))</f>
        <v>0.38144341637010681</v>
      </c>
      <c r="H593" s="2">
        <f>VLOOKUP($B593,'Changes (pct point)'!$B:$AA,H$645,FALSE)/(VLOOKUP($B593,'Rates (%) SA2'!$B:$AA,H$645,FALSE)-(VLOOKUP($B593,'Changes (pct point)'!$B:$AA,H$645,FALSE)))</f>
        <v>0.21692613636363631</v>
      </c>
      <c r="I593" s="2">
        <f>VLOOKUP($B593,'Changes (pct point)'!$B:$AA,I$645,FALSE)/(VLOOKUP($B593,'Rates (%) SA2'!$B:$AA,I$645,FALSE)-(VLOOKUP($B593,'Changes (pct point)'!$B:$AA,I$645,FALSE)))</f>
        <v>-9.535189873417714E-2</v>
      </c>
      <c r="J593" s="2">
        <f>VLOOKUP($B593,'Changes (pct point)'!$B:$AA,J$645,FALSE)/(VLOOKUP($B593,'Rates (%) SA2'!$B:$AA,J$645,FALSE)-(VLOOKUP($B593,'Changes (pct point)'!$B:$AA,J$645,FALSE)))</f>
        <v>4.4525072046109497E-2</v>
      </c>
      <c r="K593" s="2">
        <f>VLOOKUP($B593,'Changes (pct point)'!$B:$AA,K$645,FALSE)/(VLOOKUP($B593,'Rates (%) SA2'!$B:$AA,K$645,FALSE)-(VLOOKUP($B593,'Changes (pct point)'!$B:$AA,K$645,FALSE)))</f>
        <v>0.33362608695652179</v>
      </c>
      <c r="L593" s="2">
        <f>VLOOKUP($B593,'Changes (pct point)'!$B:$AA,L$645,FALSE)/(VLOOKUP($B593,'Rates (%) SA2'!$B:$AA,L$645,FALSE)-(VLOOKUP($B593,'Changes (pct point)'!$B:$AA,L$645,FALSE)))</f>
        <v>-0.33965809379727685</v>
      </c>
      <c r="M593" s="2">
        <f>VLOOKUP($B593,'Changes (pct point)'!$B:$AA,M$645,FALSE)/(VLOOKUP($B593,'Rates (%) SA2'!$B:$AA,M$645,FALSE)-(VLOOKUP($B593,'Changes (pct point)'!$B:$AA,M$645,FALSE)))</f>
        <v>-0.24327928692699485</v>
      </c>
      <c r="N593" s="2">
        <f>VLOOKUP($B593,'Changes (pct point)'!$B:$AA,N$645,FALSE)/(VLOOKUP($B593,'Rates (%) SA2'!$B:$AA,N$645,FALSE)-(VLOOKUP($B593,'Changes (pct point)'!$B:$AA,N$645,FALSE)))</f>
        <v>-0.4460142857142857</v>
      </c>
      <c r="O593" s="2">
        <f>VLOOKUP($B593,'Changes (pct point)'!$B:$AA,O$645,FALSE)/(VLOOKUP($B593,'Rates (%) SA2'!$B:$AA,O$645,FALSE)-(VLOOKUP($B593,'Changes (pct point)'!$B:$AA,O$645,FALSE)))</f>
        <v>0.32308059701492547</v>
      </c>
      <c r="P593" s="2">
        <f>VLOOKUP($B593,'Changes (pct point)'!$B:$AA,P$645,FALSE)/(VLOOKUP($B593,'Rates (%) SA2'!$B:$AA,P$645,FALSE)-(VLOOKUP($B593,'Changes (pct point)'!$B:$AA,P$645,FALSE)))</f>
        <v>-0.25428124999999996</v>
      </c>
      <c r="Q593" s="2">
        <f>VLOOKUP($B593,'Changes (pct point)'!$B:$AA,Q$645,FALSE)/(VLOOKUP($B593,'Rates (%) SA2'!$B:$AA,Q$645,FALSE)-(VLOOKUP($B593,'Changes (pct point)'!$B:$AA,Q$645,FALSE)))</f>
        <v>0.15616301369862995</v>
      </c>
      <c r="R593" s="2">
        <f>VLOOKUP($B593,'Changes (pct point)'!$B:$AA,R$645,FALSE)/(VLOOKUP($B593,'Rates (%) SA2'!$B:$AA,R$645,FALSE)-(VLOOKUP($B593,'Changes (pct point)'!$B:$AA,R$645,FALSE)))</f>
        <v>0.59760919540229884</v>
      </c>
      <c r="S593" s="2">
        <f>VLOOKUP($B593,'Changes (pct point)'!$B:$AA,S$645,FALSE)/(VLOOKUP($B593,'Rates (%) SA2'!$B:$AA,S$645,FALSE)-(VLOOKUP($B593,'Changes (pct point)'!$B:$AA,S$645,FALSE)))</f>
        <v>-3.4339597315436281E-2</v>
      </c>
      <c r="T593" s="2">
        <f>VLOOKUP($B593,'Changes (pct point)'!$B:$AA,T$645,FALSE)/(VLOOKUP($B593,'Rates (%) SA2'!$B:$AA,T$645,FALSE)-(VLOOKUP($B593,'Changes (pct point)'!$B:$AA,T$645,FALSE)))</f>
        <v>1.1734439024390244</v>
      </c>
      <c r="U593" s="2">
        <f>VLOOKUP($B593,'Changes (pct point)'!$B:$AA,U$645,FALSE)/(VLOOKUP($B593,'Rates (%) SA2'!$B:$AA,U$645,FALSE)-(VLOOKUP($B593,'Changes (pct point)'!$B:$AA,U$645,FALSE)))</f>
        <v>-0.44029387755102045</v>
      </c>
      <c r="V593" s="2">
        <f>VLOOKUP($B593,'Changes (pct point)'!$B:$AA,V$645,FALSE)/(VLOOKUP($B593,'Rates (%) SA2'!$B:$AA,V$645,FALSE)-(VLOOKUP($B593,'Changes (pct point)'!$B:$AA,V$645,FALSE)))</f>
        <v>-0.18456832844574786</v>
      </c>
      <c r="W593" s="2">
        <f>VLOOKUP($B593,'Changes (pct point)'!$B:$AA,W$645,FALSE)/(VLOOKUP($B593,'Rates (%) SA2'!$B:$AA,W$645,FALSE)-(VLOOKUP($B593,'Changes (pct point)'!$B:$AA,W$645,FALSE)))</f>
        <v>0.29572925060435135</v>
      </c>
      <c r="X593" s="2">
        <f>VLOOKUP($B593,'Changes (pct point)'!$B:$AA,X$645,FALSE)/(VLOOKUP($B593,'Rates (%) SA2'!$B:$AA,X$645,FALSE)-(VLOOKUP($B593,'Changes (pct point)'!$B:$AA,X$645,FALSE)))</f>
        <v>-4.2928452579034944E-2</v>
      </c>
      <c r="Y593" s="2">
        <f>VLOOKUP($B593,'Changes (pct point)'!$B:$AA,Y$645,FALSE)/(VLOOKUP($B593,'Rates (%) SA2'!$B:$AA,Y$645,FALSE)-(VLOOKUP($B593,'Changes (pct point)'!$B:$AA,Y$645,FALSE)))</f>
        <v>0</v>
      </c>
      <c r="Z593" s="2">
        <f>VLOOKUP($B593,'Changes (pct point)'!$B:$AA,Z$645,FALSE)/(VLOOKUP($B593,'Rates (%) SA2'!$B:$AA,Z$645,FALSE)-(VLOOKUP($B593,'Changes (pct point)'!$B:$AA,Z$645,FALSE)))</f>
        <v>0.20976645435244165</v>
      </c>
    </row>
    <row r="594" spans="1:26" x14ac:dyDescent="0.3">
      <c r="A594">
        <v>111021220</v>
      </c>
      <c r="B594" t="s">
        <v>299</v>
      </c>
      <c r="C594" s="2">
        <f>VLOOKUP($B594,'Changes (pct point)'!$B:$AA,C$645,FALSE)/(VLOOKUP($B594,'Rates (%) SA2'!$B:$AA,C$645,FALSE)-(VLOOKUP($B594,'Changes (pct point)'!$B:$AA,C$645,FALSE)))</f>
        <v>-5.0274280039721966E-2</v>
      </c>
      <c r="D594" s="2">
        <f>VLOOKUP($B594,'Changes (pct point)'!$B:$AA,D$645,FALSE)/(VLOOKUP($B594,'Rates (%) SA2'!$B:$AA,D$645,FALSE)-(VLOOKUP($B594,'Changes (pct point)'!$B:$AA,D$645,FALSE)))</f>
        <v>-0.56010338461538467</v>
      </c>
      <c r="E594" s="2">
        <f>VLOOKUP($B594,'Changes (pct point)'!$B:$AA,E$645,FALSE)/(VLOOKUP($B594,'Rates (%) SA2'!$B:$AA,E$645,FALSE)-(VLOOKUP($B594,'Changes (pct point)'!$B:$AA,E$645,FALSE)))</f>
        <v>0.41950175438596488</v>
      </c>
      <c r="F594" s="2">
        <f>VLOOKUP($B594,'Changes (pct point)'!$B:$AA,F$645,FALSE)/(VLOOKUP($B594,'Rates (%) SA2'!$B:$AA,F$645,FALSE)-(VLOOKUP($B594,'Changes (pct point)'!$B:$AA,F$645,FALSE)))</f>
        <v>0.17558935185185193</v>
      </c>
      <c r="G594" s="2">
        <f>VLOOKUP($B594,'Changes (pct point)'!$B:$AA,G$645,FALSE)/(VLOOKUP($B594,'Rates (%) SA2'!$B:$AA,G$645,FALSE)-(VLOOKUP($B594,'Changes (pct point)'!$B:$AA,G$645,FALSE)))</f>
        <v>0.17522187500000014</v>
      </c>
      <c r="H594" s="2">
        <f>VLOOKUP($B594,'Changes (pct point)'!$B:$AA,H$645,FALSE)/(VLOOKUP($B594,'Rates (%) SA2'!$B:$AA,H$645,FALSE)-(VLOOKUP($B594,'Changes (pct point)'!$B:$AA,H$645,FALSE)))</f>
        <v>0.46260714285714294</v>
      </c>
      <c r="I594" s="2">
        <f>VLOOKUP($B594,'Changes (pct point)'!$B:$AA,I$645,FALSE)/(VLOOKUP($B594,'Rates (%) SA2'!$B:$AA,I$645,FALSE)-(VLOOKUP($B594,'Changes (pct point)'!$B:$AA,I$645,FALSE)))</f>
        <v>1.1239401496259314E-2</v>
      </c>
      <c r="J594" s="2">
        <f>VLOOKUP($B594,'Changes (pct point)'!$B:$AA,J$645,FALSE)/(VLOOKUP($B594,'Rates (%) SA2'!$B:$AA,J$645,FALSE)-(VLOOKUP($B594,'Changes (pct point)'!$B:$AA,J$645,FALSE)))</f>
        <v>0.16014388489208642</v>
      </c>
      <c r="K594" s="2">
        <f>VLOOKUP($B594,'Changes (pct point)'!$B:$AA,K$645,FALSE)/(VLOOKUP($B594,'Rates (%) SA2'!$B:$AA,K$645,FALSE)-(VLOOKUP($B594,'Changes (pct point)'!$B:$AA,K$645,FALSE)))</f>
        <v>0.59726432748538028</v>
      </c>
      <c r="L594" s="2">
        <f>VLOOKUP($B594,'Changes (pct point)'!$B:$AA,L$645,FALSE)/(VLOOKUP($B594,'Rates (%) SA2'!$B:$AA,L$645,FALSE)-(VLOOKUP($B594,'Changes (pct point)'!$B:$AA,L$645,FALSE)))</f>
        <v>-0.5879840970350404</v>
      </c>
      <c r="M594" s="2">
        <f>VLOOKUP($B594,'Changes (pct point)'!$B:$AA,M$645,FALSE)/(VLOOKUP($B594,'Rates (%) SA2'!$B:$AA,M$645,FALSE)-(VLOOKUP($B594,'Changes (pct point)'!$B:$AA,M$645,FALSE)))</f>
        <v>-0.28505759493670885</v>
      </c>
      <c r="N594" s="2">
        <f>VLOOKUP($B594,'Changes (pct point)'!$B:$AA,N$645,FALSE)/(VLOOKUP($B594,'Rates (%) SA2'!$B:$AA,N$645,FALSE)-(VLOOKUP($B594,'Changes (pct point)'!$B:$AA,N$645,FALSE)))</f>
        <v>-0.14897808219178083</v>
      </c>
      <c r="O594" s="2">
        <f>VLOOKUP($B594,'Changes (pct point)'!$B:$AA,O$645,FALSE)/(VLOOKUP($B594,'Rates (%) SA2'!$B:$AA,O$645,FALSE)-(VLOOKUP($B594,'Changes (pct point)'!$B:$AA,O$645,FALSE)))</f>
        <v>0.89824022988505747</v>
      </c>
      <c r="P594" s="2">
        <f>VLOOKUP($B594,'Changes (pct point)'!$B:$AA,P$645,FALSE)/(VLOOKUP($B594,'Rates (%) SA2'!$B:$AA,P$645,FALSE)-(VLOOKUP($B594,'Changes (pct point)'!$B:$AA,P$645,FALSE)))</f>
        <v>1.2092145833333332</v>
      </c>
      <c r="Q594" s="2">
        <f>VLOOKUP($B594,'Changes (pct point)'!$B:$AA,Q$645,FALSE)/(VLOOKUP($B594,'Rates (%) SA2'!$B:$AA,Q$645,FALSE)-(VLOOKUP($B594,'Changes (pct point)'!$B:$AA,Q$645,FALSE)))</f>
        <v>0.12992727272727264</v>
      </c>
      <c r="R594" s="2">
        <f>VLOOKUP($B594,'Changes (pct point)'!$B:$AA,R$645,FALSE)/(VLOOKUP($B594,'Rates (%) SA2'!$B:$AA,R$645,FALSE)-(VLOOKUP($B594,'Changes (pct point)'!$B:$AA,R$645,FALSE)))</f>
        <v>0.29708288770053481</v>
      </c>
      <c r="S594" s="2">
        <f>VLOOKUP($B594,'Changes (pct point)'!$B:$AA,S$645,FALSE)/(VLOOKUP($B594,'Rates (%) SA2'!$B:$AA,S$645,FALSE)-(VLOOKUP($B594,'Changes (pct point)'!$B:$AA,S$645,FALSE)))</f>
        <v>0.22525925925925921</v>
      </c>
      <c r="T594" s="2">
        <f>VLOOKUP($B594,'Changes (pct point)'!$B:$AA,T$645,FALSE)/(VLOOKUP($B594,'Rates (%) SA2'!$B:$AA,T$645,FALSE)-(VLOOKUP($B594,'Changes (pct point)'!$B:$AA,T$645,FALSE)))</f>
        <v>0.51425388127853899</v>
      </c>
      <c r="U594" s="2">
        <f>VLOOKUP($B594,'Changes (pct point)'!$B:$AA,U$645,FALSE)/(VLOOKUP($B594,'Rates (%) SA2'!$B:$AA,U$645,FALSE)-(VLOOKUP($B594,'Changes (pct point)'!$B:$AA,U$645,FALSE)))</f>
        <v>-0.44177365684575393</v>
      </c>
      <c r="V594" s="2">
        <f>VLOOKUP($B594,'Changes (pct point)'!$B:$AA,V$645,FALSE)/(VLOOKUP($B594,'Rates (%) SA2'!$B:$AA,V$645,FALSE)-(VLOOKUP($B594,'Changes (pct point)'!$B:$AA,V$645,FALSE)))</f>
        <v>0</v>
      </c>
      <c r="W594" s="2">
        <f>VLOOKUP($B594,'Changes (pct point)'!$B:$AA,W$645,FALSE)/(VLOOKUP($B594,'Rates (%) SA2'!$B:$AA,W$645,FALSE)-(VLOOKUP($B594,'Changes (pct point)'!$B:$AA,W$645,FALSE)))</f>
        <v>0.31477732793522262</v>
      </c>
      <c r="X594" s="2">
        <f>VLOOKUP($B594,'Changes (pct point)'!$B:$AA,X$645,FALSE)/(VLOOKUP($B594,'Rates (%) SA2'!$B:$AA,X$645,FALSE)-(VLOOKUP($B594,'Changes (pct point)'!$B:$AA,X$645,FALSE)))</f>
        <v>1.7071569271175313E-2</v>
      </c>
      <c r="Y594" s="2" t="e">
        <f>VLOOKUP($B594,'Changes (pct point)'!$B:$AA,Y$645,FALSE)/(VLOOKUP($B594,'Rates (%) SA2'!$B:$AA,Y$645,FALSE)-(VLOOKUP($B594,'Changes (pct point)'!$B:$AA,Y$645,FALSE)))</f>
        <v>#DIV/0!</v>
      </c>
      <c r="Z594" s="2">
        <f>VLOOKUP($B594,'Changes (pct point)'!$B:$AA,Z$645,FALSE)/(VLOOKUP($B594,'Rates (%) SA2'!$B:$AA,Z$645,FALSE)-(VLOOKUP($B594,'Changes (pct point)'!$B:$AA,Z$645,FALSE)))</f>
        <v>2.3854961832061069E-3</v>
      </c>
    </row>
    <row r="595" spans="1:26" x14ac:dyDescent="0.3">
      <c r="A595">
        <v>112011239</v>
      </c>
      <c r="B595" t="s">
        <v>318</v>
      </c>
      <c r="C595" s="2">
        <f>VLOOKUP($B595,'Changes (pct point)'!$B:$AA,C$645,FALSE)/(VLOOKUP($B595,'Rates (%) SA2'!$B:$AA,C$645,FALSE)-(VLOOKUP($B595,'Changes (pct point)'!$B:$AA,C$645,FALSE)))</f>
        <v>-0.19161130952380948</v>
      </c>
      <c r="D595" s="2">
        <f>VLOOKUP($B595,'Changes (pct point)'!$B:$AA,D$645,FALSE)/(VLOOKUP($B595,'Rates (%) SA2'!$B:$AA,D$645,FALSE)-(VLOOKUP($B595,'Changes (pct point)'!$B:$AA,D$645,FALSE)))</f>
        <v>-0.64315978260869566</v>
      </c>
      <c r="E595" s="2">
        <f>VLOOKUP($B595,'Changes (pct point)'!$B:$AA,E$645,FALSE)/(VLOOKUP($B595,'Rates (%) SA2'!$B:$AA,E$645,FALSE)-(VLOOKUP($B595,'Changes (pct point)'!$B:$AA,E$645,FALSE)))</f>
        <v>0.62070999999999998</v>
      </c>
      <c r="F595" s="2">
        <f>VLOOKUP($B595,'Changes (pct point)'!$B:$AA,F$645,FALSE)/(VLOOKUP($B595,'Rates (%) SA2'!$B:$AA,F$645,FALSE)-(VLOOKUP($B595,'Changes (pct point)'!$B:$AA,F$645,FALSE)))</f>
        <v>-0.13311706231453996</v>
      </c>
      <c r="G595" s="2">
        <f>VLOOKUP($B595,'Changes (pct point)'!$B:$AA,G$645,FALSE)/(VLOOKUP($B595,'Rates (%) SA2'!$B:$AA,G$645,FALSE)-(VLOOKUP($B595,'Changes (pct point)'!$B:$AA,G$645,FALSE)))</f>
        <v>-0.16863204419889499</v>
      </c>
      <c r="H595" s="2">
        <f>VLOOKUP($B595,'Changes (pct point)'!$B:$AA,H$645,FALSE)/(VLOOKUP($B595,'Rates (%) SA2'!$B:$AA,H$645,FALSE)-(VLOOKUP($B595,'Changes (pct point)'!$B:$AA,H$645,FALSE)))</f>
        <v>0.13248055555555555</v>
      </c>
      <c r="I595" s="2">
        <f>VLOOKUP($B595,'Changes (pct point)'!$B:$AA,I$645,FALSE)/(VLOOKUP($B595,'Rates (%) SA2'!$B:$AA,I$645,FALSE)-(VLOOKUP($B595,'Changes (pct point)'!$B:$AA,I$645,FALSE)))</f>
        <v>-0.1361252302025783</v>
      </c>
      <c r="J595" s="2">
        <f>VLOOKUP($B595,'Changes (pct point)'!$B:$AA,J$645,FALSE)/(VLOOKUP($B595,'Rates (%) SA2'!$B:$AA,J$645,FALSE)-(VLOOKUP($B595,'Changes (pct point)'!$B:$AA,J$645,FALSE)))</f>
        <v>0.1074169491525423</v>
      </c>
      <c r="K595" s="2">
        <f>VLOOKUP($B595,'Changes (pct point)'!$B:$AA,K$645,FALSE)/(VLOOKUP($B595,'Rates (%) SA2'!$B:$AA,K$645,FALSE)-(VLOOKUP($B595,'Changes (pct point)'!$B:$AA,K$645,FALSE)))</f>
        <v>0.32294545454545448</v>
      </c>
      <c r="L595" s="2">
        <f>VLOOKUP($B595,'Changes (pct point)'!$B:$AA,L$645,FALSE)/(VLOOKUP($B595,'Rates (%) SA2'!$B:$AA,L$645,FALSE)-(VLOOKUP($B595,'Changes (pct point)'!$B:$AA,L$645,FALSE)))</f>
        <v>-0.26120551724137936</v>
      </c>
      <c r="M595" s="2">
        <f>VLOOKUP($B595,'Changes (pct point)'!$B:$AA,M$645,FALSE)/(VLOOKUP($B595,'Rates (%) SA2'!$B:$AA,M$645,FALSE)-(VLOOKUP($B595,'Changes (pct point)'!$B:$AA,M$645,FALSE)))</f>
        <v>-0.28627000000000002</v>
      </c>
      <c r="N595" s="2">
        <f>VLOOKUP($B595,'Changes (pct point)'!$B:$AA,N$645,FALSE)/(VLOOKUP($B595,'Rates (%) SA2'!$B:$AA,N$645,FALSE)-(VLOOKUP($B595,'Changes (pct point)'!$B:$AA,N$645,FALSE)))</f>
        <v>-0.30637398373983737</v>
      </c>
      <c r="O595" s="2">
        <f>VLOOKUP($B595,'Changes (pct point)'!$B:$AA,O$645,FALSE)/(VLOOKUP($B595,'Rates (%) SA2'!$B:$AA,O$645,FALSE)-(VLOOKUP($B595,'Changes (pct point)'!$B:$AA,O$645,FALSE)))</f>
        <v>0.66239095744680854</v>
      </c>
      <c r="P595" s="2">
        <f>VLOOKUP($B595,'Changes (pct point)'!$B:$AA,P$645,FALSE)/(VLOOKUP($B595,'Rates (%) SA2'!$B:$AA,P$645,FALSE)-(VLOOKUP($B595,'Changes (pct point)'!$B:$AA,P$645,FALSE)))</f>
        <v>0.31253571428571419</v>
      </c>
      <c r="Q595" s="2">
        <f>VLOOKUP($B595,'Changes (pct point)'!$B:$AA,Q$645,FALSE)/(VLOOKUP($B595,'Rates (%) SA2'!$B:$AA,Q$645,FALSE)-(VLOOKUP($B595,'Changes (pct point)'!$B:$AA,Q$645,FALSE)))</f>
        <v>-7.9227154046997331E-2</v>
      </c>
      <c r="R595" s="2">
        <f>VLOOKUP($B595,'Changes (pct point)'!$B:$AA,R$645,FALSE)/(VLOOKUP($B595,'Rates (%) SA2'!$B:$AA,R$645,FALSE)-(VLOOKUP($B595,'Changes (pct point)'!$B:$AA,R$645,FALSE)))</f>
        <v>-4.2076923076923053E-2</v>
      </c>
      <c r="S595" s="2">
        <f>VLOOKUP($B595,'Changes (pct point)'!$B:$AA,S$645,FALSE)/(VLOOKUP($B595,'Rates (%) SA2'!$B:$AA,S$645,FALSE)-(VLOOKUP($B595,'Changes (pct point)'!$B:$AA,S$645,FALSE)))</f>
        <v>-0.18045263157894742</v>
      </c>
      <c r="T595" s="2">
        <f>VLOOKUP($B595,'Changes (pct point)'!$B:$AA,T$645,FALSE)/(VLOOKUP($B595,'Rates (%) SA2'!$B:$AA,T$645,FALSE)-(VLOOKUP($B595,'Changes (pct point)'!$B:$AA,T$645,FALSE)))</f>
        <v>0.45073207547169813</v>
      </c>
      <c r="U595" s="2">
        <f>VLOOKUP($B595,'Changes (pct point)'!$B:$AA,U$645,FALSE)/(VLOOKUP($B595,'Rates (%) SA2'!$B:$AA,U$645,FALSE)-(VLOOKUP($B595,'Changes (pct point)'!$B:$AA,U$645,FALSE)))</f>
        <v>-0.44238800000000006</v>
      </c>
      <c r="V595" s="2">
        <f>VLOOKUP($B595,'Changes (pct point)'!$B:$AA,V$645,FALSE)/(VLOOKUP($B595,'Rates (%) SA2'!$B:$AA,V$645,FALSE)-(VLOOKUP($B595,'Changes (pct point)'!$B:$AA,V$645,FALSE)))</f>
        <v>-0.12314285714285722</v>
      </c>
      <c r="W595" s="2">
        <f>VLOOKUP($B595,'Changes (pct point)'!$B:$AA,W$645,FALSE)/(VLOOKUP($B595,'Rates (%) SA2'!$B:$AA,W$645,FALSE)-(VLOOKUP($B595,'Changes (pct point)'!$B:$AA,W$645,FALSE)))</f>
        <v>1.7687074829931971E-2</v>
      </c>
      <c r="X595" s="2">
        <f>VLOOKUP($B595,'Changes (pct point)'!$B:$AA,X$645,FALSE)/(VLOOKUP($B595,'Rates (%) SA2'!$B:$AA,X$645,FALSE)-(VLOOKUP($B595,'Changes (pct point)'!$B:$AA,X$645,FALSE)))</f>
        <v>-8.9435146443514635E-2</v>
      </c>
      <c r="Y595" s="2">
        <f>VLOOKUP($B595,'Changes (pct point)'!$B:$AA,Y$645,FALSE)/(VLOOKUP($B595,'Rates (%) SA2'!$B:$AA,Y$645,FALSE)-(VLOOKUP($B595,'Changes (pct point)'!$B:$AA,Y$645,FALSE)))</f>
        <v>0</v>
      </c>
      <c r="Z595" s="2">
        <f>VLOOKUP($B595,'Changes (pct point)'!$B:$AA,Z$645,FALSE)/(VLOOKUP($B595,'Rates (%) SA2'!$B:$AA,Z$645,FALSE)-(VLOOKUP($B595,'Changes (pct point)'!$B:$AA,Z$645,FALSE)))</f>
        <v>-4.4626593806921674E-2</v>
      </c>
    </row>
    <row r="596" spans="1:26" x14ac:dyDescent="0.3">
      <c r="A596">
        <v>128011603</v>
      </c>
      <c r="B596" t="s">
        <v>700</v>
      </c>
      <c r="C596" s="2">
        <f>VLOOKUP($B596,'Changes (pct point)'!$B:$AA,C$645,FALSE)/(VLOOKUP($B596,'Rates (%) SA2'!$B:$AA,C$645,FALSE)-(VLOOKUP($B596,'Changes (pct point)'!$B:$AA,C$645,FALSE)))</f>
        <v>-5.964717223650387E-2</v>
      </c>
      <c r="D596" s="2">
        <f>VLOOKUP($B596,'Changes (pct point)'!$B:$AA,D$645,FALSE)/(VLOOKUP($B596,'Rates (%) SA2'!$B:$AA,D$645,FALSE)-(VLOOKUP($B596,'Changes (pct point)'!$B:$AA,D$645,FALSE)))</f>
        <v>-0.24893070175438595</v>
      </c>
      <c r="E596" s="2">
        <f>VLOOKUP($B596,'Changes (pct point)'!$B:$AA,E$645,FALSE)/(VLOOKUP($B596,'Rates (%) SA2'!$B:$AA,E$645,FALSE)-(VLOOKUP($B596,'Changes (pct point)'!$B:$AA,E$645,FALSE)))</f>
        <v>-0.25650579710144933</v>
      </c>
      <c r="F596" s="2">
        <f>VLOOKUP($B596,'Changes (pct point)'!$B:$AA,F$645,FALSE)/(VLOOKUP($B596,'Rates (%) SA2'!$B:$AA,F$645,FALSE)-(VLOOKUP($B596,'Changes (pct point)'!$B:$AA,F$645,FALSE)))</f>
        <v>-9.2712874251496977E-2</v>
      </c>
      <c r="G596" s="2">
        <f>VLOOKUP($B596,'Changes (pct point)'!$B:$AA,G$645,FALSE)/(VLOOKUP($B596,'Rates (%) SA2'!$B:$AA,G$645,FALSE)-(VLOOKUP($B596,'Changes (pct point)'!$B:$AA,G$645,FALSE)))</f>
        <v>0.41057027027027043</v>
      </c>
      <c r="H596" s="2">
        <f>VLOOKUP($B596,'Changes (pct point)'!$B:$AA,H$645,FALSE)/(VLOOKUP($B596,'Rates (%) SA2'!$B:$AA,H$645,FALSE)-(VLOOKUP($B596,'Changes (pct point)'!$B:$AA,H$645,FALSE)))</f>
        <v>1.4229268292682923E-2</v>
      </c>
      <c r="I596" s="2">
        <f>VLOOKUP($B596,'Changes (pct point)'!$B:$AA,I$645,FALSE)/(VLOOKUP($B596,'Rates (%) SA2'!$B:$AA,I$645,FALSE)-(VLOOKUP($B596,'Changes (pct point)'!$B:$AA,I$645,FALSE)))</f>
        <v>2.599147540983603E-2</v>
      </c>
      <c r="J596" s="2">
        <f>VLOOKUP($B596,'Changes (pct point)'!$B:$AA,J$645,FALSE)/(VLOOKUP($B596,'Rates (%) SA2'!$B:$AA,J$645,FALSE)-(VLOOKUP($B596,'Changes (pct point)'!$B:$AA,J$645,FALSE)))</f>
        <v>0.23551249999999993</v>
      </c>
      <c r="K596" s="2">
        <f>VLOOKUP($B596,'Changes (pct point)'!$B:$AA,K$645,FALSE)/(VLOOKUP($B596,'Rates (%) SA2'!$B:$AA,K$645,FALSE)-(VLOOKUP($B596,'Changes (pct point)'!$B:$AA,K$645,FALSE)))</f>
        <v>0.63262564102564089</v>
      </c>
      <c r="L596" s="2">
        <f>VLOOKUP($B596,'Changes (pct point)'!$B:$AA,L$645,FALSE)/(VLOOKUP($B596,'Rates (%) SA2'!$B:$AA,L$645,FALSE)-(VLOOKUP($B596,'Changes (pct point)'!$B:$AA,L$645,FALSE)))</f>
        <v>-0.18315502183406113</v>
      </c>
      <c r="M596" s="2">
        <f>VLOOKUP($B596,'Changes (pct point)'!$B:$AA,M$645,FALSE)/(VLOOKUP($B596,'Rates (%) SA2'!$B:$AA,M$645,FALSE)-(VLOOKUP($B596,'Changes (pct point)'!$B:$AA,M$645,FALSE)))</f>
        <v>-0.27113333333333334</v>
      </c>
      <c r="N596" s="2">
        <f>VLOOKUP($B596,'Changes (pct point)'!$B:$AA,N$645,FALSE)/(VLOOKUP($B596,'Rates (%) SA2'!$B:$AA,N$645,FALSE)-(VLOOKUP($B596,'Changes (pct point)'!$B:$AA,N$645,FALSE)))</f>
        <v>-0.35844021739130438</v>
      </c>
      <c r="O596" s="2">
        <f>VLOOKUP($B596,'Changes (pct point)'!$B:$AA,O$645,FALSE)/(VLOOKUP($B596,'Rates (%) SA2'!$B:$AA,O$645,FALSE)-(VLOOKUP($B596,'Changes (pct point)'!$B:$AA,O$645,FALSE)))</f>
        <v>0.12027951807228918</v>
      </c>
      <c r="P596" s="2">
        <f>VLOOKUP($B596,'Changes (pct point)'!$B:$AA,P$645,FALSE)/(VLOOKUP($B596,'Rates (%) SA2'!$B:$AA,P$645,FALSE)-(VLOOKUP($B596,'Changes (pct point)'!$B:$AA,P$645,FALSE)))</f>
        <v>2.2727272727270949E-4</v>
      </c>
      <c r="Q596" s="2">
        <f>VLOOKUP($B596,'Changes (pct point)'!$B:$AA,Q$645,FALSE)/(VLOOKUP($B596,'Rates (%) SA2'!$B:$AA,Q$645,FALSE)-(VLOOKUP($B596,'Changes (pct point)'!$B:$AA,Q$645,FALSE)))</f>
        <v>0.23037037037037034</v>
      </c>
      <c r="R596" s="2">
        <f>VLOOKUP($B596,'Changes (pct point)'!$B:$AA,R$645,FALSE)/(VLOOKUP($B596,'Rates (%) SA2'!$B:$AA,R$645,FALSE)-(VLOOKUP($B596,'Changes (pct point)'!$B:$AA,R$645,FALSE)))</f>
        <v>0.41993070866141724</v>
      </c>
      <c r="S596" s="2">
        <f>VLOOKUP($B596,'Changes (pct point)'!$B:$AA,S$645,FALSE)/(VLOOKUP($B596,'Rates (%) SA2'!$B:$AA,S$645,FALSE)-(VLOOKUP($B596,'Changes (pct point)'!$B:$AA,S$645,FALSE)))</f>
        <v>0.73487972027972026</v>
      </c>
      <c r="T596" s="2">
        <f>VLOOKUP($B596,'Changes (pct point)'!$B:$AA,T$645,FALSE)/(VLOOKUP($B596,'Rates (%) SA2'!$B:$AA,T$645,FALSE)-(VLOOKUP($B596,'Changes (pct point)'!$B:$AA,T$645,FALSE)))</f>
        <v>-9.1368646080760105E-2</v>
      </c>
      <c r="U596" s="2">
        <f>VLOOKUP($B596,'Changes (pct point)'!$B:$AA,U$645,FALSE)/(VLOOKUP($B596,'Rates (%) SA2'!$B:$AA,U$645,FALSE)-(VLOOKUP($B596,'Changes (pct point)'!$B:$AA,U$645,FALSE)))</f>
        <v>-0.44677513513513512</v>
      </c>
      <c r="V596" s="2" t="e">
        <f>VLOOKUP($B596,'Changes (pct point)'!$B:$AA,V$645,FALSE)/(VLOOKUP($B596,'Rates (%) SA2'!$B:$AA,V$645,FALSE)-(VLOOKUP($B596,'Changes (pct point)'!$B:$AA,V$645,FALSE)))</f>
        <v>#VALUE!</v>
      </c>
      <c r="W596" s="2">
        <f>VLOOKUP($B596,'Changes (pct point)'!$B:$AA,W$645,FALSE)/(VLOOKUP($B596,'Rates (%) SA2'!$B:$AA,W$645,FALSE)-(VLOOKUP($B596,'Changes (pct point)'!$B:$AA,W$645,FALSE)))</f>
        <v>0.39092872570194381</v>
      </c>
      <c r="X596" s="2">
        <f>VLOOKUP($B596,'Changes (pct point)'!$B:$AA,X$645,FALSE)/(VLOOKUP($B596,'Rates (%) SA2'!$B:$AA,X$645,FALSE)-(VLOOKUP($B596,'Changes (pct point)'!$B:$AA,X$645,FALSE)))</f>
        <v>0.7520325203252034</v>
      </c>
      <c r="Y596" s="2">
        <f>VLOOKUP($B596,'Changes (pct point)'!$B:$AA,Y$645,FALSE)/(VLOOKUP($B596,'Rates (%) SA2'!$B:$AA,Y$645,FALSE)-(VLOOKUP($B596,'Changes (pct point)'!$B:$AA,Y$645,FALSE)))</f>
        <v>1.0783085356303836</v>
      </c>
      <c r="Z596" s="2">
        <f>VLOOKUP($B596,'Changes (pct point)'!$B:$AA,Z$645,FALSE)/(VLOOKUP($B596,'Rates (%) SA2'!$B:$AA,Z$645,FALSE)-(VLOOKUP($B596,'Changes (pct point)'!$B:$AA,Z$645,FALSE)))</f>
        <v>1.1356045424181697E-2</v>
      </c>
    </row>
    <row r="597" spans="1:26" x14ac:dyDescent="0.3">
      <c r="A597">
        <v>114011274</v>
      </c>
      <c r="B597" t="s">
        <v>355</v>
      </c>
      <c r="C597" s="2">
        <f>VLOOKUP($B597,'Changes (pct point)'!$B:$AA,C$645,FALSE)/(VLOOKUP($B597,'Rates (%) SA2'!$B:$AA,C$645,FALSE)-(VLOOKUP($B597,'Changes (pct point)'!$B:$AA,C$645,FALSE)))</f>
        <v>6.0993418817934181E-3</v>
      </c>
      <c r="D597" s="2">
        <f>VLOOKUP($B597,'Changes (pct point)'!$B:$AA,D$645,FALSE)/(VLOOKUP($B597,'Rates (%) SA2'!$B:$AA,D$645,FALSE)-(VLOOKUP($B597,'Changes (pct point)'!$B:$AA,D$645,FALSE)))</f>
        <v>-0.49224761904761904</v>
      </c>
      <c r="E597" s="2">
        <f>VLOOKUP($B597,'Changes (pct point)'!$B:$AA,E$645,FALSE)/(VLOOKUP($B597,'Rates (%) SA2'!$B:$AA,E$645,FALSE)-(VLOOKUP($B597,'Changes (pct point)'!$B:$AA,E$645,FALSE)))</f>
        <v>1.3598545454545452</v>
      </c>
      <c r="F597" s="2">
        <f>VLOOKUP($B597,'Changes (pct point)'!$B:$AA,F$645,FALSE)/(VLOOKUP($B597,'Rates (%) SA2'!$B:$AA,F$645,FALSE)-(VLOOKUP($B597,'Changes (pct point)'!$B:$AA,F$645,FALSE)))</f>
        <v>1.8102787456445925E-2</v>
      </c>
      <c r="G597" s="2">
        <f>VLOOKUP($B597,'Changes (pct point)'!$B:$AA,G$645,FALSE)/(VLOOKUP($B597,'Rates (%) SA2'!$B:$AA,G$645,FALSE)-(VLOOKUP($B597,'Changes (pct point)'!$B:$AA,G$645,FALSE)))</f>
        <v>0.29899999999999988</v>
      </c>
      <c r="H597" s="2">
        <f>VLOOKUP($B597,'Changes (pct point)'!$B:$AA,H$645,FALSE)/(VLOOKUP($B597,'Rates (%) SA2'!$B:$AA,H$645,FALSE)-(VLOOKUP($B597,'Changes (pct point)'!$B:$AA,H$645,FALSE)))</f>
        <v>0.44772356020942405</v>
      </c>
      <c r="I597" s="2">
        <f>VLOOKUP($B597,'Changes (pct point)'!$B:$AA,I$645,FALSE)/(VLOOKUP($B597,'Rates (%) SA2'!$B:$AA,I$645,FALSE)-(VLOOKUP($B597,'Changes (pct point)'!$B:$AA,I$645,FALSE)))</f>
        <v>-2.6569230769230744E-2</v>
      </c>
      <c r="J597" s="2">
        <f>VLOOKUP($B597,'Changes (pct point)'!$B:$AA,J$645,FALSE)/(VLOOKUP($B597,'Rates (%) SA2'!$B:$AA,J$645,FALSE)-(VLOOKUP($B597,'Changes (pct point)'!$B:$AA,J$645,FALSE)))</f>
        <v>4.570422535211268E-2</v>
      </c>
      <c r="K597" s="2">
        <f>VLOOKUP($B597,'Changes (pct point)'!$B:$AA,K$645,FALSE)/(VLOOKUP($B597,'Rates (%) SA2'!$B:$AA,K$645,FALSE)-(VLOOKUP($B597,'Changes (pct point)'!$B:$AA,K$645,FALSE)))</f>
        <v>0.5774111111111111</v>
      </c>
      <c r="L597" s="2">
        <f>VLOOKUP($B597,'Changes (pct point)'!$B:$AA,L$645,FALSE)/(VLOOKUP($B597,'Rates (%) SA2'!$B:$AA,L$645,FALSE)-(VLOOKUP($B597,'Changes (pct point)'!$B:$AA,L$645,FALSE)))</f>
        <v>-0.62499090909090915</v>
      </c>
      <c r="M597" s="2">
        <f>VLOOKUP($B597,'Changes (pct point)'!$B:$AA,M$645,FALSE)/(VLOOKUP($B597,'Rates (%) SA2'!$B:$AA,M$645,FALSE)-(VLOOKUP($B597,'Changes (pct point)'!$B:$AA,M$645,FALSE)))</f>
        <v>0.13711538461538464</v>
      </c>
      <c r="N597" s="2">
        <f>VLOOKUP($B597,'Changes (pct point)'!$B:$AA,N$645,FALSE)/(VLOOKUP($B597,'Rates (%) SA2'!$B:$AA,N$645,FALSE)-(VLOOKUP($B597,'Changes (pct point)'!$B:$AA,N$645,FALSE)))</f>
        <v>0.22723999999999989</v>
      </c>
      <c r="O597" s="2">
        <f>VLOOKUP($B597,'Changes (pct point)'!$B:$AA,O$645,FALSE)/(VLOOKUP($B597,'Rates (%) SA2'!$B:$AA,O$645,FALSE)-(VLOOKUP($B597,'Changes (pct point)'!$B:$AA,O$645,FALSE)))</f>
        <v>-0.18360597014925381</v>
      </c>
      <c r="P597" s="2">
        <f>VLOOKUP($B597,'Changes (pct point)'!$B:$AA,P$645,FALSE)/(VLOOKUP($B597,'Rates (%) SA2'!$B:$AA,P$645,FALSE)-(VLOOKUP($B597,'Changes (pct point)'!$B:$AA,P$645,FALSE)))</f>
        <v>7.5021875000000127E-2</v>
      </c>
      <c r="Q597" s="2">
        <f>VLOOKUP($B597,'Changes (pct point)'!$B:$AA,Q$645,FALSE)/(VLOOKUP($B597,'Rates (%) SA2'!$B:$AA,Q$645,FALSE)-(VLOOKUP($B597,'Changes (pct point)'!$B:$AA,Q$645,FALSE)))</f>
        <v>0.33042696629213492</v>
      </c>
      <c r="R597" s="2">
        <f>VLOOKUP($B597,'Changes (pct point)'!$B:$AA,R$645,FALSE)/(VLOOKUP($B597,'Rates (%) SA2'!$B:$AA,R$645,FALSE)-(VLOOKUP($B597,'Changes (pct point)'!$B:$AA,R$645,FALSE)))</f>
        <v>0.43629444444444426</v>
      </c>
      <c r="S597" s="2">
        <f>VLOOKUP($B597,'Changes (pct point)'!$B:$AA,S$645,FALSE)/(VLOOKUP($B597,'Rates (%) SA2'!$B:$AA,S$645,FALSE)-(VLOOKUP($B597,'Changes (pct point)'!$B:$AA,S$645,FALSE)))</f>
        <v>0.34344852941176457</v>
      </c>
      <c r="T597" s="2">
        <f>VLOOKUP($B597,'Changes (pct point)'!$B:$AA,T$645,FALSE)/(VLOOKUP($B597,'Rates (%) SA2'!$B:$AA,T$645,FALSE)-(VLOOKUP($B597,'Changes (pct point)'!$B:$AA,T$645,FALSE)))</f>
        <v>0.80880673076923082</v>
      </c>
      <c r="U597" s="2">
        <f>VLOOKUP($B597,'Changes (pct point)'!$B:$AA,U$645,FALSE)/(VLOOKUP($B597,'Rates (%) SA2'!$B:$AA,U$645,FALSE)-(VLOOKUP($B597,'Changes (pct point)'!$B:$AA,U$645,FALSE)))</f>
        <v>-0.44760593471810101</v>
      </c>
      <c r="V597" s="2">
        <f>VLOOKUP($B597,'Changes (pct point)'!$B:$AA,V$645,FALSE)/(VLOOKUP($B597,'Rates (%) SA2'!$B:$AA,V$645,FALSE)-(VLOOKUP($B597,'Changes (pct point)'!$B:$AA,V$645,FALSE)))</f>
        <v>0</v>
      </c>
      <c r="W597" s="2">
        <f>VLOOKUP($B597,'Changes (pct point)'!$B:$AA,W$645,FALSE)/(VLOOKUP($B597,'Rates (%) SA2'!$B:$AA,W$645,FALSE)-(VLOOKUP($B597,'Changes (pct point)'!$B:$AA,W$645,FALSE)))</f>
        <v>0.32585844428871757</v>
      </c>
      <c r="X597" s="2">
        <f>VLOOKUP($B597,'Changes (pct point)'!$B:$AA,X$645,FALSE)/(VLOOKUP($B597,'Rates (%) SA2'!$B:$AA,X$645,FALSE)-(VLOOKUP($B597,'Changes (pct point)'!$B:$AA,X$645,FALSE)))</f>
        <v>-9.3708754949406059E-2</v>
      </c>
      <c r="Y597" s="2" t="e">
        <f>VLOOKUP($B597,'Changes (pct point)'!$B:$AA,Y$645,FALSE)/(VLOOKUP($B597,'Rates (%) SA2'!$B:$AA,Y$645,FALSE)-(VLOOKUP($B597,'Changes (pct point)'!$B:$AA,Y$645,FALSE)))</f>
        <v>#DIV/0!</v>
      </c>
      <c r="Z597" s="2">
        <f>VLOOKUP($B597,'Changes (pct point)'!$B:$AA,Z$645,FALSE)/(VLOOKUP($B597,'Rates (%) SA2'!$B:$AA,Z$645,FALSE)-(VLOOKUP($B597,'Changes (pct point)'!$B:$AA,Z$645,FALSE)))</f>
        <v>-0.2982456140350877</v>
      </c>
    </row>
    <row r="598" spans="1:26" x14ac:dyDescent="0.3">
      <c r="A598">
        <v>110021191</v>
      </c>
      <c r="B598" t="s">
        <v>270</v>
      </c>
      <c r="C598" s="2">
        <f>VLOOKUP($B598,'Changes (pct point)'!$B:$AA,C$645,FALSE)/(VLOOKUP($B598,'Rates (%) SA2'!$B:$AA,C$645,FALSE)-(VLOOKUP($B598,'Changes (pct point)'!$B:$AA,C$645,FALSE)))</f>
        <v>-0.16265440443213297</v>
      </c>
      <c r="D598" s="2">
        <f>VLOOKUP($B598,'Changes (pct point)'!$B:$AA,D$645,FALSE)/(VLOOKUP($B598,'Rates (%) SA2'!$B:$AA,D$645,FALSE)-(VLOOKUP($B598,'Changes (pct point)'!$B:$AA,D$645,FALSE)))</f>
        <v>-0.26513654266958425</v>
      </c>
      <c r="E598" s="2">
        <f>VLOOKUP($B598,'Changes (pct point)'!$B:$AA,E$645,FALSE)/(VLOOKUP($B598,'Rates (%) SA2'!$B:$AA,E$645,FALSE)-(VLOOKUP($B598,'Changes (pct point)'!$B:$AA,E$645,FALSE)))</f>
        <v>8.1019999999999828E-2</v>
      </c>
      <c r="F598" s="2">
        <f>VLOOKUP($B598,'Changes (pct point)'!$B:$AA,F$645,FALSE)/(VLOOKUP($B598,'Rates (%) SA2'!$B:$AA,F$645,FALSE)-(VLOOKUP($B598,'Changes (pct point)'!$B:$AA,F$645,FALSE)))</f>
        <v>-0.28957435265104814</v>
      </c>
      <c r="G598" s="2">
        <f>VLOOKUP($B598,'Changes (pct point)'!$B:$AA,G$645,FALSE)/(VLOOKUP($B598,'Rates (%) SA2'!$B:$AA,G$645,FALSE)-(VLOOKUP($B598,'Changes (pct point)'!$B:$AA,G$645,FALSE)))</f>
        <v>0.19190186335403742</v>
      </c>
      <c r="H598" s="2">
        <f>VLOOKUP($B598,'Changes (pct point)'!$B:$AA,H$645,FALSE)/(VLOOKUP($B598,'Rates (%) SA2'!$B:$AA,H$645,FALSE)-(VLOOKUP($B598,'Changes (pct point)'!$B:$AA,H$645,FALSE)))</f>
        <v>-2.5396835443037981E-2</v>
      </c>
      <c r="I598" s="2">
        <f>VLOOKUP($B598,'Changes (pct point)'!$B:$AA,I$645,FALSE)/(VLOOKUP($B598,'Rates (%) SA2'!$B:$AA,I$645,FALSE)-(VLOOKUP($B598,'Changes (pct point)'!$B:$AA,I$645,FALSE)))</f>
        <v>-0.21921256983240228</v>
      </c>
      <c r="J598" s="2">
        <f>VLOOKUP($B598,'Changes (pct point)'!$B:$AA,J$645,FALSE)/(VLOOKUP($B598,'Rates (%) SA2'!$B:$AA,J$645,FALSE)-(VLOOKUP($B598,'Changes (pct point)'!$B:$AA,J$645,FALSE)))</f>
        <v>-0.10435345268542202</v>
      </c>
      <c r="K598" s="2">
        <f>VLOOKUP($B598,'Changes (pct point)'!$B:$AA,K$645,FALSE)/(VLOOKUP($B598,'Rates (%) SA2'!$B:$AA,K$645,FALSE)-(VLOOKUP($B598,'Changes (pct point)'!$B:$AA,K$645,FALSE)))</f>
        <v>0.18957768924302776</v>
      </c>
      <c r="L598" s="2">
        <f>VLOOKUP($B598,'Changes (pct point)'!$B:$AA,L$645,FALSE)/(VLOOKUP($B598,'Rates (%) SA2'!$B:$AA,L$645,FALSE)-(VLOOKUP($B598,'Changes (pct point)'!$B:$AA,L$645,FALSE)))</f>
        <v>4.678474576271173E-2</v>
      </c>
      <c r="M598" s="2">
        <f>VLOOKUP($B598,'Changes (pct point)'!$B:$AA,M$645,FALSE)/(VLOOKUP($B598,'Rates (%) SA2'!$B:$AA,M$645,FALSE)-(VLOOKUP($B598,'Changes (pct point)'!$B:$AA,M$645,FALSE)))</f>
        <v>-0.26470138461538462</v>
      </c>
      <c r="N598" s="2">
        <f>VLOOKUP($B598,'Changes (pct point)'!$B:$AA,N$645,FALSE)/(VLOOKUP($B598,'Rates (%) SA2'!$B:$AA,N$645,FALSE)-(VLOOKUP($B598,'Changes (pct point)'!$B:$AA,N$645,FALSE)))</f>
        <v>-0.55969565217391304</v>
      </c>
      <c r="O598" s="2">
        <f>VLOOKUP($B598,'Changes (pct point)'!$B:$AA,O$645,FALSE)/(VLOOKUP($B598,'Rates (%) SA2'!$B:$AA,O$645,FALSE)-(VLOOKUP($B598,'Changes (pct point)'!$B:$AA,O$645,FALSE)))</f>
        <v>0.40546666666666664</v>
      </c>
      <c r="P598" s="2">
        <f>VLOOKUP($B598,'Changes (pct point)'!$B:$AA,P$645,FALSE)/(VLOOKUP($B598,'Rates (%) SA2'!$B:$AA,P$645,FALSE)-(VLOOKUP($B598,'Changes (pct point)'!$B:$AA,P$645,FALSE)))</f>
        <v>-0.38622580645161286</v>
      </c>
      <c r="Q598" s="2">
        <f>VLOOKUP($B598,'Changes (pct point)'!$B:$AA,Q$645,FALSE)/(VLOOKUP($B598,'Rates (%) SA2'!$B:$AA,Q$645,FALSE)-(VLOOKUP($B598,'Changes (pct point)'!$B:$AA,Q$645,FALSE)))</f>
        <v>1.0821044303797432E-2</v>
      </c>
      <c r="R598" s="2">
        <f>VLOOKUP($B598,'Changes (pct point)'!$B:$AA,R$645,FALSE)/(VLOOKUP($B598,'Rates (%) SA2'!$B:$AA,R$645,FALSE)-(VLOOKUP($B598,'Changes (pct point)'!$B:$AA,R$645,FALSE)))</f>
        <v>0.24394574132492117</v>
      </c>
      <c r="S598" s="2">
        <f>VLOOKUP($B598,'Changes (pct point)'!$B:$AA,S$645,FALSE)/(VLOOKUP($B598,'Rates (%) SA2'!$B:$AA,S$645,FALSE)-(VLOOKUP($B598,'Changes (pct point)'!$B:$AA,S$645,FALSE)))</f>
        <v>-0.33699512195121945</v>
      </c>
      <c r="T598" s="2">
        <f>VLOOKUP($B598,'Changes (pct point)'!$B:$AA,T$645,FALSE)/(VLOOKUP($B598,'Rates (%) SA2'!$B:$AA,T$645,FALSE)-(VLOOKUP($B598,'Changes (pct point)'!$B:$AA,T$645,FALSE)))</f>
        <v>1.215578034682081</v>
      </c>
      <c r="U598" s="2">
        <f>VLOOKUP($B598,'Changes (pct point)'!$B:$AA,U$645,FALSE)/(VLOOKUP($B598,'Rates (%) SA2'!$B:$AA,U$645,FALSE)-(VLOOKUP($B598,'Changes (pct point)'!$B:$AA,U$645,FALSE)))</f>
        <v>-0.44927838164251205</v>
      </c>
      <c r="V598" s="2">
        <f>VLOOKUP($B598,'Changes (pct point)'!$B:$AA,V$645,FALSE)/(VLOOKUP($B598,'Rates (%) SA2'!$B:$AA,V$645,FALSE)-(VLOOKUP($B598,'Changes (pct point)'!$B:$AA,V$645,FALSE)))</f>
        <v>0.23060238095238081</v>
      </c>
      <c r="W598" s="2">
        <f>VLOOKUP($B598,'Changes (pct point)'!$B:$AA,W$645,FALSE)/(VLOOKUP($B598,'Rates (%) SA2'!$B:$AA,W$645,FALSE)-(VLOOKUP($B598,'Changes (pct point)'!$B:$AA,W$645,FALSE)))</f>
        <v>0.17912856374394834</v>
      </c>
      <c r="X598" s="2">
        <f>VLOOKUP($B598,'Changes (pct point)'!$B:$AA,X$645,FALSE)/(VLOOKUP($B598,'Rates (%) SA2'!$B:$AA,X$645,FALSE)-(VLOOKUP($B598,'Changes (pct point)'!$B:$AA,X$645,FALSE)))</f>
        <v>-0.20317899101589496</v>
      </c>
      <c r="Y598" s="2">
        <f>VLOOKUP($B598,'Changes (pct point)'!$B:$AA,Y$645,FALSE)/(VLOOKUP($B598,'Rates (%) SA2'!$B:$AA,Y$645,FALSE)-(VLOOKUP($B598,'Changes (pct point)'!$B:$AA,Y$645,FALSE)))</f>
        <v>-0.55520000000000003</v>
      </c>
      <c r="Z598" s="2">
        <f>VLOOKUP($B598,'Changes (pct point)'!$B:$AA,Z$645,FALSE)/(VLOOKUP($B598,'Rates (%) SA2'!$B:$AA,Z$645,FALSE)-(VLOOKUP($B598,'Changes (pct point)'!$B:$AA,Z$645,FALSE)))</f>
        <v>0.16251556662515562</v>
      </c>
    </row>
    <row r="599" spans="1:26" x14ac:dyDescent="0.3">
      <c r="A599">
        <v>107031138</v>
      </c>
      <c r="B599" t="s">
        <v>216</v>
      </c>
      <c r="C599" s="2">
        <f>VLOOKUP($B599,'Changes (pct point)'!$B:$AA,C$645,FALSE)/(VLOOKUP($B599,'Rates (%) SA2'!$B:$AA,C$645,FALSE)-(VLOOKUP($B599,'Changes (pct point)'!$B:$AA,C$645,FALSE)))</f>
        <v>-2.6012500000000032E-2</v>
      </c>
      <c r="D599" s="2">
        <f>VLOOKUP($B599,'Changes (pct point)'!$B:$AA,D$645,FALSE)/(VLOOKUP($B599,'Rates (%) SA2'!$B:$AA,D$645,FALSE)-(VLOOKUP($B599,'Changes (pct point)'!$B:$AA,D$645,FALSE)))</f>
        <v>-0.61682641509433955</v>
      </c>
      <c r="E599" s="2">
        <f>VLOOKUP($B599,'Changes (pct point)'!$B:$AA,E$645,FALSE)/(VLOOKUP($B599,'Rates (%) SA2'!$B:$AA,E$645,FALSE)-(VLOOKUP($B599,'Changes (pct point)'!$B:$AA,E$645,FALSE)))</f>
        <v>1.3374596774193548</v>
      </c>
      <c r="F599" s="2">
        <f>VLOOKUP($B599,'Changes (pct point)'!$B:$AA,F$645,FALSE)/(VLOOKUP($B599,'Rates (%) SA2'!$B:$AA,F$645,FALSE)-(VLOOKUP($B599,'Changes (pct point)'!$B:$AA,F$645,FALSE)))</f>
        <v>9.3162499999999995E-2</v>
      </c>
      <c r="G599" s="2">
        <f>VLOOKUP($B599,'Changes (pct point)'!$B:$AA,G$645,FALSE)/(VLOOKUP($B599,'Rates (%) SA2'!$B:$AA,G$645,FALSE)-(VLOOKUP($B599,'Changes (pct point)'!$B:$AA,G$645,FALSE)))</f>
        <v>1.0207692307692412E-2</v>
      </c>
      <c r="H599" s="2">
        <f>VLOOKUP($B599,'Changes (pct point)'!$B:$AA,H$645,FALSE)/(VLOOKUP($B599,'Rates (%) SA2'!$B:$AA,H$645,FALSE)-(VLOOKUP($B599,'Changes (pct point)'!$B:$AA,H$645,FALSE)))</f>
        <v>0.28925197132616493</v>
      </c>
      <c r="I599" s="2">
        <f>VLOOKUP($B599,'Changes (pct point)'!$B:$AA,I$645,FALSE)/(VLOOKUP($B599,'Rates (%) SA2'!$B:$AA,I$645,FALSE)-(VLOOKUP($B599,'Changes (pct point)'!$B:$AA,I$645,FALSE)))</f>
        <v>9.5654368932038839E-2</v>
      </c>
      <c r="J599" s="2">
        <f>VLOOKUP($B599,'Changes (pct point)'!$B:$AA,J$645,FALSE)/(VLOOKUP($B599,'Rates (%) SA2'!$B:$AA,J$645,FALSE)-(VLOOKUP($B599,'Changes (pct point)'!$B:$AA,J$645,FALSE)))</f>
        <v>0.11130620155038765</v>
      </c>
      <c r="K599" s="2">
        <f>VLOOKUP($B599,'Changes (pct point)'!$B:$AA,K$645,FALSE)/(VLOOKUP($B599,'Rates (%) SA2'!$B:$AA,K$645,FALSE)-(VLOOKUP($B599,'Changes (pct point)'!$B:$AA,K$645,FALSE)))</f>
        <v>0.33990797546012269</v>
      </c>
      <c r="L599" s="2">
        <f>VLOOKUP($B599,'Changes (pct point)'!$B:$AA,L$645,FALSE)/(VLOOKUP($B599,'Rates (%) SA2'!$B:$AA,L$645,FALSE)-(VLOOKUP($B599,'Changes (pct point)'!$B:$AA,L$645,FALSE)))</f>
        <v>-0.53269235668789816</v>
      </c>
      <c r="M599" s="2">
        <f>VLOOKUP($B599,'Changes (pct point)'!$B:$AA,M$645,FALSE)/(VLOOKUP($B599,'Rates (%) SA2'!$B:$AA,M$645,FALSE)-(VLOOKUP($B599,'Changes (pct point)'!$B:$AA,M$645,FALSE)))</f>
        <v>2.8889473684210486E-2</v>
      </c>
      <c r="N599" s="2">
        <f>VLOOKUP($B599,'Changes (pct point)'!$B:$AA,N$645,FALSE)/(VLOOKUP($B599,'Rates (%) SA2'!$B:$AA,N$645,FALSE)-(VLOOKUP($B599,'Changes (pct point)'!$B:$AA,N$645,FALSE)))</f>
        <v>0.25911836734693872</v>
      </c>
      <c r="O599" s="2">
        <f>VLOOKUP($B599,'Changes (pct point)'!$B:$AA,O$645,FALSE)/(VLOOKUP($B599,'Rates (%) SA2'!$B:$AA,O$645,FALSE)-(VLOOKUP($B599,'Changes (pct point)'!$B:$AA,O$645,FALSE)))</f>
        <v>1.0429000000000002</v>
      </c>
      <c r="P599" s="2">
        <f>VLOOKUP($B599,'Changes (pct point)'!$B:$AA,P$645,FALSE)/(VLOOKUP($B599,'Rates (%) SA2'!$B:$AA,P$645,FALSE)-(VLOOKUP($B599,'Changes (pct point)'!$B:$AA,P$645,FALSE)))</f>
        <v>-0.36973442622950814</v>
      </c>
      <c r="Q599" s="2">
        <f>VLOOKUP($B599,'Changes (pct point)'!$B:$AA,Q$645,FALSE)/(VLOOKUP($B599,'Rates (%) SA2'!$B:$AA,Q$645,FALSE)-(VLOOKUP($B599,'Changes (pct point)'!$B:$AA,Q$645,FALSE)))</f>
        <v>0.19447247706422027</v>
      </c>
      <c r="R599" s="2">
        <f>VLOOKUP($B599,'Changes (pct point)'!$B:$AA,R$645,FALSE)/(VLOOKUP($B599,'Rates (%) SA2'!$B:$AA,R$645,FALSE)-(VLOOKUP($B599,'Changes (pct point)'!$B:$AA,R$645,FALSE)))</f>
        <v>0.1328327868852458</v>
      </c>
      <c r="S599" s="2">
        <f>VLOOKUP($B599,'Changes (pct point)'!$B:$AA,S$645,FALSE)/(VLOOKUP($B599,'Rates (%) SA2'!$B:$AA,S$645,FALSE)-(VLOOKUP($B599,'Changes (pct point)'!$B:$AA,S$645,FALSE)))</f>
        <v>6.5550000000000025E-2</v>
      </c>
      <c r="T599" s="2">
        <f>VLOOKUP($B599,'Changes (pct point)'!$B:$AA,T$645,FALSE)/(VLOOKUP($B599,'Rates (%) SA2'!$B:$AA,T$645,FALSE)-(VLOOKUP($B599,'Changes (pct point)'!$B:$AA,T$645,FALSE)))</f>
        <v>1.6712190476190474</v>
      </c>
      <c r="U599" s="2">
        <f>VLOOKUP($B599,'Changes (pct point)'!$B:$AA,U$645,FALSE)/(VLOOKUP($B599,'Rates (%) SA2'!$B:$AA,U$645,FALSE)-(VLOOKUP($B599,'Changes (pct point)'!$B:$AA,U$645,FALSE)))</f>
        <v>-0.44991904761904766</v>
      </c>
      <c r="V599" s="2">
        <f>VLOOKUP($B599,'Changes (pct point)'!$B:$AA,V$645,FALSE)/(VLOOKUP($B599,'Rates (%) SA2'!$B:$AA,V$645,FALSE)-(VLOOKUP($B599,'Changes (pct point)'!$B:$AA,V$645,FALSE)))</f>
        <v>9.5053731343283668E-2</v>
      </c>
      <c r="W599" s="2">
        <f>VLOOKUP($B599,'Changes (pct point)'!$B:$AA,W$645,FALSE)/(VLOOKUP($B599,'Rates (%) SA2'!$B:$AA,W$645,FALSE)-(VLOOKUP($B599,'Changes (pct point)'!$B:$AA,W$645,FALSE)))</f>
        <v>0.27777777777777779</v>
      </c>
      <c r="X599" s="2">
        <f>VLOOKUP($B599,'Changes (pct point)'!$B:$AA,X$645,FALSE)/(VLOOKUP($B599,'Rates (%) SA2'!$B:$AA,X$645,FALSE)-(VLOOKUP($B599,'Changes (pct point)'!$B:$AA,X$645,FALSE)))</f>
        <v>-0.3669565217391304</v>
      </c>
      <c r="Y599" s="2">
        <f>VLOOKUP($B599,'Changes (pct point)'!$B:$AA,Y$645,FALSE)/(VLOOKUP($B599,'Rates (%) SA2'!$B:$AA,Y$645,FALSE)-(VLOOKUP($B599,'Changes (pct point)'!$B:$AA,Y$645,FALSE)))</f>
        <v>1.1612050739957716</v>
      </c>
      <c r="Z599" s="2">
        <f>VLOOKUP($B599,'Changes (pct point)'!$B:$AA,Z$645,FALSE)/(VLOOKUP($B599,'Rates (%) SA2'!$B:$AA,Z$645,FALSE)-(VLOOKUP($B599,'Changes (pct point)'!$B:$AA,Z$645,FALSE)))</f>
        <v>0.49406779661016953</v>
      </c>
    </row>
    <row r="600" spans="1:26" x14ac:dyDescent="0.3">
      <c r="A600">
        <v>105011093</v>
      </c>
      <c r="B600" t="s">
        <v>167</v>
      </c>
      <c r="C600" s="2">
        <f>VLOOKUP($B600,'Changes (pct point)'!$B:$AA,C$645,FALSE)/(VLOOKUP($B600,'Rates (%) SA2'!$B:$AA,C$645,FALSE)-(VLOOKUP($B600,'Changes (pct point)'!$B:$AA,C$645,FALSE)))</f>
        <v>-0.20190204081632659</v>
      </c>
      <c r="D600" s="2">
        <f>VLOOKUP($B600,'Changes (pct point)'!$B:$AA,D$645,FALSE)/(VLOOKUP($B600,'Rates (%) SA2'!$B:$AA,D$645,FALSE)-(VLOOKUP($B600,'Changes (pct point)'!$B:$AA,D$645,FALSE)))</f>
        <v>-0.24111558441558448</v>
      </c>
      <c r="E600" s="2">
        <f>VLOOKUP($B600,'Changes (pct point)'!$B:$AA,E$645,FALSE)/(VLOOKUP($B600,'Rates (%) SA2'!$B:$AA,E$645,FALSE)-(VLOOKUP($B600,'Changes (pct point)'!$B:$AA,E$645,FALSE)))</f>
        <v>-0.41349749999999996</v>
      </c>
      <c r="F600" s="2">
        <f>VLOOKUP($B600,'Changes (pct point)'!$B:$AA,F$645,FALSE)/(VLOOKUP($B600,'Rates (%) SA2'!$B:$AA,F$645,FALSE)-(VLOOKUP($B600,'Changes (pct point)'!$B:$AA,F$645,FALSE)))</f>
        <v>-0.15565321888412006</v>
      </c>
      <c r="G600" s="2">
        <f>VLOOKUP($B600,'Changes (pct point)'!$B:$AA,G$645,FALSE)/(VLOOKUP($B600,'Rates (%) SA2'!$B:$AA,G$645,FALSE)-(VLOOKUP($B600,'Changes (pct point)'!$B:$AA,G$645,FALSE)))</f>
        <v>-0.25472307692307694</v>
      </c>
      <c r="H600" s="2">
        <f>VLOOKUP($B600,'Changes (pct point)'!$B:$AA,H$645,FALSE)/(VLOOKUP($B600,'Rates (%) SA2'!$B:$AA,H$645,FALSE)-(VLOOKUP($B600,'Changes (pct point)'!$B:$AA,H$645,FALSE)))</f>
        <v>-0.18776436781609199</v>
      </c>
      <c r="I600" s="2">
        <f>VLOOKUP($B600,'Changes (pct point)'!$B:$AA,I$645,FALSE)/(VLOOKUP($B600,'Rates (%) SA2'!$B:$AA,I$645,FALSE)-(VLOOKUP($B600,'Changes (pct point)'!$B:$AA,I$645,FALSE)))</f>
        <v>-0.21198315789473685</v>
      </c>
      <c r="J600" s="2">
        <f>VLOOKUP($B600,'Changes (pct point)'!$B:$AA,J$645,FALSE)/(VLOOKUP($B600,'Rates (%) SA2'!$B:$AA,J$645,FALSE)-(VLOOKUP($B600,'Changes (pct point)'!$B:$AA,J$645,FALSE)))</f>
        <v>0.20157058823529425</v>
      </c>
      <c r="K600" s="2">
        <f>VLOOKUP($B600,'Changes (pct point)'!$B:$AA,K$645,FALSE)/(VLOOKUP($B600,'Rates (%) SA2'!$B:$AA,K$645,FALSE)-(VLOOKUP($B600,'Changes (pct point)'!$B:$AA,K$645,FALSE)))</f>
        <v>9.2215384615384491E-2</v>
      </c>
      <c r="L600" s="2">
        <f>VLOOKUP($B600,'Changes (pct point)'!$B:$AA,L$645,FALSE)/(VLOOKUP($B600,'Rates (%) SA2'!$B:$AA,L$645,FALSE)-(VLOOKUP($B600,'Changes (pct point)'!$B:$AA,L$645,FALSE)))</f>
        <v>-0.49757173913043484</v>
      </c>
      <c r="M600" s="2">
        <f>VLOOKUP($B600,'Changes (pct point)'!$B:$AA,M$645,FALSE)/(VLOOKUP($B600,'Rates (%) SA2'!$B:$AA,M$645,FALSE)-(VLOOKUP($B600,'Changes (pct point)'!$B:$AA,M$645,FALSE)))</f>
        <v>-0.19316461538461546</v>
      </c>
      <c r="N600" s="2">
        <f>VLOOKUP($B600,'Changes (pct point)'!$B:$AA,N$645,FALSE)/(VLOOKUP($B600,'Rates (%) SA2'!$B:$AA,N$645,FALSE)-(VLOOKUP($B600,'Changes (pct point)'!$B:$AA,N$645,FALSE)))</f>
        <v>-0.54512888888888889</v>
      </c>
      <c r="O600" s="2">
        <f>VLOOKUP($B600,'Changes (pct point)'!$B:$AA,O$645,FALSE)/(VLOOKUP($B600,'Rates (%) SA2'!$B:$AA,O$645,FALSE)-(VLOOKUP($B600,'Changes (pct point)'!$B:$AA,O$645,FALSE)))</f>
        <v>10.470433333333336</v>
      </c>
      <c r="P600" s="2">
        <f>VLOOKUP($B600,'Changes (pct point)'!$B:$AA,P$645,FALSE)/(VLOOKUP($B600,'Rates (%) SA2'!$B:$AA,P$645,FALSE)-(VLOOKUP($B600,'Changes (pct point)'!$B:$AA,P$645,FALSE)))</f>
        <v>2.1447058823529284E-2</v>
      </c>
      <c r="Q600" s="2">
        <f>VLOOKUP($B600,'Changes (pct point)'!$B:$AA,Q$645,FALSE)/(VLOOKUP($B600,'Rates (%) SA2'!$B:$AA,Q$645,FALSE)-(VLOOKUP($B600,'Changes (pct point)'!$B:$AA,Q$645,FALSE)))</f>
        <v>-0.34156822429906547</v>
      </c>
      <c r="R600" s="2">
        <f>VLOOKUP($B600,'Changes (pct point)'!$B:$AA,R$645,FALSE)/(VLOOKUP($B600,'Rates (%) SA2'!$B:$AA,R$645,FALSE)-(VLOOKUP($B600,'Changes (pct point)'!$B:$AA,R$645,FALSE)))</f>
        <v>-0.20705882352941168</v>
      </c>
      <c r="S600" s="2">
        <f>VLOOKUP($B600,'Changes (pct point)'!$B:$AA,S$645,FALSE)/(VLOOKUP($B600,'Rates (%) SA2'!$B:$AA,S$645,FALSE)-(VLOOKUP($B600,'Changes (pct point)'!$B:$AA,S$645,FALSE)))</f>
        <v>-0.48813989637305705</v>
      </c>
      <c r="T600" s="2">
        <f>VLOOKUP($B600,'Changes (pct point)'!$B:$AA,T$645,FALSE)/(VLOOKUP($B600,'Rates (%) SA2'!$B:$AA,T$645,FALSE)-(VLOOKUP($B600,'Changes (pct point)'!$B:$AA,T$645,FALSE)))</f>
        <v>1.9155500000000003</v>
      </c>
      <c r="U600" s="2">
        <f>VLOOKUP($B600,'Changes (pct point)'!$B:$AA,U$645,FALSE)/(VLOOKUP($B600,'Rates (%) SA2'!$B:$AA,U$645,FALSE)-(VLOOKUP($B600,'Changes (pct point)'!$B:$AA,U$645,FALSE)))</f>
        <v>-0.4510652173913044</v>
      </c>
      <c r="V600" s="2">
        <f>VLOOKUP($B600,'Changes (pct point)'!$B:$AA,V$645,FALSE)/(VLOOKUP($B600,'Rates (%) SA2'!$B:$AA,V$645,FALSE)-(VLOOKUP($B600,'Changes (pct point)'!$B:$AA,V$645,FALSE)))</f>
        <v>1.9462499999999959E-2</v>
      </c>
      <c r="W600" s="2">
        <f>VLOOKUP($B600,'Changes (pct point)'!$B:$AA,W$645,FALSE)/(VLOOKUP($B600,'Rates (%) SA2'!$B:$AA,W$645,FALSE)-(VLOOKUP($B600,'Changes (pct point)'!$B:$AA,W$645,FALSE)))</f>
        <v>0.30946698488464597</v>
      </c>
      <c r="X600" s="2">
        <f>VLOOKUP($B600,'Changes (pct point)'!$B:$AA,X$645,FALSE)/(VLOOKUP($B600,'Rates (%) SA2'!$B:$AA,X$645,FALSE)-(VLOOKUP($B600,'Changes (pct point)'!$B:$AA,X$645,FALSE)))</f>
        <v>-0.14802386278896346</v>
      </c>
      <c r="Y600" s="2" t="e">
        <f>VLOOKUP($B600,'Changes (pct point)'!$B:$AA,Y$645,FALSE)/(VLOOKUP($B600,'Rates (%) SA2'!$B:$AA,Y$645,FALSE)-(VLOOKUP($B600,'Changes (pct point)'!$B:$AA,Y$645,FALSE)))</f>
        <v>#DIV/0!</v>
      </c>
      <c r="Z600" s="2">
        <f>VLOOKUP($B600,'Changes (pct point)'!$B:$AA,Z$645,FALSE)/(VLOOKUP($B600,'Rates (%) SA2'!$B:$AA,Z$645,FALSE)-(VLOOKUP($B600,'Changes (pct point)'!$B:$AA,Z$645,FALSE)))</f>
        <v>-0.23676612127045235</v>
      </c>
    </row>
    <row r="601" spans="1:26" x14ac:dyDescent="0.3">
      <c r="A601">
        <v>114021287</v>
      </c>
      <c r="B601" t="s">
        <v>368</v>
      </c>
      <c r="C601" s="2">
        <f>VLOOKUP($B601,'Changes (pct point)'!$B:$AA,C$645,FALSE)/(VLOOKUP($B601,'Rates (%) SA2'!$B:$AA,C$645,FALSE)-(VLOOKUP($B601,'Changes (pct point)'!$B:$AA,C$645,FALSE)))</f>
        <v>-0.21761919999999998</v>
      </c>
      <c r="D601" s="2">
        <f>VLOOKUP($B601,'Changes (pct point)'!$B:$AA,D$645,FALSE)/(VLOOKUP($B601,'Rates (%) SA2'!$B:$AA,D$645,FALSE)-(VLOOKUP($B601,'Changes (pct point)'!$B:$AA,D$645,FALSE)))</f>
        <v>-0.42973170731707322</v>
      </c>
      <c r="E601" s="2">
        <f>VLOOKUP($B601,'Changes (pct point)'!$B:$AA,E$645,FALSE)/(VLOOKUP($B601,'Rates (%) SA2'!$B:$AA,E$645,FALSE)-(VLOOKUP($B601,'Changes (pct point)'!$B:$AA,E$645,FALSE)))</f>
        <v>-0.23993636363636364</v>
      </c>
      <c r="F601" s="2">
        <f>VLOOKUP($B601,'Changes (pct point)'!$B:$AA,F$645,FALSE)/(VLOOKUP($B601,'Rates (%) SA2'!$B:$AA,F$645,FALSE)-(VLOOKUP($B601,'Changes (pct point)'!$B:$AA,F$645,FALSE)))</f>
        <v>-0.23158983957219248</v>
      </c>
      <c r="G601" s="2">
        <f>VLOOKUP($B601,'Changes (pct point)'!$B:$AA,G$645,FALSE)/(VLOOKUP($B601,'Rates (%) SA2'!$B:$AA,G$645,FALSE)-(VLOOKUP($B601,'Changes (pct point)'!$B:$AA,G$645,FALSE)))</f>
        <v>0.13798165137614676</v>
      </c>
      <c r="H601" s="2">
        <f>VLOOKUP($B601,'Changes (pct point)'!$B:$AA,H$645,FALSE)/(VLOOKUP($B601,'Rates (%) SA2'!$B:$AA,H$645,FALSE)-(VLOOKUP($B601,'Changes (pct point)'!$B:$AA,H$645,FALSE)))</f>
        <v>-8.0541176470588186E-2</v>
      </c>
      <c r="I601" s="2">
        <f>VLOOKUP($B601,'Changes (pct point)'!$B:$AA,I$645,FALSE)/(VLOOKUP($B601,'Rates (%) SA2'!$B:$AA,I$645,FALSE)-(VLOOKUP($B601,'Changes (pct point)'!$B:$AA,I$645,FALSE)))</f>
        <v>-0.19842125000000002</v>
      </c>
      <c r="J601" s="2">
        <f>VLOOKUP($B601,'Changes (pct point)'!$B:$AA,J$645,FALSE)/(VLOOKUP($B601,'Rates (%) SA2'!$B:$AA,J$645,FALSE)-(VLOOKUP($B601,'Changes (pct point)'!$B:$AA,J$645,FALSE)))</f>
        <v>-0.102346875</v>
      </c>
      <c r="K601" s="2">
        <f>VLOOKUP($B601,'Changes (pct point)'!$B:$AA,K$645,FALSE)/(VLOOKUP($B601,'Rates (%) SA2'!$B:$AA,K$645,FALSE)-(VLOOKUP($B601,'Changes (pct point)'!$B:$AA,K$645,FALSE)))</f>
        <v>-7.6708571428571473E-2</v>
      </c>
      <c r="L601" s="2">
        <f>VLOOKUP($B601,'Changes (pct point)'!$B:$AA,L$645,FALSE)/(VLOOKUP($B601,'Rates (%) SA2'!$B:$AA,L$645,FALSE)-(VLOOKUP($B601,'Changes (pct point)'!$B:$AA,L$645,FALSE)))</f>
        <v>-0.28379190751445088</v>
      </c>
      <c r="M601" s="2">
        <f>VLOOKUP($B601,'Changes (pct point)'!$B:$AA,M$645,FALSE)/(VLOOKUP($B601,'Rates (%) SA2'!$B:$AA,M$645,FALSE)-(VLOOKUP($B601,'Changes (pct point)'!$B:$AA,M$645,FALSE)))</f>
        <v>-0.34038409090909089</v>
      </c>
      <c r="N601" s="2">
        <f>VLOOKUP($B601,'Changes (pct point)'!$B:$AA,N$645,FALSE)/(VLOOKUP($B601,'Rates (%) SA2'!$B:$AA,N$645,FALSE)-(VLOOKUP($B601,'Changes (pct point)'!$B:$AA,N$645,FALSE)))</f>
        <v>-0.39273195876288658</v>
      </c>
      <c r="O601" s="2">
        <f>VLOOKUP($B601,'Changes (pct point)'!$B:$AA,O$645,FALSE)/(VLOOKUP($B601,'Rates (%) SA2'!$B:$AA,O$645,FALSE)-(VLOOKUP($B601,'Changes (pct point)'!$B:$AA,O$645,FALSE)))</f>
        <v>0.27236404494382027</v>
      </c>
      <c r="P601" s="2">
        <f>VLOOKUP($B601,'Changes (pct point)'!$B:$AA,P$645,FALSE)/(VLOOKUP($B601,'Rates (%) SA2'!$B:$AA,P$645,FALSE)-(VLOOKUP($B601,'Changes (pct point)'!$B:$AA,P$645,FALSE)))</f>
        <v>-0.19116417910447769</v>
      </c>
      <c r="Q601" s="2">
        <f>VLOOKUP($B601,'Changes (pct point)'!$B:$AA,Q$645,FALSE)/(VLOOKUP($B601,'Rates (%) SA2'!$B:$AA,Q$645,FALSE)-(VLOOKUP($B601,'Changes (pct point)'!$B:$AA,Q$645,FALSE)))</f>
        <v>-0.24600175054704598</v>
      </c>
      <c r="R601" s="2">
        <f>VLOOKUP($B601,'Changes (pct point)'!$B:$AA,R$645,FALSE)/(VLOOKUP($B601,'Rates (%) SA2'!$B:$AA,R$645,FALSE)-(VLOOKUP($B601,'Changes (pct point)'!$B:$AA,R$645,FALSE)))</f>
        <v>0.17248679245283022</v>
      </c>
      <c r="S601" s="2">
        <f>VLOOKUP($B601,'Changes (pct point)'!$B:$AA,S$645,FALSE)/(VLOOKUP($B601,'Rates (%) SA2'!$B:$AA,S$645,FALSE)-(VLOOKUP($B601,'Changes (pct point)'!$B:$AA,S$645,FALSE)))</f>
        <v>-0.29036382978723402</v>
      </c>
      <c r="T601" s="2">
        <f>VLOOKUP($B601,'Changes (pct point)'!$B:$AA,T$645,FALSE)/(VLOOKUP($B601,'Rates (%) SA2'!$B:$AA,T$645,FALSE)-(VLOOKUP($B601,'Changes (pct point)'!$B:$AA,T$645,FALSE)))</f>
        <v>0.99457635135135125</v>
      </c>
      <c r="U601" s="2">
        <f>VLOOKUP($B601,'Changes (pct point)'!$B:$AA,U$645,FALSE)/(VLOOKUP($B601,'Rates (%) SA2'!$B:$AA,U$645,FALSE)-(VLOOKUP($B601,'Changes (pct point)'!$B:$AA,U$645,FALSE)))</f>
        <v>-0.45290718446601941</v>
      </c>
      <c r="V601" s="2">
        <f>VLOOKUP($B601,'Changes (pct point)'!$B:$AA,V$645,FALSE)/(VLOOKUP($B601,'Rates (%) SA2'!$B:$AA,V$645,FALSE)-(VLOOKUP($B601,'Changes (pct point)'!$B:$AA,V$645,FALSE)))</f>
        <v>-0.22668364312267653</v>
      </c>
      <c r="W601" s="2">
        <f>VLOOKUP($B601,'Changes (pct point)'!$B:$AA,W$645,FALSE)/(VLOOKUP($B601,'Rates (%) SA2'!$B:$AA,W$645,FALSE)-(VLOOKUP($B601,'Changes (pct point)'!$B:$AA,W$645,FALSE)))</f>
        <v>0.23691460055096419</v>
      </c>
      <c r="X601" s="2">
        <f>VLOOKUP($B601,'Changes (pct point)'!$B:$AA,X$645,FALSE)/(VLOOKUP($B601,'Rates (%) SA2'!$B:$AA,X$645,FALSE)-(VLOOKUP($B601,'Changes (pct point)'!$B:$AA,X$645,FALSE)))</f>
        <v>-0.11606048222313037</v>
      </c>
      <c r="Y601" s="2">
        <f>VLOOKUP($B601,'Changes (pct point)'!$B:$AA,Y$645,FALSE)/(VLOOKUP($B601,'Rates (%) SA2'!$B:$AA,Y$645,FALSE)-(VLOOKUP($B601,'Changes (pct point)'!$B:$AA,Y$645,FALSE)))</f>
        <v>0</v>
      </c>
      <c r="Z601" s="2">
        <f>VLOOKUP($B601,'Changes (pct point)'!$B:$AA,Z$645,FALSE)/(VLOOKUP($B601,'Rates (%) SA2'!$B:$AA,Z$645,FALSE)-(VLOOKUP($B601,'Changes (pct point)'!$B:$AA,Z$645,FALSE)))</f>
        <v>0.19336283185840711</v>
      </c>
    </row>
    <row r="602" spans="1:26" x14ac:dyDescent="0.3">
      <c r="A602">
        <v>101021611</v>
      </c>
      <c r="B602" t="s">
        <v>79</v>
      </c>
      <c r="C602" s="2">
        <f>VLOOKUP($B602,'Changes (pct point)'!$B:$AA,C$645,FALSE)/(VLOOKUP($B602,'Rates (%) SA2'!$B:$AA,C$645,FALSE)-(VLOOKUP($B602,'Changes (pct point)'!$B:$AA,C$645,FALSE)))</f>
        <v>-5.7338636931784787E-3</v>
      </c>
      <c r="D602" s="2">
        <f>VLOOKUP($B602,'Changes (pct point)'!$B:$AA,D$645,FALSE)/(VLOOKUP($B602,'Rates (%) SA2'!$B:$AA,D$645,FALSE)-(VLOOKUP($B602,'Changes (pct point)'!$B:$AA,D$645,FALSE)))</f>
        <v>-0.55638056016362392</v>
      </c>
      <c r="E602" s="2">
        <f>VLOOKUP($B602,'Changes (pct point)'!$B:$AA,E$645,FALSE)/(VLOOKUP($B602,'Rates (%) SA2'!$B:$AA,E$645,FALSE)-(VLOOKUP($B602,'Changes (pct point)'!$B:$AA,E$645,FALSE)))</f>
        <v>13.073919495084549</v>
      </c>
      <c r="F602" s="2">
        <f>VLOOKUP($B602,'Changes (pct point)'!$B:$AA,F$645,FALSE)/(VLOOKUP($B602,'Rates (%) SA2'!$B:$AA,F$645,FALSE)-(VLOOKUP($B602,'Changes (pct point)'!$B:$AA,F$645,FALSE)))</f>
        <v>0.40374179791968429</v>
      </c>
      <c r="G602" s="2">
        <f>VLOOKUP($B602,'Changes (pct point)'!$B:$AA,G$645,FALSE)/(VLOOKUP($B602,'Rates (%) SA2'!$B:$AA,G$645,FALSE)-(VLOOKUP($B602,'Changes (pct point)'!$B:$AA,G$645,FALSE)))</f>
        <v>-0.43547912116066173</v>
      </c>
      <c r="H602" s="2">
        <f>VLOOKUP($B602,'Changes (pct point)'!$B:$AA,H$645,FALSE)/(VLOOKUP($B602,'Rates (%) SA2'!$B:$AA,H$645,FALSE)-(VLOOKUP($B602,'Changes (pct point)'!$B:$AA,H$645,FALSE)))</f>
        <v>0.3838467020147372</v>
      </c>
      <c r="I602" s="2">
        <f>VLOOKUP($B602,'Changes (pct point)'!$B:$AA,I$645,FALSE)/(VLOOKUP($B602,'Rates (%) SA2'!$B:$AA,I$645,FALSE)-(VLOOKUP($B602,'Changes (pct point)'!$B:$AA,I$645,FALSE)))</f>
        <v>0.15806112036850573</v>
      </c>
      <c r="J602" s="2">
        <f>VLOOKUP($B602,'Changes (pct point)'!$B:$AA,J$645,FALSE)/(VLOOKUP($B602,'Rates (%) SA2'!$B:$AA,J$645,FALSE)-(VLOOKUP($B602,'Changes (pct point)'!$B:$AA,J$645,FALSE)))</f>
        <v>-6.7602048951228511E-2</v>
      </c>
      <c r="K602" s="2">
        <f>VLOOKUP($B602,'Changes (pct point)'!$B:$AA,K$645,FALSE)/(VLOOKUP($B602,'Rates (%) SA2'!$B:$AA,K$645,FALSE)-(VLOOKUP($B602,'Changes (pct point)'!$B:$AA,K$645,FALSE)))</f>
        <v>0.44327930602148241</v>
      </c>
      <c r="L602" s="2">
        <f>VLOOKUP($B602,'Changes (pct point)'!$B:$AA,L$645,FALSE)/(VLOOKUP($B602,'Rates (%) SA2'!$B:$AA,L$645,FALSE)-(VLOOKUP($B602,'Changes (pct point)'!$B:$AA,L$645,FALSE)))</f>
        <v>-7.0319772802721295E-2</v>
      </c>
      <c r="M602" s="2">
        <f>VLOOKUP($B602,'Changes (pct point)'!$B:$AA,M$645,FALSE)/(VLOOKUP($B602,'Rates (%) SA2'!$B:$AA,M$645,FALSE)-(VLOOKUP($B602,'Changes (pct point)'!$B:$AA,M$645,FALSE)))</f>
        <v>-0.61992165495891915</v>
      </c>
      <c r="N602" s="2">
        <f>VLOOKUP($B602,'Changes (pct point)'!$B:$AA,N$645,FALSE)/(VLOOKUP($B602,'Rates (%) SA2'!$B:$AA,N$645,FALSE)-(VLOOKUP($B602,'Changes (pct point)'!$B:$AA,N$645,FALSE)))</f>
        <v>-0.58254786144234594</v>
      </c>
      <c r="O602" s="2">
        <f>VLOOKUP($B602,'Changes (pct point)'!$B:$AA,O$645,FALSE)/(VLOOKUP($B602,'Rates (%) SA2'!$B:$AA,O$645,FALSE)-(VLOOKUP($B602,'Changes (pct point)'!$B:$AA,O$645,FALSE)))</f>
        <v>22.484824516018023</v>
      </c>
      <c r="P602" s="2">
        <f>VLOOKUP($B602,'Changes (pct point)'!$B:$AA,P$645,FALSE)/(VLOOKUP($B602,'Rates (%) SA2'!$B:$AA,P$645,FALSE)-(VLOOKUP($B602,'Changes (pct point)'!$B:$AA,P$645,FALSE)))</f>
        <v>0.34490830835977615</v>
      </c>
      <c r="Q602" s="2">
        <f>VLOOKUP($B602,'Changes (pct point)'!$B:$AA,Q$645,FALSE)/(VLOOKUP($B602,'Rates (%) SA2'!$B:$AA,Q$645,FALSE)-(VLOOKUP($B602,'Changes (pct point)'!$B:$AA,Q$645,FALSE)))</f>
        <v>0.80342087334188717</v>
      </c>
      <c r="R602" s="2">
        <f>VLOOKUP($B602,'Changes (pct point)'!$B:$AA,R$645,FALSE)/(VLOOKUP($B602,'Rates (%) SA2'!$B:$AA,R$645,FALSE)-(VLOOKUP($B602,'Changes (pct point)'!$B:$AA,R$645,FALSE)))</f>
        <v>-0.34489593772500188</v>
      </c>
      <c r="S602" s="2">
        <f>VLOOKUP($B602,'Changes (pct point)'!$B:$AA,S$645,FALSE)/(VLOOKUP($B602,'Rates (%) SA2'!$B:$AA,S$645,FALSE)-(VLOOKUP($B602,'Changes (pct point)'!$B:$AA,S$645,FALSE)))</f>
        <v>0.25329084498842785</v>
      </c>
      <c r="T602" s="2">
        <f>VLOOKUP($B602,'Changes (pct point)'!$B:$AA,T$645,FALSE)/(VLOOKUP($B602,'Rates (%) SA2'!$B:$AA,T$645,FALSE)-(VLOOKUP($B602,'Changes (pct point)'!$B:$AA,T$645,FALSE)))</f>
        <v>0.63937492242428962</v>
      </c>
      <c r="U602" s="2">
        <f>VLOOKUP($B602,'Changes (pct point)'!$B:$AA,U$645,FALSE)/(VLOOKUP($B602,'Rates (%) SA2'!$B:$AA,U$645,FALSE)-(VLOOKUP($B602,'Changes (pct point)'!$B:$AA,U$645,FALSE)))</f>
        <v>-0.45503057908900629</v>
      </c>
      <c r="V602" s="2" t="e">
        <f>VLOOKUP($B602,'Changes (pct point)'!$B:$AA,V$645,FALSE)/(VLOOKUP($B602,'Rates (%) SA2'!$B:$AA,V$645,FALSE)-(VLOOKUP($B602,'Changes (pct point)'!$B:$AA,V$645,FALSE)))</f>
        <v>#VALUE!</v>
      </c>
      <c r="W602" s="2">
        <f>VLOOKUP($B602,'Changes (pct point)'!$B:$AA,W$645,FALSE)/(VLOOKUP($B602,'Rates (%) SA2'!$B:$AA,W$645,FALSE)-(VLOOKUP($B602,'Changes (pct point)'!$B:$AA,W$645,FALSE)))</f>
        <v>0.28915662650602408</v>
      </c>
      <c r="X602" s="2">
        <f>VLOOKUP($B602,'Changes (pct point)'!$B:$AA,X$645,FALSE)/(VLOOKUP($B602,'Rates (%) SA2'!$B:$AA,X$645,FALSE)-(VLOOKUP($B602,'Changes (pct point)'!$B:$AA,X$645,FALSE)))</f>
        <v>0.37867647058823534</v>
      </c>
      <c r="Y602" s="2">
        <f>VLOOKUP($B602,'Changes (pct point)'!$B:$AA,Y$645,FALSE)/(VLOOKUP($B602,'Rates (%) SA2'!$B:$AA,Y$645,FALSE)-(VLOOKUP($B602,'Changes (pct point)'!$B:$AA,Y$645,FALSE)))</f>
        <v>-1</v>
      </c>
      <c r="Z602" s="2">
        <f>VLOOKUP($B602,'Changes (pct point)'!$B:$AA,Z$645,FALSE)/(VLOOKUP($B602,'Rates (%) SA2'!$B:$AA,Z$645,FALSE)-(VLOOKUP($B602,'Changes (pct point)'!$B:$AA,Z$645,FALSE)))</f>
        <v>0.4661417322834645</v>
      </c>
    </row>
    <row r="603" spans="1:26" x14ac:dyDescent="0.3">
      <c r="A603">
        <v>114011276</v>
      </c>
      <c r="B603" t="s">
        <v>357</v>
      </c>
      <c r="C603" s="2">
        <f>VLOOKUP($B603,'Changes (pct point)'!$B:$AA,C$645,FALSE)/(VLOOKUP($B603,'Rates (%) SA2'!$B:$AA,C$645,FALSE)-(VLOOKUP($B603,'Changes (pct point)'!$B:$AA,C$645,FALSE)))</f>
        <v>-5.2954488517745299E-2</v>
      </c>
      <c r="D603" s="2">
        <f>VLOOKUP($B603,'Changes (pct point)'!$B:$AA,D$645,FALSE)/(VLOOKUP($B603,'Rates (%) SA2'!$B:$AA,D$645,FALSE)-(VLOOKUP($B603,'Changes (pct point)'!$B:$AA,D$645,FALSE)))</f>
        <v>-0.60371339285714287</v>
      </c>
      <c r="E603" s="2">
        <f>VLOOKUP($B603,'Changes (pct point)'!$B:$AA,E$645,FALSE)/(VLOOKUP($B603,'Rates (%) SA2'!$B:$AA,E$645,FALSE)-(VLOOKUP($B603,'Changes (pct point)'!$B:$AA,E$645,FALSE)))</f>
        <v>0.97379000000000016</v>
      </c>
      <c r="F603" s="2">
        <f>VLOOKUP($B603,'Changes (pct point)'!$B:$AA,F$645,FALSE)/(VLOOKUP($B603,'Rates (%) SA2'!$B:$AA,F$645,FALSE)-(VLOOKUP($B603,'Changes (pct point)'!$B:$AA,F$645,FALSE)))</f>
        <v>-7.3839999999999975E-2</v>
      </c>
      <c r="G603" s="2">
        <f>VLOOKUP($B603,'Changes (pct point)'!$B:$AA,G$645,FALSE)/(VLOOKUP($B603,'Rates (%) SA2'!$B:$AA,G$645,FALSE)-(VLOOKUP($B603,'Changes (pct point)'!$B:$AA,G$645,FALSE)))</f>
        <v>0.29676724137931038</v>
      </c>
      <c r="H603" s="2">
        <f>VLOOKUP($B603,'Changes (pct point)'!$B:$AA,H$645,FALSE)/(VLOOKUP($B603,'Rates (%) SA2'!$B:$AA,H$645,FALSE)-(VLOOKUP($B603,'Changes (pct point)'!$B:$AA,H$645,FALSE)))</f>
        <v>0.33821913580246921</v>
      </c>
      <c r="I603" s="2">
        <f>VLOOKUP($B603,'Changes (pct point)'!$B:$AA,I$645,FALSE)/(VLOOKUP($B603,'Rates (%) SA2'!$B:$AA,I$645,FALSE)-(VLOOKUP($B603,'Changes (pct point)'!$B:$AA,I$645,FALSE)))</f>
        <v>-5.4588235294117694E-2</v>
      </c>
      <c r="J603" s="2">
        <f>VLOOKUP($B603,'Changes (pct point)'!$B:$AA,J$645,FALSE)/(VLOOKUP($B603,'Rates (%) SA2'!$B:$AA,J$645,FALSE)-(VLOOKUP($B603,'Changes (pct point)'!$B:$AA,J$645,FALSE)))</f>
        <v>4.84640350877193E-2</v>
      </c>
      <c r="K603" s="2">
        <f>VLOOKUP($B603,'Changes (pct point)'!$B:$AA,K$645,FALSE)/(VLOOKUP($B603,'Rates (%) SA2'!$B:$AA,K$645,FALSE)-(VLOOKUP($B603,'Changes (pct point)'!$B:$AA,K$645,FALSE)))</f>
        <v>0.42793086419753096</v>
      </c>
      <c r="L603" s="2">
        <f>VLOOKUP($B603,'Changes (pct point)'!$B:$AA,L$645,FALSE)/(VLOOKUP($B603,'Rates (%) SA2'!$B:$AA,L$645,FALSE)-(VLOOKUP($B603,'Changes (pct point)'!$B:$AA,L$645,FALSE)))</f>
        <v>-0.51574130434782606</v>
      </c>
      <c r="M603" s="2">
        <f>VLOOKUP($B603,'Changes (pct point)'!$B:$AA,M$645,FALSE)/(VLOOKUP($B603,'Rates (%) SA2'!$B:$AA,M$645,FALSE)-(VLOOKUP($B603,'Changes (pct point)'!$B:$AA,M$645,FALSE)))</f>
        <v>-0.16800210526315795</v>
      </c>
      <c r="N603" s="2">
        <f>VLOOKUP($B603,'Changes (pct point)'!$B:$AA,N$645,FALSE)/(VLOOKUP($B603,'Rates (%) SA2'!$B:$AA,N$645,FALSE)-(VLOOKUP($B603,'Changes (pct point)'!$B:$AA,N$645,FALSE)))</f>
        <v>-0.6494757575757576</v>
      </c>
      <c r="O603" s="2">
        <f>VLOOKUP($B603,'Changes (pct point)'!$B:$AA,O$645,FALSE)/(VLOOKUP($B603,'Rates (%) SA2'!$B:$AA,O$645,FALSE)-(VLOOKUP($B603,'Changes (pct point)'!$B:$AA,O$645,FALSE)))</f>
        <v>0.39035952380952371</v>
      </c>
      <c r="P603" s="2">
        <f>VLOOKUP($B603,'Changes (pct point)'!$B:$AA,P$645,FALSE)/(VLOOKUP($B603,'Rates (%) SA2'!$B:$AA,P$645,FALSE)-(VLOOKUP($B603,'Changes (pct point)'!$B:$AA,P$645,FALSE)))</f>
        <v>0.14374999999999996</v>
      </c>
      <c r="Q603" s="2">
        <f>VLOOKUP($B603,'Changes (pct point)'!$B:$AA,Q$645,FALSE)/(VLOOKUP($B603,'Rates (%) SA2'!$B:$AA,Q$645,FALSE)-(VLOOKUP($B603,'Changes (pct point)'!$B:$AA,Q$645,FALSE)))</f>
        <v>0.52994333333333343</v>
      </c>
      <c r="R603" s="2">
        <f>VLOOKUP($B603,'Changes (pct point)'!$B:$AA,R$645,FALSE)/(VLOOKUP($B603,'Rates (%) SA2'!$B:$AA,R$645,FALSE)-(VLOOKUP($B603,'Changes (pct point)'!$B:$AA,R$645,FALSE)))</f>
        <v>0.42544999999999988</v>
      </c>
      <c r="S603" s="2">
        <f>VLOOKUP($B603,'Changes (pct point)'!$B:$AA,S$645,FALSE)/(VLOOKUP($B603,'Rates (%) SA2'!$B:$AA,S$645,FALSE)-(VLOOKUP($B603,'Changes (pct point)'!$B:$AA,S$645,FALSE)))</f>
        <v>0.32145000000000007</v>
      </c>
      <c r="T603" s="2">
        <f>VLOOKUP($B603,'Changes (pct point)'!$B:$AA,T$645,FALSE)/(VLOOKUP($B603,'Rates (%) SA2'!$B:$AA,T$645,FALSE)-(VLOOKUP($B603,'Changes (pct point)'!$B:$AA,T$645,FALSE)))</f>
        <v>1.0588275862068963</v>
      </c>
      <c r="U603" s="2">
        <f>VLOOKUP($B603,'Changes (pct point)'!$B:$AA,U$645,FALSE)/(VLOOKUP($B603,'Rates (%) SA2'!$B:$AA,U$645,FALSE)-(VLOOKUP($B603,'Changes (pct point)'!$B:$AA,U$645,FALSE)))</f>
        <v>-0.45706565656565651</v>
      </c>
      <c r="V603" s="2">
        <f>VLOOKUP($B603,'Changes (pct point)'!$B:$AA,V$645,FALSE)/(VLOOKUP($B603,'Rates (%) SA2'!$B:$AA,V$645,FALSE)-(VLOOKUP($B603,'Changes (pct point)'!$B:$AA,V$645,FALSE)))</f>
        <v>0.62161999999999995</v>
      </c>
      <c r="W603" s="2">
        <f>VLOOKUP($B603,'Changes (pct point)'!$B:$AA,W$645,FALSE)/(VLOOKUP($B603,'Rates (%) SA2'!$B:$AA,W$645,FALSE)-(VLOOKUP($B603,'Changes (pct point)'!$B:$AA,W$645,FALSE)))</f>
        <v>0.33841463414634149</v>
      </c>
      <c r="X603" s="2">
        <f>VLOOKUP($B603,'Changes (pct point)'!$B:$AA,X$645,FALSE)/(VLOOKUP($B603,'Rates (%) SA2'!$B:$AA,X$645,FALSE)-(VLOOKUP($B603,'Changes (pct point)'!$B:$AA,X$645,FALSE)))</f>
        <v>-0.35338983050847456</v>
      </c>
      <c r="Y603" s="2" t="e">
        <f>VLOOKUP($B603,'Changes (pct point)'!$B:$AA,Y$645,FALSE)/(VLOOKUP($B603,'Rates (%) SA2'!$B:$AA,Y$645,FALSE)-(VLOOKUP($B603,'Changes (pct point)'!$B:$AA,Y$645,FALSE)))</f>
        <v>#DIV/0!</v>
      </c>
      <c r="Z603" s="2">
        <f>VLOOKUP($B603,'Changes (pct point)'!$B:$AA,Z$645,FALSE)/(VLOOKUP($B603,'Rates (%) SA2'!$B:$AA,Z$645,FALSE)-(VLOOKUP($B603,'Changes (pct point)'!$B:$AA,Z$645,FALSE)))</f>
        <v>-5.7698147585788034E-2</v>
      </c>
    </row>
    <row r="604" spans="1:26" x14ac:dyDescent="0.3">
      <c r="A604">
        <v>111011210</v>
      </c>
      <c r="B604" t="s">
        <v>289</v>
      </c>
      <c r="C604" s="2">
        <f>VLOOKUP($B604,'Changes (pct point)'!$B:$AA,C$645,FALSE)/(VLOOKUP($B604,'Rates (%) SA2'!$B:$AA,C$645,FALSE)-(VLOOKUP($B604,'Changes (pct point)'!$B:$AA,C$645,FALSE)))</f>
        <v>-0.19333333333333336</v>
      </c>
      <c r="D604" s="2">
        <f>VLOOKUP($B604,'Changes (pct point)'!$B:$AA,D$645,FALSE)/(VLOOKUP($B604,'Rates (%) SA2'!$B:$AA,D$645,FALSE)-(VLOOKUP($B604,'Changes (pct point)'!$B:$AA,D$645,FALSE)))</f>
        <v>-0.43687071713147413</v>
      </c>
      <c r="E604" s="2">
        <f>VLOOKUP($B604,'Changes (pct point)'!$B:$AA,E$645,FALSE)/(VLOOKUP($B604,'Rates (%) SA2'!$B:$AA,E$645,FALSE)-(VLOOKUP($B604,'Changes (pct point)'!$B:$AA,E$645,FALSE)))</f>
        <v>-0.58752874493927121</v>
      </c>
      <c r="F604" s="2">
        <f>VLOOKUP($B604,'Changes (pct point)'!$B:$AA,F$645,FALSE)/(VLOOKUP($B604,'Rates (%) SA2'!$B:$AA,F$645,FALSE)-(VLOOKUP($B604,'Changes (pct point)'!$B:$AA,F$645,FALSE)))</f>
        <v>-0.13710682556879739</v>
      </c>
      <c r="G604" s="2">
        <f>VLOOKUP($B604,'Changes (pct point)'!$B:$AA,G$645,FALSE)/(VLOOKUP($B604,'Rates (%) SA2'!$B:$AA,G$645,FALSE)-(VLOOKUP($B604,'Changes (pct point)'!$B:$AA,G$645,FALSE)))</f>
        <v>0.48106249999999984</v>
      </c>
      <c r="H604" s="2">
        <f>VLOOKUP($B604,'Changes (pct point)'!$B:$AA,H$645,FALSE)/(VLOOKUP($B604,'Rates (%) SA2'!$B:$AA,H$645,FALSE)-(VLOOKUP($B604,'Changes (pct point)'!$B:$AA,H$645,FALSE)))</f>
        <v>1.4651975683890567E-2</v>
      </c>
      <c r="I604" s="2">
        <f>VLOOKUP($B604,'Changes (pct point)'!$B:$AA,I$645,FALSE)/(VLOOKUP($B604,'Rates (%) SA2'!$B:$AA,I$645,FALSE)-(VLOOKUP($B604,'Changes (pct point)'!$B:$AA,I$645,FALSE)))</f>
        <v>-0.20999157894736836</v>
      </c>
      <c r="J604" s="2">
        <f>VLOOKUP($B604,'Changes (pct point)'!$B:$AA,J$645,FALSE)/(VLOOKUP($B604,'Rates (%) SA2'!$B:$AA,J$645,FALSE)-(VLOOKUP($B604,'Changes (pct point)'!$B:$AA,J$645,FALSE)))</f>
        <v>0.16021362397820174</v>
      </c>
      <c r="K604" s="2">
        <f>VLOOKUP($B604,'Changes (pct point)'!$B:$AA,K$645,FALSE)/(VLOOKUP($B604,'Rates (%) SA2'!$B:$AA,K$645,FALSE)-(VLOOKUP($B604,'Changes (pct point)'!$B:$AA,K$645,FALSE)))</f>
        <v>0.4227818181818182</v>
      </c>
      <c r="L604" s="2">
        <f>VLOOKUP($B604,'Changes (pct point)'!$B:$AA,L$645,FALSE)/(VLOOKUP($B604,'Rates (%) SA2'!$B:$AA,L$645,FALSE)-(VLOOKUP($B604,'Changes (pct point)'!$B:$AA,L$645,FALSE)))</f>
        <v>-0.50194155844155841</v>
      </c>
      <c r="M604" s="2">
        <f>VLOOKUP($B604,'Changes (pct point)'!$B:$AA,M$645,FALSE)/(VLOOKUP($B604,'Rates (%) SA2'!$B:$AA,M$645,FALSE)-(VLOOKUP($B604,'Changes (pct point)'!$B:$AA,M$645,FALSE)))</f>
        <v>-0.11106175298804792</v>
      </c>
      <c r="N604" s="2">
        <f>VLOOKUP($B604,'Changes (pct point)'!$B:$AA,N$645,FALSE)/(VLOOKUP($B604,'Rates (%) SA2'!$B:$AA,N$645,FALSE)-(VLOOKUP($B604,'Changes (pct point)'!$B:$AA,N$645,FALSE)))</f>
        <v>-0.41630948905109488</v>
      </c>
      <c r="O604" s="2">
        <f>VLOOKUP($B604,'Changes (pct point)'!$B:$AA,O$645,FALSE)/(VLOOKUP($B604,'Rates (%) SA2'!$B:$AA,O$645,FALSE)-(VLOOKUP($B604,'Changes (pct point)'!$B:$AA,O$645,FALSE)))</f>
        <v>3.3837037037037096E-2</v>
      </c>
      <c r="P604" s="2">
        <f>VLOOKUP($B604,'Changes (pct point)'!$B:$AA,P$645,FALSE)/(VLOOKUP($B604,'Rates (%) SA2'!$B:$AA,P$645,FALSE)-(VLOOKUP($B604,'Changes (pct point)'!$B:$AA,P$645,FALSE)))</f>
        <v>-0.39661609195402298</v>
      </c>
      <c r="Q604" s="2">
        <f>VLOOKUP($B604,'Changes (pct point)'!$B:$AA,Q$645,FALSE)/(VLOOKUP($B604,'Rates (%) SA2'!$B:$AA,Q$645,FALSE)-(VLOOKUP($B604,'Changes (pct point)'!$B:$AA,Q$645,FALSE)))</f>
        <v>-5.2509727626459099E-2</v>
      </c>
      <c r="R604" s="2">
        <f>VLOOKUP($B604,'Changes (pct point)'!$B:$AA,R$645,FALSE)/(VLOOKUP($B604,'Rates (%) SA2'!$B:$AA,R$645,FALSE)-(VLOOKUP($B604,'Changes (pct point)'!$B:$AA,R$645,FALSE)))</f>
        <v>0.57576535433070863</v>
      </c>
      <c r="S604" s="2">
        <f>VLOOKUP($B604,'Changes (pct point)'!$B:$AA,S$645,FALSE)/(VLOOKUP($B604,'Rates (%) SA2'!$B:$AA,S$645,FALSE)-(VLOOKUP($B604,'Changes (pct point)'!$B:$AA,S$645,FALSE)))</f>
        <v>-0.41588929503916444</v>
      </c>
      <c r="T604" s="2">
        <f>VLOOKUP($B604,'Changes (pct point)'!$B:$AA,T$645,FALSE)/(VLOOKUP($B604,'Rates (%) SA2'!$B:$AA,T$645,FALSE)-(VLOOKUP($B604,'Changes (pct point)'!$B:$AA,T$645,FALSE)))</f>
        <v>0.40062758620689659</v>
      </c>
      <c r="U604" s="2">
        <f>VLOOKUP($B604,'Changes (pct point)'!$B:$AA,U$645,FALSE)/(VLOOKUP($B604,'Rates (%) SA2'!$B:$AA,U$645,FALSE)-(VLOOKUP($B604,'Changes (pct point)'!$B:$AA,U$645,FALSE)))</f>
        <v>-0.45738928571428578</v>
      </c>
      <c r="V604" s="2">
        <f>VLOOKUP($B604,'Changes (pct point)'!$B:$AA,V$645,FALSE)/(VLOOKUP($B604,'Rates (%) SA2'!$B:$AA,V$645,FALSE)-(VLOOKUP($B604,'Changes (pct point)'!$B:$AA,V$645,FALSE)))</f>
        <v>-7.2563888888888817E-2</v>
      </c>
      <c r="W604" s="2">
        <f>VLOOKUP($B604,'Changes (pct point)'!$B:$AA,W$645,FALSE)/(VLOOKUP($B604,'Rates (%) SA2'!$B:$AA,W$645,FALSE)-(VLOOKUP($B604,'Changes (pct point)'!$B:$AA,W$645,FALSE)))</f>
        <v>0.22467866323907457</v>
      </c>
      <c r="X604" s="2">
        <f>VLOOKUP($B604,'Changes (pct point)'!$B:$AA,X$645,FALSE)/(VLOOKUP($B604,'Rates (%) SA2'!$B:$AA,X$645,FALSE)-(VLOOKUP($B604,'Changes (pct point)'!$B:$AA,X$645,FALSE)))</f>
        <v>0.13537575281487302</v>
      </c>
      <c r="Y604" s="2">
        <f>VLOOKUP($B604,'Changes (pct point)'!$B:$AA,Y$645,FALSE)/(VLOOKUP($B604,'Rates (%) SA2'!$B:$AA,Y$645,FALSE)-(VLOOKUP($B604,'Changes (pct point)'!$B:$AA,Y$645,FALSE)))</f>
        <v>-0.22550225502255022</v>
      </c>
      <c r="Z604" s="2">
        <f>VLOOKUP($B604,'Changes (pct point)'!$B:$AA,Z$645,FALSE)/(VLOOKUP($B604,'Rates (%) SA2'!$B:$AA,Z$645,FALSE)-(VLOOKUP($B604,'Changes (pct point)'!$B:$AA,Z$645,FALSE)))</f>
        <v>0.22992600712523981</v>
      </c>
    </row>
    <row r="605" spans="1:26" x14ac:dyDescent="0.3">
      <c r="A605">
        <v>114021285</v>
      </c>
      <c r="B605" t="s">
        <v>366</v>
      </c>
      <c r="C605" s="2">
        <f>VLOOKUP($B605,'Changes (pct point)'!$B:$AA,C$645,FALSE)/(VLOOKUP($B605,'Rates (%) SA2'!$B:$AA,C$645,FALSE)-(VLOOKUP($B605,'Changes (pct point)'!$B:$AA,C$645,FALSE)))</f>
        <v>0.29228778033925334</v>
      </c>
      <c r="D605" s="2">
        <f>VLOOKUP($B605,'Changes (pct point)'!$B:$AA,D$645,FALSE)/(VLOOKUP($B605,'Rates (%) SA2'!$B:$AA,D$645,FALSE)-(VLOOKUP($B605,'Changes (pct point)'!$B:$AA,D$645,FALSE)))</f>
        <v>-0.40686538461538463</v>
      </c>
      <c r="E605" s="2">
        <f>VLOOKUP($B605,'Changes (pct point)'!$B:$AA,E$645,FALSE)/(VLOOKUP($B605,'Rates (%) SA2'!$B:$AA,E$645,FALSE)-(VLOOKUP($B605,'Changes (pct point)'!$B:$AA,E$645,FALSE)))</f>
        <v>10.640085714285707</v>
      </c>
      <c r="F605" s="2">
        <f>VLOOKUP($B605,'Changes (pct point)'!$B:$AA,F$645,FALSE)/(VLOOKUP($B605,'Rates (%) SA2'!$B:$AA,F$645,FALSE)-(VLOOKUP($B605,'Changes (pct point)'!$B:$AA,F$645,FALSE)))</f>
        <v>0.39937777777777772</v>
      </c>
      <c r="G605" s="2">
        <f>VLOOKUP($B605,'Changes (pct point)'!$B:$AA,G$645,FALSE)/(VLOOKUP($B605,'Rates (%) SA2'!$B:$AA,G$645,FALSE)-(VLOOKUP($B605,'Changes (pct point)'!$B:$AA,G$645,FALSE)))</f>
        <v>1.3750000000000002</v>
      </c>
      <c r="H605" s="2">
        <f>VLOOKUP($B605,'Changes (pct point)'!$B:$AA,H$645,FALSE)/(VLOOKUP($B605,'Rates (%) SA2'!$B:$AA,H$645,FALSE)-(VLOOKUP($B605,'Changes (pct point)'!$B:$AA,H$645,FALSE)))</f>
        <v>1.3301454545454543</v>
      </c>
      <c r="I605" s="2">
        <f>VLOOKUP($B605,'Changes (pct point)'!$B:$AA,I$645,FALSE)/(VLOOKUP($B605,'Rates (%) SA2'!$B:$AA,I$645,FALSE)-(VLOOKUP($B605,'Changes (pct point)'!$B:$AA,I$645,FALSE)))</f>
        <v>0.3224615384615383</v>
      </c>
      <c r="J605" s="2">
        <f>VLOOKUP($B605,'Changes (pct point)'!$B:$AA,J$645,FALSE)/(VLOOKUP($B605,'Rates (%) SA2'!$B:$AA,J$645,FALSE)-(VLOOKUP($B605,'Changes (pct point)'!$B:$AA,J$645,FALSE)))</f>
        <v>1.0814915254237285</v>
      </c>
      <c r="K605" s="2">
        <f>VLOOKUP($B605,'Changes (pct point)'!$B:$AA,K$645,FALSE)/(VLOOKUP($B605,'Rates (%) SA2'!$B:$AA,K$645,FALSE)-(VLOOKUP($B605,'Changes (pct point)'!$B:$AA,K$645,FALSE)))</f>
        <v>1.1439285714285714</v>
      </c>
      <c r="L605" s="2">
        <f>VLOOKUP($B605,'Changes (pct point)'!$B:$AA,L$645,FALSE)/(VLOOKUP($B605,'Rates (%) SA2'!$B:$AA,L$645,FALSE)-(VLOOKUP($B605,'Changes (pct point)'!$B:$AA,L$645,FALSE)))</f>
        <v>-5.7110377358490602E-2</v>
      </c>
      <c r="M605" s="2">
        <f>VLOOKUP($B605,'Changes (pct point)'!$B:$AA,M$645,FALSE)/(VLOOKUP($B605,'Rates (%) SA2'!$B:$AA,M$645,FALSE)-(VLOOKUP($B605,'Changes (pct point)'!$B:$AA,M$645,FALSE)))</f>
        <v>-0.18590533980582521</v>
      </c>
      <c r="N605" s="2">
        <f>VLOOKUP($B605,'Changes (pct point)'!$B:$AA,N$645,FALSE)/(VLOOKUP($B605,'Rates (%) SA2'!$B:$AA,N$645,FALSE)-(VLOOKUP($B605,'Changes (pct point)'!$B:$AA,N$645,FALSE)))</f>
        <v>0.89264166666666656</v>
      </c>
      <c r="O605" s="2">
        <f>VLOOKUP($B605,'Changes (pct point)'!$B:$AA,O$645,FALSE)/(VLOOKUP($B605,'Rates (%) SA2'!$B:$AA,O$645,FALSE)-(VLOOKUP($B605,'Changes (pct point)'!$B:$AA,O$645,FALSE)))</f>
        <v>6.663333333333334</v>
      </c>
      <c r="P605" s="2">
        <f>VLOOKUP($B605,'Changes (pct point)'!$B:$AA,P$645,FALSE)/(VLOOKUP($B605,'Rates (%) SA2'!$B:$AA,P$645,FALSE)-(VLOOKUP($B605,'Changes (pct point)'!$B:$AA,P$645,FALSE)))</f>
        <v>2.8303571428571428</v>
      </c>
      <c r="Q605" s="2">
        <f>VLOOKUP($B605,'Changes (pct point)'!$B:$AA,Q$645,FALSE)/(VLOOKUP($B605,'Rates (%) SA2'!$B:$AA,Q$645,FALSE)-(VLOOKUP($B605,'Changes (pct point)'!$B:$AA,Q$645,FALSE)))</f>
        <v>0.1407541850220263</v>
      </c>
      <c r="R605" s="2">
        <f>VLOOKUP($B605,'Changes (pct point)'!$B:$AA,R$645,FALSE)/(VLOOKUP($B605,'Rates (%) SA2'!$B:$AA,R$645,FALSE)-(VLOOKUP($B605,'Changes (pct point)'!$B:$AA,R$645,FALSE)))</f>
        <v>1.0721642857142857</v>
      </c>
      <c r="S605" s="2">
        <f>VLOOKUP($B605,'Changes (pct point)'!$B:$AA,S$645,FALSE)/(VLOOKUP($B605,'Rates (%) SA2'!$B:$AA,S$645,FALSE)-(VLOOKUP($B605,'Changes (pct point)'!$B:$AA,S$645,FALSE)))</f>
        <v>-0.15645794392523374</v>
      </c>
      <c r="T605" s="2">
        <f>VLOOKUP($B605,'Changes (pct point)'!$B:$AA,T$645,FALSE)/(VLOOKUP($B605,'Rates (%) SA2'!$B:$AA,T$645,FALSE)-(VLOOKUP($B605,'Changes (pct point)'!$B:$AA,T$645,FALSE)))</f>
        <v>3.8724181818181824</v>
      </c>
      <c r="U605" s="2">
        <f>VLOOKUP($B605,'Changes (pct point)'!$B:$AA,U$645,FALSE)/(VLOOKUP($B605,'Rates (%) SA2'!$B:$AA,U$645,FALSE)-(VLOOKUP($B605,'Changes (pct point)'!$B:$AA,U$645,FALSE)))</f>
        <v>-0.45884463768115941</v>
      </c>
      <c r="V605" s="2" t="e">
        <f>VLOOKUP($B605,'Changes (pct point)'!$B:$AA,V$645,FALSE)/(VLOOKUP($B605,'Rates (%) SA2'!$B:$AA,V$645,FALSE)-(VLOOKUP($B605,'Changes (pct point)'!$B:$AA,V$645,FALSE)))</f>
        <v>#VALUE!</v>
      </c>
      <c r="W605" s="2">
        <f>VLOOKUP($B605,'Changes (pct point)'!$B:$AA,W$645,FALSE)/(VLOOKUP($B605,'Rates (%) SA2'!$B:$AA,W$645,FALSE)-(VLOOKUP($B605,'Changes (pct point)'!$B:$AA,W$645,FALSE)))</f>
        <v>0.14366515837104074</v>
      </c>
      <c r="X605" s="2">
        <f>VLOOKUP($B605,'Changes (pct point)'!$B:$AA,X$645,FALSE)/(VLOOKUP($B605,'Rates (%) SA2'!$B:$AA,X$645,FALSE)-(VLOOKUP($B605,'Changes (pct point)'!$B:$AA,X$645,FALSE)))</f>
        <v>0.22123893805309733</v>
      </c>
      <c r="Y605" s="2" t="e">
        <f>VLOOKUP($B605,'Changes (pct point)'!$B:$AA,Y$645,FALSE)/(VLOOKUP($B605,'Rates (%) SA2'!$B:$AA,Y$645,FALSE)-(VLOOKUP($B605,'Changes (pct point)'!$B:$AA,Y$645,FALSE)))</f>
        <v>#DIV/0!</v>
      </c>
      <c r="Z605" s="2">
        <f>VLOOKUP($B605,'Changes (pct point)'!$B:$AA,Z$645,FALSE)/(VLOOKUP($B605,'Rates (%) SA2'!$B:$AA,Z$645,FALSE)-(VLOOKUP($B605,'Changes (pct point)'!$B:$AA,Z$645,FALSE)))</f>
        <v>0.16376724655068989</v>
      </c>
    </row>
    <row r="606" spans="1:26" x14ac:dyDescent="0.3">
      <c r="A606">
        <v>126021722</v>
      </c>
      <c r="B606" t="s">
        <v>658</v>
      </c>
      <c r="C606" s="2">
        <f>VLOOKUP($B606,'Changes (pct point)'!$B:$AA,C$645,FALSE)/(VLOOKUP($B606,'Rates (%) SA2'!$B:$AA,C$645,FALSE)-(VLOOKUP($B606,'Changes (pct point)'!$B:$AA,C$645,FALSE)))</f>
        <v>-0.41090341362234584</v>
      </c>
      <c r="D606" s="2">
        <f>VLOOKUP($B606,'Changes (pct point)'!$B:$AA,D$645,FALSE)/(VLOOKUP($B606,'Rates (%) SA2'!$B:$AA,D$645,FALSE)-(VLOOKUP($B606,'Changes (pct point)'!$B:$AA,D$645,FALSE)))</f>
        <v>-0.38148420278618589</v>
      </c>
      <c r="E606" s="2">
        <f>VLOOKUP($B606,'Changes (pct point)'!$B:$AA,E$645,FALSE)/(VLOOKUP($B606,'Rates (%) SA2'!$B:$AA,E$645,FALSE)-(VLOOKUP($B606,'Changes (pct point)'!$B:$AA,E$645,FALSE)))</f>
        <v>-0.67729340912064429</v>
      </c>
      <c r="F606" s="2">
        <f>VLOOKUP($B606,'Changes (pct point)'!$B:$AA,F$645,FALSE)/(VLOOKUP($B606,'Rates (%) SA2'!$B:$AA,F$645,FALSE)-(VLOOKUP($B606,'Changes (pct point)'!$B:$AA,F$645,FALSE)))</f>
        <v>-0.43839167681514774</v>
      </c>
      <c r="G606" s="2">
        <f>VLOOKUP($B606,'Changes (pct point)'!$B:$AA,G$645,FALSE)/(VLOOKUP($B606,'Rates (%) SA2'!$B:$AA,G$645,FALSE)-(VLOOKUP($B606,'Changes (pct point)'!$B:$AA,G$645,FALSE)))</f>
        <v>4.6858938323571311E-2</v>
      </c>
      <c r="H606" s="2">
        <f>VLOOKUP($B606,'Changes (pct point)'!$B:$AA,H$645,FALSE)/(VLOOKUP($B606,'Rates (%) SA2'!$B:$AA,H$645,FALSE)-(VLOOKUP($B606,'Changes (pct point)'!$B:$AA,H$645,FALSE)))</f>
        <v>-0.4751806651782573</v>
      </c>
      <c r="I606" s="2">
        <f>VLOOKUP($B606,'Changes (pct point)'!$B:$AA,I$645,FALSE)/(VLOOKUP($B606,'Rates (%) SA2'!$B:$AA,I$645,FALSE)-(VLOOKUP($B606,'Changes (pct point)'!$B:$AA,I$645,FALSE)))</f>
        <v>-0.36621846556349985</v>
      </c>
      <c r="J606" s="2">
        <f>VLOOKUP($B606,'Changes (pct point)'!$B:$AA,J$645,FALSE)/(VLOOKUP($B606,'Rates (%) SA2'!$B:$AA,J$645,FALSE)-(VLOOKUP($B606,'Changes (pct point)'!$B:$AA,J$645,FALSE)))</f>
        <v>-0.27800318673028657</v>
      </c>
      <c r="K606" s="2">
        <f>VLOOKUP($B606,'Changes (pct point)'!$B:$AA,K$645,FALSE)/(VLOOKUP($B606,'Rates (%) SA2'!$B:$AA,K$645,FALSE)-(VLOOKUP($B606,'Changes (pct point)'!$B:$AA,K$645,FALSE)))</f>
        <v>0.20348463277924955</v>
      </c>
      <c r="L606" s="2">
        <f>VLOOKUP($B606,'Changes (pct point)'!$B:$AA,L$645,FALSE)/(VLOOKUP($B606,'Rates (%) SA2'!$B:$AA,L$645,FALSE)-(VLOOKUP($B606,'Changes (pct point)'!$B:$AA,L$645,FALSE)))</f>
        <v>-0.4435428795025334</v>
      </c>
      <c r="M606" s="2">
        <f>VLOOKUP($B606,'Changes (pct point)'!$B:$AA,M$645,FALSE)/(VLOOKUP($B606,'Rates (%) SA2'!$B:$AA,M$645,FALSE)-(VLOOKUP($B606,'Changes (pct point)'!$B:$AA,M$645,FALSE)))</f>
        <v>-0.60218618071059593</v>
      </c>
      <c r="N606" s="2">
        <f>VLOOKUP($B606,'Changes (pct point)'!$B:$AA,N$645,FALSE)/(VLOOKUP($B606,'Rates (%) SA2'!$B:$AA,N$645,FALSE)-(VLOOKUP($B606,'Changes (pct point)'!$B:$AA,N$645,FALSE)))</f>
        <v>-0.50323755275765458</v>
      </c>
      <c r="O606" s="2">
        <f>VLOOKUP($B606,'Changes (pct point)'!$B:$AA,O$645,FALSE)/(VLOOKUP($B606,'Rates (%) SA2'!$B:$AA,O$645,FALSE)-(VLOOKUP($B606,'Changes (pct point)'!$B:$AA,O$645,FALSE)))</f>
        <v>-0.20637618110398226</v>
      </c>
      <c r="P606" s="2">
        <f>VLOOKUP($B606,'Changes (pct point)'!$B:$AA,P$645,FALSE)/(VLOOKUP($B606,'Rates (%) SA2'!$B:$AA,P$645,FALSE)-(VLOOKUP($B606,'Changes (pct point)'!$B:$AA,P$645,FALSE)))</f>
        <v>-0.6089497381274751</v>
      </c>
      <c r="Q606" s="2">
        <f>VLOOKUP($B606,'Changes (pct point)'!$B:$AA,Q$645,FALSE)/(VLOOKUP($B606,'Rates (%) SA2'!$B:$AA,Q$645,FALSE)-(VLOOKUP($B606,'Changes (pct point)'!$B:$AA,Q$645,FALSE)))</f>
        <v>-0.39821203754851975</v>
      </c>
      <c r="R606" s="2">
        <f>VLOOKUP($B606,'Changes (pct point)'!$B:$AA,R$645,FALSE)/(VLOOKUP($B606,'Rates (%) SA2'!$B:$AA,R$645,FALSE)-(VLOOKUP($B606,'Changes (pct point)'!$B:$AA,R$645,FALSE)))</f>
        <v>2.8465182063180721E-3</v>
      </c>
      <c r="S606" s="2">
        <f>VLOOKUP($B606,'Changes (pct point)'!$B:$AA,S$645,FALSE)/(VLOOKUP($B606,'Rates (%) SA2'!$B:$AA,S$645,FALSE)-(VLOOKUP($B606,'Changes (pct point)'!$B:$AA,S$645,FALSE)))</f>
        <v>-0.22164337781680848</v>
      </c>
      <c r="T606" s="2">
        <f>VLOOKUP($B606,'Changes (pct point)'!$B:$AA,T$645,FALSE)/(VLOOKUP($B606,'Rates (%) SA2'!$B:$AA,T$645,FALSE)-(VLOOKUP($B606,'Changes (pct point)'!$B:$AA,T$645,FALSE)))</f>
        <v>-0.19376759377424721</v>
      </c>
      <c r="U606" s="2">
        <f>VLOOKUP($B606,'Changes (pct point)'!$B:$AA,U$645,FALSE)/(VLOOKUP($B606,'Rates (%) SA2'!$B:$AA,U$645,FALSE)-(VLOOKUP($B606,'Changes (pct point)'!$B:$AA,U$645,FALSE)))</f>
        <v>-0.4596299403848495</v>
      </c>
      <c r="V606" s="2" t="e">
        <f>VLOOKUP($B606,'Changes (pct point)'!$B:$AA,V$645,FALSE)/(VLOOKUP($B606,'Rates (%) SA2'!$B:$AA,V$645,FALSE)-(VLOOKUP($B606,'Changes (pct point)'!$B:$AA,V$645,FALSE)))</f>
        <v>#VALUE!</v>
      </c>
      <c r="W606" s="2">
        <f>VLOOKUP($B606,'Changes (pct point)'!$B:$AA,W$645,FALSE)/(VLOOKUP($B606,'Rates (%) SA2'!$B:$AA,W$645,FALSE)-(VLOOKUP($B606,'Changes (pct point)'!$B:$AA,W$645,FALSE)))</f>
        <v>-0.34968210717529519</v>
      </c>
      <c r="X606" s="2" t="e">
        <f>VLOOKUP($B606,'Changes (pct point)'!$B:$AA,X$645,FALSE)/(VLOOKUP($B606,'Rates (%) SA2'!$B:$AA,X$645,FALSE)-(VLOOKUP($B606,'Changes (pct point)'!$B:$AA,X$645,FALSE)))</f>
        <v>#DIV/0!</v>
      </c>
      <c r="Y606" s="2">
        <f>VLOOKUP($B606,'Changes (pct point)'!$B:$AA,Y$645,FALSE)/(VLOOKUP($B606,'Rates (%) SA2'!$B:$AA,Y$645,FALSE)-(VLOOKUP($B606,'Changes (pct point)'!$B:$AA,Y$645,FALSE)))</f>
        <v>-0.26451612903225807</v>
      </c>
      <c r="Z606" s="2">
        <f>VLOOKUP($B606,'Changes (pct point)'!$B:$AA,Z$645,FALSE)/(VLOOKUP($B606,'Rates (%) SA2'!$B:$AA,Z$645,FALSE)-(VLOOKUP($B606,'Changes (pct point)'!$B:$AA,Z$645,FALSE)))</f>
        <v>-0.19749727965179542</v>
      </c>
    </row>
    <row r="607" spans="1:26" x14ac:dyDescent="0.3">
      <c r="A607">
        <v>117031642</v>
      </c>
      <c r="B607" t="s">
        <v>434</v>
      </c>
      <c r="C607" s="2">
        <f>VLOOKUP($B607,'Changes (pct point)'!$B:$AA,C$645,FALSE)/(VLOOKUP($B607,'Rates (%) SA2'!$B:$AA,C$645,FALSE)-(VLOOKUP($B607,'Changes (pct point)'!$B:$AA,C$645,FALSE)))</f>
        <v>-0.27152442415437511</v>
      </c>
      <c r="D607" s="2">
        <f>VLOOKUP($B607,'Changes (pct point)'!$B:$AA,D$645,FALSE)/(VLOOKUP($B607,'Rates (%) SA2'!$B:$AA,D$645,FALSE)-(VLOOKUP($B607,'Changes (pct point)'!$B:$AA,D$645,FALSE)))</f>
        <v>-0.51638033395667882</v>
      </c>
      <c r="E607" s="2">
        <f>VLOOKUP($B607,'Changes (pct point)'!$B:$AA,E$645,FALSE)/(VLOOKUP($B607,'Rates (%) SA2'!$B:$AA,E$645,FALSE)-(VLOOKUP($B607,'Changes (pct point)'!$B:$AA,E$645,FALSE)))</f>
        <v>-0.3721644955135851</v>
      </c>
      <c r="F607" s="2">
        <f>VLOOKUP($B607,'Changes (pct point)'!$B:$AA,F$645,FALSE)/(VLOOKUP($B607,'Rates (%) SA2'!$B:$AA,F$645,FALSE)-(VLOOKUP($B607,'Changes (pct point)'!$B:$AA,F$645,FALSE)))</f>
        <v>-0.19591893427605031</v>
      </c>
      <c r="G607" s="2">
        <f>VLOOKUP($B607,'Changes (pct point)'!$B:$AA,G$645,FALSE)/(VLOOKUP($B607,'Rates (%) SA2'!$B:$AA,G$645,FALSE)-(VLOOKUP($B607,'Changes (pct point)'!$B:$AA,G$645,FALSE)))</f>
        <v>-0.3326815279696943</v>
      </c>
      <c r="H607" s="2">
        <f>VLOOKUP($B607,'Changes (pct point)'!$B:$AA,H$645,FALSE)/(VLOOKUP($B607,'Rates (%) SA2'!$B:$AA,H$645,FALSE)-(VLOOKUP($B607,'Changes (pct point)'!$B:$AA,H$645,FALSE)))</f>
        <v>-0.26696509273216051</v>
      </c>
      <c r="I607" s="2">
        <f>VLOOKUP($B607,'Changes (pct point)'!$B:$AA,I$645,FALSE)/(VLOOKUP($B607,'Rates (%) SA2'!$B:$AA,I$645,FALSE)-(VLOOKUP($B607,'Changes (pct point)'!$B:$AA,I$645,FALSE)))</f>
        <v>-0.19850013804824648</v>
      </c>
      <c r="J607" s="2">
        <f>VLOOKUP($B607,'Changes (pct point)'!$B:$AA,J$645,FALSE)/(VLOOKUP($B607,'Rates (%) SA2'!$B:$AA,J$645,FALSE)-(VLOOKUP($B607,'Changes (pct point)'!$B:$AA,J$645,FALSE)))</f>
        <v>-7.9850648076202624E-2</v>
      </c>
      <c r="K607" s="2">
        <f>VLOOKUP($B607,'Changes (pct point)'!$B:$AA,K$645,FALSE)/(VLOOKUP($B607,'Rates (%) SA2'!$B:$AA,K$645,FALSE)-(VLOOKUP($B607,'Changes (pct point)'!$B:$AA,K$645,FALSE)))</f>
        <v>-0.37290064892268432</v>
      </c>
      <c r="L607" s="2">
        <f>VLOOKUP($B607,'Changes (pct point)'!$B:$AA,L$645,FALSE)/(VLOOKUP($B607,'Rates (%) SA2'!$B:$AA,L$645,FALSE)-(VLOOKUP($B607,'Changes (pct point)'!$B:$AA,L$645,FALSE)))</f>
        <v>-0.61428263230437208</v>
      </c>
      <c r="M607" s="2">
        <f>VLOOKUP($B607,'Changes (pct point)'!$B:$AA,M$645,FALSE)/(VLOOKUP($B607,'Rates (%) SA2'!$B:$AA,M$645,FALSE)-(VLOOKUP($B607,'Changes (pct point)'!$B:$AA,M$645,FALSE)))</f>
        <v>-0.5452034069965398</v>
      </c>
      <c r="N607" s="2">
        <f>VLOOKUP($B607,'Changes (pct point)'!$B:$AA,N$645,FALSE)/(VLOOKUP($B607,'Rates (%) SA2'!$B:$AA,N$645,FALSE)-(VLOOKUP($B607,'Changes (pct point)'!$B:$AA,N$645,FALSE)))</f>
        <v>-0.70884226998436861</v>
      </c>
      <c r="O607" s="2">
        <f>VLOOKUP($B607,'Changes (pct point)'!$B:$AA,O$645,FALSE)/(VLOOKUP($B607,'Rates (%) SA2'!$B:$AA,O$645,FALSE)-(VLOOKUP($B607,'Changes (pct point)'!$B:$AA,O$645,FALSE)))</f>
        <v>-0.2854701834119398</v>
      </c>
      <c r="P607" s="2">
        <f>VLOOKUP($B607,'Changes (pct point)'!$B:$AA,P$645,FALSE)/(VLOOKUP($B607,'Rates (%) SA2'!$B:$AA,P$645,FALSE)-(VLOOKUP($B607,'Changes (pct point)'!$B:$AA,P$645,FALSE)))</f>
        <v>-0.41137636552242507</v>
      </c>
      <c r="Q607" s="2">
        <f>VLOOKUP($B607,'Changes (pct point)'!$B:$AA,Q$645,FALSE)/(VLOOKUP($B607,'Rates (%) SA2'!$B:$AA,Q$645,FALSE)-(VLOOKUP($B607,'Changes (pct point)'!$B:$AA,Q$645,FALSE)))</f>
        <v>0.25953634434688205</v>
      </c>
      <c r="R607" s="2">
        <f>VLOOKUP($B607,'Changes (pct point)'!$B:$AA,R$645,FALSE)/(VLOOKUP($B607,'Rates (%) SA2'!$B:$AA,R$645,FALSE)-(VLOOKUP($B607,'Changes (pct point)'!$B:$AA,R$645,FALSE)))</f>
        <v>-0.30326903465425054</v>
      </c>
      <c r="S607" s="2">
        <f>VLOOKUP($B607,'Changes (pct point)'!$B:$AA,S$645,FALSE)/(VLOOKUP($B607,'Rates (%) SA2'!$B:$AA,S$645,FALSE)-(VLOOKUP($B607,'Changes (pct point)'!$B:$AA,S$645,FALSE)))</f>
        <v>-0.7240434603979029</v>
      </c>
      <c r="T607" s="2">
        <f>VLOOKUP($B607,'Changes (pct point)'!$B:$AA,T$645,FALSE)/(VLOOKUP($B607,'Rates (%) SA2'!$B:$AA,T$645,FALSE)-(VLOOKUP($B607,'Changes (pct point)'!$B:$AA,T$645,FALSE)))</f>
        <v>-0.66172097903392879</v>
      </c>
      <c r="U607" s="2">
        <f>VLOOKUP($B607,'Changes (pct point)'!$B:$AA,U$645,FALSE)/(VLOOKUP($B607,'Rates (%) SA2'!$B:$AA,U$645,FALSE)-(VLOOKUP($B607,'Changes (pct point)'!$B:$AA,U$645,FALSE)))</f>
        <v>-0.46348347716172744</v>
      </c>
      <c r="V607" s="2">
        <f>VLOOKUP($B607,'Changes (pct point)'!$B:$AA,V$645,FALSE)/(VLOOKUP($B607,'Rates (%) SA2'!$B:$AA,V$645,FALSE)-(VLOOKUP($B607,'Changes (pct point)'!$B:$AA,V$645,FALSE)))</f>
        <v>0.19800484847148747</v>
      </c>
      <c r="W607" s="2">
        <f>VLOOKUP($B607,'Changes (pct point)'!$B:$AA,W$645,FALSE)/(VLOOKUP($B607,'Rates (%) SA2'!$B:$AA,W$645,FALSE)-(VLOOKUP($B607,'Changes (pct point)'!$B:$AA,W$645,FALSE)))</f>
        <v>1.6200294550810016E-2</v>
      </c>
      <c r="X607" s="2">
        <f>VLOOKUP($B607,'Changes (pct point)'!$B:$AA,X$645,FALSE)/(VLOOKUP($B607,'Rates (%) SA2'!$B:$AA,X$645,FALSE)-(VLOOKUP($B607,'Changes (pct point)'!$B:$AA,X$645,FALSE)))</f>
        <v>0.11454904542462147</v>
      </c>
      <c r="Y607" s="2">
        <f>VLOOKUP($B607,'Changes (pct point)'!$B:$AA,Y$645,FALSE)/(VLOOKUP($B607,'Rates (%) SA2'!$B:$AA,Y$645,FALSE)-(VLOOKUP($B607,'Changes (pct point)'!$B:$AA,Y$645,FALSE)))</f>
        <v>0.62600229095074456</v>
      </c>
      <c r="Z607" s="2">
        <f>VLOOKUP($B607,'Changes (pct point)'!$B:$AA,Z$645,FALSE)/(VLOOKUP($B607,'Rates (%) SA2'!$B:$AA,Z$645,FALSE)-(VLOOKUP($B607,'Changes (pct point)'!$B:$AA,Z$645,FALSE)))</f>
        <v>0.12984542211652794</v>
      </c>
    </row>
    <row r="608" spans="1:26" x14ac:dyDescent="0.3">
      <c r="A608">
        <v>111031232</v>
      </c>
      <c r="B608" t="s">
        <v>311</v>
      </c>
      <c r="C608" s="2">
        <f>VLOOKUP($B608,'Changes (pct point)'!$B:$AA,C$645,FALSE)/(VLOOKUP($B608,'Rates (%) SA2'!$B:$AA,C$645,FALSE)-(VLOOKUP($B608,'Changes (pct point)'!$B:$AA,C$645,FALSE)))</f>
        <v>-8.2274355300859581E-2</v>
      </c>
      <c r="D608" s="2">
        <f>VLOOKUP($B608,'Changes (pct point)'!$B:$AA,D$645,FALSE)/(VLOOKUP($B608,'Rates (%) SA2'!$B:$AA,D$645,FALSE)-(VLOOKUP($B608,'Changes (pct point)'!$B:$AA,D$645,FALSE)))</f>
        <v>-0.75949420289855074</v>
      </c>
      <c r="E608" s="2">
        <f>VLOOKUP($B608,'Changes (pct point)'!$B:$AA,E$645,FALSE)/(VLOOKUP($B608,'Rates (%) SA2'!$B:$AA,E$645,FALSE)-(VLOOKUP($B608,'Changes (pct point)'!$B:$AA,E$645,FALSE)))</f>
        <v>0.37860930232558127</v>
      </c>
      <c r="F608" s="2">
        <f>VLOOKUP($B608,'Changes (pct point)'!$B:$AA,F$645,FALSE)/(VLOOKUP($B608,'Rates (%) SA2'!$B:$AA,F$645,FALSE)-(VLOOKUP($B608,'Changes (pct point)'!$B:$AA,F$645,FALSE)))</f>
        <v>0.12661620689655176</v>
      </c>
      <c r="G608" s="2">
        <f>VLOOKUP($B608,'Changes (pct point)'!$B:$AA,G$645,FALSE)/(VLOOKUP($B608,'Rates (%) SA2'!$B:$AA,G$645,FALSE)-(VLOOKUP($B608,'Changes (pct point)'!$B:$AA,G$645,FALSE)))</f>
        <v>0.37531075949367082</v>
      </c>
      <c r="H608" s="2">
        <f>VLOOKUP($B608,'Changes (pct point)'!$B:$AA,H$645,FALSE)/(VLOOKUP($B608,'Rates (%) SA2'!$B:$AA,H$645,FALSE)-(VLOOKUP($B608,'Changes (pct point)'!$B:$AA,H$645,FALSE)))</f>
        <v>0.39471200000000012</v>
      </c>
      <c r="I608" s="2">
        <f>VLOOKUP($B608,'Changes (pct point)'!$B:$AA,I$645,FALSE)/(VLOOKUP($B608,'Rates (%) SA2'!$B:$AA,I$645,FALSE)-(VLOOKUP($B608,'Changes (pct point)'!$B:$AA,I$645,FALSE)))</f>
        <v>8.9144736842105193E-2</v>
      </c>
      <c r="J608" s="2">
        <f>VLOOKUP($B608,'Changes (pct point)'!$B:$AA,J$645,FALSE)/(VLOOKUP($B608,'Rates (%) SA2'!$B:$AA,J$645,FALSE)-(VLOOKUP($B608,'Changes (pct point)'!$B:$AA,J$645,FALSE)))</f>
        <v>0.27472837837837827</v>
      </c>
      <c r="K608" s="2">
        <f>VLOOKUP($B608,'Changes (pct point)'!$B:$AA,K$645,FALSE)/(VLOOKUP($B608,'Rates (%) SA2'!$B:$AA,K$645,FALSE)-(VLOOKUP($B608,'Changes (pct point)'!$B:$AA,K$645,FALSE)))</f>
        <v>0.43241920000000017</v>
      </c>
      <c r="L608" s="2">
        <f>VLOOKUP($B608,'Changes (pct point)'!$B:$AA,L$645,FALSE)/(VLOOKUP($B608,'Rates (%) SA2'!$B:$AA,L$645,FALSE)-(VLOOKUP($B608,'Changes (pct point)'!$B:$AA,L$645,FALSE)))</f>
        <v>-0.53831111111111107</v>
      </c>
      <c r="M608" s="2">
        <f>VLOOKUP($B608,'Changes (pct point)'!$B:$AA,M$645,FALSE)/(VLOOKUP($B608,'Rates (%) SA2'!$B:$AA,M$645,FALSE)-(VLOOKUP($B608,'Changes (pct point)'!$B:$AA,M$645,FALSE)))</f>
        <v>-0.46891791044776115</v>
      </c>
      <c r="N608" s="2">
        <f>VLOOKUP($B608,'Changes (pct point)'!$B:$AA,N$645,FALSE)/(VLOOKUP($B608,'Rates (%) SA2'!$B:$AA,N$645,FALSE)-(VLOOKUP($B608,'Changes (pct point)'!$B:$AA,N$645,FALSE)))</f>
        <v>-0.43768275862068962</v>
      </c>
      <c r="O608" s="2">
        <f>VLOOKUP($B608,'Changes (pct point)'!$B:$AA,O$645,FALSE)/(VLOOKUP($B608,'Rates (%) SA2'!$B:$AA,O$645,FALSE)-(VLOOKUP($B608,'Changes (pct point)'!$B:$AA,O$645,FALSE)))</f>
        <v>0.91060999999999992</v>
      </c>
      <c r="P608" s="2">
        <f>VLOOKUP($B608,'Changes (pct point)'!$B:$AA,P$645,FALSE)/(VLOOKUP($B608,'Rates (%) SA2'!$B:$AA,P$645,FALSE)-(VLOOKUP($B608,'Changes (pct point)'!$B:$AA,P$645,FALSE)))</f>
        <v>1.8007785714285713</v>
      </c>
      <c r="Q608" s="2">
        <f>VLOOKUP($B608,'Changes (pct point)'!$B:$AA,Q$645,FALSE)/(VLOOKUP($B608,'Rates (%) SA2'!$B:$AA,Q$645,FALSE)-(VLOOKUP($B608,'Changes (pct point)'!$B:$AA,Q$645,FALSE)))</f>
        <v>0.23666666666666653</v>
      </c>
      <c r="R608" s="2">
        <f>VLOOKUP($B608,'Changes (pct point)'!$B:$AA,R$645,FALSE)/(VLOOKUP($B608,'Rates (%) SA2'!$B:$AA,R$645,FALSE)-(VLOOKUP($B608,'Changes (pct point)'!$B:$AA,R$645,FALSE)))</f>
        <v>0.47128711656441713</v>
      </c>
      <c r="S608" s="2">
        <f>VLOOKUP($B608,'Changes (pct point)'!$B:$AA,S$645,FALSE)/(VLOOKUP($B608,'Rates (%) SA2'!$B:$AA,S$645,FALSE)-(VLOOKUP($B608,'Changes (pct point)'!$B:$AA,S$645,FALSE)))</f>
        <v>0.61499310344827607</v>
      </c>
      <c r="T608" s="2">
        <f>VLOOKUP($B608,'Changes (pct point)'!$B:$AA,T$645,FALSE)/(VLOOKUP($B608,'Rates (%) SA2'!$B:$AA,T$645,FALSE)-(VLOOKUP($B608,'Changes (pct point)'!$B:$AA,T$645,FALSE)))</f>
        <v>0.1447428571428572</v>
      </c>
      <c r="U608" s="2">
        <f>VLOOKUP($B608,'Changes (pct point)'!$B:$AA,U$645,FALSE)/(VLOOKUP($B608,'Rates (%) SA2'!$B:$AA,U$645,FALSE)-(VLOOKUP($B608,'Changes (pct point)'!$B:$AA,U$645,FALSE)))</f>
        <v>-0.46445308641975308</v>
      </c>
      <c r="V608" s="2">
        <f>VLOOKUP($B608,'Changes (pct point)'!$B:$AA,V$645,FALSE)/(VLOOKUP($B608,'Rates (%) SA2'!$B:$AA,V$645,FALSE)-(VLOOKUP($B608,'Changes (pct point)'!$B:$AA,V$645,FALSE)))</f>
        <v>3.4818421052631561E-2</v>
      </c>
      <c r="W608" s="2">
        <f>VLOOKUP($B608,'Changes (pct point)'!$B:$AA,W$645,FALSE)/(VLOOKUP($B608,'Rates (%) SA2'!$B:$AA,W$645,FALSE)-(VLOOKUP($B608,'Changes (pct point)'!$B:$AA,W$645,FALSE)))</f>
        <v>0.437375745526839</v>
      </c>
      <c r="X608" s="2">
        <f>VLOOKUP($B608,'Changes (pct point)'!$B:$AA,X$645,FALSE)/(VLOOKUP($B608,'Rates (%) SA2'!$B:$AA,X$645,FALSE)-(VLOOKUP($B608,'Changes (pct point)'!$B:$AA,X$645,FALSE)))</f>
        <v>-3.9380245319561004E-2</v>
      </c>
      <c r="Y608" s="2">
        <f>VLOOKUP($B608,'Changes (pct point)'!$B:$AA,Y$645,FALSE)/(VLOOKUP($B608,'Rates (%) SA2'!$B:$AA,Y$645,FALSE)-(VLOOKUP($B608,'Changes (pct point)'!$B:$AA,Y$645,FALSE)))</f>
        <v>0</v>
      </c>
      <c r="Z608" s="2">
        <f>VLOOKUP($B608,'Changes (pct point)'!$B:$AA,Z$645,FALSE)/(VLOOKUP($B608,'Rates (%) SA2'!$B:$AA,Z$645,FALSE)-(VLOOKUP($B608,'Changes (pct point)'!$B:$AA,Z$645,FALSE)))</f>
        <v>0.60771113831089352</v>
      </c>
    </row>
    <row r="609" spans="1:26" x14ac:dyDescent="0.3">
      <c r="A609">
        <v>117031644</v>
      </c>
      <c r="B609" t="s">
        <v>436</v>
      </c>
      <c r="C609" s="2">
        <f>VLOOKUP($B609,'Changes (pct point)'!$B:$AA,C$645,FALSE)/(VLOOKUP($B609,'Rates (%) SA2'!$B:$AA,C$645,FALSE)-(VLOOKUP($B609,'Changes (pct point)'!$B:$AA,C$645,FALSE)))</f>
        <v>-0.50343855227874246</v>
      </c>
      <c r="D609" s="2">
        <f>VLOOKUP($B609,'Changes (pct point)'!$B:$AA,D$645,FALSE)/(VLOOKUP($B609,'Rates (%) SA2'!$B:$AA,D$645,FALSE)-(VLOOKUP($B609,'Changes (pct point)'!$B:$AA,D$645,FALSE)))</f>
        <v>-0.73293928232516048</v>
      </c>
      <c r="E609" s="2">
        <f>VLOOKUP($B609,'Changes (pct point)'!$B:$AA,E$645,FALSE)/(VLOOKUP($B609,'Rates (%) SA2'!$B:$AA,E$645,FALSE)-(VLOOKUP($B609,'Changes (pct point)'!$B:$AA,E$645,FALSE)))</f>
        <v>6.8774551965730027E-2</v>
      </c>
      <c r="F609" s="2">
        <f>VLOOKUP($B609,'Changes (pct point)'!$B:$AA,F$645,FALSE)/(VLOOKUP($B609,'Rates (%) SA2'!$B:$AA,F$645,FALSE)-(VLOOKUP($B609,'Changes (pct point)'!$B:$AA,F$645,FALSE)))</f>
        <v>-0.48814210052822538</v>
      </c>
      <c r="G609" s="2">
        <f>VLOOKUP($B609,'Changes (pct point)'!$B:$AA,G$645,FALSE)/(VLOOKUP($B609,'Rates (%) SA2'!$B:$AA,G$645,FALSE)-(VLOOKUP($B609,'Changes (pct point)'!$B:$AA,G$645,FALSE)))</f>
        <v>-0.68062142330939357</v>
      </c>
      <c r="H609" s="2">
        <f>VLOOKUP($B609,'Changes (pct point)'!$B:$AA,H$645,FALSE)/(VLOOKUP($B609,'Rates (%) SA2'!$B:$AA,H$645,FALSE)-(VLOOKUP($B609,'Changes (pct point)'!$B:$AA,H$645,FALSE)))</f>
        <v>-0.39475144727585215</v>
      </c>
      <c r="I609" s="2">
        <f>VLOOKUP($B609,'Changes (pct point)'!$B:$AA,I$645,FALSE)/(VLOOKUP($B609,'Rates (%) SA2'!$B:$AA,I$645,FALSE)-(VLOOKUP($B609,'Changes (pct point)'!$B:$AA,I$645,FALSE)))</f>
        <v>-0.52472207798874027</v>
      </c>
      <c r="J609" s="2">
        <f>VLOOKUP($B609,'Changes (pct point)'!$B:$AA,J$645,FALSE)/(VLOOKUP($B609,'Rates (%) SA2'!$B:$AA,J$645,FALSE)-(VLOOKUP($B609,'Changes (pct point)'!$B:$AA,J$645,FALSE)))</f>
        <v>-0.42132008514216723</v>
      </c>
      <c r="K609" s="2">
        <f>VLOOKUP($B609,'Changes (pct point)'!$B:$AA,K$645,FALSE)/(VLOOKUP($B609,'Rates (%) SA2'!$B:$AA,K$645,FALSE)-(VLOOKUP($B609,'Changes (pct point)'!$B:$AA,K$645,FALSE)))</f>
        <v>-0.60630089686221722</v>
      </c>
      <c r="L609" s="2">
        <f>VLOOKUP($B609,'Changes (pct point)'!$B:$AA,L$645,FALSE)/(VLOOKUP($B609,'Rates (%) SA2'!$B:$AA,L$645,FALSE)-(VLOOKUP($B609,'Changes (pct point)'!$B:$AA,L$645,FALSE)))</f>
        <v>-0.68779785823991235</v>
      </c>
      <c r="M609" s="2">
        <f>VLOOKUP($B609,'Changes (pct point)'!$B:$AA,M$645,FALSE)/(VLOOKUP($B609,'Rates (%) SA2'!$B:$AA,M$645,FALSE)-(VLOOKUP($B609,'Changes (pct point)'!$B:$AA,M$645,FALSE)))</f>
        <v>-0.83059585288949966</v>
      </c>
      <c r="N609" s="2">
        <f>VLOOKUP($B609,'Changes (pct point)'!$B:$AA,N$645,FALSE)/(VLOOKUP($B609,'Rates (%) SA2'!$B:$AA,N$645,FALSE)-(VLOOKUP($B609,'Changes (pct point)'!$B:$AA,N$645,FALSE)))</f>
        <v>-0.70094811211209462</v>
      </c>
      <c r="O609" s="2">
        <f>VLOOKUP($B609,'Changes (pct point)'!$B:$AA,O$645,FALSE)/(VLOOKUP($B609,'Rates (%) SA2'!$B:$AA,O$645,FALSE)-(VLOOKUP($B609,'Changes (pct point)'!$B:$AA,O$645,FALSE)))</f>
        <v>-0.13583167244106736</v>
      </c>
      <c r="P609" s="2">
        <f>VLOOKUP($B609,'Changes (pct point)'!$B:$AA,P$645,FALSE)/(VLOOKUP($B609,'Rates (%) SA2'!$B:$AA,P$645,FALSE)-(VLOOKUP($B609,'Changes (pct point)'!$B:$AA,P$645,FALSE)))</f>
        <v>-0.47749603288000547</v>
      </c>
      <c r="Q609" s="2">
        <f>VLOOKUP($B609,'Changes (pct point)'!$B:$AA,Q$645,FALSE)/(VLOOKUP($B609,'Rates (%) SA2'!$B:$AA,Q$645,FALSE)-(VLOOKUP($B609,'Changes (pct point)'!$B:$AA,Q$645,FALSE)))</f>
        <v>-1.0662702191585971E-2</v>
      </c>
      <c r="R609" s="2">
        <f>VLOOKUP($B609,'Changes (pct point)'!$B:$AA,R$645,FALSE)/(VLOOKUP($B609,'Rates (%) SA2'!$B:$AA,R$645,FALSE)-(VLOOKUP($B609,'Changes (pct point)'!$B:$AA,R$645,FALSE)))</f>
        <v>-0.80517842371079507</v>
      </c>
      <c r="S609" s="2">
        <f>VLOOKUP($B609,'Changes (pct point)'!$B:$AA,S$645,FALSE)/(VLOOKUP($B609,'Rates (%) SA2'!$B:$AA,S$645,FALSE)-(VLOOKUP($B609,'Changes (pct point)'!$B:$AA,S$645,FALSE)))</f>
        <v>-0.89212257911841153</v>
      </c>
      <c r="T609" s="2">
        <f>VLOOKUP($B609,'Changes (pct point)'!$B:$AA,T$645,FALSE)/(VLOOKUP($B609,'Rates (%) SA2'!$B:$AA,T$645,FALSE)-(VLOOKUP($B609,'Changes (pct point)'!$B:$AA,T$645,FALSE)))</f>
        <v>-0.1186152892953123</v>
      </c>
      <c r="U609" s="2">
        <f>VLOOKUP($B609,'Changes (pct point)'!$B:$AA,U$645,FALSE)/(VLOOKUP($B609,'Rates (%) SA2'!$B:$AA,U$645,FALSE)-(VLOOKUP($B609,'Changes (pct point)'!$B:$AA,U$645,FALSE)))</f>
        <v>-0.46986538747699547</v>
      </c>
      <c r="V609" s="2" t="e">
        <f>VLOOKUP($B609,'Changes (pct point)'!$B:$AA,V$645,FALSE)/(VLOOKUP($B609,'Rates (%) SA2'!$B:$AA,V$645,FALSE)-(VLOOKUP($B609,'Changes (pct point)'!$B:$AA,V$645,FALSE)))</f>
        <v>#VALUE!</v>
      </c>
      <c r="W609" s="2">
        <f>VLOOKUP($B609,'Changes (pct point)'!$B:$AA,W$645,FALSE)/(VLOOKUP($B609,'Rates (%) SA2'!$B:$AA,W$645,FALSE)-(VLOOKUP($B609,'Changes (pct point)'!$B:$AA,W$645,FALSE)))</f>
        <v>-0.55637513171759745</v>
      </c>
      <c r="X609" s="2" t="e">
        <f>VLOOKUP($B609,'Changes (pct point)'!$B:$AA,X$645,FALSE)/(VLOOKUP($B609,'Rates (%) SA2'!$B:$AA,X$645,FALSE)-(VLOOKUP($B609,'Changes (pct point)'!$B:$AA,X$645,FALSE)))</f>
        <v>#DIV/0!</v>
      </c>
      <c r="Y609" s="2">
        <f>VLOOKUP($B609,'Changes (pct point)'!$B:$AA,Y$645,FALSE)/(VLOOKUP($B609,'Rates (%) SA2'!$B:$AA,Y$645,FALSE)-(VLOOKUP($B609,'Changes (pct point)'!$B:$AA,Y$645,FALSE)))</f>
        <v>-0.35450819672131151</v>
      </c>
      <c r="Z609" s="2">
        <f>VLOOKUP($B609,'Changes (pct point)'!$B:$AA,Z$645,FALSE)/(VLOOKUP($B609,'Rates (%) SA2'!$B:$AA,Z$645,FALSE)-(VLOOKUP($B609,'Changes (pct point)'!$B:$AA,Z$645,FALSE)))</f>
        <v>-0.56217978574755478</v>
      </c>
    </row>
    <row r="610" spans="1:26" x14ac:dyDescent="0.3">
      <c r="A610">
        <v>111011208</v>
      </c>
      <c r="B610" t="s">
        <v>287</v>
      </c>
      <c r="C610" s="2">
        <f>VLOOKUP($B610,'Changes (pct point)'!$B:$AA,C$645,FALSE)/(VLOOKUP($B610,'Rates (%) SA2'!$B:$AA,C$645,FALSE)-(VLOOKUP($B610,'Changes (pct point)'!$B:$AA,C$645,FALSE)))</f>
        <v>-0.28279250859106531</v>
      </c>
      <c r="D610" s="2">
        <f>VLOOKUP($B610,'Changes (pct point)'!$B:$AA,D$645,FALSE)/(VLOOKUP($B610,'Rates (%) SA2'!$B:$AA,D$645,FALSE)-(VLOOKUP($B610,'Changes (pct point)'!$B:$AA,D$645,FALSE)))</f>
        <v>-0.54006703296703296</v>
      </c>
      <c r="E610" s="2">
        <f>VLOOKUP($B610,'Changes (pct point)'!$B:$AA,E$645,FALSE)/(VLOOKUP($B610,'Rates (%) SA2'!$B:$AA,E$645,FALSE)-(VLOOKUP($B610,'Changes (pct point)'!$B:$AA,E$645,FALSE)))</f>
        <v>-0.36328426666666669</v>
      </c>
      <c r="F610" s="2">
        <f>VLOOKUP($B610,'Changes (pct point)'!$B:$AA,F$645,FALSE)/(VLOOKUP($B610,'Rates (%) SA2'!$B:$AA,F$645,FALSE)-(VLOOKUP($B610,'Changes (pct point)'!$B:$AA,F$645,FALSE)))</f>
        <v>-0.25067586705202316</v>
      </c>
      <c r="G610" s="2">
        <f>VLOOKUP($B610,'Changes (pct point)'!$B:$AA,G$645,FALSE)/(VLOOKUP($B610,'Rates (%) SA2'!$B:$AA,G$645,FALSE)-(VLOOKUP($B610,'Changes (pct point)'!$B:$AA,G$645,FALSE)))</f>
        <v>0.16379929078014174</v>
      </c>
      <c r="H610" s="2">
        <f>VLOOKUP($B610,'Changes (pct point)'!$B:$AA,H$645,FALSE)/(VLOOKUP($B610,'Rates (%) SA2'!$B:$AA,H$645,FALSE)-(VLOOKUP($B610,'Changes (pct point)'!$B:$AA,H$645,FALSE)))</f>
        <v>-0.14790259740259742</v>
      </c>
      <c r="I610" s="2">
        <f>VLOOKUP($B610,'Changes (pct point)'!$B:$AA,I$645,FALSE)/(VLOOKUP($B610,'Rates (%) SA2'!$B:$AA,I$645,FALSE)-(VLOOKUP($B610,'Changes (pct point)'!$B:$AA,I$645,FALSE)))</f>
        <v>-0.23415625000000001</v>
      </c>
      <c r="J610" s="2">
        <f>VLOOKUP($B610,'Changes (pct point)'!$B:$AA,J$645,FALSE)/(VLOOKUP($B610,'Rates (%) SA2'!$B:$AA,J$645,FALSE)-(VLOOKUP($B610,'Changes (pct point)'!$B:$AA,J$645,FALSE)))</f>
        <v>-9.4775862068965419E-2</v>
      </c>
      <c r="K610" s="2">
        <f>VLOOKUP($B610,'Changes (pct point)'!$B:$AA,K$645,FALSE)/(VLOOKUP($B610,'Rates (%) SA2'!$B:$AA,K$645,FALSE)-(VLOOKUP($B610,'Changes (pct point)'!$B:$AA,K$645,FALSE)))</f>
        <v>7.1993039443155507E-2</v>
      </c>
      <c r="L610" s="2">
        <f>VLOOKUP($B610,'Changes (pct point)'!$B:$AA,L$645,FALSE)/(VLOOKUP($B610,'Rates (%) SA2'!$B:$AA,L$645,FALSE)-(VLOOKUP($B610,'Changes (pct point)'!$B:$AA,L$645,FALSE)))</f>
        <v>-0.54808928229665077</v>
      </c>
      <c r="M610" s="2">
        <f>VLOOKUP($B610,'Changes (pct point)'!$B:$AA,M$645,FALSE)/(VLOOKUP($B610,'Rates (%) SA2'!$B:$AA,M$645,FALSE)-(VLOOKUP($B610,'Changes (pct point)'!$B:$AA,M$645,FALSE)))</f>
        <v>-0.32882170900692842</v>
      </c>
      <c r="N610" s="2">
        <f>VLOOKUP($B610,'Changes (pct point)'!$B:$AA,N$645,FALSE)/(VLOOKUP($B610,'Rates (%) SA2'!$B:$AA,N$645,FALSE)-(VLOOKUP($B610,'Changes (pct point)'!$B:$AA,N$645,FALSE)))</f>
        <v>-0.61360747663551407</v>
      </c>
      <c r="O610" s="2">
        <f>VLOOKUP($B610,'Changes (pct point)'!$B:$AA,O$645,FALSE)/(VLOOKUP($B610,'Rates (%) SA2'!$B:$AA,O$645,FALSE)-(VLOOKUP($B610,'Changes (pct point)'!$B:$AA,O$645,FALSE)))</f>
        <v>0.4683971962616823</v>
      </c>
      <c r="P610" s="2">
        <f>VLOOKUP($B610,'Changes (pct point)'!$B:$AA,P$645,FALSE)/(VLOOKUP($B610,'Rates (%) SA2'!$B:$AA,P$645,FALSE)-(VLOOKUP($B610,'Changes (pct point)'!$B:$AA,P$645,FALSE)))</f>
        <v>-0.37829379844961242</v>
      </c>
      <c r="Q610" s="2">
        <f>VLOOKUP($B610,'Changes (pct point)'!$B:$AA,Q$645,FALSE)/(VLOOKUP($B610,'Rates (%) SA2'!$B:$AA,Q$645,FALSE)-(VLOOKUP($B610,'Changes (pct point)'!$B:$AA,Q$645,FALSE)))</f>
        <v>-0.11244785714285707</v>
      </c>
      <c r="R610" s="2">
        <f>VLOOKUP($B610,'Changes (pct point)'!$B:$AA,R$645,FALSE)/(VLOOKUP($B610,'Rates (%) SA2'!$B:$AA,R$645,FALSE)-(VLOOKUP($B610,'Changes (pct point)'!$B:$AA,R$645,FALSE)))</f>
        <v>0.30079829268292685</v>
      </c>
      <c r="S610" s="2">
        <f>VLOOKUP($B610,'Changes (pct point)'!$B:$AA,S$645,FALSE)/(VLOOKUP($B610,'Rates (%) SA2'!$B:$AA,S$645,FALSE)-(VLOOKUP($B610,'Changes (pct point)'!$B:$AA,S$645,FALSE)))</f>
        <v>-0.28963902439024386</v>
      </c>
      <c r="T610" s="2">
        <f>VLOOKUP($B610,'Changes (pct point)'!$B:$AA,T$645,FALSE)/(VLOOKUP($B610,'Rates (%) SA2'!$B:$AA,T$645,FALSE)-(VLOOKUP($B610,'Changes (pct point)'!$B:$AA,T$645,FALSE)))</f>
        <v>0.37258257575757575</v>
      </c>
      <c r="U610" s="2">
        <f>VLOOKUP($B610,'Changes (pct point)'!$B:$AA,U$645,FALSE)/(VLOOKUP($B610,'Rates (%) SA2'!$B:$AA,U$645,FALSE)-(VLOOKUP($B610,'Changes (pct point)'!$B:$AA,U$645,FALSE)))</f>
        <v>-0.47303143475126169</v>
      </c>
      <c r="V610" s="2">
        <f>VLOOKUP($B610,'Changes (pct point)'!$B:$AA,V$645,FALSE)/(VLOOKUP($B610,'Rates (%) SA2'!$B:$AA,V$645,FALSE)-(VLOOKUP($B610,'Changes (pct point)'!$B:$AA,V$645,FALSE)))</f>
        <v>-0.25566814516129038</v>
      </c>
      <c r="W610" s="2">
        <f>VLOOKUP($B610,'Changes (pct point)'!$B:$AA,W$645,FALSE)/(VLOOKUP($B610,'Rates (%) SA2'!$B:$AA,W$645,FALSE)-(VLOOKUP($B610,'Changes (pct point)'!$B:$AA,W$645,FALSE)))</f>
        <v>0.15618661257606492</v>
      </c>
      <c r="X610" s="2">
        <f>VLOOKUP($B610,'Changes (pct point)'!$B:$AA,X$645,FALSE)/(VLOOKUP($B610,'Rates (%) SA2'!$B:$AA,X$645,FALSE)-(VLOOKUP($B610,'Changes (pct point)'!$B:$AA,X$645,FALSE)))</f>
        <v>-9.0949423247559891E-2</v>
      </c>
      <c r="Y610" s="2">
        <f>VLOOKUP($B610,'Changes (pct point)'!$B:$AA,Y$645,FALSE)/(VLOOKUP($B610,'Rates (%) SA2'!$B:$AA,Y$645,FALSE)-(VLOOKUP($B610,'Changes (pct point)'!$B:$AA,Y$645,FALSE)))</f>
        <v>-0.28088926891834115</v>
      </c>
      <c r="Z610" s="2">
        <f>VLOOKUP($B610,'Changes (pct point)'!$B:$AA,Z$645,FALSE)/(VLOOKUP($B610,'Rates (%) SA2'!$B:$AA,Z$645,FALSE)-(VLOOKUP($B610,'Changes (pct point)'!$B:$AA,Z$645,FALSE)))</f>
        <v>0.18558480794130341</v>
      </c>
    </row>
    <row r="611" spans="1:26" x14ac:dyDescent="0.3">
      <c r="A611">
        <v>121011683</v>
      </c>
      <c r="B611" t="s">
        <v>527</v>
      </c>
      <c r="C611" s="2">
        <f>VLOOKUP($B611,'Changes (pct point)'!$B:$AA,C$645,FALSE)/(VLOOKUP($B611,'Rates (%) SA2'!$B:$AA,C$645,FALSE)-(VLOOKUP($B611,'Changes (pct point)'!$B:$AA,C$645,FALSE)))</f>
        <v>-0.4377639161741762</v>
      </c>
      <c r="D611" s="2">
        <f>VLOOKUP($B611,'Changes (pct point)'!$B:$AA,D$645,FALSE)/(VLOOKUP($B611,'Rates (%) SA2'!$B:$AA,D$645,FALSE)-(VLOOKUP($B611,'Changes (pct point)'!$B:$AA,D$645,FALSE)))</f>
        <v>-0.43284327371562209</v>
      </c>
      <c r="E611" s="2">
        <f>VLOOKUP($B611,'Changes (pct point)'!$B:$AA,E$645,FALSE)/(VLOOKUP($B611,'Rates (%) SA2'!$B:$AA,E$645,FALSE)-(VLOOKUP($B611,'Changes (pct point)'!$B:$AA,E$645,FALSE)))</f>
        <v>-0.63867454818799851</v>
      </c>
      <c r="F611" s="2">
        <f>VLOOKUP($B611,'Changes (pct point)'!$B:$AA,F$645,FALSE)/(VLOOKUP($B611,'Rates (%) SA2'!$B:$AA,F$645,FALSE)-(VLOOKUP($B611,'Changes (pct point)'!$B:$AA,F$645,FALSE)))</f>
        <v>-0.59262567981399505</v>
      </c>
      <c r="G611" s="2">
        <f>VLOOKUP($B611,'Changes (pct point)'!$B:$AA,G$645,FALSE)/(VLOOKUP($B611,'Rates (%) SA2'!$B:$AA,G$645,FALSE)-(VLOOKUP($B611,'Changes (pct point)'!$B:$AA,G$645,FALSE)))</f>
        <v>0.46863448735041918</v>
      </c>
      <c r="H611" s="2">
        <f>VLOOKUP($B611,'Changes (pct point)'!$B:$AA,H$645,FALSE)/(VLOOKUP($B611,'Rates (%) SA2'!$B:$AA,H$645,FALSE)-(VLOOKUP($B611,'Changes (pct point)'!$B:$AA,H$645,FALSE)))</f>
        <v>-0.46914798318376505</v>
      </c>
      <c r="I611" s="2">
        <f>VLOOKUP($B611,'Changes (pct point)'!$B:$AA,I$645,FALSE)/(VLOOKUP($B611,'Rates (%) SA2'!$B:$AA,I$645,FALSE)-(VLOOKUP($B611,'Changes (pct point)'!$B:$AA,I$645,FALSE)))</f>
        <v>-0.41218523088278752</v>
      </c>
      <c r="J611" s="2">
        <f>VLOOKUP($B611,'Changes (pct point)'!$B:$AA,J$645,FALSE)/(VLOOKUP($B611,'Rates (%) SA2'!$B:$AA,J$645,FALSE)-(VLOOKUP($B611,'Changes (pct point)'!$B:$AA,J$645,FALSE)))</f>
        <v>-0.1240535450343058</v>
      </c>
      <c r="K611" s="2">
        <f>VLOOKUP($B611,'Changes (pct point)'!$B:$AA,K$645,FALSE)/(VLOOKUP($B611,'Rates (%) SA2'!$B:$AA,K$645,FALSE)-(VLOOKUP($B611,'Changes (pct point)'!$B:$AA,K$645,FALSE)))</f>
        <v>0.268279083077058</v>
      </c>
      <c r="L611" s="2">
        <f>VLOOKUP($B611,'Changes (pct point)'!$B:$AA,L$645,FALSE)/(VLOOKUP($B611,'Rates (%) SA2'!$B:$AA,L$645,FALSE)-(VLOOKUP($B611,'Changes (pct point)'!$B:$AA,L$645,FALSE)))</f>
        <v>-0.59996758928098715</v>
      </c>
      <c r="M611" s="2">
        <f>VLOOKUP($B611,'Changes (pct point)'!$B:$AA,M$645,FALSE)/(VLOOKUP($B611,'Rates (%) SA2'!$B:$AA,M$645,FALSE)-(VLOOKUP($B611,'Changes (pct point)'!$B:$AA,M$645,FALSE)))</f>
        <v>-0.22555148891863963</v>
      </c>
      <c r="N611" s="2">
        <f>VLOOKUP($B611,'Changes (pct point)'!$B:$AA,N$645,FALSE)/(VLOOKUP($B611,'Rates (%) SA2'!$B:$AA,N$645,FALSE)-(VLOOKUP($B611,'Changes (pct point)'!$B:$AA,N$645,FALSE)))</f>
        <v>-0.73538005238809634</v>
      </c>
      <c r="O611" s="2">
        <f>VLOOKUP($B611,'Changes (pct point)'!$B:$AA,O$645,FALSE)/(VLOOKUP($B611,'Rates (%) SA2'!$B:$AA,O$645,FALSE)-(VLOOKUP($B611,'Changes (pct point)'!$B:$AA,O$645,FALSE)))</f>
        <v>0.31807715741826359</v>
      </c>
      <c r="P611" s="2">
        <f>VLOOKUP($B611,'Changes (pct point)'!$B:$AA,P$645,FALSE)/(VLOOKUP($B611,'Rates (%) SA2'!$B:$AA,P$645,FALSE)-(VLOOKUP($B611,'Changes (pct point)'!$B:$AA,P$645,FALSE)))</f>
        <v>-0.59428737449486402</v>
      </c>
      <c r="Q611" s="2">
        <f>VLOOKUP($B611,'Changes (pct point)'!$B:$AA,Q$645,FALSE)/(VLOOKUP($B611,'Rates (%) SA2'!$B:$AA,Q$645,FALSE)-(VLOOKUP($B611,'Changes (pct point)'!$B:$AA,Q$645,FALSE)))</f>
        <v>-0.484906952525607</v>
      </c>
      <c r="R611" s="2">
        <f>VLOOKUP($B611,'Changes (pct point)'!$B:$AA,R$645,FALSE)/(VLOOKUP($B611,'Rates (%) SA2'!$B:$AA,R$645,FALSE)-(VLOOKUP($B611,'Changes (pct point)'!$B:$AA,R$645,FALSE)))</f>
        <v>0.20579511503239198</v>
      </c>
      <c r="S611" s="2">
        <f>VLOOKUP($B611,'Changes (pct point)'!$B:$AA,S$645,FALSE)/(VLOOKUP($B611,'Rates (%) SA2'!$B:$AA,S$645,FALSE)-(VLOOKUP($B611,'Changes (pct point)'!$B:$AA,S$645,FALSE)))</f>
        <v>8.6570194187151631E-2</v>
      </c>
      <c r="T611" s="2">
        <f>VLOOKUP($B611,'Changes (pct point)'!$B:$AA,T$645,FALSE)/(VLOOKUP($B611,'Rates (%) SA2'!$B:$AA,T$645,FALSE)-(VLOOKUP($B611,'Changes (pct point)'!$B:$AA,T$645,FALSE)))</f>
        <v>-0.49042847062571426</v>
      </c>
      <c r="U611" s="2">
        <f>VLOOKUP($B611,'Changes (pct point)'!$B:$AA,U$645,FALSE)/(VLOOKUP($B611,'Rates (%) SA2'!$B:$AA,U$645,FALSE)-(VLOOKUP($B611,'Changes (pct point)'!$B:$AA,U$645,FALSE)))</f>
        <v>-0.49049553736127383</v>
      </c>
      <c r="V611" s="2" t="e">
        <f>VLOOKUP($B611,'Changes (pct point)'!$B:$AA,V$645,FALSE)/(VLOOKUP($B611,'Rates (%) SA2'!$B:$AA,V$645,FALSE)-(VLOOKUP($B611,'Changes (pct point)'!$B:$AA,V$645,FALSE)))</f>
        <v>#VALUE!</v>
      </c>
      <c r="W611" s="2">
        <f>VLOOKUP($B611,'Changes (pct point)'!$B:$AA,W$645,FALSE)/(VLOOKUP($B611,'Rates (%) SA2'!$B:$AA,W$645,FALSE)-(VLOOKUP($B611,'Changes (pct point)'!$B:$AA,W$645,FALSE)))</f>
        <v>6.9196428571428562E-2</v>
      </c>
      <c r="X611" s="2" t="e">
        <f>VLOOKUP($B611,'Changes (pct point)'!$B:$AA,X$645,FALSE)/(VLOOKUP($B611,'Rates (%) SA2'!$B:$AA,X$645,FALSE)-(VLOOKUP($B611,'Changes (pct point)'!$B:$AA,X$645,FALSE)))</f>
        <v>#DIV/0!</v>
      </c>
      <c r="Y611" s="2">
        <f>VLOOKUP($B611,'Changes (pct point)'!$B:$AA,Y$645,FALSE)/(VLOOKUP($B611,'Rates (%) SA2'!$B:$AA,Y$645,FALSE)-(VLOOKUP($B611,'Changes (pct point)'!$B:$AA,Y$645,FALSE)))</f>
        <v>7.0063694267515922E-2</v>
      </c>
      <c r="Z611" s="2">
        <f>VLOOKUP($B611,'Changes (pct point)'!$B:$AA,Z$645,FALSE)/(VLOOKUP($B611,'Rates (%) SA2'!$B:$AA,Z$645,FALSE)-(VLOOKUP($B611,'Changes (pct point)'!$B:$AA,Z$645,FALSE)))</f>
        <v>-0.34042553191489355</v>
      </c>
    </row>
    <row r="612" spans="1:26" x14ac:dyDescent="0.3">
      <c r="A612">
        <v>106021615</v>
      </c>
      <c r="B612" t="s">
        <v>191</v>
      </c>
      <c r="C612" s="2">
        <f>VLOOKUP($B612,'Changes (pct point)'!$B:$AA,C$645,FALSE)/(VLOOKUP($B612,'Rates (%) SA2'!$B:$AA,C$645,FALSE)-(VLOOKUP($B612,'Changes (pct point)'!$B:$AA,C$645,FALSE)))</f>
        <v>-0.35027620506563634</v>
      </c>
      <c r="D612" s="2">
        <f>VLOOKUP($B612,'Changes (pct point)'!$B:$AA,D$645,FALSE)/(VLOOKUP($B612,'Rates (%) SA2'!$B:$AA,D$645,FALSE)-(VLOOKUP($B612,'Changes (pct point)'!$B:$AA,D$645,FALSE)))</f>
        <v>-0.54980865904618481</v>
      </c>
      <c r="E612" s="2">
        <f>VLOOKUP($B612,'Changes (pct point)'!$B:$AA,E$645,FALSE)/(VLOOKUP($B612,'Rates (%) SA2'!$B:$AA,E$645,FALSE)-(VLOOKUP($B612,'Changes (pct point)'!$B:$AA,E$645,FALSE)))</f>
        <v>-0.52971092671983611</v>
      </c>
      <c r="F612" s="2">
        <f>VLOOKUP($B612,'Changes (pct point)'!$B:$AA,F$645,FALSE)/(VLOOKUP($B612,'Rates (%) SA2'!$B:$AA,F$645,FALSE)-(VLOOKUP($B612,'Changes (pct point)'!$B:$AA,F$645,FALSE)))</f>
        <v>-0.29130267698981277</v>
      </c>
      <c r="G612" s="2">
        <f>VLOOKUP($B612,'Changes (pct point)'!$B:$AA,G$645,FALSE)/(VLOOKUP($B612,'Rates (%) SA2'!$B:$AA,G$645,FALSE)-(VLOOKUP($B612,'Changes (pct point)'!$B:$AA,G$645,FALSE)))</f>
        <v>9.2692794895078465E-2</v>
      </c>
      <c r="H612" s="2">
        <f>VLOOKUP($B612,'Changes (pct point)'!$B:$AA,H$645,FALSE)/(VLOOKUP($B612,'Rates (%) SA2'!$B:$AA,H$645,FALSE)-(VLOOKUP($B612,'Changes (pct point)'!$B:$AA,H$645,FALSE)))</f>
        <v>-0.19130888856990114</v>
      </c>
      <c r="I612" s="2">
        <f>VLOOKUP($B612,'Changes (pct point)'!$B:$AA,I$645,FALSE)/(VLOOKUP($B612,'Rates (%) SA2'!$B:$AA,I$645,FALSE)-(VLOOKUP($B612,'Changes (pct point)'!$B:$AA,I$645,FALSE)))</f>
        <v>-0.31858473884914545</v>
      </c>
      <c r="J612" s="2">
        <f>VLOOKUP($B612,'Changes (pct point)'!$B:$AA,J$645,FALSE)/(VLOOKUP($B612,'Rates (%) SA2'!$B:$AA,J$645,FALSE)-(VLOOKUP($B612,'Changes (pct point)'!$B:$AA,J$645,FALSE)))</f>
        <v>-0.11272668724239474</v>
      </c>
      <c r="K612" s="2">
        <f>VLOOKUP($B612,'Changes (pct point)'!$B:$AA,K$645,FALSE)/(VLOOKUP($B612,'Rates (%) SA2'!$B:$AA,K$645,FALSE)-(VLOOKUP($B612,'Changes (pct point)'!$B:$AA,K$645,FALSE)))</f>
        <v>0.25642744027231229</v>
      </c>
      <c r="L612" s="2">
        <f>VLOOKUP($B612,'Changes (pct point)'!$B:$AA,L$645,FALSE)/(VLOOKUP($B612,'Rates (%) SA2'!$B:$AA,L$645,FALSE)-(VLOOKUP($B612,'Changes (pct point)'!$B:$AA,L$645,FALSE)))</f>
        <v>-0.63974516131514558</v>
      </c>
      <c r="M612" s="2">
        <f>VLOOKUP($B612,'Changes (pct point)'!$B:$AA,M$645,FALSE)/(VLOOKUP($B612,'Rates (%) SA2'!$B:$AA,M$645,FALSE)-(VLOOKUP($B612,'Changes (pct point)'!$B:$AA,M$645,FALSE)))</f>
        <v>-0.29100441070152822</v>
      </c>
      <c r="N612" s="2">
        <f>VLOOKUP($B612,'Changes (pct point)'!$B:$AA,N$645,FALSE)/(VLOOKUP($B612,'Rates (%) SA2'!$B:$AA,N$645,FALSE)-(VLOOKUP($B612,'Changes (pct point)'!$B:$AA,N$645,FALSE)))</f>
        <v>-0.61129078824035876</v>
      </c>
      <c r="O612" s="2">
        <f>VLOOKUP($B612,'Changes (pct point)'!$B:$AA,O$645,FALSE)/(VLOOKUP($B612,'Rates (%) SA2'!$B:$AA,O$645,FALSE)-(VLOOKUP($B612,'Changes (pct point)'!$B:$AA,O$645,FALSE)))</f>
        <v>0.47819167845179716</v>
      </c>
      <c r="P612" s="2">
        <f>VLOOKUP($B612,'Changes (pct point)'!$B:$AA,P$645,FALSE)/(VLOOKUP($B612,'Rates (%) SA2'!$B:$AA,P$645,FALSE)-(VLOOKUP($B612,'Changes (pct point)'!$B:$AA,P$645,FALSE)))</f>
        <v>-0.2949325517959166</v>
      </c>
      <c r="Q612" s="2">
        <f>VLOOKUP($B612,'Changes (pct point)'!$B:$AA,Q$645,FALSE)/(VLOOKUP($B612,'Rates (%) SA2'!$B:$AA,Q$645,FALSE)-(VLOOKUP($B612,'Changes (pct point)'!$B:$AA,Q$645,FALSE)))</f>
        <v>-0.20711758533843944</v>
      </c>
      <c r="R612" s="2">
        <f>VLOOKUP($B612,'Changes (pct point)'!$B:$AA,R$645,FALSE)/(VLOOKUP($B612,'Rates (%) SA2'!$B:$AA,R$645,FALSE)-(VLOOKUP($B612,'Changes (pct point)'!$B:$AA,R$645,FALSE)))</f>
        <v>0.20133722780024677</v>
      </c>
      <c r="S612" s="2">
        <f>VLOOKUP($B612,'Changes (pct point)'!$B:$AA,S$645,FALSE)/(VLOOKUP($B612,'Rates (%) SA2'!$B:$AA,S$645,FALSE)-(VLOOKUP($B612,'Changes (pct point)'!$B:$AA,S$645,FALSE)))</f>
        <v>-0.28094254294883891</v>
      </c>
      <c r="T612" s="2">
        <f>VLOOKUP($B612,'Changes (pct point)'!$B:$AA,T$645,FALSE)/(VLOOKUP($B612,'Rates (%) SA2'!$B:$AA,T$645,FALSE)-(VLOOKUP($B612,'Changes (pct point)'!$B:$AA,T$645,FALSE)))</f>
        <v>0.58451354752393259</v>
      </c>
      <c r="U612" s="2">
        <f>VLOOKUP($B612,'Changes (pct point)'!$B:$AA,U$645,FALSE)/(VLOOKUP($B612,'Rates (%) SA2'!$B:$AA,U$645,FALSE)-(VLOOKUP($B612,'Changes (pct point)'!$B:$AA,U$645,FALSE)))</f>
        <v>-0.49371916240061325</v>
      </c>
      <c r="V612" s="2">
        <f>VLOOKUP($B612,'Changes (pct point)'!$B:$AA,V$645,FALSE)/(VLOOKUP($B612,'Rates (%) SA2'!$B:$AA,V$645,FALSE)-(VLOOKUP($B612,'Changes (pct point)'!$B:$AA,V$645,FALSE)))</f>
        <v>7.7471872285114679E-2</v>
      </c>
      <c r="W612" s="2">
        <f>VLOOKUP($B612,'Changes (pct point)'!$B:$AA,W$645,FALSE)/(VLOOKUP($B612,'Rates (%) SA2'!$B:$AA,W$645,FALSE)-(VLOOKUP($B612,'Changes (pct point)'!$B:$AA,W$645,FALSE)))</f>
        <v>-5.2466718872357092E-2</v>
      </c>
      <c r="X612" s="2">
        <f>VLOOKUP($B612,'Changes (pct point)'!$B:$AA,X$645,FALSE)/(VLOOKUP($B612,'Rates (%) SA2'!$B:$AA,X$645,FALSE)-(VLOOKUP($B612,'Changes (pct point)'!$B:$AA,X$645,FALSE)))</f>
        <v>-0.38662567255956953</v>
      </c>
      <c r="Y612" s="2">
        <f>VLOOKUP($B612,'Changes (pct point)'!$B:$AA,Y$645,FALSE)/(VLOOKUP($B612,'Rates (%) SA2'!$B:$AA,Y$645,FALSE)-(VLOOKUP($B612,'Changes (pct point)'!$B:$AA,Y$645,FALSE)))</f>
        <v>-0.7166297117516629</v>
      </c>
      <c r="Z612" s="2">
        <f>VLOOKUP($B612,'Changes (pct point)'!$B:$AA,Z$645,FALSE)/(VLOOKUP($B612,'Rates (%) SA2'!$B:$AA,Z$645,FALSE)-(VLOOKUP($B612,'Changes (pct point)'!$B:$AA,Z$645,FALSE)))</f>
        <v>0.16607301869991095</v>
      </c>
    </row>
    <row r="613" spans="1:26" x14ac:dyDescent="0.3">
      <c r="A613">
        <v>103031072</v>
      </c>
      <c r="B613" t="s">
        <v>146</v>
      </c>
      <c r="C613" s="2">
        <f>VLOOKUP($B613,'Changes (pct point)'!$B:$AA,C$645,FALSE)/(VLOOKUP($B613,'Rates (%) SA2'!$B:$AA,C$645,FALSE)-(VLOOKUP($B613,'Changes (pct point)'!$B:$AA,C$645,FALSE)))</f>
        <v>-0.370683836589698</v>
      </c>
      <c r="D613" s="2">
        <f>VLOOKUP($B613,'Changes (pct point)'!$B:$AA,D$645,FALSE)/(VLOOKUP($B613,'Rates (%) SA2'!$B:$AA,D$645,FALSE)-(VLOOKUP($B613,'Changes (pct point)'!$B:$AA,D$645,FALSE)))</f>
        <v>-0.51508545034642028</v>
      </c>
      <c r="E613" s="2">
        <f>VLOOKUP($B613,'Changes (pct point)'!$B:$AA,E$645,FALSE)/(VLOOKUP($B613,'Rates (%) SA2'!$B:$AA,E$645,FALSE)-(VLOOKUP($B613,'Changes (pct point)'!$B:$AA,E$645,FALSE)))</f>
        <v>-0.61199999999999999</v>
      </c>
      <c r="F613" s="2">
        <f>VLOOKUP($B613,'Changes (pct point)'!$B:$AA,F$645,FALSE)/(VLOOKUP($B613,'Rates (%) SA2'!$B:$AA,F$645,FALSE)-(VLOOKUP($B613,'Changes (pct point)'!$B:$AA,F$645,FALSE)))</f>
        <v>-0.40645077473182362</v>
      </c>
      <c r="G613" s="2">
        <f>VLOOKUP($B613,'Changes (pct point)'!$B:$AA,G$645,FALSE)/(VLOOKUP($B613,'Rates (%) SA2'!$B:$AA,G$645,FALSE)-(VLOOKUP($B613,'Changes (pct point)'!$B:$AA,G$645,FALSE)))</f>
        <v>0.12348406374501991</v>
      </c>
      <c r="H613" s="2">
        <f>VLOOKUP($B613,'Changes (pct point)'!$B:$AA,H$645,FALSE)/(VLOOKUP($B613,'Rates (%) SA2'!$B:$AA,H$645,FALSE)-(VLOOKUP($B613,'Changes (pct point)'!$B:$AA,H$645,FALSE)))</f>
        <v>-0.24943536977491965</v>
      </c>
      <c r="I613" s="2">
        <f>VLOOKUP($B613,'Changes (pct point)'!$B:$AA,I$645,FALSE)/(VLOOKUP($B613,'Rates (%) SA2'!$B:$AA,I$645,FALSE)-(VLOOKUP($B613,'Changes (pct point)'!$B:$AA,I$645,FALSE)))</f>
        <v>-0.38624707740916275</v>
      </c>
      <c r="J613" s="2">
        <f>VLOOKUP($B613,'Changes (pct point)'!$B:$AA,J$645,FALSE)/(VLOOKUP($B613,'Rates (%) SA2'!$B:$AA,J$645,FALSE)-(VLOOKUP($B613,'Changes (pct point)'!$B:$AA,J$645,FALSE)))</f>
        <v>-7.5435526315789495E-2</v>
      </c>
      <c r="K613" s="2">
        <f>VLOOKUP($B613,'Changes (pct point)'!$B:$AA,K$645,FALSE)/(VLOOKUP($B613,'Rates (%) SA2'!$B:$AA,K$645,FALSE)-(VLOOKUP($B613,'Changes (pct point)'!$B:$AA,K$645,FALSE)))</f>
        <v>-5.9542857142856741E-3</v>
      </c>
      <c r="L613" s="2">
        <f>VLOOKUP($B613,'Changes (pct point)'!$B:$AA,L$645,FALSE)/(VLOOKUP($B613,'Rates (%) SA2'!$B:$AA,L$645,FALSE)-(VLOOKUP($B613,'Changes (pct point)'!$B:$AA,L$645,FALSE)))</f>
        <v>-0.5680030837004405</v>
      </c>
      <c r="M613" s="2">
        <f>VLOOKUP($B613,'Changes (pct point)'!$B:$AA,M$645,FALSE)/(VLOOKUP($B613,'Rates (%) SA2'!$B:$AA,M$645,FALSE)-(VLOOKUP($B613,'Changes (pct point)'!$B:$AA,M$645,FALSE)))</f>
        <v>-0.42118145695364229</v>
      </c>
      <c r="N613" s="2">
        <f>VLOOKUP($B613,'Changes (pct point)'!$B:$AA,N$645,FALSE)/(VLOOKUP($B613,'Rates (%) SA2'!$B:$AA,N$645,FALSE)-(VLOOKUP($B613,'Changes (pct point)'!$B:$AA,N$645,FALSE)))</f>
        <v>-0.65996046511627904</v>
      </c>
      <c r="O613" s="2">
        <f>VLOOKUP($B613,'Changes (pct point)'!$B:$AA,O$645,FALSE)/(VLOOKUP($B613,'Rates (%) SA2'!$B:$AA,O$645,FALSE)-(VLOOKUP($B613,'Changes (pct point)'!$B:$AA,O$645,FALSE)))</f>
        <v>-4.3044444444444744E-3</v>
      </c>
      <c r="P613" s="2">
        <f>VLOOKUP($B613,'Changes (pct point)'!$B:$AA,P$645,FALSE)/(VLOOKUP($B613,'Rates (%) SA2'!$B:$AA,P$645,FALSE)-(VLOOKUP($B613,'Changes (pct point)'!$B:$AA,P$645,FALSE)))</f>
        <v>-0.36027727272727278</v>
      </c>
      <c r="Q613" s="2">
        <f>VLOOKUP($B613,'Changes (pct point)'!$B:$AA,Q$645,FALSE)/(VLOOKUP($B613,'Rates (%) SA2'!$B:$AA,Q$645,FALSE)-(VLOOKUP($B613,'Changes (pct point)'!$B:$AA,Q$645,FALSE)))</f>
        <v>-0.34429908256880731</v>
      </c>
      <c r="R613" s="2">
        <f>VLOOKUP($B613,'Changes (pct point)'!$B:$AA,R$645,FALSE)/(VLOOKUP($B613,'Rates (%) SA2'!$B:$AA,R$645,FALSE)-(VLOOKUP($B613,'Changes (pct point)'!$B:$AA,R$645,FALSE)))</f>
        <v>0.15960481927710857</v>
      </c>
      <c r="S613" s="2">
        <f>VLOOKUP($B613,'Changes (pct point)'!$B:$AA,S$645,FALSE)/(VLOOKUP($B613,'Rates (%) SA2'!$B:$AA,S$645,FALSE)-(VLOOKUP($B613,'Changes (pct point)'!$B:$AA,S$645,FALSE)))</f>
        <v>-0.47315375302663448</v>
      </c>
      <c r="T613" s="2">
        <f>VLOOKUP($B613,'Changes (pct point)'!$B:$AA,T$645,FALSE)/(VLOOKUP($B613,'Rates (%) SA2'!$B:$AA,T$645,FALSE)-(VLOOKUP($B613,'Changes (pct point)'!$B:$AA,T$645,FALSE)))</f>
        <v>0.61776838235294129</v>
      </c>
      <c r="U613" s="2">
        <f>VLOOKUP($B613,'Changes (pct point)'!$B:$AA,U$645,FALSE)/(VLOOKUP($B613,'Rates (%) SA2'!$B:$AA,U$645,FALSE)-(VLOOKUP($B613,'Changes (pct point)'!$B:$AA,U$645,FALSE)))</f>
        <v>-0.49374358381502892</v>
      </c>
      <c r="V613" s="2">
        <f>VLOOKUP($B613,'Changes (pct point)'!$B:$AA,V$645,FALSE)/(VLOOKUP($B613,'Rates (%) SA2'!$B:$AA,V$645,FALSE)-(VLOOKUP($B613,'Changes (pct point)'!$B:$AA,V$645,FALSE)))</f>
        <v>-0.3228776892430279</v>
      </c>
      <c r="W613" s="2">
        <f>VLOOKUP($B613,'Changes (pct point)'!$B:$AA,W$645,FALSE)/(VLOOKUP($B613,'Rates (%) SA2'!$B:$AA,W$645,FALSE)-(VLOOKUP($B613,'Changes (pct point)'!$B:$AA,W$645,FALSE)))</f>
        <v>6.4490445859872625E-2</v>
      </c>
      <c r="X613" s="2">
        <f>VLOOKUP($B613,'Changes (pct point)'!$B:$AA,X$645,FALSE)/(VLOOKUP($B613,'Rates (%) SA2'!$B:$AA,X$645,FALSE)-(VLOOKUP($B613,'Changes (pct point)'!$B:$AA,X$645,FALSE)))</f>
        <v>-0.23037790697674418</v>
      </c>
      <c r="Y613" s="2">
        <f>VLOOKUP($B613,'Changes (pct point)'!$B:$AA,Y$645,FALSE)/(VLOOKUP($B613,'Rates (%) SA2'!$B:$AA,Y$645,FALSE)-(VLOOKUP($B613,'Changes (pct point)'!$B:$AA,Y$645,FALSE)))</f>
        <v>-0.79891092959937759</v>
      </c>
      <c r="Z613" s="2">
        <f>VLOOKUP($B613,'Changes (pct point)'!$B:$AA,Z$645,FALSE)/(VLOOKUP($B613,'Rates (%) SA2'!$B:$AA,Z$645,FALSE)-(VLOOKUP($B613,'Changes (pct point)'!$B:$AA,Z$645,FALSE)))</f>
        <v>-7.5465313028764802E-2</v>
      </c>
    </row>
    <row r="614" spans="1:26" x14ac:dyDescent="0.3">
      <c r="A614">
        <v>101031013</v>
      </c>
      <c r="B614" t="s">
        <v>80</v>
      </c>
      <c r="C614" s="2">
        <f>VLOOKUP($B614,'Changes (pct point)'!$B:$AA,C$645,FALSE)/(VLOOKUP($B614,'Rates (%) SA2'!$B:$AA,C$645,FALSE)-(VLOOKUP($B614,'Changes (pct point)'!$B:$AA,C$645,FALSE)))</f>
        <v>-0.18854303278688522</v>
      </c>
      <c r="D614" s="2">
        <f>VLOOKUP($B614,'Changes (pct point)'!$B:$AA,D$645,FALSE)/(VLOOKUP($B614,'Rates (%) SA2'!$B:$AA,D$645,FALSE)-(VLOOKUP($B614,'Changes (pct point)'!$B:$AA,D$645,FALSE)))</f>
        <v>-7.2923809523809516E-2</v>
      </c>
      <c r="E614" s="2">
        <f>VLOOKUP($B614,'Changes (pct point)'!$B:$AA,E$645,FALSE)/(VLOOKUP($B614,'Rates (%) SA2'!$B:$AA,E$645,FALSE)-(VLOOKUP($B614,'Changes (pct point)'!$B:$AA,E$645,FALSE)))</f>
        <v>2.3653</v>
      </c>
      <c r="F614" s="2">
        <f>VLOOKUP($B614,'Changes (pct point)'!$B:$AA,F$645,FALSE)/(VLOOKUP($B614,'Rates (%) SA2'!$B:$AA,F$645,FALSE)-(VLOOKUP($B614,'Changes (pct point)'!$B:$AA,F$645,FALSE)))</f>
        <v>4.81364341085272E-2</v>
      </c>
      <c r="G614" s="2">
        <f>VLOOKUP($B614,'Changes (pct point)'!$B:$AA,G$645,FALSE)/(VLOOKUP($B614,'Rates (%) SA2'!$B:$AA,G$645,FALSE)-(VLOOKUP($B614,'Changes (pct point)'!$B:$AA,G$645,FALSE)))</f>
        <v>-0.5244413043478261</v>
      </c>
      <c r="H614" s="2">
        <f>VLOOKUP($B614,'Changes (pct point)'!$B:$AA,H$645,FALSE)/(VLOOKUP($B614,'Rates (%) SA2'!$B:$AA,H$645,FALSE)-(VLOOKUP($B614,'Changes (pct point)'!$B:$AA,H$645,FALSE)))</f>
        <v>2.2924271844660209E-2</v>
      </c>
      <c r="I614" s="2">
        <f>VLOOKUP($B614,'Changes (pct point)'!$B:$AA,I$645,FALSE)/(VLOOKUP($B614,'Rates (%) SA2'!$B:$AA,I$645,FALSE)-(VLOOKUP($B614,'Changes (pct point)'!$B:$AA,I$645,FALSE)))</f>
        <v>-0.3534741666666667</v>
      </c>
      <c r="J614" s="2">
        <f>VLOOKUP($B614,'Changes (pct point)'!$B:$AA,J$645,FALSE)/(VLOOKUP($B614,'Rates (%) SA2'!$B:$AA,J$645,FALSE)-(VLOOKUP($B614,'Changes (pct point)'!$B:$AA,J$645,FALSE)))</f>
        <v>-0.37295568181818178</v>
      </c>
      <c r="K614" s="2">
        <f>VLOOKUP($B614,'Changes (pct point)'!$B:$AA,K$645,FALSE)/(VLOOKUP($B614,'Rates (%) SA2'!$B:$AA,K$645,FALSE)-(VLOOKUP($B614,'Changes (pct point)'!$B:$AA,K$645,FALSE)))</f>
        <v>-0.35757058823529408</v>
      </c>
      <c r="L614" s="2" t="e">
        <f>VLOOKUP($B614,'Changes (pct point)'!$B:$AA,L$645,FALSE)/(VLOOKUP($B614,'Rates (%) SA2'!$B:$AA,L$645,FALSE)-(VLOOKUP($B614,'Changes (pct point)'!$B:$AA,L$645,FALSE)))</f>
        <v>#DIV/0!</v>
      </c>
      <c r="M614" s="2">
        <f>VLOOKUP($B614,'Changes (pct point)'!$B:$AA,M$645,FALSE)/(VLOOKUP($B614,'Rates (%) SA2'!$B:$AA,M$645,FALSE)-(VLOOKUP($B614,'Changes (pct point)'!$B:$AA,M$645,FALSE)))</f>
        <v>-0.83119069767441867</v>
      </c>
      <c r="N614" s="2">
        <f>VLOOKUP($B614,'Changes (pct point)'!$B:$AA,N$645,FALSE)/(VLOOKUP($B614,'Rates (%) SA2'!$B:$AA,N$645,FALSE)-(VLOOKUP($B614,'Changes (pct point)'!$B:$AA,N$645,FALSE)))</f>
        <v>0.85088750000000002</v>
      </c>
      <c r="O614" s="2">
        <f>VLOOKUP($B614,'Changes (pct point)'!$B:$AA,O$645,FALSE)/(VLOOKUP($B614,'Rates (%) SA2'!$B:$AA,O$645,FALSE)-(VLOOKUP($B614,'Changes (pct point)'!$B:$AA,O$645,FALSE)))</f>
        <v>-0.10626785714285709</v>
      </c>
      <c r="P614" s="2" t="e">
        <f>VLOOKUP($B614,'Changes (pct point)'!$B:$AA,P$645,FALSE)/(VLOOKUP($B614,'Rates (%) SA2'!$B:$AA,P$645,FALSE)-(VLOOKUP($B614,'Changes (pct point)'!$B:$AA,P$645,FALSE)))</f>
        <v>#VALUE!</v>
      </c>
      <c r="Q614" s="2">
        <f>VLOOKUP($B614,'Changes (pct point)'!$B:$AA,Q$645,FALSE)/(VLOOKUP($B614,'Rates (%) SA2'!$B:$AA,Q$645,FALSE)-(VLOOKUP($B614,'Changes (pct point)'!$B:$AA,Q$645,FALSE)))</f>
        <v>2.2557746478873219E-2</v>
      </c>
      <c r="R614" s="2">
        <f>VLOOKUP($B614,'Changes (pct point)'!$B:$AA,R$645,FALSE)/(VLOOKUP($B614,'Rates (%) SA2'!$B:$AA,R$645,FALSE)-(VLOOKUP($B614,'Changes (pct point)'!$B:$AA,R$645,FALSE)))</f>
        <v>-0.58693913043478263</v>
      </c>
      <c r="S614" s="2">
        <f>VLOOKUP($B614,'Changes (pct point)'!$B:$AA,S$645,FALSE)/(VLOOKUP($B614,'Rates (%) SA2'!$B:$AA,S$645,FALSE)-(VLOOKUP($B614,'Changes (pct point)'!$B:$AA,S$645,FALSE)))</f>
        <v>-0.44490370370370369</v>
      </c>
      <c r="T614" s="2">
        <f>VLOOKUP($B614,'Changes (pct point)'!$B:$AA,T$645,FALSE)/(VLOOKUP($B614,'Rates (%) SA2'!$B:$AA,T$645,FALSE)-(VLOOKUP($B614,'Changes (pct point)'!$B:$AA,T$645,FALSE)))</f>
        <v>0.35637068965517238</v>
      </c>
      <c r="U614" s="2">
        <f>VLOOKUP($B614,'Changes (pct point)'!$B:$AA,U$645,FALSE)/(VLOOKUP($B614,'Rates (%) SA2'!$B:$AA,U$645,FALSE)-(VLOOKUP($B614,'Changes (pct point)'!$B:$AA,U$645,FALSE)))</f>
        <v>-0.49776086956521742</v>
      </c>
      <c r="V614" s="2" t="e">
        <f>VLOOKUP($B614,'Changes (pct point)'!$B:$AA,V$645,FALSE)/(VLOOKUP($B614,'Rates (%) SA2'!$B:$AA,V$645,FALSE)-(VLOOKUP($B614,'Changes (pct point)'!$B:$AA,V$645,FALSE)))</f>
        <v>#VALUE!</v>
      </c>
      <c r="W614" s="2">
        <f>VLOOKUP($B614,'Changes (pct point)'!$B:$AA,W$645,FALSE)/(VLOOKUP($B614,'Rates (%) SA2'!$B:$AA,W$645,FALSE)-(VLOOKUP($B614,'Changes (pct point)'!$B:$AA,W$645,FALSE)))</f>
        <v>0.26133501259445846</v>
      </c>
      <c r="X614" s="2">
        <f>VLOOKUP($B614,'Changes (pct point)'!$B:$AA,X$645,FALSE)/(VLOOKUP($B614,'Rates (%) SA2'!$B:$AA,X$645,FALSE)-(VLOOKUP($B614,'Changes (pct point)'!$B:$AA,X$645,FALSE)))</f>
        <v>-0.21033210332103319</v>
      </c>
      <c r="Y614" s="2" t="e">
        <f>VLOOKUP($B614,'Changes (pct point)'!$B:$AA,Y$645,FALSE)/(VLOOKUP($B614,'Rates (%) SA2'!$B:$AA,Y$645,FALSE)-(VLOOKUP($B614,'Changes (pct point)'!$B:$AA,Y$645,FALSE)))</f>
        <v>#DIV/0!</v>
      </c>
      <c r="Z614" s="2">
        <f>VLOOKUP($B614,'Changes (pct point)'!$B:$AA,Z$645,FALSE)/(VLOOKUP($B614,'Rates (%) SA2'!$B:$AA,Z$645,FALSE)-(VLOOKUP($B614,'Changes (pct point)'!$B:$AA,Z$645,FALSE)))</f>
        <v>-0.30893000804505227</v>
      </c>
    </row>
    <row r="615" spans="1:26" x14ac:dyDescent="0.3">
      <c r="A615">
        <v>101021008</v>
      </c>
      <c r="B615" t="s">
        <v>74</v>
      </c>
      <c r="C615" s="2">
        <f>VLOOKUP($B615,'Changes (pct point)'!$B:$AA,C$645,FALSE)/(VLOOKUP($B615,'Rates (%) SA2'!$B:$AA,C$645,FALSE)-(VLOOKUP($B615,'Changes (pct point)'!$B:$AA,C$645,FALSE)))</f>
        <v>-0.18619565217391298</v>
      </c>
      <c r="D615" s="2">
        <f>VLOOKUP($B615,'Changes (pct point)'!$B:$AA,D$645,FALSE)/(VLOOKUP($B615,'Rates (%) SA2'!$B:$AA,D$645,FALSE)-(VLOOKUP($B615,'Changes (pct point)'!$B:$AA,D$645,FALSE)))</f>
        <v>-0.50714535315985121</v>
      </c>
      <c r="E615" s="2">
        <f>VLOOKUP($B615,'Changes (pct point)'!$B:$AA,E$645,FALSE)/(VLOOKUP($B615,'Rates (%) SA2'!$B:$AA,E$645,FALSE)-(VLOOKUP($B615,'Changes (pct point)'!$B:$AA,E$645,FALSE)))</f>
        <v>-0.56566767676767682</v>
      </c>
      <c r="F615" s="2">
        <f>VLOOKUP($B615,'Changes (pct point)'!$B:$AA,F$645,FALSE)/(VLOOKUP($B615,'Rates (%) SA2'!$B:$AA,F$645,FALSE)-(VLOOKUP($B615,'Changes (pct point)'!$B:$AA,F$645,FALSE)))</f>
        <v>0.11722222222222217</v>
      </c>
      <c r="G615" s="2">
        <f>VLOOKUP($B615,'Changes (pct point)'!$B:$AA,G$645,FALSE)/(VLOOKUP($B615,'Rates (%) SA2'!$B:$AA,G$645,FALSE)-(VLOOKUP($B615,'Changes (pct point)'!$B:$AA,G$645,FALSE)))</f>
        <v>-0.15833274336283187</v>
      </c>
      <c r="H615" s="2">
        <f>VLOOKUP($B615,'Changes (pct point)'!$B:$AA,H$645,FALSE)/(VLOOKUP($B615,'Rates (%) SA2'!$B:$AA,H$645,FALSE)-(VLOOKUP($B615,'Changes (pct point)'!$B:$AA,H$645,FALSE)))</f>
        <v>4.4248829431438208E-2</v>
      </c>
      <c r="I615" s="2">
        <f>VLOOKUP($B615,'Changes (pct point)'!$B:$AA,I$645,FALSE)/(VLOOKUP($B615,'Rates (%) SA2'!$B:$AA,I$645,FALSE)-(VLOOKUP($B615,'Changes (pct point)'!$B:$AA,I$645,FALSE)))</f>
        <v>-0.11208226950354623</v>
      </c>
      <c r="J615" s="2">
        <f>VLOOKUP($B615,'Changes (pct point)'!$B:$AA,J$645,FALSE)/(VLOOKUP($B615,'Rates (%) SA2'!$B:$AA,J$645,FALSE)-(VLOOKUP($B615,'Changes (pct point)'!$B:$AA,J$645,FALSE)))</f>
        <v>-0.14352750000000003</v>
      </c>
      <c r="K615" s="2">
        <f>VLOOKUP($B615,'Changes (pct point)'!$B:$AA,K$645,FALSE)/(VLOOKUP($B615,'Rates (%) SA2'!$B:$AA,K$645,FALSE)-(VLOOKUP($B615,'Changes (pct point)'!$B:$AA,K$645,FALSE)))</f>
        <v>0.95632727272727269</v>
      </c>
      <c r="L615" s="2">
        <f>VLOOKUP($B615,'Changes (pct point)'!$B:$AA,L$645,FALSE)/(VLOOKUP($B615,'Rates (%) SA2'!$B:$AA,L$645,FALSE)-(VLOOKUP($B615,'Changes (pct point)'!$B:$AA,L$645,FALSE)))</f>
        <v>-0.38194095238095238</v>
      </c>
      <c r="M615" s="2">
        <f>VLOOKUP($B615,'Changes (pct point)'!$B:$AA,M$645,FALSE)/(VLOOKUP($B615,'Rates (%) SA2'!$B:$AA,M$645,FALSE)-(VLOOKUP($B615,'Changes (pct point)'!$B:$AA,M$645,FALSE)))</f>
        <v>-0.24104874551971331</v>
      </c>
      <c r="N615" s="2">
        <f>VLOOKUP($B615,'Changes (pct point)'!$B:$AA,N$645,FALSE)/(VLOOKUP($B615,'Rates (%) SA2'!$B:$AA,N$645,FALSE)-(VLOOKUP($B615,'Changes (pct point)'!$B:$AA,N$645,FALSE)))</f>
        <v>-0.1505046511627906</v>
      </c>
      <c r="O615" s="2">
        <f>VLOOKUP($B615,'Changes (pct point)'!$B:$AA,O$645,FALSE)/(VLOOKUP($B615,'Rates (%) SA2'!$B:$AA,O$645,FALSE)-(VLOOKUP($B615,'Changes (pct point)'!$B:$AA,O$645,FALSE)))</f>
        <v>0.91900689655172429</v>
      </c>
      <c r="P615" s="2">
        <f>VLOOKUP($B615,'Changes (pct point)'!$B:$AA,P$645,FALSE)/(VLOOKUP($B615,'Rates (%) SA2'!$B:$AA,P$645,FALSE)-(VLOOKUP($B615,'Changes (pct point)'!$B:$AA,P$645,FALSE)))</f>
        <v>-0.24331639344262296</v>
      </c>
      <c r="Q615" s="2">
        <f>VLOOKUP($B615,'Changes (pct point)'!$B:$AA,Q$645,FALSE)/(VLOOKUP($B615,'Rates (%) SA2'!$B:$AA,Q$645,FALSE)-(VLOOKUP($B615,'Changes (pct point)'!$B:$AA,Q$645,FALSE)))</f>
        <v>3.21854237288135E-2</v>
      </c>
      <c r="R615" s="2">
        <f>VLOOKUP($B615,'Changes (pct point)'!$B:$AA,R$645,FALSE)/(VLOOKUP($B615,'Rates (%) SA2'!$B:$AA,R$645,FALSE)-(VLOOKUP($B615,'Changes (pct point)'!$B:$AA,R$645,FALSE)))</f>
        <v>-0.11776181818181812</v>
      </c>
      <c r="S615" s="2">
        <f>VLOOKUP($B615,'Changes (pct point)'!$B:$AA,S$645,FALSE)/(VLOOKUP($B615,'Rates (%) SA2'!$B:$AA,S$645,FALSE)-(VLOOKUP($B615,'Changes (pct point)'!$B:$AA,S$645,FALSE)))</f>
        <v>-0.33512694610778448</v>
      </c>
      <c r="T615" s="2">
        <f>VLOOKUP($B615,'Changes (pct point)'!$B:$AA,T$645,FALSE)/(VLOOKUP($B615,'Rates (%) SA2'!$B:$AA,T$645,FALSE)-(VLOOKUP($B615,'Changes (pct point)'!$B:$AA,T$645,FALSE)))</f>
        <v>1.4944230769230773</v>
      </c>
      <c r="U615" s="2">
        <f>VLOOKUP($B615,'Changes (pct point)'!$B:$AA,U$645,FALSE)/(VLOOKUP($B615,'Rates (%) SA2'!$B:$AA,U$645,FALSE)-(VLOOKUP($B615,'Changes (pct point)'!$B:$AA,U$645,FALSE)))</f>
        <v>-0.50287947019867552</v>
      </c>
      <c r="V615" s="2">
        <f>VLOOKUP($B615,'Changes (pct point)'!$B:$AA,V$645,FALSE)/(VLOOKUP($B615,'Rates (%) SA2'!$B:$AA,V$645,FALSE)-(VLOOKUP($B615,'Changes (pct point)'!$B:$AA,V$645,FALSE)))</f>
        <v>-0.28585051546391743</v>
      </c>
      <c r="W615" s="2">
        <f>VLOOKUP($B615,'Changes (pct point)'!$B:$AA,W$645,FALSE)/(VLOOKUP($B615,'Rates (%) SA2'!$B:$AA,W$645,FALSE)-(VLOOKUP($B615,'Changes (pct point)'!$B:$AA,W$645,FALSE)))</f>
        <v>0.16356107660455488</v>
      </c>
      <c r="X615" s="2">
        <f>VLOOKUP($B615,'Changes (pct point)'!$B:$AA,X$645,FALSE)/(VLOOKUP($B615,'Rates (%) SA2'!$B:$AA,X$645,FALSE)-(VLOOKUP($B615,'Changes (pct point)'!$B:$AA,X$645,FALSE)))</f>
        <v>-8.5714285714285715E-2</v>
      </c>
      <c r="Y615" s="2">
        <f>VLOOKUP($B615,'Changes (pct point)'!$B:$AA,Y$645,FALSE)/(VLOOKUP($B615,'Rates (%) SA2'!$B:$AA,Y$645,FALSE)-(VLOOKUP($B615,'Changes (pct point)'!$B:$AA,Y$645,FALSE)))</f>
        <v>0.69100691775557266</v>
      </c>
      <c r="Z615" s="2">
        <f>VLOOKUP($B615,'Changes (pct point)'!$B:$AA,Z$645,FALSE)/(VLOOKUP($B615,'Rates (%) SA2'!$B:$AA,Z$645,FALSE)-(VLOOKUP($B615,'Changes (pct point)'!$B:$AA,Z$645,FALSE)))</f>
        <v>9.638554216867469E-2</v>
      </c>
    </row>
    <row r="616" spans="1:26" x14ac:dyDescent="0.3">
      <c r="A616">
        <v>106011107</v>
      </c>
      <c r="B616" t="s">
        <v>181</v>
      </c>
      <c r="C616" s="2">
        <f>VLOOKUP($B616,'Changes (pct point)'!$B:$AA,C$645,FALSE)/(VLOOKUP($B616,'Rates (%) SA2'!$B:$AA,C$645,FALSE)-(VLOOKUP($B616,'Changes (pct point)'!$B:$AA,C$645,FALSE)))</f>
        <v>-0.14906014568158177</v>
      </c>
      <c r="D616" s="2">
        <f>VLOOKUP($B616,'Changes (pct point)'!$B:$AA,D$645,FALSE)/(VLOOKUP($B616,'Rates (%) SA2'!$B:$AA,D$645,FALSE)-(VLOOKUP($B616,'Changes (pct point)'!$B:$AA,D$645,FALSE)))</f>
        <v>-0.63236809815950923</v>
      </c>
      <c r="E616" s="2">
        <f>VLOOKUP($B616,'Changes (pct point)'!$B:$AA,E$645,FALSE)/(VLOOKUP($B616,'Rates (%) SA2'!$B:$AA,E$645,FALSE)-(VLOOKUP($B616,'Changes (pct point)'!$B:$AA,E$645,FALSE)))</f>
        <v>1.5406478873239433</v>
      </c>
      <c r="F616" s="2">
        <f>VLOOKUP($B616,'Changes (pct point)'!$B:$AA,F$645,FALSE)/(VLOOKUP($B616,'Rates (%) SA2'!$B:$AA,F$645,FALSE)-(VLOOKUP($B616,'Changes (pct point)'!$B:$AA,F$645,FALSE)))</f>
        <v>-4.5784172661870549E-2</v>
      </c>
      <c r="G616" s="2">
        <f>VLOOKUP($B616,'Changes (pct point)'!$B:$AA,G$645,FALSE)/(VLOOKUP($B616,'Rates (%) SA2'!$B:$AA,G$645,FALSE)-(VLOOKUP($B616,'Changes (pct point)'!$B:$AA,G$645,FALSE)))</f>
        <v>-0.22967094594594598</v>
      </c>
      <c r="H616" s="2">
        <f>VLOOKUP($B616,'Changes (pct point)'!$B:$AA,H$645,FALSE)/(VLOOKUP($B616,'Rates (%) SA2'!$B:$AA,H$645,FALSE)-(VLOOKUP($B616,'Changes (pct point)'!$B:$AA,H$645,FALSE)))</f>
        <v>-1.3544939271255043E-2</v>
      </c>
      <c r="I616" s="2">
        <f>VLOOKUP($B616,'Changes (pct point)'!$B:$AA,I$645,FALSE)/(VLOOKUP($B616,'Rates (%) SA2'!$B:$AA,I$645,FALSE)-(VLOOKUP($B616,'Changes (pct point)'!$B:$AA,I$645,FALSE)))</f>
        <v>0.15272107969151663</v>
      </c>
      <c r="J616" s="2">
        <f>VLOOKUP($B616,'Changes (pct point)'!$B:$AA,J$645,FALSE)/(VLOOKUP($B616,'Rates (%) SA2'!$B:$AA,J$645,FALSE)-(VLOOKUP($B616,'Changes (pct point)'!$B:$AA,J$645,FALSE)))</f>
        <v>0.1824772727272726</v>
      </c>
      <c r="K616" s="2">
        <f>VLOOKUP($B616,'Changes (pct point)'!$B:$AA,K$645,FALSE)/(VLOOKUP($B616,'Rates (%) SA2'!$B:$AA,K$645,FALSE)-(VLOOKUP($B616,'Changes (pct point)'!$B:$AA,K$645,FALSE)))</f>
        <v>0.18756124999999987</v>
      </c>
      <c r="L616" s="2">
        <f>VLOOKUP($B616,'Changes (pct point)'!$B:$AA,L$645,FALSE)/(VLOOKUP($B616,'Rates (%) SA2'!$B:$AA,L$645,FALSE)-(VLOOKUP($B616,'Changes (pct point)'!$B:$AA,L$645,FALSE)))</f>
        <v>-0.49471428571428566</v>
      </c>
      <c r="M616" s="2">
        <f>VLOOKUP($B616,'Changes (pct point)'!$B:$AA,M$645,FALSE)/(VLOOKUP($B616,'Rates (%) SA2'!$B:$AA,M$645,FALSE)-(VLOOKUP($B616,'Changes (pct point)'!$B:$AA,M$645,FALSE)))</f>
        <v>-0.46040845070422537</v>
      </c>
      <c r="N616" s="2">
        <f>VLOOKUP($B616,'Changes (pct point)'!$B:$AA,N$645,FALSE)/(VLOOKUP($B616,'Rates (%) SA2'!$B:$AA,N$645,FALSE)-(VLOOKUP($B616,'Changes (pct point)'!$B:$AA,N$645,FALSE)))</f>
        <v>0.37413043478260866</v>
      </c>
      <c r="O616" s="2">
        <f>VLOOKUP($B616,'Changes (pct point)'!$B:$AA,O$645,FALSE)/(VLOOKUP($B616,'Rates (%) SA2'!$B:$AA,O$645,FALSE)-(VLOOKUP($B616,'Changes (pct point)'!$B:$AA,O$645,FALSE)))</f>
        <v>0.68161627906976752</v>
      </c>
      <c r="P616" s="2">
        <f>VLOOKUP($B616,'Changes (pct point)'!$B:$AA,P$645,FALSE)/(VLOOKUP($B616,'Rates (%) SA2'!$B:$AA,P$645,FALSE)-(VLOOKUP($B616,'Changes (pct point)'!$B:$AA,P$645,FALSE)))</f>
        <v>1.3364315789473682</v>
      </c>
      <c r="Q616" s="2">
        <f>VLOOKUP($B616,'Changes (pct point)'!$B:$AA,Q$645,FALSE)/(VLOOKUP($B616,'Rates (%) SA2'!$B:$AA,Q$645,FALSE)-(VLOOKUP($B616,'Changes (pct point)'!$B:$AA,Q$645,FALSE)))</f>
        <v>0.11731578947368412</v>
      </c>
      <c r="R616" s="2">
        <f>VLOOKUP($B616,'Changes (pct point)'!$B:$AA,R$645,FALSE)/(VLOOKUP($B616,'Rates (%) SA2'!$B:$AA,R$645,FALSE)-(VLOOKUP($B616,'Changes (pct point)'!$B:$AA,R$645,FALSE)))</f>
        <v>-0.18342112676056332</v>
      </c>
      <c r="S616" s="2">
        <f>VLOOKUP($B616,'Changes (pct point)'!$B:$AA,S$645,FALSE)/(VLOOKUP($B616,'Rates (%) SA2'!$B:$AA,S$645,FALSE)-(VLOOKUP($B616,'Changes (pct point)'!$B:$AA,S$645,FALSE)))</f>
        <v>0.24752317880794697</v>
      </c>
      <c r="T616" s="2">
        <f>VLOOKUP($B616,'Changes (pct point)'!$B:$AA,T$645,FALSE)/(VLOOKUP($B616,'Rates (%) SA2'!$B:$AA,T$645,FALSE)-(VLOOKUP($B616,'Changes (pct point)'!$B:$AA,T$645,FALSE)))</f>
        <v>1.0724607843137255</v>
      </c>
      <c r="U616" s="2">
        <f>VLOOKUP($B616,'Changes (pct point)'!$B:$AA,U$645,FALSE)/(VLOOKUP($B616,'Rates (%) SA2'!$B:$AA,U$645,FALSE)-(VLOOKUP($B616,'Changes (pct point)'!$B:$AA,U$645,FALSE)))</f>
        <v>-0.50289845201238392</v>
      </c>
      <c r="V616" s="2" t="e">
        <f>VLOOKUP($B616,'Changes (pct point)'!$B:$AA,V$645,FALSE)/(VLOOKUP($B616,'Rates (%) SA2'!$B:$AA,V$645,FALSE)-(VLOOKUP($B616,'Changes (pct point)'!$B:$AA,V$645,FALSE)))</f>
        <v>#VALUE!</v>
      </c>
      <c r="W616" s="2">
        <f>VLOOKUP($B616,'Changes (pct point)'!$B:$AA,W$645,FALSE)/(VLOOKUP($B616,'Rates (%) SA2'!$B:$AA,W$645,FALSE)-(VLOOKUP($B616,'Changes (pct point)'!$B:$AA,W$645,FALSE)))</f>
        <v>8.0808080808080801E-2</v>
      </c>
      <c r="X616" s="2">
        <f>VLOOKUP($B616,'Changes (pct point)'!$B:$AA,X$645,FALSE)/(VLOOKUP($B616,'Rates (%) SA2'!$B:$AA,X$645,FALSE)-(VLOOKUP($B616,'Changes (pct point)'!$B:$AA,X$645,FALSE)))</f>
        <v>-0.1002805049088359</v>
      </c>
      <c r="Y616" s="2">
        <f>VLOOKUP($B616,'Changes (pct point)'!$B:$AA,Y$645,FALSE)/(VLOOKUP($B616,'Rates (%) SA2'!$B:$AA,Y$645,FALSE)-(VLOOKUP($B616,'Changes (pct point)'!$B:$AA,Y$645,FALSE)))</f>
        <v>0</v>
      </c>
      <c r="Z616" s="2">
        <f>VLOOKUP($B616,'Changes (pct point)'!$B:$AA,Z$645,FALSE)/(VLOOKUP($B616,'Rates (%) SA2'!$B:$AA,Z$645,FALSE)-(VLOOKUP($B616,'Changes (pct point)'!$B:$AA,Z$645,FALSE)))</f>
        <v>0.25305291723202172</v>
      </c>
    </row>
    <row r="617" spans="1:26" x14ac:dyDescent="0.3">
      <c r="A617">
        <v>103041078</v>
      </c>
      <c r="B617" t="s">
        <v>152</v>
      </c>
      <c r="C617" s="2">
        <f>VLOOKUP($B617,'Changes (pct point)'!$B:$AA,C$645,FALSE)/(VLOOKUP($B617,'Rates (%) SA2'!$B:$AA,C$645,FALSE)-(VLOOKUP($B617,'Changes (pct point)'!$B:$AA,C$645,FALSE)))</f>
        <v>-0.22335738016136686</v>
      </c>
      <c r="D617" s="2">
        <f>VLOOKUP($B617,'Changes (pct point)'!$B:$AA,D$645,FALSE)/(VLOOKUP($B617,'Rates (%) SA2'!$B:$AA,D$645,FALSE)-(VLOOKUP($B617,'Changes (pct point)'!$B:$AA,D$645,FALSE)))</f>
        <v>-0.45446183644189375</v>
      </c>
      <c r="E617" s="2">
        <f>VLOOKUP($B617,'Changes (pct point)'!$B:$AA,E$645,FALSE)/(VLOOKUP($B617,'Rates (%) SA2'!$B:$AA,E$645,FALSE)-(VLOOKUP($B617,'Changes (pct point)'!$B:$AA,E$645,FALSE)))</f>
        <v>-0.2521739130434783</v>
      </c>
      <c r="F617" s="2">
        <f>VLOOKUP($B617,'Changes (pct point)'!$B:$AA,F$645,FALSE)/(VLOOKUP($B617,'Rates (%) SA2'!$B:$AA,F$645,FALSE)-(VLOOKUP($B617,'Changes (pct point)'!$B:$AA,F$645,FALSE)))</f>
        <v>-0.1697787978142076</v>
      </c>
      <c r="G617" s="2">
        <f>VLOOKUP($B617,'Changes (pct point)'!$B:$AA,G$645,FALSE)/(VLOOKUP($B617,'Rates (%) SA2'!$B:$AA,G$645,FALSE)-(VLOOKUP($B617,'Changes (pct point)'!$B:$AA,G$645,FALSE)))</f>
        <v>0.13561875000000001</v>
      </c>
      <c r="H617" s="2">
        <f>VLOOKUP($B617,'Changes (pct point)'!$B:$AA,H$645,FALSE)/(VLOOKUP($B617,'Rates (%) SA2'!$B:$AA,H$645,FALSE)-(VLOOKUP($B617,'Changes (pct point)'!$B:$AA,H$645,FALSE)))</f>
        <v>-4.6792133131618653E-2</v>
      </c>
      <c r="I617" s="2">
        <f>VLOOKUP($B617,'Changes (pct point)'!$B:$AA,I$645,FALSE)/(VLOOKUP($B617,'Rates (%) SA2'!$B:$AA,I$645,FALSE)-(VLOOKUP($B617,'Changes (pct point)'!$B:$AA,I$645,FALSE)))</f>
        <v>-0.16634766355140196</v>
      </c>
      <c r="J617" s="2">
        <f>VLOOKUP($B617,'Changes (pct point)'!$B:$AA,J$645,FALSE)/(VLOOKUP($B617,'Rates (%) SA2'!$B:$AA,J$645,FALSE)-(VLOOKUP($B617,'Changes (pct point)'!$B:$AA,J$645,FALSE)))</f>
        <v>-0.15949289772727274</v>
      </c>
      <c r="K617" s="2">
        <f>VLOOKUP($B617,'Changes (pct point)'!$B:$AA,K$645,FALSE)/(VLOOKUP($B617,'Rates (%) SA2'!$B:$AA,K$645,FALSE)-(VLOOKUP($B617,'Changes (pct point)'!$B:$AA,K$645,FALSE)))</f>
        <v>0.23230769230769219</v>
      </c>
      <c r="L617" s="2">
        <f>VLOOKUP($B617,'Changes (pct point)'!$B:$AA,L$645,FALSE)/(VLOOKUP($B617,'Rates (%) SA2'!$B:$AA,L$645,FALSE)-(VLOOKUP($B617,'Changes (pct point)'!$B:$AA,L$645,FALSE)))</f>
        <v>-0.3826151761517616</v>
      </c>
      <c r="M617" s="2">
        <f>VLOOKUP($B617,'Changes (pct point)'!$B:$AA,M$645,FALSE)/(VLOOKUP($B617,'Rates (%) SA2'!$B:$AA,M$645,FALSE)-(VLOOKUP($B617,'Changes (pct point)'!$B:$AA,M$645,FALSE)))</f>
        <v>-0.35998584070796463</v>
      </c>
      <c r="N617" s="2">
        <f>VLOOKUP($B617,'Changes (pct point)'!$B:$AA,N$645,FALSE)/(VLOOKUP($B617,'Rates (%) SA2'!$B:$AA,N$645,FALSE)-(VLOOKUP($B617,'Changes (pct point)'!$B:$AA,N$645,FALSE)))</f>
        <v>-0.42788832487309647</v>
      </c>
      <c r="O617" s="2">
        <f>VLOOKUP($B617,'Changes (pct point)'!$B:$AA,O$645,FALSE)/(VLOOKUP($B617,'Rates (%) SA2'!$B:$AA,O$645,FALSE)-(VLOOKUP($B617,'Changes (pct point)'!$B:$AA,O$645,FALSE)))</f>
        <v>0.27379402985074625</v>
      </c>
      <c r="P617" s="2">
        <f>VLOOKUP($B617,'Changes (pct point)'!$B:$AA,P$645,FALSE)/(VLOOKUP($B617,'Rates (%) SA2'!$B:$AA,P$645,FALSE)-(VLOOKUP($B617,'Changes (pct point)'!$B:$AA,P$645,FALSE)))</f>
        <v>-0.1713777777777778</v>
      </c>
      <c r="Q617" s="2">
        <f>VLOOKUP($B617,'Changes (pct point)'!$B:$AA,Q$645,FALSE)/(VLOOKUP($B617,'Rates (%) SA2'!$B:$AA,Q$645,FALSE)-(VLOOKUP($B617,'Changes (pct point)'!$B:$AA,Q$645,FALSE)))</f>
        <v>-7.5535680751173742E-2</v>
      </c>
      <c r="R617" s="2">
        <f>VLOOKUP($B617,'Changes (pct point)'!$B:$AA,R$645,FALSE)/(VLOOKUP($B617,'Rates (%) SA2'!$B:$AA,R$645,FALSE)-(VLOOKUP($B617,'Changes (pct point)'!$B:$AA,R$645,FALSE)))</f>
        <v>0.22892086330935241</v>
      </c>
      <c r="S617" s="2">
        <f>VLOOKUP($B617,'Changes (pct point)'!$B:$AA,S$645,FALSE)/(VLOOKUP($B617,'Rates (%) SA2'!$B:$AA,S$645,FALSE)-(VLOOKUP($B617,'Changes (pct point)'!$B:$AA,S$645,FALSE)))</f>
        <v>-0.14505390835579507</v>
      </c>
      <c r="T617" s="2">
        <f>VLOOKUP($B617,'Changes (pct point)'!$B:$AA,T$645,FALSE)/(VLOOKUP($B617,'Rates (%) SA2'!$B:$AA,T$645,FALSE)-(VLOOKUP($B617,'Changes (pct point)'!$B:$AA,T$645,FALSE)))</f>
        <v>0.90642083333333334</v>
      </c>
      <c r="U617" s="2">
        <f>VLOOKUP($B617,'Changes (pct point)'!$B:$AA,U$645,FALSE)/(VLOOKUP($B617,'Rates (%) SA2'!$B:$AA,U$645,FALSE)-(VLOOKUP($B617,'Changes (pct point)'!$B:$AA,U$645,FALSE)))</f>
        <v>-0.50332011986301373</v>
      </c>
      <c r="V617" s="2">
        <f>VLOOKUP($B617,'Changes (pct point)'!$B:$AA,V$645,FALSE)/(VLOOKUP($B617,'Rates (%) SA2'!$B:$AA,V$645,FALSE)-(VLOOKUP($B617,'Changes (pct point)'!$B:$AA,V$645,FALSE)))</f>
        <v>4.7755820895522397E-2</v>
      </c>
      <c r="W617" s="2">
        <f>VLOOKUP($B617,'Changes (pct point)'!$B:$AA,W$645,FALSE)/(VLOOKUP($B617,'Rates (%) SA2'!$B:$AA,W$645,FALSE)-(VLOOKUP($B617,'Changes (pct point)'!$B:$AA,W$645,FALSE)))</f>
        <v>0.11011011011011011</v>
      </c>
      <c r="X617" s="2">
        <f>VLOOKUP($B617,'Changes (pct point)'!$B:$AA,X$645,FALSE)/(VLOOKUP($B617,'Rates (%) SA2'!$B:$AA,X$645,FALSE)-(VLOOKUP($B617,'Changes (pct point)'!$B:$AA,X$645,FALSE)))</f>
        <v>6.205250596658711E-2</v>
      </c>
      <c r="Y617" s="2">
        <f>VLOOKUP($B617,'Changes (pct point)'!$B:$AA,Y$645,FALSE)/(VLOOKUP($B617,'Rates (%) SA2'!$B:$AA,Y$645,FALSE)-(VLOOKUP($B617,'Changes (pct point)'!$B:$AA,Y$645,FALSE)))</f>
        <v>-0.21954022988505748</v>
      </c>
      <c r="Z617" s="2">
        <f>VLOOKUP($B617,'Changes (pct point)'!$B:$AA,Z$645,FALSE)/(VLOOKUP($B617,'Rates (%) SA2'!$B:$AA,Z$645,FALSE)-(VLOOKUP($B617,'Changes (pct point)'!$B:$AA,Z$645,FALSE)))</f>
        <v>0.28219696969696972</v>
      </c>
    </row>
    <row r="618" spans="1:26" x14ac:dyDescent="0.3">
      <c r="A618">
        <v>111011207</v>
      </c>
      <c r="B618" t="s">
        <v>286</v>
      </c>
      <c r="C618" s="2">
        <f>VLOOKUP($B618,'Changes (pct point)'!$B:$AA,C$645,FALSE)/(VLOOKUP($B618,'Rates (%) SA2'!$B:$AA,C$645,FALSE)-(VLOOKUP($B618,'Changes (pct point)'!$B:$AA,C$645,FALSE)))</f>
        <v>-0.12321666666666674</v>
      </c>
      <c r="D618" s="2">
        <f>VLOOKUP($B618,'Changes (pct point)'!$B:$AA,D$645,FALSE)/(VLOOKUP($B618,'Rates (%) SA2'!$B:$AA,D$645,FALSE)-(VLOOKUP($B618,'Changes (pct point)'!$B:$AA,D$645,FALSE)))</f>
        <v>-0.61638055555555549</v>
      </c>
      <c r="E618" s="2">
        <f>VLOOKUP($B618,'Changes (pct point)'!$B:$AA,E$645,FALSE)/(VLOOKUP($B618,'Rates (%) SA2'!$B:$AA,E$645,FALSE)-(VLOOKUP($B618,'Changes (pct point)'!$B:$AA,E$645,FALSE)))</f>
        <v>0.15398630136986302</v>
      </c>
      <c r="F618" s="2">
        <f>VLOOKUP($B618,'Changes (pct point)'!$B:$AA,F$645,FALSE)/(VLOOKUP($B618,'Rates (%) SA2'!$B:$AA,F$645,FALSE)-(VLOOKUP($B618,'Changes (pct point)'!$B:$AA,F$645,FALSE)))</f>
        <v>-0.18189931350114416</v>
      </c>
      <c r="G618" s="2">
        <f>VLOOKUP($B618,'Changes (pct point)'!$B:$AA,G$645,FALSE)/(VLOOKUP($B618,'Rates (%) SA2'!$B:$AA,G$645,FALSE)-(VLOOKUP($B618,'Changes (pct point)'!$B:$AA,G$645,FALSE)))</f>
        <v>0.55987246376811595</v>
      </c>
      <c r="H618" s="2">
        <f>VLOOKUP($B618,'Changes (pct point)'!$B:$AA,H$645,FALSE)/(VLOOKUP($B618,'Rates (%) SA2'!$B:$AA,H$645,FALSE)-(VLOOKUP($B618,'Changes (pct point)'!$B:$AA,H$645,FALSE)))</f>
        <v>0.15102564102564109</v>
      </c>
      <c r="I618" s="2">
        <f>VLOOKUP($B618,'Changes (pct point)'!$B:$AA,I$645,FALSE)/(VLOOKUP($B618,'Rates (%) SA2'!$B:$AA,I$645,FALSE)-(VLOOKUP($B618,'Changes (pct point)'!$B:$AA,I$645,FALSE)))</f>
        <v>-9.0650000000000008E-2</v>
      </c>
      <c r="J618" s="2">
        <f>VLOOKUP($B618,'Changes (pct point)'!$B:$AA,J$645,FALSE)/(VLOOKUP($B618,'Rates (%) SA2'!$B:$AA,J$645,FALSE)-(VLOOKUP($B618,'Changes (pct point)'!$B:$AA,J$645,FALSE)))</f>
        <v>-2.3176991150442475E-2</v>
      </c>
      <c r="K618" s="2">
        <f>VLOOKUP($B618,'Changes (pct point)'!$B:$AA,K$645,FALSE)/(VLOOKUP($B618,'Rates (%) SA2'!$B:$AA,K$645,FALSE)-(VLOOKUP($B618,'Changes (pct point)'!$B:$AA,K$645,FALSE)))</f>
        <v>0.15306618705035985</v>
      </c>
      <c r="L618" s="2">
        <f>VLOOKUP($B618,'Changes (pct point)'!$B:$AA,L$645,FALSE)/(VLOOKUP($B618,'Rates (%) SA2'!$B:$AA,L$645,FALSE)-(VLOOKUP($B618,'Changes (pct point)'!$B:$AA,L$645,FALSE)))</f>
        <v>-0.4749935251798561</v>
      </c>
      <c r="M618" s="2">
        <f>VLOOKUP($B618,'Changes (pct point)'!$B:$AA,M$645,FALSE)/(VLOOKUP($B618,'Rates (%) SA2'!$B:$AA,M$645,FALSE)-(VLOOKUP($B618,'Changes (pct point)'!$B:$AA,M$645,FALSE)))</f>
        <v>-0.3763973509933774</v>
      </c>
      <c r="N618" s="2">
        <f>VLOOKUP($B618,'Changes (pct point)'!$B:$AA,N$645,FALSE)/(VLOOKUP($B618,'Rates (%) SA2'!$B:$AA,N$645,FALSE)-(VLOOKUP($B618,'Changes (pct point)'!$B:$AA,N$645,FALSE)))</f>
        <v>-0.76618281249999998</v>
      </c>
      <c r="O618" s="2">
        <f>VLOOKUP($B618,'Changes (pct point)'!$B:$AA,O$645,FALSE)/(VLOOKUP($B618,'Rates (%) SA2'!$B:$AA,O$645,FALSE)-(VLOOKUP($B618,'Changes (pct point)'!$B:$AA,O$645,FALSE)))</f>
        <v>-0.40402298850574714</v>
      </c>
      <c r="P618" s="2">
        <f>VLOOKUP($B618,'Changes (pct point)'!$B:$AA,P$645,FALSE)/(VLOOKUP($B618,'Rates (%) SA2'!$B:$AA,P$645,FALSE)-(VLOOKUP($B618,'Changes (pct point)'!$B:$AA,P$645,FALSE)))</f>
        <v>-0.15489210526315783</v>
      </c>
      <c r="Q618" s="2">
        <f>VLOOKUP($B618,'Changes (pct point)'!$B:$AA,Q$645,FALSE)/(VLOOKUP($B618,'Rates (%) SA2'!$B:$AA,Q$645,FALSE)-(VLOOKUP($B618,'Changes (pct point)'!$B:$AA,Q$645,FALSE)))</f>
        <v>0.36446334519572948</v>
      </c>
      <c r="R618" s="2">
        <f>VLOOKUP($B618,'Changes (pct point)'!$B:$AA,R$645,FALSE)/(VLOOKUP($B618,'Rates (%) SA2'!$B:$AA,R$645,FALSE)-(VLOOKUP($B618,'Changes (pct point)'!$B:$AA,R$645,FALSE)))</f>
        <v>0.75764532374100735</v>
      </c>
      <c r="S618" s="2">
        <f>VLOOKUP($B618,'Changes (pct point)'!$B:$AA,S$645,FALSE)/(VLOOKUP($B618,'Rates (%) SA2'!$B:$AA,S$645,FALSE)-(VLOOKUP($B618,'Changes (pct point)'!$B:$AA,S$645,FALSE)))</f>
        <v>0.3736985507246377</v>
      </c>
      <c r="T618" s="2">
        <f>VLOOKUP($B618,'Changes (pct point)'!$B:$AA,T$645,FALSE)/(VLOOKUP($B618,'Rates (%) SA2'!$B:$AA,T$645,FALSE)-(VLOOKUP($B618,'Changes (pct point)'!$B:$AA,T$645,FALSE)))</f>
        <v>0.32341818181818188</v>
      </c>
      <c r="U618" s="2">
        <f>VLOOKUP($B618,'Changes (pct point)'!$B:$AA,U$645,FALSE)/(VLOOKUP($B618,'Rates (%) SA2'!$B:$AA,U$645,FALSE)-(VLOOKUP($B618,'Changes (pct point)'!$B:$AA,U$645,FALSE)))</f>
        <v>-0.50334098360655732</v>
      </c>
      <c r="V618" s="2">
        <f>VLOOKUP($B618,'Changes (pct point)'!$B:$AA,V$645,FALSE)/(VLOOKUP($B618,'Rates (%) SA2'!$B:$AA,V$645,FALSE)-(VLOOKUP($B618,'Changes (pct point)'!$B:$AA,V$645,FALSE)))</f>
        <v>1.5852173913043575E-2</v>
      </c>
      <c r="W618" s="2">
        <f>VLOOKUP($B618,'Changes (pct point)'!$B:$AA,W$645,FALSE)/(VLOOKUP($B618,'Rates (%) SA2'!$B:$AA,W$645,FALSE)-(VLOOKUP($B618,'Changes (pct point)'!$B:$AA,W$645,FALSE)))</f>
        <v>0.31254639940608764</v>
      </c>
      <c r="X618" s="2">
        <f>VLOOKUP($B618,'Changes (pct point)'!$B:$AA,X$645,FALSE)/(VLOOKUP($B618,'Rates (%) SA2'!$B:$AA,X$645,FALSE)-(VLOOKUP($B618,'Changes (pct point)'!$B:$AA,X$645,FALSE)))</f>
        <v>-0.21712115982050398</v>
      </c>
      <c r="Y618" s="2" t="e">
        <f>VLOOKUP($B618,'Changes (pct point)'!$B:$AA,Y$645,FALSE)/(VLOOKUP($B618,'Rates (%) SA2'!$B:$AA,Y$645,FALSE)-(VLOOKUP($B618,'Changes (pct point)'!$B:$AA,Y$645,FALSE)))</f>
        <v>#DIV/0!</v>
      </c>
      <c r="Z618" s="2">
        <f>VLOOKUP($B618,'Changes (pct point)'!$B:$AA,Z$645,FALSE)/(VLOOKUP($B618,'Rates (%) SA2'!$B:$AA,Z$645,FALSE)-(VLOOKUP($B618,'Changes (pct point)'!$B:$AA,Z$645,FALSE)))</f>
        <v>0.35010141987829618</v>
      </c>
    </row>
    <row r="619" spans="1:26" x14ac:dyDescent="0.3">
      <c r="A619">
        <v>101041019</v>
      </c>
      <c r="B619" t="s">
        <v>86</v>
      </c>
      <c r="C619" s="2">
        <f>VLOOKUP($B619,'Changes (pct point)'!$B:$AA,C$645,FALSE)/(VLOOKUP($B619,'Rates (%) SA2'!$B:$AA,C$645,FALSE)-(VLOOKUP($B619,'Changes (pct point)'!$B:$AA,C$645,FALSE)))</f>
        <v>-0.17257692307692304</v>
      </c>
      <c r="D619" s="2">
        <f>VLOOKUP($B619,'Changes (pct point)'!$B:$AA,D$645,FALSE)/(VLOOKUP($B619,'Rates (%) SA2'!$B:$AA,D$645,FALSE)-(VLOOKUP($B619,'Changes (pct point)'!$B:$AA,D$645,FALSE)))</f>
        <v>-0.32152290909090914</v>
      </c>
      <c r="E619" s="2">
        <f>VLOOKUP($B619,'Changes (pct point)'!$B:$AA,E$645,FALSE)/(VLOOKUP($B619,'Rates (%) SA2'!$B:$AA,E$645,FALSE)-(VLOOKUP($B619,'Changes (pct point)'!$B:$AA,E$645,FALSE)))</f>
        <v>-0.15023428571428579</v>
      </c>
      <c r="F619" s="2">
        <f>VLOOKUP($B619,'Changes (pct point)'!$B:$AA,F$645,FALSE)/(VLOOKUP($B619,'Rates (%) SA2'!$B:$AA,F$645,FALSE)-(VLOOKUP($B619,'Changes (pct point)'!$B:$AA,F$645,FALSE)))</f>
        <v>-0.22061672413793099</v>
      </c>
      <c r="G619" s="2">
        <f>VLOOKUP($B619,'Changes (pct point)'!$B:$AA,G$645,FALSE)/(VLOOKUP($B619,'Rates (%) SA2'!$B:$AA,G$645,FALSE)-(VLOOKUP($B619,'Changes (pct point)'!$B:$AA,G$645,FALSE)))</f>
        <v>0.1436649746192894</v>
      </c>
      <c r="H619" s="2">
        <f>VLOOKUP($B619,'Changes (pct point)'!$B:$AA,H$645,FALSE)/(VLOOKUP($B619,'Rates (%) SA2'!$B:$AA,H$645,FALSE)-(VLOOKUP($B619,'Changes (pct point)'!$B:$AA,H$645,FALSE)))</f>
        <v>5.6207179487179515E-2</v>
      </c>
      <c r="I619" s="2">
        <f>VLOOKUP($B619,'Changes (pct point)'!$B:$AA,I$645,FALSE)/(VLOOKUP($B619,'Rates (%) SA2'!$B:$AA,I$645,FALSE)-(VLOOKUP($B619,'Changes (pct point)'!$B:$AA,I$645,FALSE)))</f>
        <v>-0.27050569105691052</v>
      </c>
      <c r="J619" s="2">
        <f>VLOOKUP($B619,'Changes (pct point)'!$B:$AA,J$645,FALSE)/(VLOOKUP($B619,'Rates (%) SA2'!$B:$AA,J$645,FALSE)-(VLOOKUP($B619,'Changes (pct point)'!$B:$AA,J$645,FALSE)))</f>
        <v>-7.5982995951417026E-2</v>
      </c>
      <c r="K619" s="2">
        <f>VLOOKUP($B619,'Changes (pct point)'!$B:$AA,K$645,FALSE)/(VLOOKUP($B619,'Rates (%) SA2'!$B:$AA,K$645,FALSE)-(VLOOKUP($B619,'Changes (pct point)'!$B:$AA,K$645,FALSE)))</f>
        <v>7.1243157894736731E-2</v>
      </c>
      <c r="L619" s="2">
        <f>VLOOKUP($B619,'Changes (pct point)'!$B:$AA,L$645,FALSE)/(VLOOKUP($B619,'Rates (%) SA2'!$B:$AA,L$645,FALSE)-(VLOOKUP($B619,'Changes (pct point)'!$B:$AA,L$645,FALSE)))</f>
        <v>-0.13908927613941013</v>
      </c>
      <c r="M619" s="2">
        <f>VLOOKUP($B619,'Changes (pct point)'!$B:$AA,M$645,FALSE)/(VLOOKUP($B619,'Rates (%) SA2'!$B:$AA,M$645,FALSE)-(VLOOKUP($B619,'Changes (pct point)'!$B:$AA,M$645,FALSE)))</f>
        <v>-0.25570388059701488</v>
      </c>
      <c r="N619" s="2">
        <f>VLOOKUP($B619,'Changes (pct point)'!$B:$AA,N$645,FALSE)/(VLOOKUP($B619,'Rates (%) SA2'!$B:$AA,N$645,FALSE)-(VLOOKUP($B619,'Changes (pct point)'!$B:$AA,N$645,FALSE)))</f>
        <v>-0.54574047619047616</v>
      </c>
      <c r="O619" s="2">
        <f>VLOOKUP($B619,'Changes (pct point)'!$B:$AA,O$645,FALSE)/(VLOOKUP($B619,'Rates (%) SA2'!$B:$AA,O$645,FALSE)-(VLOOKUP($B619,'Changes (pct point)'!$B:$AA,O$645,FALSE)))</f>
        <v>-7.3523300970873798E-2</v>
      </c>
      <c r="P619" s="2">
        <f>VLOOKUP($B619,'Changes (pct point)'!$B:$AA,P$645,FALSE)/(VLOOKUP($B619,'Rates (%) SA2'!$B:$AA,P$645,FALSE)-(VLOOKUP($B619,'Changes (pct point)'!$B:$AA,P$645,FALSE)))</f>
        <v>-0.40928732394366202</v>
      </c>
      <c r="Q619" s="2">
        <f>VLOOKUP($B619,'Changes (pct point)'!$B:$AA,Q$645,FALSE)/(VLOOKUP($B619,'Rates (%) SA2'!$B:$AA,Q$645,FALSE)-(VLOOKUP($B619,'Changes (pct point)'!$B:$AA,Q$645,FALSE)))</f>
        <v>2.9985915492957697E-2</v>
      </c>
      <c r="R619" s="2">
        <f>VLOOKUP($B619,'Changes (pct point)'!$B:$AA,R$645,FALSE)/(VLOOKUP($B619,'Rates (%) SA2'!$B:$AA,R$645,FALSE)-(VLOOKUP($B619,'Changes (pct point)'!$B:$AA,R$645,FALSE)))</f>
        <v>0.21320000000000003</v>
      </c>
      <c r="S619" s="2">
        <f>VLOOKUP($B619,'Changes (pct point)'!$B:$AA,S$645,FALSE)/(VLOOKUP($B619,'Rates (%) SA2'!$B:$AA,S$645,FALSE)-(VLOOKUP($B619,'Changes (pct point)'!$B:$AA,S$645,FALSE)))</f>
        <v>-0.20187647058823538</v>
      </c>
      <c r="T619" s="2">
        <f>VLOOKUP($B619,'Changes (pct point)'!$B:$AA,T$645,FALSE)/(VLOOKUP($B619,'Rates (%) SA2'!$B:$AA,T$645,FALSE)-(VLOOKUP($B619,'Changes (pct point)'!$B:$AA,T$645,FALSE)))</f>
        <v>0.58478618421052631</v>
      </c>
      <c r="U619" s="2">
        <f>VLOOKUP($B619,'Changes (pct point)'!$B:$AA,U$645,FALSE)/(VLOOKUP($B619,'Rates (%) SA2'!$B:$AA,U$645,FALSE)-(VLOOKUP($B619,'Changes (pct point)'!$B:$AA,U$645,FALSE)))</f>
        <v>-0.51116319569120283</v>
      </c>
      <c r="V619" s="2">
        <f>VLOOKUP($B619,'Changes (pct point)'!$B:$AA,V$645,FALSE)/(VLOOKUP($B619,'Rates (%) SA2'!$B:$AA,V$645,FALSE)-(VLOOKUP($B619,'Changes (pct point)'!$B:$AA,V$645,FALSE)))</f>
        <v>0.25249790209790202</v>
      </c>
      <c r="W619" s="2">
        <f>VLOOKUP($B619,'Changes (pct point)'!$B:$AA,W$645,FALSE)/(VLOOKUP($B619,'Rates (%) SA2'!$B:$AA,W$645,FALSE)-(VLOOKUP($B619,'Changes (pct point)'!$B:$AA,W$645,FALSE)))</f>
        <v>0.2394662921348315</v>
      </c>
      <c r="X619" s="2">
        <f>VLOOKUP($B619,'Changes (pct point)'!$B:$AA,X$645,FALSE)/(VLOOKUP($B619,'Rates (%) SA2'!$B:$AA,X$645,FALSE)-(VLOOKUP($B619,'Changes (pct point)'!$B:$AA,X$645,FALSE)))</f>
        <v>-2.7189467658843728E-2</v>
      </c>
      <c r="Y619" s="2">
        <f>VLOOKUP($B619,'Changes (pct point)'!$B:$AA,Y$645,FALSE)/(VLOOKUP($B619,'Rates (%) SA2'!$B:$AA,Y$645,FALSE)-(VLOOKUP($B619,'Changes (pct point)'!$B:$AA,Y$645,FALSE)))</f>
        <v>0</v>
      </c>
      <c r="Z619" s="2">
        <f>VLOOKUP($B619,'Changes (pct point)'!$B:$AA,Z$645,FALSE)/(VLOOKUP($B619,'Rates (%) SA2'!$B:$AA,Z$645,FALSE)-(VLOOKUP($B619,'Changes (pct point)'!$B:$AA,Z$645,FALSE)))</f>
        <v>0.26017441860465118</v>
      </c>
    </row>
    <row r="620" spans="1:26" x14ac:dyDescent="0.3">
      <c r="A620">
        <v>101021007</v>
      </c>
      <c r="B620" t="s">
        <v>72</v>
      </c>
      <c r="C620" s="2">
        <f>VLOOKUP($B620,'Changes (pct point)'!$B:$AA,C$645,FALSE)/(VLOOKUP($B620,'Rates (%) SA2'!$B:$AA,C$645,FALSE)-(VLOOKUP($B620,'Changes (pct point)'!$B:$AA,C$645,FALSE)))</f>
        <v>-8.3820239067077584E-2</v>
      </c>
      <c r="D620" s="2">
        <f>VLOOKUP($B620,'Changes (pct point)'!$B:$AA,D$645,FALSE)/(VLOOKUP($B620,'Rates (%) SA2'!$B:$AA,D$645,FALSE)-(VLOOKUP($B620,'Changes (pct point)'!$B:$AA,D$645,FALSE)))</f>
        <v>-0.38096052631578953</v>
      </c>
      <c r="E620" s="2">
        <f>VLOOKUP($B620,'Changes (pct point)'!$B:$AA,E$645,FALSE)/(VLOOKUP($B620,'Rates (%) SA2'!$B:$AA,E$645,FALSE)-(VLOOKUP($B620,'Changes (pct point)'!$B:$AA,E$645,FALSE)))</f>
        <v>1.8918999999999995</v>
      </c>
      <c r="F620" s="2">
        <f>VLOOKUP($B620,'Changes (pct point)'!$B:$AA,F$645,FALSE)/(VLOOKUP($B620,'Rates (%) SA2'!$B:$AA,F$645,FALSE)-(VLOOKUP($B620,'Changes (pct point)'!$B:$AA,F$645,FALSE)))</f>
        <v>-0.10717464788732399</v>
      </c>
      <c r="G620" s="2">
        <f>VLOOKUP($B620,'Changes (pct point)'!$B:$AA,G$645,FALSE)/(VLOOKUP($B620,'Rates (%) SA2'!$B:$AA,G$645,FALSE)-(VLOOKUP($B620,'Changes (pct point)'!$B:$AA,G$645,FALSE)))</f>
        <v>-6.9155555555555553E-2</v>
      </c>
      <c r="H620" s="2">
        <f>VLOOKUP($B620,'Changes (pct point)'!$B:$AA,H$645,FALSE)/(VLOOKUP($B620,'Rates (%) SA2'!$B:$AA,H$645,FALSE)-(VLOOKUP($B620,'Changes (pct point)'!$B:$AA,H$645,FALSE)))</f>
        <v>0.12784172661870491</v>
      </c>
      <c r="I620" s="2">
        <f>VLOOKUP($B620,'Changes (pct point)'!$B:$AA,I$645,FALSE)/(VLOOKUP($B620,'Rates (%) SA2'!$B:$AA,I$645,FALSE)-(VLOOKUP($B620,'Changes (pct point)'!$B:$AA,I$645,FALSE)))</f>
        <v>-0.12037058823529422</v>
      </c>
      <c r="J620" s="2">
        <f>VLOOKUP($B620,'Changes (pct point)'!$B:$AA,J$645,FALSE)/(VLOOKUP($B620,'Rates (%) SA2'!$B:$AA,J$645,FALSE)-(VLOOKUP($B620,'Changes (pct point)'!$B:$AA,J$645,FALSE)))</f>
        <v>-0.262990099009901</v>
      </c>
      <c r="K620" s="2">
        <f>VLOOKUP($B620,'Changes (pct point)'!$B:$AA,K$645,FALSE)/(VLOOKUP($B620,'Rates (%) SA2'!$B:$AA,K$645,FALSE)-(VLOOKUP($B620,'Changes (pct point)'!$B:$AA,K$645,FALSE)))</f>
        <v>4.2217821782178089E-2</v>
      </c>
      <c r="L620" s="2">
        <f>VLOOKUP($B620,'Changes (pct point)'!$B:$AA,L$645,FALSE)/(VLOOKUP($B620,'Rates (%) SA2'!$B:$AA,L$645,FALSE)-(VLOOKUP($B620,'Changes (pct point)'!$B:$AA,L$645,FALSE)))</f>
        <v>0.38183050847457628</v>
      </c>
      <c r="M620" s="2">
        <f>VLOOKUP($B620,'Changes (pct point)'!$B:$AA,M$645,FALSE)/(VLOOKUP($B620,'Rates (%) SA2'!$B:$AA,M$645,FALSE)-(VLOOKUP($B620,'Changes (pct point)'!$B:$AA,M$645,FALSE)))</f>
        <v>-0.38776363636363637</v>
      </c>
      <c r="N620" s="2">
        <f>VLOOKUP($B620,'Changes (pct point)'!$B:$AA,N$645,FALSE)/(VLOOKUP($B620,'Rates (%) SA2'!$B:$AA,N$645,FALSE)-(VLOOKUP($B620,'Changes (pct point)'!$B:$AA,N$645,FALSE)))</f>
        <v>-0.21833333333333332</v>
      </c>
      <c r="O620" s="2">
        <f>VLOOKUP($B620,'Changes (pct point)'!$B:$AA,O$645,FALSE)/(VLOOKUP($B620,'Rates (%) SA2'!$B:$AA,O$645,FALSE)-(VLOOKUP($B620,'Changes (pct point)'!$B:$AA,O$645,FALSE)))</f>
        <v>1.6981428571428572</v>
      </c>
      <c r="P620" s="2" t="e">
        <f>VLOOKUP($B620,'Changes (pct point)'!$B:$AA,P$645,FALSE)/(VLOOKUP($B620,'Rates (%) SA2'!$B:$AA,P$645,FALSE)-(VLOOKUP($B620,'Changes (pct point)'!$B:$AA,P$645,FALSE)))</f>
        <v>#VALUE!</v>
      </c>
      <c r="Q620" s="2">
        <f>VLOOKUP($B620,'Changes (pct point)'!$B:$AA,Q$645,FALSE)/(VLOOKUP($B620,'Rates (%) SA2'!$B:$AA,Q$645,FALSE)-(VLOOKUP($B620,'Changes (pct point)'!$B:$AA,Q$645,FALSE)))</f>
        <v>-5.0836486486486566E-2</v>
      </c>
      <c r="R620" s="2">
        <f>VLOOKUP($B620,'Changes (pct point)'!$B:$AA,R$645,FALSE)/(VLOOKUP($B620,'Rates (%) SA2'!$B:$AA,R$645,FALSE)-(VLOOKUP($B620,'Changes (pct point)'!$B:$AA,R$645,FALSE)))</f>
        <v>-0.1168350649350649</v>
      </c>
      <c r="S620" s="2">
        <f>VLOOKUP($B620,'Changes (pct point)'!$B:$AA,S$645,FALSE)/(VLOOKUP($B620,'Rates (%) SA2'!$B:$AA,S$645,FALSE)-(VLOOKUP($B620,'Changes (pct point)'!$B:$AA,S$645,FALSE)))</f>
        <v>-0.19454420289855071</v>
      </c>
      <c r="T620" s="2">
        <f>VLOOKUP($B620,'Changes (pct point)'!$B:$AA,T$645,FALSE)/(VLOOKUP($B620,'Rates (%) SA2'!$B:$AA,T$645,FALSE)-(VLOOKUP($B620,'Changes (pct point)'!$B:$AA,T$645,FALSE)))</f>
        <v>0.73956626506024081</v>
      </c>
      <c r="U620" s="2">
        <f>VLOOKUP($B620,'Changes (pct point)'!$B:$AA,U$645,FALSE)/(VLOOKUP($B620,'Rates (%) SA2'!$B:$AA,U$645,FALSE)-(VLOOKUP($B620,'Changes (pct point)'!$B:$AA,U$645,FALSE)))</f>
        <v>-0.51454025974025974</v>
      </c>
      <c r="V620" s="2">
        <f>VLOOKUP($B620,'Changes (pct point)'!$B:$AA,V$645,FALSE)/(VLOOKUP($B620,'Rates (%) SA2'!$B:$AA,V$645,FALSE)-(VLOOKUP($B620,'Changes (pct point)'!$B:$AA,V$645,FALSE)))</f>
        <v>0</v>
      </c>
      <c r="W620" s="2">
        <f>VLOOKUP($B620,'Changes (pct point)'!$B:$AA,W$645,FALSE)/(VLOOKUP($B620,'Rates (%) SA2'!$B:$AA,W$645,FALSE)-(VLOOKUP($B620,'Changes (pct point)'!$B:$AA,W$645,FALSE)))</f>
        <v>-3.4981905910735828E-2</v>
      </c>
      <c r="X620" s="2">
        <f>VLOOKUP($B620,'Changes (pct point)'!$B:$AA,X$645,FALSE)/(VLOOKUP($B620,'Rates (%) SA2'!$B:$AA,X$645,FALSE)-(VLOOKUP($B620,'Changes (pct point)'!$B:$AA,X$645,FALSE)))</f>
        <v>-0.25417574437182283</v>
      </c>
      <c r="Y620" s="2" t="e">
        <f>VLOOKUP($B620,'Changes (pct point)'!$B:$AA,Y$645,FALSE)/(VLOOKUP($B620,'Rates (%) SA2'!$B:$AA,Y$645,FALSE)-(VLOOKUP($B620,'Changes (pct point)'!$B:$AA,Y$645,FALSE)))</f>
        <v>#DIV/0!</v>
      </c>
      <c r="Z620" s="2">
        <f>VLOOKUP($B620,'Changes (pct point)'!$B:$AA,Z$645,FALSE)/(VLOOKUP($B620,'Rates (%) SA2'!$B:$AA,Z$645,FALSE)-(VLOOKUP($B620,'Changes (pct point)'!$B:$AA,Z$645,FALSE)))</f>
        <v>-0.26067646053980187</v>
      </c>
    </row>
    <row r="621" spans="1:26" x14ac:dyDescent="0.3">
      <c r="A621">
        <v>114011272</v>
      </c>
      <c r="B621" t="s">
        <v>353</v>
      </c>
      <c r="C621" s="2">
        <f>VLOOKUP($B621,'Changes (pct point)'!$B:$AA,C$645,FALSE)/(VLOOKUP($B621,'Rates (%) SA2'!$B:$AA,C$645,FALSE)-(VLOOKUP($B621,'Changes (pct point)'!$B:$AA,C$645,FALSE)))</f>
        <v>-0.10481144508670531</v>
      </c>
      <c r="D621" s="2">
        <f>VLOOKUP($B621,'Changes (pct point)'!$B:$AA,D$645,FALSE)/(VLOOKUP($B621,'Rates (%) SA2'!$B:$AA,D$645,FALSE)-(VLOOKUP($B621,'Changes (pct point)'!$B:$AA,D$645,FALSE)))</f>
        <v>-0.46739207048458153</v>
      </c>
      <c r="E621" s="2">
        <f>VLOOKUP($B621,'Changes (pct point)'!$B:$AA,E$645,FALSE)/(VLOOKUP($B621,'Rates (%) SA2'!$B:$AA,E$645,FALSE)-(VLOOKUP($B621,'Changes (pct point)'!$B:$AA,E$645,FALSE)))</f>
        <v>-0.37553333333333333</v>
      </c>
      <c r="F621" s="2">
        <f>VLOOKUP($B621,'Changes (pct point)'!$B:$AA,F$645,FALSE)/(VLOOKUP($B621,'Rates (%) SA2'!$B:$AA,F$645,FALSE)-(VLOOKUP($B621,'Changes (pct point)'!$B:$AA,F$645,FALSE)))</f>
        <v>-4.7180592991913677E-2</v>
      </c>
      <c r="G621" s="2">
        <f>VLOOKUP($B621,'Changes (pct point)'!$B:$AA,G$645,FALSE)/(VLOOKUP($B621,'Rates (%) SA2'!$B:$AA,G$645,FALSE)-(VLOOKUP($B621,'Changes (pct point)'!$B:$AA,G$645,FALSE)))</f>
        <v>0.19646812227074226</v>
      </c>
      <c r="H621" s="2">
        <f>VLOOKUP($B621,'Changes (pct point)'!$B:$AA,H$645,FALSE)/(VLOOKUP($B621,'Rates (%) SA2'!$B:$AA,H$645,FALSE)-(VLOOKUP($B621,'Changes (pct point)'!$B:$AA,H$645,FALSE)))</f>
        <v>0.44929076923076933</v>
      </c>
      <c r="I621" s="2">
        <f>VLOOKUP($B621,'Changes (pct point)'!$B:$AA,I$645,FALSE)/(VLOOKUP($B621,'Rates (%) SA2'!$B:$AA,I$645,FALSE)-(VLOOKUP($B621,'Changes (pct point)'!$B:$AA,I$645,FALSE)))</f>
        <v>-0.26087678100263856</v>
      </c>
      <c r="J621" s="2">
        <f>VLOOKUP($B621,'Changes (pct point)'!$B:$AA,J$645,FALSE)/(VLOOKUP($B621,'Rates (%) SA2'!$B:$AA,J$645,FALSE)-(VLOOKUP($B621,'Changes (pct point)'!$B:$AA,J$645,FALSE)))</f>
        <v>-0.26081914893617014</v>
      </c>
      <c r="K621" s="2">
        <f>VLOOKUP($B621,'Changes (pct point)'!$B:$AA,K$645,FALSE)/(VLOOKUP($B621,'Rates (%) SA2'!$B:$AA,K$645,FALSE)-(VLOOKUP($B621,'Changes (pct point)'!$B:$AA,K$645,FALSE)))</f>
        <v>0.41672432432432432</v>
      </c>
      <c r="L621" s="2">
        <f>VLOOKUP($B621,'Changes (pct point)'!$B:$AA,L$645,FALSE)/(VLOOKUP($B621,'Rates (%) SA2'!$B:$AA,L$645,FALSE)-(VLOOKUP($B621,'Changes (pct point)'!$B:$AA,L$645,FALSE)))</f>
        <v>-0.64378827838827835</v>
      </c>
      <c r="M621" s="2">
        <f>VLOOKUP($B621,'Changes (pct point)'!$B:$AA,M$645,FALSE)/(VLOOKUP($B621,'Rates (%) SA2'!$B:$AA,M$645,FALSE)-(VLOOKUP($B621,'Changes (pct point)'!$B:$AA,M$645,FALSE)))</f>
        <v>-9.4308133971291799E-2</v>
      </c>
      <c r="N621" s="2">
        <f>VLOOKUP($B621,'Changes (pct point)'!$B:$AA,N$645,FALSE)/(VLOOKUP($B621,'Rates (%) SA2'!$B:$AA,N$645,FALSE)-(VLOOKUP($B621,'Changes (pct point)'!$B:$AA,N$645,FALSE)))</f>
        <v>-0.20951351351351349</v>
      </c>
      <c r="O621" s="2">
        <f>VLOOKUP($B621,'Changes (pct point)'!$B:$AA,O$645,FALSE)/(VLOOKUP($B621,'Rates (%) SA2'!$B:$AA,O$645,FALSE)-(VLOOKUP($B621,'Changes (pct point)'!$B:$AA,O$645,FALSE)))</f>
        <v>0.73908235294117641</v>
      </c>
      <c r="P621" s="2">
        <f>VLOOKUP($B621,'Changes (pct point)'!$B:$AA,P$645,FALSE)/(VLOOKUP($B621,'Rates (%) SA2'!$B:$AA,P$645,FALSE)-(VLOOKUP($B621,'Changes (pct point)'!$B:$AA,P$645,FALSE)))</f>
        <v>-0.30639999999999989</v>
      </c>
      <c r="Q621" s="2">
        <f>VLOOKUP($B621,'Changes (pct point)'!$B:$AA,Q$645,FALSE)/(VLOOKUP($B621,'Rates (%) SA2'!$B:$AA,Q$645,FALSE)-(VLOOKUP($B621,'Changes (pct point)'!$B:$AA,Q$645,FALSE)))</f>
        <v>-0.10002696629213473</v>
      </c>
      <c r="R621" s="2">
        <f>VLOOKUP($B621,'Changes (pct point)'!$B:$AA,R$645,FALSE)/(VLOOKUP($B621,'Rates (%) SA2'!$B:$AA,R$645,FALSE)-(VLOOKUP($B621,'Changes (pct point)'!$B:$AA,R$645,FALSE)))</f>
        <v>0.21223247863247868</v>
      </c>
      <c r="S621" s="2">
        <f>VLOOKUP($B621,'Changes (pct point)'!$B:$AA,S$645,FALSE)/(VLOOKUP($B621,'Rates (%) SA2'!$B:$AA,S$645,FALSE)-(VLOOKUP($B621,'Changes (pct point)'!$B:$AA,S$645,FALSE)))</f>
        <v>0.36721704035874431</v>
      </c>
      <c r="T621" s="2">
        <f>VLOOKUP($B621,'Changes (pct point)'!$B:$AA,T$645,FALSE)/(VLOOKUP($B621,'Rates (%) SA2'!$B:$AA,T$645,FALSE)-(VLOOKUP($B621,'Changes (pct point)'!$B:$AA,T$645,FALSE)))</f>
        <v>0.18720000000000006</v>
      </c>
      <c r="U621" s="2">
        <f>VLOOKUP($B621,'Changes (pct point)'!$B:$AA,U$645,FALSE)/(VLOOKUP($B621,'Rates (%) SA2'!$B:$AA,U$645,FALSE)-(VLOOKUP($B621,'Changes (pct point)'!$B:$AA,U$645,FALSE)))</f>
        <v>-0.5158179551122194</v>
      </c>
      <c r="V621" s="2">
        <f>VLOOKUP($B621,'Changes (pct point)'!$B:$AA,V$645,FALSE)/(VLOOKUP($B621,'Rates (%) SA2'!$B:$AA,V$645,FALSE)-(VLOOKUP($B621,'Changes (pct point)'!$B:$AA,V$645,FALSE)))</f>
        <v>0.41644249999999994</v>
      </c>
      <c r="W621" s="2">
        <f>VLOOKUP($B621,'Changes (pct point)'!$B:$AA,W$645,FALSE)/(VLOOKUP($B621,'Rates (%) SA2'!$B:$AA,W$645,FALSE)-(VLOOKUP($B621,'Changes (pct point)'!$B:$AA,W$645,FALSE)))</f>
        <v>0.52802359882005911</v>
      </c>
      <c r="X621" s="2">
        <f>VLOOKUP($B621,'Changes (pct point)'!$B:$AA,X$645,FALSE)/(VLOOKUP($B621,'Rates (%) SA2'!$B:$AA,X$645,FALSE)-(VLOOKUP($B621,'Changes (pct point)'!$B:$AA,X$645,FALSE)))</f>
        <v>0.49970005998800238</v>
      </c>
      <c r="Y621" s="2" t="e">
        <f>VLOOKUP($B621,'Changes (pct point)'!$B:$AA,Y$645,FALSE)/(VLOOKUP($B621,'Rates (%) SA2'!$B:$AA,Y$645,FALSE)-(VLOOKUP($B621,'Changes (pct point)'!$B:$AA,Y$645,FALSE)))</f>
        <v>#DIV/0!</v>
      </c>
      <c r="Z621" s="2">
        <f>VLOOKUP($B621,'Changes (pct point)'!$B:$AA,Z$645,FALSE)/(VLOOKUP($B621,'Rates (%) SA2'!$B:$AA,Z$645,FALSE)-(VLOOKUP($B621,'Changes (pct point)'!$B:$AA,Z$645,FALSE)))</f>
        <v>1.2422360248447204</v>
      </c>
    </row>
    <row r="622" spans="1:26" x14ac:dyDescent="0.3">
      <c r="A622">
        <v>104021088</v>
      </c>
      <c r="B622" t="s">
        <v>162</v>
      </c>
      <c r="C622" s="2">
        <f>VLOOKUP($B622,'Changes (pct point)'!$B:$AA,C$645,FALSE)/(VLOOKUP($B622,'Rates (%) SA2'!$B:$AA,C$645,FALSE)-(VLOOKUP($B622,'Changes (pct point)'!$B:$AA,C$645,FALSE)))</f>
        <v>-0.19600273084404052</v>
      </c>
      <c r="D622" s="2">
        <f>VLOOKUP($B622,'Changes (pct point)'!$B:$AA,D$645,FALSE)/(VLOOKUP($B622,'Rates (%) SA2'!$B:$AA,D$645,FALSE)-(VLOOKUP($B622,'Changes (pct point)'!$B:$AA,D$645,FALSE)))</f>
        <v>-0.62920292553191481</v>
      </c>
      <c r="E622" s="2">
        <f>VLOOKUP($B622,'Changes (pct point)'!$B:$AA,E$645,FALSE)/(VLOOKUP($B622,'Rates (%) SA2'!$B:$AA,E$645,FALSE)-(VLOOKUP($B622,'Changes (pct point)'!$B:$AA,E$645,FALSE)))</f>
        <v>1.6123478260869566</v>
      </c>
      <c r="F622" s="2">
        <f>VLOOKUP($B622,'Changes (pct point)'!$B:$AA,F$645,FALSE)/(VLOOKUP($B622,'Rates (%) SA2'!$B:$AA,F$645,FALSE)-(VLOOKUP($B622,'Changes (pct point)'!$B:$AA,F$645,FALSE)))</f>
        <v>-5.7752293577981742E-2</v>
      </c>
      <c r="G622" s="2">
        <f>VLOOKUP($B622,'Changes (pct point)'!$B:$AA,G$645,FALSE)/(VLOOKUP($B622,'Rates (%) SA2'!$B:$AA,G$645,FALSE)-(VLOOKUP($B622,'Changes (pct point)'!$B:$AA,G$645,FALSE)))</f>
        <v>-6.5090909090908802E-3</v>
      </c>
      <c r="H622" s="2">
        <f>VLOOKUP($B622,'Changes (pct point)'!$B:$AA,H$645,FALSE)/(VLOOKUP($B622,'Rates (%) SA2'!$B:$AA,H$645,FALSE)-(VLOOKUP($B622,'Changes (pct point)'!$B:$AA,H$645,FALSE)))</f>
        <v>0.28472542372881343</v>
      </c>
      <c r="I622" s="2">
        <f>VLOOKUP($B622,'Changes (pct point)'!$B:$AA,I$645,FALSE)/(VLOOKUP($B622,'Rates (%) SA2'!$B:$AA,I$645,FALSE)-(VLOOKUP($B622,'Changes (pct point)'!$B:$AA,I$645,FALSE)))</f>
        <v>-6.3977247191011263E-2</v>
      </c>
      <c r="J622" s="2">
        <f>VLOOKUP($B622,'Changes (pct point)'!$B:$AA,J$645,FALSE)/(VLOOKUP($B622,'Rates (%) SA2'!$B:$AA,J$645,FALSE)-(VLOOKUP($B622,'Changes (pct point)'!$B:$AA,J$645,FALSE)))</f>
        <v>-0.10743218390804607</v>
      </c>
      <c r="K622" s="2">
        <f>VLOOKUP($B622,'Changes (pct point)'!$B:$AA,K$645,FALSE)/(VLOOKUP($B622,'Rates (%) SA2'!$B:$AA,K$645,FALSE)-(VLOOKUP($B622,'Changes (pct point)'!$B:$AA,K$645,FALSE)))</f>
        <v>0.33674304635761587</v>
      </c>
      <c r="L622" s="2">
        <f>VLOOKUP($B622,'Changes (pct point)'!$B:$AA,L$645,FALSE)/(VLOOKUP($B622,'Rates (%) SA2'!$B:$AA,L$645,FALSE)-(VLOOKUP($B622,'Changes (pct point)'!$B:$AA,L$645,FALSE)))</f>
        <v>-0.53740095465393789</v>
      </c>
      <c r="M622" s="2">
        <f>VLOOKUP($B622,'Changes (pct point)'!$B:$AA,M$645,FALSE)/(VLOOKUP($B622,'Rates (%) SA2'!$B:$AA,M$645,FALSE)-(VLOOKUP($B622,'Changes (pct point)'!$B:$AA,M$645,FALSE)))</f>
        <v>-0.22024060402684567</v>
      </c>
      <c r="N622" s="2">
        <f>VLOOKUP($B622,'Changes (pct point)'!$B:$AA,N$645,FALSE)/(VLOOKUP($B622,'Rates (%) SA2'!$B:$AA,N$645,FALSE)-(VLOOKUP($B622,'Changes (pct point)'!$B:$AA,N$645,FALSE)))</f>
        <v>-0.28208823529411764</v>
      </c>
      <c r="O622" s="2">
        <f>VLOOKUP($B622,'Changes (pct point)'!$B:$AA,O$645,FALSE)/(VLOOKUP($B622,'Rates (%) SA2'!$B:$AA,O$645,FALSE)-(VLOOKUP($B622,'Changes (pct point)'!$B:$AA,O$645,FALSE)))</f>
        <v>2.5157600000000002</v>
      </c>
      <c r="P622" s="2">
        <f>VLOOKUP($B622,'Changes (pct point)'!$B:$AA,P$645,FALSE)/(VLOOKUP($B622,'Rates (%) SA2'!$B:$AA,P$645,FALSE)-(VLOOKUP($B622,'Changes (pct point)'!$B:$AA,P$645,FALSE)))</f>
        <v>0.64297192982456153</v>
      </c>
      <c r="Q622" s="2">
        <f>VLOOKUP($B622,'Changes (pct point)'!$B:$AA,Q$645,FALSE)/(VLOOKUP($B622,'Rates (%) SA2'!$B:$AA,Q$645,FALSE)-(VLOOKUP($B622,'Changes (pct point)'!$B:$AA,Q$645,FALSE)))</f>
        <v>4.4345695364238297E-2</v>
      </c>
      <c r="R622" s="2">
        <f>VLOOKUP($B622,'Changes (pct point)'!$B:$AA,R$645,FALSE)/(VLOOKUP($B622,'Rates (%) SA2'!$B:$AA,R$645,FALSE)-(VLOOKUP($B622,'Changes (pct point)'!$B:$AA,R$645,FALSE)))</f>
        <v>4.9702654867256793E-2</v>
      </c>
      <c r="S622" s="2">
        <f>VLOOKUP($B622,'Changes (pct point)'!$B:$AA,S$645,FALSE)/(VLOOKUP($B622,'Rates (%) SA2'!$B:$AA,S$645,FALSE)-(VLOOKUP($B622,'Changes (pct point)'!$B:$AA,S$645,FALSE)))</f>
        <v>0.73439122807017576</v>
      </c>
      <c r="T622" s="2">
        <f>VLOOKUP($B622,'Changes (pct point)'!$B:$AA,T$645,FALSE)/(VLOOKUP($B622,'Rates (%) SA2'!$B:$AA,T$645,FALSE)-(VLOOKUP($B622,'Changes (pct point)'!$B:$AA,T$645,FALSE)))</f>
        <v>0.41775280898876394</v>
      </c>
      <c r="U622" s="2">
        <f>VLOOKUP($B622,'Changes (pct point)'!$B:$AA,U$645,FALSE)/(VLOOKUP($B622,'Rates (%) SA2'!$B:$AA,U$645,FALSE)-(VLOOKUP($B622,'Changes (pct point)'!$B:$AA,U$645,FALSE)))</f>
        <v>-0.51797023809523801</v>
      </c>
      <c r="V622" s="2" t="e">
        <f>VLOOKUP($B622,'Changes (pct point)'!$B:$AA,V$645,FALSE)/(VLOOKUP($B622,'Rates (%) SA2'!$B:$AA,V$645,FALSE)-(VLOOKUP($B622,'Changes (pct point)'!$B:$AA,V$645,FALSE)))</f>
        <v>#VALUE!</v>
      </c>
      <c r="W622" s="2">
        <f>VLOOKUP($B622,'Changes (pct point)'!$B:$AA,W$645,FALSE)/(VLOOKUP($B622,'Rates (%) SA2'!$B:$AA,W$645,FALSE)-(VLOOKUP($B622,'Changes (pct point)'!$B:$AA,W$645,FALSE)))</f>
        <v>0.18671248568155782</v>
      </c>
      <c r="X622" s="2">
        <f>VLOOKUP($B622,'Changes (pct point)'!$B:$AA,X$645,FALSE)/(VLOOKUP($B622,'Rates (%) SA2'!$B:$AA,X$645,FALSE)-(VLOOKUP($B622,'Changes (pct point)'!$B:$AA,X$645,FALSE)))</f>
        <v>0.2777251184834123</v>
      </c>
      <c r="Y622" s="2">
        <f>VLOOKUP($B622,'Changes (pct point)'!$B:$AA,Y$645,FALSE)/(VLOOKUP($B622,'Rates (%) SA2'!$B:$AA,Y$645,FALSE)-(VLOOKUP($B622,'Changes (pct point)'!$B:$AA,Y$645,FALSE)))</f>
        <v>-0.46735395189003442</v>
      </c>
      <c r="Z622" s="2">
        <f>VLOOKUP($B622,'Changes (pct point)'!$B:$AA,Z$645,FALSE)/(VLOOKUP($B622,'Rates (%) SA2'!$B:$AA,Z$645,FALSE)-(VLOOKUP($B622,'Changes (pct point)'!$B:$AA,Z$645,FALSE)))</f>
        <v>0.76062322946175642</v>
      </c>
    </row>
    <row r="623" spans="1:26" x14ac:dyDescent="0.3">
      <c r="A623">
        <v>115011296</v>
      </c>
      <c r="B623" t="s">
        <v>374</v>
      </c>
      <c r="C623" s="2">
        <f>VLOOKUP($B623,'Changes (pct point)'!$B:$AA,C$645,FALSE)/(VLOOKUP($B623,'Rates (%) SA2'!$B:$AA,C$645,FALSE)-(VLOOKUP($B623,'Changes (pct point)'!$B:$AA,C$645,FALSE)))</f>
        <v>-0.16423839611178609</v>
      </c>
      <c r="D623" s="2">
        <f>VLOOKUP($B623,'Changes (pct point)'!$B:$AA,D$645,FALSE)/(VLOOKUP($B623,'Rates (%) SA2'!$B:$AA,D$645,FALSE)-(VLOOKUP($B623,'Changes (pct point)'!$B:$AA,D$645,FALSE)))</f>
        <v>-0.2867932692307692</v>
      </c>
      <c r="E623" s="2">
        <f>VLOOKUP($B623,'Changes (pct point)'!$B:$AA,E$645,FALSE)/(VLOOKUP($B623,'Rates (%) SA2'!$B:$AA,E$645,FALSE)-(VLOOKUP($B623,'Changes (pct point)'!$B:$AA,E$645,FALSE)))</f>
        <v>-0.279505</v>
      </c>
      <c r="F623" s="2">
        <f>VLOOKUP($B623,'Changes (pct point)'!$B:$AA,F$645,FALSE)/(VLOOKUP($B623,'Rates (%) SA2'!$B:$AA,F$645,FALSE)-(VLOOKUP($B623,'Changes (pct point)'!$B:$AA,F$645,FALSE)))</f>
        <v>-0.18473456464379948</v>
      </c>
      <c r="G623" s="2">
        <f>VLOOKUP($B623,'Changes (pct point)'!$B:$AA,G$645,FALSE)/(VLOOKUP($B623,'Rates (%) SA2'!$B:$AA,G$645,FALSE)-(VLOOKUP($B623,'Changes (pct point)'!$B:$AA,G$645,FALSE)))</f>
        <v>6.5206569343065721E-2</v>
      </c>
      <c r="H623" s="2">
        <f>VLOOKUP($B623,'Changes (pct point)'!$B:$AA,H$645,FALSE)/(VLOOKUP($B623,'Rates (%) SA2'!$B:$AA,H$645,FALSE)-(VLOOKUP($B623,'Changes (pct point)'!$B:$AA,H$645,FALSE)))</f>
        <v>-5.9351310861423111E-2</v>
      </c>
      <c r="I623" s="2">
        <f>VLOOKUP($B623,'Changes (pct point)'!$B:$AA,I$645,FALSE)/(VLOOKUP($B623,'Rates (%) SA2'!$B:$AA,I$645,FALSE)-(VLOOKUP($B623,'Changes (pct point)'!$B:$AA,I$645,FALSE)))</f>
        <v>-0.16616762177650435</v>
      </c>
      <c r="J623" s="2">
        <f>VLOOKUP($B623,'Changes (pct point)'!$B:$AA,J$645,FALSE)/(VLOOKUP($B623,'Rates (%) SA2'!$B:$AA,J$645,FALSE)-(VLOOKUP($B623,'Changes (pct point)'!$B:$AA,J$645,FALSE)))</f>
        <v>0.46396249999999994</v>
      </c>
      <c r="K623" s="2">
        <f>VLOOKUP($B623,'Changes (pct point)'!$B:$AA,K$645,FALSE)/(VLOOKUP($B623,'Rates (%) SA2'!$B:$AA,K$645,FALSE)-(VLOOKUP($B623,'Changes (pct point)'!$B:$AA,K$645,FALSE)))</f>
        <v>0.49761126760563379</v>
      </c>
      <c r="L623" s="2">
        <f>VLOOKUP($B623,'Changes (pct point)'!$B:$AA,L$645,FALSE)/(VLOOKUP($B623,'Rates (%) SA2'!$B:$AA,L$645,FALSE)-(VLOOKUP($B623,'Changes (pct point)'!$B:$AA,L$645,FALSE)))</f>
        <v>-0.39573505154639171</v>
      </c>
      <c r="M623" s="2">
        <f>VLOOKUP($B623,'Changes (pct point)'!$B:$AA,M$645,FALSE)/(VLOOKUP($B623,'Rates (%) SA2'!$B:$AA,M$645,FALSE)-(VLOOKUP($B623,'Changes (pct point)'!$B:$AA,M$645,FALSE)))</f>
        <v>1.6200464285714287</v>
      </c>
      <c r="N623" s="2">
        <f>VLOOKUP($B623,'Changes (pct point)'!$B:$AA,N$645,FALSE)/(VLOOKUP($B623,'Rates (%) SA2'!$B:$AA,N$645,FALSE)-(VLOOKUP($B623,'Changes (pct point)'!$B:$AA,N$645,FALSE)))</f>
        <v>-0.51032110091743121</v>
      </c>
      <c r="O623" s="2">
        <f>VLOOKUP($B623,'Changes (pct point)'!$B:$AA,O$645,FALSE)/(VLOOKUP($B623,'Rates (%) SA2'!$B:$AA,O$645,FALSE)-(VLOOKUP($B623,'Changes (pct point)'!$B:$AA,O$645,FALSE)))</f>
        <v>0.76499836065573767</v>
      </c>
      <c r="P623" s="2">
        <f>VLOOKUP($B623,'Changes (pct point)'!$B:$AA,P$645,FALSE)/(VLOOKUP($B623,'Rates (%) SA2'!$B:$AA,P$645,FALSE)-(VLOOKUP($B623,'Changes (pct point)'!$B:$AA,P$645,FALSE)))</f>
        <v>-4.7842307692307587E-2</v>
      </c>
      <c r="Q623" s="2">
        <f>VLOOKUP($B623,'Changes (pct point)'!$B:$AA,Q$645,FALSE)/(VLOOKUP($B623,'Rates (%) SA2'!$B:$AA,Q$645,FALSE)-(VLOOKUP($B623,'Changes (pct point)'!$B:$AA,Q$645,FALSE)))</f>
        <v>7.1599999999999858E-2</v>
      </c>
      <c r="R623" s="2">
        <f>VLOOKUP($B623,'Changes (pct point)'!$B:$AA,R$645,FALSE)/(VLOOKUP($B623,'Rates (%) SA2'!$B:$AA,R$645,FALSE)-(VLOOKUP($B623,'Changes (pct point)'!$B:$AA,R$645,FALSE)))</f>
        <v>-2.9314782608695657E-2</v>
      </c>
      <c r="S623" s="2">
        <f>VLOOKUP($B623,'Changes (pct point)'!$B:$AA,S$645,FALSE)/(VLOOKUP($B623,'Rates (%) SA2'!$B:$AA,S$645,FALSE)-(VLOOKUP($B623,'Changes (pct point)'!$B:$AA,S$645,FALSE)))</f>
        <v>0.24528881987577647</v>
      </c>
      <c r="T623" s="2">
        <f>VLOOKUP($B623,'Changes (pct point)'!$B:$AA,T$645,FALSE)/(VLOOKUP($B623,'Rates (%) SA2'!$B:$AA,T$645,FALSE)-(VLOOKUP($B623,'Changes (pct point)'!$B:$AA,T$645,FALSE)))</f>
        <v>-0.20617926565874739</v>
      </c>
      <c r="U623" s="2">
        <f>VLOOKUP($B623,'Changes (pct point)'!$B:$AA,U$645,FALSE)/(VLOOKUP($B623,'Rates (%) SA2'!$B:$AA,U$645,FALSE)-(VLOOKUP($B623,'Changes (pct point)'!$B:$AA,U$645,FALSE)))</f>
        <v>-0.53282941176470588</v>
      </c>
      <c r="V623" s="2" t="e">
        <f>VLOOKUP($B623,'Changes (pct point)'!$B:$AA,V$645,FALSE)/(VLOOKUP($B623,'Rates (%) SA2'!$B:$AA,V$645,FALSE)-(VLOOKUP($B623,'Changes (pct point)'!$B:$AA,V$645,FALSE)))</f>
        <v>#VALUE!</v>
      </c>
      <c r="W623" s="2">
        <f>VLOOKUP($B623,'Changes (pct point)'!$B:$AA,W$645,FALSE)/(VLOOKUP($B623,'Rates (%) SA2'!$B:$AA,W$645,FALSE)-(VLOOKUP($B623,'Changes (pct point)'!$B:$AA,W$645,FALSE)))</f>
        <v>0.25110132158590304</v>
      </c>
      <c r="X623" s="2" t="e">
        <f>VLOOKUP($B623,'Changes (pct point)'!$B:$AA,X$645,FALSE)/(VLOOKUP($B623,'Rates (%) SA2'!$B:$AA,X$645,FALSE)-(VLOOKUP($B623,'Changes (pct point)'!$B:$AA,X$645,FALSE)))</f>
        <v>#DIV/0!</v>
      </c>
      <c r="Y623" s="2">
        <f>VLOOKUP($B623,'Changes (pct point)'!$B:$AA,Y$645,FALSE)/(VLOOKUP($B623,'Rates (%) SA2'!$B:$AA,Y$645,FALSE)-(VLOOKUP($B623,'Changes (pct point)'!$B:$AA,Y$645,FALSE)))</f>
        <v>4.4280442804428041E-2</v>
      </c>
      <c r="Z623" s="2">
        <f>VLOOKUP($B623,'Changes (pct point)'!$B:$AA,Z$645,FALSE)/(VLOOKUP($B623,'Rates (%) SA2'!$B:$AA,Z$645,FALSE)-(VLOOKUP($B623,'Changes (pct point)'!$B:$AA,Z$645,FALSE)))</f>
        <v>0.79809220985691554</v>
      </c>
    </row>
    <row r="624" spans="1:26" x14ac:dyDescent="0.3">
      <c r="A624">
        <v>101041021</v>
      </c>
      <c r="B624" t="s">
        <v>88</v>
      </c>
      <c r="C624" s="2">
        <f>VLOOKUP($B624,'Changes (pct point)'!$B:$AA,C$645,FALSE)/(VLOOKUP($B624,'Rates (%) SA2'!$B:$AA,C$645,FALSE)-(VLOOKUP($B624,'Changes (pct point)'!$B:$AA,C$645,FALSE)))</f>
        <v>-9.5832700211480673E-2</v>
      </c>
      <c r="D624" s="2">
        <f>VLOOKUP($B624,'Changes (pct point)'!$B:$AA,D$645,FALSE)/(VLOOKUP($B624,'Rates (%) SA2'!$B:$AA,D$645,FALSE)-(VLOOKUP($B624,'Changes (pct point)'!$B:$AA,D$645,FALSE)))</f>
        <v>-0.74066500000000002</v>
      </c>
      <c r="E624" s="2">
        <f>VLOOKUP($B624,'Changes (pct point)'!$B:$AA,E$645,FALSE)/(VLOOKUP($B624,'Rates (%) SA2'!$B:$AA,E$645,FALSE)-(VLOOKUP($B624,'Changes (pct point)'!$B:$AA,E$645,FALSE)))</f>
        <v>2.468866666666667</v>
      </c>
      <c r="F624" s="2">
        <f>VLOOKUP($B624,'Changes (pct point)'!$B:$AA,F$645,FALSE)/(VLOOKUP($B624,'Rates (%) SA2'!$B:$AA,F$645,FALSE)-(VLOOKUP($B624,'Changes (pct point)'!$B:$AA,F$645,FALSE)))</f>
        <v>0.13756186440677978</v>
      </c>
      <c r="G624" s="2">
        <f>VLOOKUP($B624,'Changes (pct point)'!$B:$AA,G$645,FALSE)/(VLOOKUP($B624,'Rates (%) SA2'!$B:$AA,G$645,FALSE)-(VLOOKUP($B624,'Changes (pct point)'!$B:$AA,G$645,FALSE)))</f>
        <v>-2.6115277777777779E-2</v>
      </c>
      <c r="H624" s="2">
        <f>VLOOKUP($B624,'Changes (pct point)'!$B:$AA,H$645,FALSE)/(VLOOKUP($B624,'Rates (%) SA2'!$B:$AA,H$645,FALSE)-(VLOOKUP($B624,'Changes (pct point)'!$B:$AA,H$645,FALSE)))</f>
        <v>0.53313544303797467</v>
      </c>
      <c r="I624" s="2">
        <f>VLOOKUP($B624,'Changes (pct point)'!$B:$AA,I$645,FALSE)/(VLOOKUP($B624,'Rates (%) SA2'!$B:$AA,I$645,FALSE)-(VLOOKUP($B624,'Changes (pct point)'!$B:$AA,I$645,FALSE)))</f>
        <v>1.3066666666666685E-2</v>
      </c>
      <c r="J624" s="2">
        <f>VLOOKUP($B624,'Changes (pct point)'!$B:$AA,J$645,FALSE)/(VLOOKUP($B624,'Rates (%) SA2'!$B:$AA,J$645,FALSE)-(VLOOKUP($B624,'Changes (pct point)'!$B:$AA,J$645,FALSE)))</f>
        <v>-0.11292023809523816</v>
      </c>
      <c r="K624" s="2">
        <f>VLOOKUP($B624,'Changes (pct point)'!$B:$AA,K$645,FALSE)/(VLOOKUP($B624,'Rates (%) SA2'!$B:$AA,K$645,FALSE)-(VLOOKUP($B624,'Changes (pct point)'!$B:$AA,K$645,FALSE)))</f>
        <v>0.66456888888888865</v>
      </c>
      <c r="L624" s="2">
        <f>VLOOKUP($B624,'Changes (pct point)'!$B:$AA,L$645,FALSE)/(VLOOKUP($B624,'Rates (%) SA2'!$B:$AA,L$645,FALSE)-(VLOOKUP($B624,'Changes (pct point)'!$B:$AA,L$645,FALSE)))</f>
        <v>-0.35876853932584268</v>
      </c>
      <c r="M624" s="2">
        <f>VLOOKUP($B624,'Changes (pct point)'!$B:$AA,M$645,FALSE)/(VLOOKUP($B624,'Rates (%) SA2'!$B:$AA,M$645,FALSE)-(VLOOKUP($B624,'Changes (pct point)'!$B:$AA,M$645,FALSE)))</f>
        <v>-0.41408690476190474</v>
      </c>
      <c r="N624" s="2">
        <f>VLOOKUP($B624,'Changes (pct point)'!$B:$AA,N$645,FALSE)/(VLOOKUP($B624,'Rates (%) SA2'!$B:$AA,N$645,FALSE)-(VLOOKUP($B624,'Changes (pct point)'!$B:$AA,N$645,FALSE)))</f>
        <v>-0.11971428571428566</v>
      </c>
      <c r="O624" s="2">
        <f>VLOOKUP($B624,'Changes (pct point)'!$B:$AA,O$645,FALSE)/(VLOOKUP($B624,'Rates (%) SA2'!$B:$AA,O$645,FALSE)-(VLOOKUP($B624,'Changes (pct point)'!$B:$AA,O$645,FALSE)))</f>
        <v>0.54246923076923093</v>
      </c>
      <c r="P624" s="2">
        <f>VLOOKUP($B624,'Changes (pct point)'!$B:$AA,P$645,FALSE)/(VLOOKUP($B624,'Rates (%) SA2'!$B:$AA,P$645,FALSE)-(VLOOKUP($B624,'Changes (pct point)'!$B:$AA,P$645,FALSE)))</f>
        <v>0.30895999999999996</v>
      </c>
      <c r="Q624" s="2">
        <f>VLOOKUP($B624,'Changes (pct point)'!$B:$AA,Q$645,FALSE)/(VLOOKUP($B624,'Rates (%) SA2'!$B:$AA,Q$645,FALSE)-(VLOOKUP($B624,'Changes (pct point)'!$B:$AA,Q$645,FALSE)))</f>
        <v>0.40979382716049378</v>
      </c>
      <c r="R624" s="2">
        <f>VLOOKUP($B624,'Changes (pct point)'!$B:$AA,R$645,FALSE)/(VLOOKUP($B624,'Rates (%) SA2'!$B:$AA,R$645,FALSE)-(VLOOKUP($B624,'Changes (pct point)'!$B:$AA,R$645,FALSE)))</f>
        <v>0.14287323943661973</v>
      </c>
      <c r="S624" s="2">
        <f>VLOOKUP($B624,'Changes (pct point)'!$B:$AA,S$645,FALSE)/(VLOOKUP($B624,'Rates (%) SA2'!$B:$AA,S$645,FALSE)-(VLOOKUP($B624,'Changes (pct point)'!$B:$AA,S$645,FALSE)))</f>
        <v>3.0564615384615398E-2</v>
      </c>
      <c r="T624" s="2">
        <f>VLOOKUP($B624,'Changes (pct point)'!$B:$AA,T$645,FALSE)/(VLOOKUP($B624,'Rates (%) SA2'!$B:$AA,T$645,FALSE)-(VLOOKUP($B624,'Changes (pct point)'!$B:$AA,T$645,FALSE)))</f>
        <v>1.0823049999999999</v>
      </c>
      <c r="U624" s="2">
        <f>VLOOKUP($B624,'Changes (pct point)'!$B:$AA,U$645,FALSE)/(VLOOKUP($B624,'Rates (%) SA2'!$B:$AA,U$645,FALSE)-(VLOOKUP($B624,'Changes (pct point)'!$B:$AA,U$645,FALSE)))</f>
        <v>-0.54489673913043479</v>
      </c>
      <c r="V624" s="2">
        <f>VLOOKUP($B624,'Changes (pct point)'!$B:$AA,V$645,FALSE)/(VLOOKUP($B624,'Rates (%) SA2'!$B:$AA,V$645,FALSE)-(VLOOKUP($B624,'Changes (pct point)'!$B:$AA,V$645,FALSE)))</f>
        <v>0</v>
      </c>
      <c r="W624" s="2">
        <f>VLOOKUP($B624,'Changes (pct point)'!$B:$AA,W$645,FALSE)/(VLOOKUP($B624,'Rates (%) SA2'!$B:$AA,W$645,FALSE)-(VLOOKUP($B624,'Changes (pct point)'!$B:$AA,W$645,FALSE)))</f>
        <v>0.27725563909774437</v>
      </c>
      <c r="X624" s="2">
        <f>VLOOKUP($B624,'Changes (pct point)'!$B:$AA,X$645,FALSE)/(VLOOKUP($B624,'Rates (%) SA2'!$B:$AA,X$645,FALSE)-(VLOOKUP($B624,'Changes (pct point)'!$B:$AA,X$645,FALSE)))</f>
        <v>2.6768642447418736E-2</v>
      </c>
      <c r="Y624" s="2" t="e">
        <f>VLOOKUP($B624,'Changes (pct point)'!$B:$AA,Y$645,FALSE)/(VLOOKUP($B624,'Rates (%) SA2'!$B:$AA,Y$645,FALSE)-(VLOOKUP($B624,'Changes (pct point)'!$B:$AA,Y$645,FALSE)))</f>
        <v>#DIV/0!</v>
      </c>
      <c r="Z624" s="2">
        <f>VLOOKUP($B624,'Changes (pct point)'!$B:$AA,Z$645,FALSE)/(VLOOKUP($B624,'Rates (%) SA2'!$B:$AA,Z$645,FALSE)-(VLOOKUP($B624,'Changes (pct point)'!$B:$AA,Z$645,FALSE)))</f>
        <v>0.31591917200591424</v>
      </c>
    </row>
    <row r="625" spans="1:26" x14ac:dyDescent="0.3">
      <c r="A625">
        <v>101021012</v>
      </c>
      <c r="B625" t="s">
        <v>77</v>
      </c>
      <c r="C625" s="2">
        <f>VLOOKUP($B625,'Changes (pct point)'!$B:$AA,C$645,FALSE)/(VLOOKUP($B625,'Rates (%) SA2'!$B:$AA,C$645,FALSE)-(VLOOKUP($B625,'Changes (pct point)'!$B:$AA,C$645,FALSE)))</f>
        <v>2.4853383458647042E-3</v>
      </c>
      <c r="D625" s="2">
        <f>VLOOKUP($B625,'Changes (pct point)'!$B:$AA,D$645,FALSE)/(VLOOKUP($B625,'Rates (%) SA2'!$B:$AA,D$645,FALSE)-(VLOOKUP($B625,'Changes (pct point)'!$B:$AA,D$645,FALSE)))</f>
        <v>-0.41213287671232884</v>
      </c>
      <c r="E625" s="2">
        <f>VLOOKUP($B625,'Changes (pct point)'!$B:$AA,E$645,FALSE)/(VLOOKUP($B625,'Rates (%) SA2'!$B:$AA,E$645,FALSE)-(VLOOKUP($B625,'Changes (pct point)'!$B:$AA,E$645,FALSE)))</f>
        <v>0.21814210526315778</v>
      </c>
      <c r="F625" s="2">
        <f>VLOOKUP($B625,'Changes (pct point)'!$B:$AA,F$645,FALSE)/(VLOOKUP($B625,'Rates (%) SA2'!$B:$AA,F$645,FALSE)-(VLOOKUP($B625,'Changes (pct point)'!$B:$AA,F$645,FALSE)))</f>
        <v>0.31090528634361236</v>
      </c>
      <c r="G625" s="2">
        <f>VLOOKUP($B625,'Changes (pct point)'!$B:$AA,G$645,FALSE)/(VLOOKUP($B625,'Rates (%) SA2'!$B:$AA,G$645,FALSE)-(VLOOKUP($B625,'Changes (pct point)'!$B:$AA,G$645,FALSE)))</f>
        <v>-0.3623313725490197</v>
      </c>
      <c r="H625" s="2">
        <f>VLOOKUP($B625,'Changes (pct point)'!$B:$AA,H$645,FALSE)/(VLOOKUP($B625,'Rates (%) SA2'!$B:$AA,H$645,FALSE)-(VLOOKUP($B625,'Changes (pct point)'!$B:$AA,H$645,FALSE)))</f>
        <v>0.28994444444444428</v>
      </c>
      <c r="I625" s="2">
        <f>VLOOKUP($B625,'Changes (pct point)'!$B:$AA,I$645,FALSE)/(VLOOKUP($B625,'Rates (%) SA2'!$B:$AA,I$645,FALSE)-(VLOOKUP($B625,'Changes (pct point)'!$B:$AA,I$645,FALSE)))</f>
        <v>2.1522842639594675E-3</v>
      </c>
      <c r="J625" s="2">
        <f>VLOOKUP($B625,'Changes (pct point)'!$B:$AA,J$645,FALSE)/(VLOOKUP($B625,'Rates (%) SA2'!$B:$AA,J$645,FALSE)-(VLOOKUP($B625,'Changes (pct point)'!$B:$AA,J$645,FALSE)))</f>
        <v>-0.41253870967741935</v>
      </c>
      <c r="K625" s="2">
        <f>VLOOKUP($B625,'Changes (pct point)'!$B:$AA,K$645,FALSE)/(VLOOKUP($B625,'Rates (%) SA2'!$B:$AA,K$645,FALSE)-(VLOOKUP($B625,'Changes (pct point)'!$B:$AA,K$645,FALSE)))</f>
        <v>0.55750400000000011</v>
      </c>
      <c r="L625" s="2">
        <f>VLOOKUP($B625,'Changes (pct point)'!$B:$AA,L$645,FALSE)/(VLOOKUP($B625,'Rates (%) SA2'!$B:$AA,L$645,FALSE)-(VLOOKUP($B625,'Changes (pct point)'!$B:$AA,L$645,FALSE)))</f>
        <v>-0.81098181818181814</v>
      </c>
      <c r="M625" s="2">
        <f>VLOOKUP($B625,'Changes (pct point)'!$B:$AA,M$645,FALSE)/(VLOOKUP($B625,'Rates (%) SA2'!$B:$AA,M$645,FALSE)-(VLOOKUP($B625,'Changes (pct point)'!$B:$AA,M$645,FALSE)))</f>
        <v>0.39556226415094353</v>
      </c>
      <c r="N625" s="2">
        <f>VLOOKUP($B625,'Changes (pct point)'!$B:$AA,N$645,FALSE)/(VLOOKUP($B625,'Rates (%) SA2'!$B:$AA,N$645,FALSE)-(VLOOKUP($B625,'Changes (pct point)'!$B:$AA,N$645,FALSE)))</f>
        <v>-0.27144761904761899</v>
      </c>
      <c r="O625" s="2">
        <f>VLOOKUP($B625,'Changes (pct point)'!$B:$AA,O$645,FALSE)/(VLOOKUP($B625,'Rates (%) SA2'!$B:$AA,O$645,FALSE)-(VLOOKUP($B625,'Changes (pct point)'!$B:$AA,O$645,FALSE)))</f>
        <v>75.322700000000353</v>
      </c>
      <c r="P625" s="2">
        <f>VLOOKUP($B625,'Changes (pct point)'!$B:$AA,P$645,FALSE)/(VLOOKUP($B625,'Rates (%) SA2'!$B:$AA,P$645,FALSE)-(VLOOKUP($B625,'Changes (pct point)'!$B:$AA,P$645,FALSE)))</f>
        <v>1.7626454545454546</v>
      </c>
      <c r="Q625" s="2">
        <f>VLOOKUP($B625,'Changes (pct point)'!$B:$AA,Q$645,FALSE)/(VLOOKUP($B625,'Rates (%) SA2'!$B:$AA,Q$645,FALSE)-(VLOOKUP($B625,'Changes (pct point)'!$B:$AA,Q$645,FALSE)))</f>
        <v>0.10902631578947372</v>
      </c>
      <c r="R625" s="2">
        <f>VLOOKUP($B625,'Changes (pct point)'!$B:$AA,R$645,FALSE)/(VLOOKUP($B625,'Rates (%) SA2'!$B:$AA,R$645,FALSE)-(VLOOKUP($B625,'Changes (pct point)'!$B:$AA,R$645,FALSE)))</f>
        <v>-0.30554257425742581</v>
      </c>
      <c r="S625" s="2">
        <f>VLOOKUP($B625,'Changes (pct point)'!$B:$AA,S$645,FALSE)/(VLOOKUP($B625,'Rates (%) SA2'!$B:$AA,S$645,FALSE)-(VLOOKUP($B625,'Changes (pct point)'!$B:$AA,S$645,FALSE)))</f>
        <v>-0.17255000000000004</v>
      </c>
      <c r="T625" s="2">
        <f>VLOOKUP($B625,'Changes (pct point)'!$B:$AA,T$645,FALSE)/(VLOOKUP($B625,'Rates (%) SA2'!$B:$AA,T$645,FALSE)-(VLOOKUP($B625,'Changes (pct point)'!$B:$AA,T$645,FALSE)))</f>
        <v>2.0936623376623378</v>
      </c>
      <c r="U625" s="2">
        <f>VLOOKUP($B625,'Changes (pct point)'!$B:$AA,U$645,FALSE)/(VLOOKUP($B625,'Rates (%) SA2'!$B:$AA,U$645,FALSE)-(VLOOKUP($B625,'Changes (pct point)'!$B:$AA,U$645,FALSE)))</f>
        <v>-0.5523249056603774</v>
      </c>
      <c r="V625" s="2">
        <f>VLOOKUP($B625,'Changes (pct point)'!$B:$AA,V$645,FALSE)/(VLOOKUP($B625,'Rates (%) SA2'!$B:$AA,V$645,FALSE)-(VLOOKUP($B625,'Changes (pct point)'!$B:$AA,V$645,FALSE)))</f>
        <v>0.40394705882352949</v>
      </c>
      <c r="W625" s="2">
        <f>VLOOKUP($B625,'Changes (pct point)'!$B:$AA,W$645,FALSE)/(VLOOKUP($B625,'Rates (%) SA2'!$B:$AA,W$645,FALSE)-(VLOOKUP($B625,'Changes (pct point)'!$B:$AA,W$645,FALSE)))</f>
        <v>-3.783783783783784E-2</v>
      </c>
      <c r="X625" s="2">
        <f>VLOOKUP($B625,'Changes (pct point)'!$B:$AA,X$645,FALSE)/(VLOOKUP($B625,'Rates (%) SA2'!$B:$AA,X$645,FALSE)-(VLOOKUP($B625,'Changes (pct point)'!$B:$AA,X$645,FALSE)))</f>
        <v>-0.17509948834565095</v>
      </c>
      <c r="Y625" s="2">
        <f>VLOOKUP($B625,'Changes (pct point)'!$B:$AA,Y$645,FALSE)/(VLOOKUP($B625,'Rates (%) SA2'!$B:$AA,Y$645,FALSE)-(VLOOKUP($B625,'Changes (pct point)'!$B:$AA,Y$645,FALSE)))</f>
        <v>0.46883116883116877</v>
      </c>
      <c r="Z625" s="2">
        <f>VLOOKUP($B625,'Changes (pct point)'!$B:$AA,Z$645,FALSE)/(VLOOKUP($B625,'Rates (%) SA2'!$B:$AA,Z$645,FALSE)-(VLOOKUP($B625,'Changes (pct point)'!$B:$AA,Z$645,FALSE)))</f>
        <v>-0.13212669683257916</v>
      </c>
    </row>
    <row r="626" spans="1:26" x14ac:dyDescent="0.3">
      <c r="A626">
        <v>111021221</v>
      </c>
      <c r="B626" t="s">
        <v>300</v>
      </c>
      <c r="C626" s="2">
        <f>VLOOKUP($B626,'Changes (pct point)'!$B:$AA,C$645,FALSE)/(VLOOKUP($B626,'Rates (%) SA2'!$B:$AA,C$645,FALSE)-(VLOOKUP($B626,'Changes (pct point)'!$B:$AA,C$645,FALSE)))</f>
        <v>-1.1763518732244392E-2</v>
      </c>
      <c r="D626" s="2">
        <f>VLOOKUP($B626,'Changes (pct point)'!$B:$AA,D$645,FALSE)/(VLOOKUP($B626,'Rates (%) SA2'!$B:$AA,D$645,FALSE)-(VLOOKUP($B626,'Changes (pct point)'!$B:$AA,D$645,FALSE)))</f>
        <v>-0.32658157894736839</v>
      </c>
      <c r="E626" s="2">
        <f>VLOOKUP($B626,'Changes (pct point)'!$B:$AA,E$645,FALSE)/(VLOOKUP($B626,'Rates (%) SA2'!$B:$AA,E$645,FALSE)-(VLOOKUP($B626,'Changes (pct point)'!$B:$AA,E$645,FALSE)))</f>
        <v>-0.21173333333333327</v>
      </c>
      <c r="F626" s="2">
        <f>VLOOKUP($B626,'Changes (pct point)'!$B:$AA,F$645,FALSE)/(VLOOKUP($B626,'Rates (%) SA2'!$B:$AA,F$645,FALSE)-(VLOOKUP($B626,'Changes (pct point)'!$B:$AA,F$645,FALSE)))</f>
        <v>0.14029804560260578</v>
      </c>
      <c r="G626" s="2">
        <f>VLOOKUP($B626,'Changes (pct point)'!$B:$AA,G$645,FALSE)/(VLOOKUP($B626,'Rates (%) SA2'!$B:$AA,G$645,FALSE)-(VLOOKUP($B626,'Changes (pct point)'!$B:$AA,G$645,FALSE)))</f>
        <v>0.17688444444444437</v>
      </c>
      <c r="H626" s="2">
        <f>VLOOKUP($B626,'Changes (pct point)'!$B:$AA,H$645,FALSE)/(VLOOKUP($B626,'Rates (%) SA2'!$B:$AA,H$645,FALSE)-(VLOOKUP($B626,'Changes (pct point)'!$B:$AA,H$645,FALSE)))</f>
        <v>0.57067526881720432</v>
      </c>
      <c r="I626" s="2">
        <f>VLOOKUP($B626,'Changes (pct point)'!$B:$AA,I$645,FALSE)/(VLOOKUP($B626,'Rates (%) SA2'!$B:$AA,I$645,FALSE)-(VLOOKUP($B626,'Changes (pct point)'!$B:$AA,I$645,FALSE)))</f>
        <v>-0.19346717557251911</v>
      </c>
      <c r="J626" s="2">
        <f>VLOOKUP($B626,'Changes (pct point)'!$B:$AA,J$645,FALSE)/(VLOOKUP($B626,'Rates (%) SA2'!$B:$AA,J$645,FALSE)-(VLOOKUP($B626,'Changes (pct point)'!$B:$AA,J$645,FALSE)))</f>
        <v>0.37213114754098359</v>
      </c>
      <c r="K626" s="2">
        <f>VLOOKUP($B626,'Changes (pct point)'!$B:$AA,K$645,FALSE)/(VLOOKUP($B626,'Rates (%) SA2'!$B:$AA,K$645,FALSE)-(VLOOKUP($B626,'Changes (pct point)'!$B:$AA,K$645,FALSE)))</f>
        <v>0.23314074074074084</v>
      </c>
      <c r="L626" s="2">
        <f>VLOOKUP($B626,'Changes (pct point)'!$B:$AA,L$645,FALSE)/(VLOOKUP($B626,'Rates (%) SA2'!$B:$AA,L$645,FALSE)-(VLOOKUP($B626,'Changes (pct point)'!$B:$AA,L$645,FALSE)))</f>
        <v>-0.41198684210526315</v>
      </c>
      <c r="M626" s="2">
        <f>VLOOKUP($B626,'Changes (pct point)'!$B:$AA,M$645,FALSE)/(VLOOKUP($B626,'Rates (%) SA2'!$B:$AA,M$645,FALSE)-(VLOOKUP($B626,'Changes (pct point)'!$B:$AA,M$645,FALSE)))</f>
        <v>-6.9117948717948657E-2</v>
      </c>
      <c r="N626" s="2">
        <f>VLOOKUP($B626,'Changes (pct point)'!$B:$AA,N$645,FALSE)/(VLOOKUP($B626,'Rates (%) SA2'!$B:$AA,N$645,FALSE)-(VLOOKUP($B626,'Changes (pct point)'!$B:$AA,N$645,FALSE)))</f>
        <v>-0.10749268292682936</v>
      </c>
      <c r="O626" s="2">
        <f>VLOOKUP($B626,'Changes (pct point)'!$B:$AA,O$645,FALSE)/(VLOOKUP($B626,'Rates (%) SA2'!$B:$AA,O$645,FALSE)-(VLOOKUP($B626,'Changes (pct point)'!$B:$AA,O$645,FALSE)))</f>
        <v>0.39015799999999989</v>
      </c>
      <c r="P626" s="2">
        <f>VLOOKUP($B626,'Changes (pct point)'!$B:$AA,P$645,FALSE)/(VLOOKUP($B626,'Rates (%) SA2'!$B:$AA,P$645,FALSE)-(VLOOKUP($B626,'Changes (pct point)'!$B:$AA,P$645,FALSE)))</f>
        <v>0.22268947368421049</v>
      </c>
      <c r="Q626" s="2">
        <f>VLOOKUP($B626,'Changes (pct point)'!$B:$AA,Q$645,FALSE)/(VLOOKUP($B626,'Rates (%) SA2'!$B:$AA,Q$645,FALSE)-(VLOOKUP($B626,'Changes (pct point)'!$B:$AA,Q$645,FALSE)))</f>
        <v>0.30231592920353972</v>
      </c>
      <c r="R626" s="2">
        <f>VLOOKUP($B626,'Changes (pct point)'!$B:$AA,R$645,FALSE)/(VLOOKUP($B626,'Rates (%) SA2'!$B:$AA,R$645,FALSE)-(VLOOKUP($B626,'Changes (pct point)'!$B:$AA,R$645,FALSE)))</f>
        <v>0.18551063829787226</v>
      </c>
      <c r="S626" s="2">
        <f>VLOOKUP($B626,'Changes (pct point)'!$B:$AA,S$645,FALSE)/(VLOOKUP($B626,'Rates (%) SA2'!$B:$AA,S$645,FALSE)-(VLOOKUP($B626,'Changes (pct point)'!$B:$AA,S$645,FALSE)))</f>
        <v>0.16062318840579709</v>
      </c>
      <c r="T626" s="2">
        <f>VLOOKUP($B626,'Changes (pct point)'!$B:$AA,T$645,FALSE)/(VLOOKUP($B626,'Rates (%) SA2'!$B:$AA,T$645,FALSE)-(VLOOKUP($B626,'Changes (pct point)'!$B:$AA,T$645,FALSE)))</f>
        <v>0.60916923076923091</v>
      </c>
      <c r="U626" s="2">
        <f>VLOOKUP($B626,'Changes (pct point)'!$B:$AA,U$645,FALSE)/(VLOOKUP($B626,'Rates (%) SA2'!$B:$AA,U$645,FALSE)-(VLOOKUP($B626,'Changes (pct point)'!$B:$AA,U$645,FALSE)))</f>
        <v>-0.56175748502994005</v>
      </c>
      <c r="V626" s="2">
        <f>VLOOKUP($B626,'Changes (pct point)'!$B:$AA,V$645,FALSE)/(VLOOKUP($B626,'Rates (%) SA2'!$B:$AA,V$645,FALSE)-(VLOOKUP($B626,'Changes (pct point)'!$B:$AA,V$645,FALSE)))</f>
        <v>0</v>
      </c>
      <c r="W626" s="2">
        <f>VLOOKUP($B626,'Changes (pct point)'!$B:$AA,W$645,FALSE)/(VLOOKUP($B626,'Rates (%) SA2'!$B:$AA,W$645,FALSE)-(VLOOKUP($B626,'Changes (pct point)'!$B:$AA,W$645,FALSE)))</f>
        <v>0.2809224318658281</v>
      </c>
      <c r="X626" s="2">
        <f>VLOOKUP($B626,'Changes (pct point)'!$B:$AA,X$645,FALSE)/(VLOOKUP($B626,'Rates (%) SA2'!$B:$AA,X$645,FALSE)-(VLOOKUP($B626,'Changes (pct point)'!$B:$AA,X$645,FALSE)))</f>
        <v>3.9197812215132175E-2</v>
      </c>
      <c r="Y626" s="2" t="e">
        <f>VLOOKUP($B626,'Changes (pct point)'!$B:$AA,Y$645,FALSE)/(VLOOKUP($B626,'Rates (%) SA2'!$B:$AA,Y$645,FALSE)-(VLOOKUP($B626,'Changes (pct point)'!$B:$AA,Y$645,FALSE)))</f>
        <v>#DIV/0!</v>
      </c>
      <c r="Z626" s="2">
        <f>VLOOKUP($B626,'Changes (pct point)'!$B:$AA,Z$645,FALSE)/(VLOOKUP($B626,'Rates (%) SA2'!$B:$AA,Z$645,FALSE)-(VLOOKUP($B626,'Changes (pct point)'!$B:$AA,Z$645,FALSE)))</f>
        <v>0.3547058823529412</v>
      </c>
    </row>
    <row r="627" spans="1:26" x14ac:dyDescent="0.3">
      <c r="A627">
        <v>114011283</v>
      </c>
      <c r="B627" t="s">
        <v>364</v>
      </c>
      <c r="C627" s="2">
        <f>VLOOKUP($B627,'Changes (pct point)'!$B:$AA,C$645,FALSE)/(VLOOKUP($B627,'Rates (%) SA2'!$B:$AA,C$645,FALSE)-(VLOOKUP($B627,'Changes (pct point)'!$B:$AA,C$645,FALSE)))</f>
        <v>2.8843517138599489E-3</v>
      </c>
      <c r="D627" s="2">
        <f>VLOOKUP($B627,'Changes (pct point)'!$B:$AA,D$645,FALSE)/(VLOOKUP($B627,'Rates (%) SA2'!$B:$AA,D$645,FALSE)-(VLOOKUP($B627,'Changes (pct point)'!$B:$AA,D$645,FALSE)))</f>
        <v>-0.33621476510067122</v>
      </c>
      <c r="E627" s="2">
        <f>VLOOKUP($B627,'Changes (pct point)'!$B:$AA,E$645,FALSE)/(VLOOKUP($B627,'Rates (%) SA2'!$B:$AA,E$645,FALSE)-(VLOOKUP($B627,'Changes (pct point)'!$B:$AA,E$645,FALSE)))</f>
        <v>0.61298823529411761</v>
      </c>
      <c r="F627" s="2">
        <f>VLOOKUP($B627,'Changes (pct point)'!$B:$AA,F$645,FALSE)/(VLOOKUP($B627,'Rates (%) SA2'!$B:$AA,F$645,FALSE)-(VLOOKUP($B627,'Changes (pct point)'!$B:$AA,F$645,FALSE)))</f>
        <v>7.78709589041095E-2</v>
      </c>
      <c r="G627" s="2">
        <f>VLOOKUP($B627,'Changes (pct point)'!$B:$AA,G$645,FALSE)/(VLOOKUP($B627,'Rates (%) SA2'!$B:$AA,G$645,FALSE)-(VLOOKUP($B627,'Changes (pct point)'!$B:$AA,G$645,FALSE)))</f>
        <v>0.15225806451612914</v>
      </c>
      <c r="H627" s="2">
        <f>VLOOKUP($B627,'Changes (pct point)'!$B:$AA,H$645,FALSE)/(VLOOKUP($B627,'Rates (%) SA2'!$B:$AA,H$645,FALSE)-(VLOOKUP($B627,'Changes (pct point)'!$B:$AA,H$645,FALSE)))</f>
        <v>0.30427370689655159</v>
      </c>
      <c r="I627" s="2">
        <f>VLOOKUP($B627,'Changes (pct point)'!$B:$AA,I$645,FALSE)/(VLOOKUP($B627,'Rates (%) SA2'!$B:$AA,I$645,FALSE)-(VLOOKUP($B627,'Changes (pct point)'!$B:$AA,I$645,FALSE)))</f>
        <v>-6.3311683848797234E-2</v>
      </c>
      <c r="J627" s="2">
        <f>VLOOKUP($B627,'Changes (pct point)'!$B:$AA,J$645,FALSE)/(VLOOKUP($B627,'Rates (%) SA2'!$B:$AA,J$645,FALSE)-(VLOOKUP($B627,'Changes (pct point)'!$B:$AA,J$645,FALSE)))</f>
        <v>-0.40194716981132078</v>
      </c>
      <c r="K627" s="2">
        <f>VLOOKUP($B627,'Changes (pct point)'!$B:$AA,K$645,FALSE)/(VLOOKUP($B627,'Rates (%) SA2'!$B:$AA,K$645,FALSE)-(VLOOKUP($B627,'Changes (pct point)'!$B:$AA,K$645,FALSE)))</f>
        <v>0.4748367346938776</v>
      </c>
      <c r="L627" s="2">
        <f>VLOOKUP($B627,'Changes (pct point)'!$B:$AA,L$645,FALSE)/(VLOOKUP($B627,'Rates (%) SA2'!$B:$AA,L$645,FALSE)-(VLOOKUP($B627,'Changes (pct point)'!$B:$AA,L$645,FALSE)))</f>
        <v>7.1666666666666615E-2</v>
      </c>
      <c r="M627" s="2">
        <f>VLOOKUP($B627,'Changes (pct point)'!$B:$AA,M$645,FALSE)/(VLOOKUP($B627,'Rates (%) SA2'!$B:$AA,M$645,FALSE)-(VLOOKUP($B627,'Changes (pct point)'!$B:$AA,M$645,FALSE)))</f>
        <v>-9.5130322580645299E-2</v>
      </c>
      <c r="N627" s="2">
        <f>VLOOKUP($B627,'Changes (pct point)'!$B:$AA,N$645,FALSE)/(VLOOKUP($B627,'Rates (%) SA2'!$B:$AA,N$645,FALSE)-(VLOOKUP($B627,'Changes (pct point)'!$B:$AA,N$645,FALSE)))</f>
        <v>1.2511999999999935E-2</v>
      </c>
      <c r="O627" s="2">
        <f>VLOOKUP($B627,'Changes (pct point)'!$B:$AA,O$645,FALSE)/(VLOOKUP($B627,'Rates (%) SA2'!$B:$AA,O$645,FALSE)-(VLOOKUP($B627,'Changes (pct point)'!$B:$AA,O$645,FALSE)))</f>
        <v>0.83963934426229503</v>
      </c>
      <c r="P627" s="2">
        <f>VLOOKUP($B627,'Changes (pct point)'!$B:$AA,P$645,FALSE)/(VLOOKUP($B627,'Rates (%) SA2'!$B:$AA,P$645,FALSE)-(VLOOKUP($B627,'Changes (pct point)'!$B:$AA,P$645,FALSE)))</f>
        <v>0.29640740740740734</v>
      </c>
      <c r="Q627" s="2">
        <f>VLOOKUP($B627,'Changes (pct point)'!$B:$AA,Q$645,FALSE)/(VLOOKUP($B627,'Rates (%) SA2'!$B:$AA,Q$645,FALSE)-(VLOOKUP($B627,'Changes (pct point)'!$B:$AA,Q$645,FALSE)))</f>
        <v>0.24866108949416343</v>
      </c>
      <c r="R627" s="2">
        <f>VLOOKUP($B627,'Changes (pct point)'!$B:$AA,R$645,FALSE)/(VLOOKUP($B627,'Rates (%) SA2'!$B:$AA,R$645,FALSE)-(VLOOKUP($B627,'Changes (pct point)'!$B:$AA,R$645,FALSE)))</f>
        <v>0.17275156249999998</v>
      </c>
      <c r="S627" s="2">
        <f>VLOOKUP($B627,'Changes (pct point)'!$B:$AA,S$645,FALSE)/(VLOOKUP($B627,'Rates (%) SA2'!$B:$AA,S$645,FALSE)-(VLOOKUP($B627,'Changes (pct point)'!$B:$AA,S$645,FALSE)))</f>
        <v>0.24890425531914886</v>
      </c>
      <c r="T627" s="2">
        <f>VLOOKUP($B627,'Changes (pct point)'!$B:$AA,T$645,FALSE)/(VLOOKUP($B627,'Rates (%) SA2'!$B:$AA,T$645,FALSE)-(VLOOKUP($B627,'Changes (pct point)'!$B:$AA,T$645,FALSE)))</f>
        <v>0.92817058823529408</v>
      </c>
      <c r="U627" s="2">
        <f>VLOOKUP($B627,'Changes (pct point)'!$B:$AA,U$645,FALSE)/(VLOOKUP($B627,'Rates (%) SA2'!$B:$AA,U$645,FALSE)-(VLOOKUP($B627,'Changes (pct point)'!$B:$AA,U$645,FALSE)))</f>
        <v>-0.56972128279883383</v>
      </c>
      <c r="V627" s="2">
        <f>VLOOKUP($B627,'Changes (pct point)'!$B:$AA,V$645,FALSE)/(VLOOKUP($B627,'Rates (%) SA2'!$B:$AA,V$645,FALSE)-(VLOOKUP($B627,'Changes (pct point)'!$B:$AA,V$645,FALSE)))</f>
        <v>0</v>
      </c>
      <c r="W627" s="2">
        <f>VLOOKUP($B627,'Changes (pct point)'!$B:$AA,W$645,FALSE)/(VLOOKUP($B627,'Rates (%) SA2'!$B:$AA,W$645,FALSE)-(VLOOKUP($B627,'Changes (pct point)'!$B:$AA,W$645,FALSE)))</f>
        <v>0.32625368731563426</v>
      </c>
      <c r="X627" s="2">
        <f>VLOOKUP($B627,'Changes (pct point)'!$B:$AA,X$645,FALSE)/(VLOOKUP($B627,'Rates (%) SA2'!$B:$AA,X$645,FALSE)-(VLOOKUP($B627,'Changes (pct point)'!$B:$AA,X$645,FALSE)))</f>
        <v>-0.37796976241900648</v>
      </c>
      <c r="Y627" s="2" t="e">
        <f>VLOOKUP($B627,'Changes (pct point)'!$B:$AA,Y$645,FALSE)/(VLOOKUP($B627,'Rates (%) SA2'!$B:$AA,Y$645,FALSE)-(VLOOKUP($B627,'Changes (pct point)'!$B:$AA,Y$645,FALSE)))</f>
        <v>#DIV/0!</v>
      </c>
      <c r="Z627" s="2">
        <f>VLOOKUP($B627,'Changes (pct point)'!$B:$AA,Z$645,FALSE)/(VLOOKUP($B627,'Rates (%) SA2'!$B:$AA,Z$645,FALSE)-(VLOOKUP($B627,'Changes (pct point)'!$B:$AA,Z$645,FALSE)))</f>
        <v>0.10979847116052814</v>
      </c>
    </row>
    <row r="628" spans="1:26" x14ac:dyDescent="0.3">
      <c r="A628">
        <v>107031139</v>
      </c>
      <c r="B628" t="s">
        <v>217</v>
      </c>
      <c r="C628" s="2">
        <f>VLOOKUP($B628,'Changes (pct point)'!$B:$AA,C$645,FALSE)/(VLOOKUP($B628,'Rates (%) SA2'!$B:$AA,C$645,FALSE)-(VLOOKUP($B628,'Changes (pct point)'!$B:$AA,C$645,FALSE)))</f>
        <v>0.23772655367231621</v>
      </c>
      <c r="D628" s="2">
        <f>VLOOKUP($B628,'Changes (pct point)'!$B:$AA,D$645,FALSE)/(VLOOKUP($B628,'Rates (%) SA2'!$B:$AA,D$645,FALSE)-(VLOOKUP($B628,'Changes (pct point)'!$B:$AA,D$645,FALSE)))</f>
        <v>-0.3079493670886076</v>
      </c>
      <c r="E628" s="2">
        <f>VLOOKUP($B628,'Changes (pct point)'!$B:$AA,E$645,FALSE)/(VLOOKUP($B628,'Rates (%) SA2'!$B:$AA,E$645,FALSE)-(VLOOKUP($B628,'Changes (pct point)'!$B:$AA,E$645,FALSE)))</f>
        <v>0.28016279069767441</v>
      </c>
      <c r="F628" s="2">
        <f>VLOOKUP($B628,'Changes (pct point)'!$B:$AA,F$645,FALSE)/(VLOOKUP($B628,'Rates (%) SA2'!$B:$AA,F$645,FALSE)-(VLOOKUP($B628,'Changes (pct point)'!$B:$AA,F$645,FALSE)))</f>
        <v>0.97147286821705436</v>
      </c>
      <c r="G628" s="2">
        <f>VLOOKUP($B628,'Changes (pct point)'!$B:$AA,G$645,FALSE)/(VLOOKUP($B628,'Rates (%) SA2'!$B:$AA,G$645,FALSE)-(VLOOKUP($B628,'Changes (pct point)'!$B:$AA,G$645,FALSE)))</f>
        <v>-0.28653203883495149</v>
      </c>
      <c r="H628" s="2">
        <f>VLOOKUP($B628,'Changes (pct point)'!$B:$AA,H$645,FALSE)/(VLOOKUP($B628,'Rates (%) SA2'!$B:$AA,H$645,FALSE)-(VLOOKUP($B628,'Changes (pct point)'!$B:$AA,H$645,FALSE)))</f>
        <v>0.71256885245901636</v>
      </c>
      <c r="I628" s="2">
        <f>VLOOKUP($B628,'Changes (pct point)'!$B:$AA,I$645,FALSE)/(VLOOKUP($B628,'Rates (%) SA2'!$B:$AA,I$645,FALSE)-(VLOOKUP($B628,'Changes (pct point)'!$B:$AA,I$645,FALSE)))</f>
        <v>0.14026666666666665</v>
      </c>
      <c r="J628" s="2">
        <f>VLOOKUP($B628,'Changes (pct point)'!$B:$AA,J$645,FALSE)/(VLOOKUP($B628,'Rates (%) SA2'!$B:$AA,J$645,FALSE)-(VLOOKUP($B628,'Changes (pct point)'!$B:$AA,J$645,FALSE)))</f>
        <v>-9.9999999999999964E-2</v>
      </c>
      <c r="K628" s="2">
        <f>VLOOKUP($B628,'Changes (pct point)'!$B:$AA,K$645,FALSE)/(VLOOKUP($B628,'Rates (%) SA2'!$B:$AA,K$645,FALSE)-(VLOOKUP($B628,'Changes (pct point)'!$B:$AA,K$645,FALSE)))</f>
        <v>0.61422588235294118</v>
      </c>
      <c r="L628" s="2">
        <f>VLOOKUP($B628,'Changes (pct point)'!$B:$AA,L$645,FALSE)/(VLOOKUP($B628,'Rates (%) SA2'!$B:$AA,L$645,FALSE)-(VLOOKUP($B628,'Changes (pct point)'!$B:$AA,L$645,FALSE)))</f>
        <v>0.26733870967741935</v>
      </c>
      <c r="M628" s="2">
        <f>VLOOKUP($B628,'Changes (pct point)'!$B:$AA,M$645,FALSE)/(VLOOKUP($B628,'Rates (%) SA2'!$B:$AA,M$645,FALSE)-(VLOOKUP($B628,'Changes (pct point)'!$B:$AA,M$645,FALSE)))</f>
        <v>-0.48644485981308411</v>
      </c>
      <c r="N628" s="2">
        <f>VLOOKUP($B628,'Changes (pct point)'!$B:$AA,N$645,FALSE)/(VLOOKUP($B628,'Rates (%) SA2'!$B:$AA,N$645,FALSE)-(VLOOKUP($B628,'Changes (pct point)'!$B:$AA,N$645,FALSE)))</f>
        <v>0.91307407407407404</v>
      </c>
      <c r="O628" s="2">
        <f>VLOOKUP($B628,'Changes (pct point)'!$B:$AA,O$645,FALSE)/(VLOOKUP($B628,'Rates (%) SA2'!$B:$AA,O$645,FALSE)-(VLOOKUP($B628,'Changes (pct point)'!$B:$AA,O$645,FALSE)))</f>
        <v>0.53107499999999996</v>
      </c>
      <c r="P628" s="2">
        <f>VLOOKUP($B628,'Changes (pct point)'!$B:$AA,P$645,FALSE)/(VLOOKUP($B628,'Rates (%) SA2'!$B:$AA,P$645,FALSE)-(VLOOKUP($B628,'Changes (pct point)'!$B:$AA,P$645,FALSE)))</f>
        <v>0.60121111111111092</v>
      </c>
      <c r="Q628" s="2">
        <f>VLOOKUP($B628,'Changes (pct point)'!$B:$AA,Q$645,FALSE)/(VLOOKUP($B628,'Rates (%) SA2'!$B:$AA,Q$645,FALSE)-(VLOOKUP($B628,'Changes (pct point)'!$B:$AA,Q$645,FALSE)))</f>
        <v>1.2958619718309856</v>
      </c>
      <c r="R628" s="2">
        <f>VLOOKUP($B628,'Changes (pct point)'!$B:$AA,R$645,FALSE)/(VLOOKUP($B628,'Rates (%) SA2'!$B:$AA,R$645,FALSE)-(VLOOKUP($B628,'Changes (pct point)'!$B:$AA,R$645,FALSE)))</f>
        <v>-0.12144791666666664</v>
      </c>
      <c r="S628" s="2">
        <f>VLOOKUP($B628,'Changes (pct point)'!$B:$AA,S$645,FALSE)/(VLOOKUP($B628,'Rates (%) SA2'!$B:$AA,S$645,FALSE)-(VLOOKUP($B628,'Changes (pct point)'!$B:$AA,S$645,FALSE)))</f>
        <v>0.62719999999999987</v>
      </c>
      <c r="T628" s="2">
        <f>VLOOKUP($B628,'Changes (pct point)'!$B:$AA,T$645,FALSE)/(VLOOKUP($B628,'Rates (%) SA2'!$B:$AA,T$645,FALSE)-(VLOOKUP($B628,'Changes (pct point)'!$B:$AA,T$645,FALSE)))</f>
        <v>1.7147256410256411</v>
      </c>
      <c r="U628" s="2">
        <f>VLOOKUP($B628,'Changes (pct point)'!$B:$AA,U$645,FALSE)/(VLOOKUP($B628,'Rates (%) SA2'!$B:$AA,U$645,FALSE)-(VLOOKUP($B628,'Changes (pct point)'!$B:$AA,U$645,FALSE)))</f>
        <v>-0.57579333333333338</v>
      </c>
      <c r="V628" s="2" t="e">
        <f>VLOOKUP($B628,'Changes (pct point)'!$B:$AA,V$645,FALSE)/(VLOOKUP($B628,'Rates (%) SA2'!$B:$AA,V$645,FALSE)-(VLOOKUP($B628,'Changes (pct point)'!$B:$AA,V$645,FALSE)))</f>
        <v>#VALUE!</v>
      </c>
      <c r="W628" s="2">
        <f>VLOOKUP($B628,'Changes (pct point)'!$B:$AA,W$645,FALSE)/(VLOOKUP($B628,'Rates (%) SA2'!$B:$AA,W$645,FALSE)-(VLOOKUP($B628,'Changes (pct point)'!$B:$AA,W$645,FALSE)))</f>
        <v>0.32098765432098764</v>
      </c>
      <c r="X628" s="2">
        <f>VLOOKUP($B628,'Changes (pct point)'!$B:$AA,X$645,FALSE)/(VLOOKUP($B628,'Rates (%) SA2'!$B:$AA,X$645,FALSE)-(VLOOKUP($B628,'Changes (pct point)'!$B:$AA,X$645,FALSE)))</f>
        <v>-0.31329113924050633</v>
      </c>
      <c r="Y628" s="2" t="e">
        <f>VLOOKUP($B628,'Changes (pct point)'!$B:$AA,Y$645,FALSE)/(VLOOKUP($B628,'Rates (%) SA2'!$B:$AA,Y$645,FALSE)-(VLOOKUP($B628,'Changes (pct point)'!$B:$AA,Y$645,FALSE)))</f>
        <v>#DIV/0!</v>
      </c>
      <c r="Z628" s="2">
        <f>VLOOKUP($B628,'Changes (pct point)'!$B:$AA,Z$645,FALSE)/(VLOOKUP($B628,'Rates (%) SA2'!$B:$AA,Z$645,FALSE)-(VLOOKUP($B628,'Changes (pct point)'!$B:$AA,Z$645,FALSE)))</f>
        <v>-0.34227240649258994</v>
      </c>
    </row>
    <row r="629" spans="1:26" x14ac:dyDescent="0.3">
      <c r="A629">
        <v>111011213</v>
      </c>
      <c r="B629" t="s">
        <v>292</v>
      </c>
      <c r="C629" s="2">
        <f>VLOOKUP($B629,'Changes (pct point)'!$B:$AA,C$645,FALSE)/(VLOOKUP($B629,'Rates (%) SA2'!$B:$AA,C$645,FALSE)-(VLOOKUP($B629,'Changes (pct point)'!$B:$AA,C$645,FALSE)))</f>
        <v>3.5132174806270275E-2</v>
      </c>
      <c r="D629" s="2">
        <f>VLOOKUP($B629,'Changes (pct point)'!$B:$AA,D$645,FALSE)/(VLOOKUP($B629,'Rates (%) SA2'!$B:$AA,D$645,FALSE)-(VLOOKUP($B629,'Changes (pct point)'!$B:$AA,D$645,FALSE)))</f>
        <v>-0.51903333333333335</v>
      </c>
      <c r="E629" s="2">
        <f>VLOOKUP($B629,'Changes (pct point)'!$B:$AA,E$645,FALSE)/(VLOOKUP($B629,'Rates (%) SA2'!$B:$AA,E$645,FALSE)-(VLOOKUP($B629,'Changes (pct point)'!$B:$AA,E$645,FALSE)))</f>
        <v>1.7671111111111113</v>
      </c>
      <c r="F629" s="2">
        <f>VLOOKUP($B629,'Changes (pct point)'!$B:$AA,F$645,FALSE)/(VLOOKUP($B629,'Rates (%) SA2'!$B:$AA,F$645,FALSE)-(VLOOKUP($B629,'Changes (pct point)'!$B:$AA,F$645,FALSE)))</f>
        <v>9.3797468354418062E-4</v>
      </c>
      <c r="G629" s="2">
        <f>VLOOKUP($B629,'Changes (pct point)'!$B:$AA,G$645,FALSE)/(VLOOKUP($B629,'Rates (%) SA2'!$B:$AA,G$645,FALSE)-(VLOOKUP($B629,'Changes (pct point)'!$B:$AA,G$645,FALSE)))</f>
        <v>0.46663076923076918</v>
      </c>
      <c r="H629" s="2">
        <f>VLOOKUP($B629,'Changes (pct point)'!$B:$AA,H$645,FALSE)/(VLOOKUP($B629,'Rates (%) SA2'!$B:$AA,H$645,FALSE)-(VLOOKUP($B629,'Changes (pct point)'!$B:$AA,H$645,FALSE)))</f>
        <v>0.27593679245283009</v>
      </c>
      <c r="I629" s="2">
        <f>VLOOKUP($B629,'Changes (pct point)'!$B:$AA,I$645,FALSE)/(VLOOKUP($B629,'Rates (%) SA2'!$B:$AA,I$645,FALSE)-(VLOOKUP($B629,'Changes (pct point)'!$B:$AA,I$645,FALSE)))</f>
        <v>0.17564435483870966</v>
      </c>
      <c r="J629" s="2">
        <f>VLOOKUP($B629,'Changes (pct point)'!$B:$AA,J$645,FALSE)/(VLOOKUP($B629,'Rates (%) SA2'!$B:$AA,J$645,FALSE)-(VLOOKUP($B629,'Changes (pct point)'!$B:$AA,J$645,FALSE)))</f>
        <v>1.7798076923076944E-2</v>
      </c>
      <c r="K629" s="2">
        <f>VLOOKUP($B629,'Changes (pct point)'!$B:$AA,K$645,FALSE)/(VLOOKUP($B629,'Rates (%) SA2'!$B:$AA,K$645,FALSE)-(VLOOKUP($B629,'Changes (pct point)'!$B:$AA,K$645,FALSE)))</f>
        <v>0.73251485148514861</v>
      </c>
      <c r="L629" s="2">
        <f>VLOOKUP($B629,'Changes (pct point)'!$B:$AA,L$645,FALSE)/(VLOOKUP($B629,'Rates (%) SA2'!$B:$AA,L$645,FALSE)-(VLOOKUP($B629,'Changes (pct point)'!$B:$AA,L$645,FALSE)))</f>
        <v>-0.36680931372549019</v>
      </c>
      <c r="M629" s="2">
        <f>VLOOKUP($B629,'Changes (pct point)'!$B:$AA,M$645,FALSE)/(VLOOKUP($B629,'Rates (%) SA2'!$B:$AA,M$645,FALSE)-(VLOOKUP($B629,'Changes (pct point)'!$B:$AA,M$645,FALSE)))</f>
        <v>-0.31805161290322581</v>
      </c>
      <c r="N629" s="2">
        <f>VLOOKUP($B629,'Changes (pct point)'!$B:$AA,N$645,FALSE)/(VLOOKUP($B629,'Rates (%) SA2'!$B:$AA,N$645,FALSE)-(VLOOKUP($B629,'Changes (pct point)'!$B:$AA,N$645,FALSE)))</f>
        <v>-0.66432000000000002</v>
      </c>
      <c r="O629" s="2">
        <f>VLOOKUP($B629,'Changes (pct point)'!$B:$AA,O$645,FALSE)/(VLOOKUP($B629,'Rates (%) SA2'!$B:$AA,O$645,FALSE)-(VLOOKUP($B629,'Changes (pct point)'!$B:$AA,O$645,FALSE)))</f>
        <v>3.0645111111111105</v>
      </c>
      <c r="P629" s="2">
        <f>VLOOKUP($B629,'Changes (pct point)'!$B:$AA,P$645,FALSE)/(VLOOKUP($B629,'Rates (%) SA2'!$B:$AA,P$645,FALSE)-(VLOOKUP($B629,'Changes (pct point)'!$B:$AA,P$645,FALSE)))</f>
        <v>0.11876923076923074</v>
      </c>
      <c r="Q629" s="2">
        <f>VLOOKUP($B629,'Changes (pct point)'!$B:$AA,Q$645,FALSE)/(VLOOKUP($B629,'Rates (%) SA2'!$B:$AA,Q$645,FALSE)-(VLOOKUP($B629,'Changes (pct point)'!$B:$AA,Q$645,FALSE)))</f>
        <v>0.53497919075144496</v>
      </c>
      <c r="R629" s="2">
        <f>VLOOKUP($B629,'Changes (pct point)'!$B:$AA,R$645,FALSE)/(VLOOKUP($B629,'Rates (%) SA2'!$B:$AA,R$645,FALSE)-(VLOOKUP($B629,'Changes (pct point)'!$B:$AA,R$645,FALSE)))</f>
        <v>0.61267179487179491</v>
      </c>
      <c r="S629" s="2">
        <f>VLOOKUP($B629,'Changes (pct point)'!$B:$AA,S$645,FALSE)/(VLOOKUP($B629,'Rates (%) SA2'!$B:$AA,S$645,FALSE)-(VLOOKUP($B629,'Changes (pct point)'!$B:$AA,S$645,FALSE)))</f>
        <v>0.57556666666666667</v>
      </c>
      <c r="T629" s="2">
        <f>VLOOKUP($B629,'Changes (pct point)'!$B:$AA,T$645,FALSE)/(VLOOKUP($B629,'Rates (%) SA2'!$B:$AA,T$645,FALSE)-(VLOOKUP($B629,'Changes (pct point)'!$B:$AA,T$645,FALSE)))</f>
        <v>1.2743192660550453</v>
      </c>
      <c r="U629" s="2">
        <f>VLOOKUP($B629,'Changes (pct point)'!$B:$AA,U$645,FALSE)/(VLOOKUP($B629,'Rates (%) SA2'!$B:$AA,U$645,FALSE)-(VLOOKUP($B629,'Changes (pct point)'!$B:$AA,U$645,FALSE)))</f>
        <v>-0.58135828729281769</v>
      </c>
      <c r="V629" s="2" t="e">
        <f>VLOOKUP($B629,'Changes (pct point)'!$B:$AA,V$645,FALSE)/(VLOOKUP($B629,'Rates (%) SA2'!$B:$AA,V$645,FALSE)-(VLOOKUP($B629,'Changes (pct point)'!$B:$AA,V$645,FALSE)))</f>
        <v>#VALUE!</v>
      </c>
      <c r="W629" s="2">
        <f>VLOOKUP($B629,'Changes (pct point)'!$B:$AA,W$645,FALSE)/(VLOOKUP($B629,'Rates (%) SA2'!$B:$AA,W$645,FALSE)-(VLOOKUP($B629,'Changes (pct point)'!$B:$AA,W$645,FALSE)))</f>
        <v>0.32637571157495254</v>
      </c>
      <c r="X629" s="2">
        <f>VLOOKUP($B629,'Changes (pct point)'!$B:$AA,X$645,FALSE)/(VLOOKUP($B629,'Rates (%) SA2'!$B:$AA,X$645,FALSE)-(VLOOKUP($B629,'Changes (pct point)'!$B:$AA,X$645,FALSE)))</f>
        <v>-0.69160024524831398</v>
      </c>
      <c r="Y629" s="2" t="e">
        <f>VLOOKUP($B629,'Changes (pct point)'!$B:$AA,Y$645,FALSE)/(VLOOKUP($B629,'Rates (%) SA2'!$B:$AA,Y$645,FALSE)-(VLOOKUP($B629,'Changes (pct point)'!$B:$AA,Y$645,FALSE)))</f>
        <v>#DIV/0!</v>
      </c>
      <c r="Z629" s="2">
        <f>VLOOKUP($B629,'Changes (pct point)'!$B:$AA,Z$645,FALSE)/(VLOOKUP($B629,'Rates (%) SA2'!$B:$AA,Z$645,FALSE)-(VLOOKUP($B629,'Changes (pct point)'!$B:$AA,Z$645,FALSE)))</f>
        <v>0.63799283154121855</v>
      </c>
    </row>
    <row r="630" spans="1:26" x14ac:dyDescent="0.3">
      <c r="A630">
        <v>107031140</v>
      </c>
      <c r="B630" t="s">
        <v>218</v>
      </c>
      <c r="C630" s="2">
        <f>VLOOKUP($B630,'Changes (pct point)'!$B:$AA,C$645,FALSE)/(VLOOKUP($B630,'Rates (%) SA2'!$B:$AA,C$645,FALSE)-(VLOOKUP($B630,'Changes (pct point)'!$B:$AA,C$645,FALSE)))</f>
        <v>0.20669788867562389</v>
      </c>
      <c r="D630" s="2">
        <f>VLOOKUP($B630,'Changes (pct point)'!$B:$AA,D$645,FALSE)/(VLOOKUP($B630,'Rates (%) SA2'!$B:$AA,D$645,FALSE)-(VLOOKUP($B630,'Changes (pct point)'!$B:$AA,D$645,FALSE)))</f>
        <v>-0.17815789473684213</v>
      </c>
      <c r="E630" s="2">
        <f>VLOOKUP($B630,'Changes (pct point)'!$B:$AA,E$645,FALSE)/(VLOOKUP($B630,'Rates (%) SA2'!$B:$AA,E$645,FALSE)-(VLOOKUP($B630,'Changes (pct point)'!$B:$AA,E$645,FALSE)))</f>
        <v>0.14300555555555566</v>
      </c>
      <c r="F630" s="2">
        <f>VLOOKUP($B630,'Changes (pct point)'!$B:$AA,F$645,FALSE)/(VLOOKUP($B630,'Rates (%) SA2'!$B:$AA,F$645,FALSE)-(VLOOKUP($B630,'Changes (pct point)'!$B:$AA,F$645,FALSE)))</f>
        <v>0.51846621621621625</v>
      </c>
      <c r="G630" s="2">
        <f>VLOOKUP($B630,'Changes (pct point)'!$B:$AA,G$645,FALSE)/(VLOOKUP($B630,'Rates (%) SA2'!$B:$AA,G$645,FALSE)-(VLOOKUP($B630,'Changes (pct point)'!$B:$AA,G$645,FALSE)))</f>
        <v>0.11463783783783797</v>
      </c>
      <c r="H630" s="2">
        <f>VLOOKUP($B630,'Changes (pct point)'!$B:$AA,H$645,FALSE)/(VLOOKUP($B630,'Rates (%) SA2'!$B:$AA,H$645,FALSE)-(VLOOKUP($B630,'Changes (pct point)'!$B:$AA,H$645,FALSE)))</f>
        <v>0.5609090909090908</v>
      </c>
      <c r="I630" s="2">
        <f>VLOOKUP($B630,'Changes (pct point)'!$B:$AA,I$645,FALSE)/(VLOOKUP($B630,'Rates (%) SA2'!$B:$AA,I$645,FALSE)-(VLOOKUP($B630,'Changes (pct point)'!$B:$AA,I$645,FALSE)))</f>
        <v>0.19853264248704658</v>
      </c>
      <c r="J630" s="2">
        <f>VLOOKUP($B630,'Changes (pct point)'!$B:$AA,J$645,FALSE)/(VLOOKUP($B630,'Rates (%) SA2'!$B:$AA,J$645,FALSE)-(VLOOKUP($B630,'Changes (pct point)'!$B:$AA,J$645,FALSE)))</f>
        <v>-0.10940506329113917</v>
      </c>
      <c r="K630" s="2">
        <f>VLOOKUP($B630,'Changes (pct point)'!$B:$AA,K$645,FALSE)/(VLOOKUP($B630,'Rates (%) SA2'!$B:$AA,K$645,FALSE)-(VLOOKUP($B630,'Changes (pct point)'!$B:$AA,K$645,FALSE)))</f>
        <v>0.77292584269662901</v>
      </c>
      <c r="L630" s="2">
        <f>VLOOKUP($B630,'Changes (pct point)'!$B:$AA,L$645,FALSE)/(VLOOKUP($B630,'Rates (%) SA2'!$B:$AA,L$645,FALSE)-(VLOOKUP($B630,'Changes (pct point)'!$B:$AA,L$645,FALSE)))</f>
        <v>-0.25264961832061072</v>
      </c>
      <c r="M630" s="2">
        <f>VLOOKUP($B630,'Changes (pct point)'!$B:$AA,M$645,FALSE)/(VLOOKUP($B630,'Rates (%) SA2'!$B:$AA,M$645,FALSE)-(VLOOKUP($B630,'Changes (pct point)'!$B:$AA,M$645,FALSE)))</f>
        <v>0.50533734939759045</v>
      </c>
      <c r="N630" s="2">
        <f>VLOOKUP($B630,'Changes (pct point)'!$B:$AA,N$645,FALSE)/(VLOOKUP($B630,'Rates (%) SA2'!$B:$AA,N$645,FALSE)-(VLOOKUP($B630,'Changes (pct point)'!$B:$AA,N$645,FALSE)))</f>
        <v>-0.19281632653061226</v>
      </c>
      <c r="O630" s="2">
        <f>VLOOKUP($B630,'Changes (pct point)'!$B:$AA,O$645,FALSE)/(VLOOKUP($B630,'Rates (%) SA2'!$B:$AA,O$645,FALSE)-(VLOOKUP($B630,'Changes (pct point)'!$B:$AA,O$645,FALSE)))</f>
        <v>3.8736521739130438</v>
      </c>
      <c r="P630" s="2">
        <f>VLOOKUP($B630,'Changes (pct point)'!$B:$AA,P$645,FALSE)/(VLOOKUP($B630,'Rates (%) SA2'!$B:$AA,P$645,FALSE)-(VLOOKUP($B630,'Changes (pct point)'!$B:$AA,P$645,FALSE)))</f>
        <v>9.8572727272727353E-2</v>
      </c>
      <c r="Q630" s="2">
        <f>VLOOKUP($B630,'Changes (pct point)'!$B:$AA,Q$645,FALSE)/(VLOOKUP($B630,'Rates (%) SA2'!$B:$AA,Q$645,FALSE)-(VLOOKUP($B630,'Changes (pct point)'!$B:$AA,Q$645,FALSE)))</f>
        <v>0.33792258064516123</v>
      </c>
      <c r="R630" s="2">
        <f>VLOOKUP($B630,'Changes (pct point)'!$B:$AA,R$645,FALSE)/(VLOOKUP($B630,'Rates (%) SA2'!$B:$AA,R$645,FALSE)-(VLOOKUP($B630,'Changes (pct point)'!$B:$AA,R$645,FALSE)))</f>
        <v>0.16756545454545446</v>
      </c>
      <c r="S630" s="2">
        <f>VLOOKUP($B630,'Changes (pct point)'!$B:$AA,S$645,FALSE)/(VLOOKUP($B630,'Rates (%) SA2'!$B:$AA,S$645,FALSE)-(VLOOKUP($B630,'Changes (pct point)'!$B:$AA,S$645,FALSE)))</f>
        <v>0.36672653061224486</v>
      </c>
      <c r="T630" s="2">
        <f>VLOOKUP($B630,'Changes (pct point)'!$B:$AA,T$645,FALSE)/(VLOOKUP($B630,'Rates (%) SA2'!$B:$AA,T$645,FALSE)-(VLOOKUP($B630,'Changes (pct point)'!$B:$AA,T$645,FALSE)))</f>
        <v>3.3725966666666669</v>
      </c>
      <c r="U630" s="2">
        <f>VLOOKUP($B630,'Changes (pct point)'!$B:$AA,U$645,FALSE)/(VLOOKUP($B630,'Rates (%) SA2'!$B:$AA,U$645,FALSE)-(VLOOKUP($B630,'Changes (pct point)'!$B:$AA,U$645,FALSE)))</f>
        <v>-0.59282492753623184</v>
      </c>
      <c r="V630" s="2">
        <f>VLOOKUP($B630,'Changes (pct point)'!$B:$AA,V$645,FALSE)/(VLOOKUP($B630,'Rates (%) SA2'!$B:$AA,V$645,FALSE)-(VLOOKUP($B630,'Changes (pct point)'!$B:$AA,V$645,FALSE)))</f>
        <v>0</v>
      </c>
      <c r="W630" s="2">
        <f>VLOOKUP($B630,'Changes (pct point)'!$B:$AA,W$645,FALSE)/(VLOOKUP($B630,'Rates (%) SA2'!$B:$AA,W$645,FALSE)-(VLOOKUP($B630,'Changes (pct point)'!$B:$AA,W$645,FALSE)))</f>
        <v>0.26721763085399447</v>
      </c>
      <c r="X630" s="2">
        <f>VLOOKUP($B630,'Changes (pct point)'!$B:$AA,X$645,FALSE)/(VLOOKUP($B630,'Rates (%) SA2'!$B:$AA,X$645,FALSE)-(VLOOKUP($B630,'Changes (pct point)'!$B:$AA,X$645,FALSE)))</f>
        <v>-4.3750000000000004E-2</v>
      </c>
      <c r="Y630" s="2" t="e">
        <f>VLOOKUP($B630,'Changes (pct point)'!$B:$AA,Y$645,FALSE)/(VLOOKUP($B630,'Rates (%) SA2'!$B:$AA,Y$645,FALSE)-(VLOOKUP($B630,'Changes (pct point)'!$B:$AA,Y$645,FALSE)))</f>
        <v>#DIV/0!</v>
      </c>
      <c r="Z630" s="2">
        <f>VLOOKUP($B630,'Changes (pct point)'!$B:$AA,Z$645,FALSE)/(VLOOKUP($B630,'Rates (%) SA2'!$B:$AA,Z$645,FALSE)-(VLOOKUP($B630,'Changes (pct point)'!$B:$AA,Z$645,FALSE)))</f>
        <v>0.627</v>
      </c>
    </row>
    <row r="631" spans="1:26" x14ac:dyDescent="0.3">
      <c r="A631">
        <v>106021618</v>
      </c>
      <c r="B631" t="s">
        <v>194</v>
      </c>
      <c r="C631" s="2">
        <f>VLOOKUP($B631,'Changes (pct point)'!$B:$AA,C$645,FALSE)/(VLOOKUP($B631,'Rates (%) SA2'!$B:$AA,C$645,FALSE)-(VLOOKUP($B631,'Changes (pct point)'!$B:$AA,C$645,FALSE)))</f>
        <v>-0.13840158971919267</v>
      </c>
      <c r="D631" s="2">
        <f>VLOOKUP($B631,'Changes (pct point)'!$B:$AA,D$645,FALSE)/(VLOOKUP($B631,'Rates (%) SA2'!$B:$AA,D$645,FALSE)-(VLOOKUP($B631,'Changes (pct point)'!$B:$AA,D$645,FALSE)))</f>
        <v>-0.54958965228897083</v>
      </c>
      <c r="E631" s="2">
        <f>VLOOKUP($B631,'Changes (pct point)'!$B:$AA,E$645,FALSE)/(VLOOKUP($B631,'Rates (%) SA2'!$B:$AA,E$645,FALSE)-(VLOOKUP($B631,'Changes (pct point)'!$B:$AA,E$645,FALSE)))</f>
        <v>0.18941082526624939</v>
      </c>
      <c r="F631" s="2">
        <f>VLOOKUP($B631,'Changes (pct point)'!$B:$AA,F$645,FALSE)/(VLOOKUP($B631,'Rates (%) SA2'!$B:$AA,F$645,FALSE)-(VLOOKUP($B631,'Changes (pct point)'!$B:$AA,F$645,FALSE)))</f>
        <v>0.15271481369749787</v>
      </c>
      <c r="G631" s="2">
        <f>VLOOKUP($B631,'Changes (pct point)'!$B:$AA,G$645,FALSE)/(VLOOKUP($B631,'Rates (%) SA2'!$B:$AA,G$645,FALSE)-(VLOOKUP($B631,'Changes (pct point)'!$B:$AA,G$645,FALSE)))</f>
        <v>5.5726891879692458E-2</v>
      </c>
      <c r="H631" s="2">
        <f>VLOOKUP($B631,'Changes (pct point)'!$B:$AA,H$645,FALSE)/(VLOOKUP($B631,'Rates (%) SA2'!$B:$AA,H$645,FALSE)-(VLOOKUP($B631,'Changes (pct point)'!$B:$AA,H$645,FALSE)))</f>
        <v>0.4121645063510625</v>
      </c>
      <c r="I631" s="2">
        <f>VLOOKUP($B631,'Changes (pct point)'!$B:$AA,I$645,FALSE)/(VLOOKUP($B631,'Rates (%) SA2'!$B:$AA,I$645,FALSE)-(VLOOKUP($B631,'Changes (pct point)'!$B:$AA,I$645,FALSE)))</f>
        <v>-4.4084350891696815E-2</v>
      </c>
      <c r="J631" s="2">
        <f>VLOOKUP($B631,'Changes (pct point)'!$B:$AA,J$645,FALSE)/(VLOOKUP($B631,'Rates (%) SA2'!$B:$AA,J$645,FALSE)-(VLOOKUP($B631,'Changes (pct point)'!$B:$AA,J$645,FALSE)))</f>
        <v>-6.4488161228767812E-2</v>
      </c>
      <c r="K631" s="2">
        <f>VLOOKUP($B631,'Changes (pct point)'!$B:$AA,K$645,FALSE)/(VLOOKUP($B631,'Rates (%) SA2'!$B:$AA,K$645,FALSE)-(VLOOKUP($B631,'Changes (pct point)'!$B:$AA,K$645,FALSE)))</f>
        <v>0.32554993657941678</v>
      </c>
      <c r="L631" s="2">
        <f>VLOOKUP($B631,'Changes (pct point)'!$B:$AA,L$645,FALSE)/(VLOOKUP($B631,'Rates (%) SA2'!$B:$AA,L$645,FALSE)-(VLOOKUP($B631,'Changes (pct point)'!$B:$AA,L$645,FALSE)))</f>
        <v>-0.29544208591934124</v>
      </c>
      <c r="M631" s="2">
        <f>VLOOKUP($B631,'Changes (pct point)'!$B:$AA,M$645,FALSE)/(VLOOKUP($B631,'Rates (%) SA2'!$B:$AA,M$645,FALSE)-(VLOOKUP($B631,'Changes (pct point)'!$B:$AA,M$645,FALSE)))</f>
        <v>-0.39412028241610081</v>
      </c>
      <c r="N631" s="2">
        <f>VLOOKUP($B631,'Changes (pct point)'!$B:$AA,N$645,FALSE)/(VLOOKUP($B631,'Rates (%) SA2'!$B:$AA,N$645,FALSE)-(VLOOKUP($B631,'Changes (pct point)'!$B:$AA,N$645,FALSE)))</f>
        <v>-0.2790794019452974</v>
      </c>
      <c r="O631" s="2">
        <f>VLOOKUP($B631,'Changes (pct point)'!$B:$AA,O$645,FALSE)/(VLOOKUP($B631,'Rates (%) SA2'!$B:$AA,O$645,FALSE)-(VLOOKUP($B631,'Changes (pct point)'!$B:$AA,O$645,FALSE)))</f>
        <v>0.80355784753964987</v>
      </c>
      <c r="P631" s="2">
        <f>VLOOKUP($B631,'Changes (pct point)'!$B:$AA,P$645,FALSE)/(VLOOKUP($B631,'Rates (%) SA2'!$B:$AA,P$645,FALSE)-(VLOOKUP($B631,'Changes (pct point)'!$B:$AA,P$645,FALSE)))</f>
        <v>0.84215171525307697</v>
      </c>
      <c r="Q631" s="2">
        <f>VLOOKUP($B631,'Changes (pct point)'!$B:$AA,Q$645,FALSE)/(VLOOKUP($B631,'Rates (%) SA2'!$B:$AA,Q$645,FALSE)-(VLOOKUP($B631,'Changes (pct point)'!$B:$AA,Q$645,FALSE)))</f>
        <v>0.24836461540918039</v>
      </c>
      <c r="R631" s="2">
        <f>VLOOKUP($B631,'Changes (pct point)'!$B:$AA,R$645,FALSE)/(VLOOKUP($B631,'Rates (%) SA2'!$B:$AA,R$645,FALSE)-(VLOOKUP($B631,'Changes (pct point)'!$B:$AA,R$645,FALSE)))</f>
        <v>0.11341371972670353</v>
      </c>
      <c r="S631" s="2">
        <f>VLOOKUP($B631,'Changes (pct point)'!$B:$AA,S$645,FALSE)/(VLOOKUP($B631,'Rates (%) SA2'!$B:$AA,S$645,FALSE)-(VLOOKUP($B631,'Changes (pct point)'!$B:$AA,S$645,FALSE)))</f>
        <v>0.44151907096365556</v>
      </c>
      <c r="T631" s="2">
        <f>VLOOKUP($B631,'Changes (pct point)'!$B:$AA,T$645,FALSE)/(VLOOKUP($B631,'Rates (%) SA2'!$B:$AA,T$645,FALSE)-(VLOOKUP($B631,'Changes (pct point)'!$B:$AA,T$645,FALSE)))</f>
        <v>0.8050251566188894</v>
      </c>
      <c r="U631" s="2">
        <f>VLOOKUP($B631,'Changes (pct point)'!$B:$AA,U$645,FALSE)/(VLOOKUP($B631,'Rates (%) SA2'!$B:$AA,U$645,FALSE)-(VLOOKUP($B631,'Changes (pct point)'!$B:$AA,U$645,FALSE)))</f>
        <v>-0.59732326350373255</v>
      </c>
      <c r="V631" s="2">
        <f>VLOOKUP($B631,'Changes (pct point)'!$B:$AA,V$645,FALSE)/(VLOOKUP($B631,'Rates (%) SA2'!$B:$AA,V$645,FALSE)-(VLOOKUP($B631,'Changes (pct point)'!$B:$AA,V$645,FALSE)))</f>
        <v>-0.28241149317650199</v>
      </c>
      <c r="W631" s="2">
        <f>VLOOKUP($B631,'Changes (pct point)'!$B:$AA,W$645,FALSE)/(VLOOKUP($B631,'Rates (%) SA2'!$B:$AA,W$645,FALSE)-(VLOOKUP($B631,'Changes (pct point)'!$B:$AA,W$645,FALSE)))</f>
        <v>9.623430962343095E-2</v>
      </c>
      <c r="X631" s="2">
        <f>VLOOKUP($B631,'Changes (pct point)'!$B:$AA,X$645,FALSE)/(VLOOKUP($B631,'Rates (%) SA2'!$B:$AA,X$645,FALSE)-(VLOOKUP($B631,'Changes (pct point)'!$B:$AA,X$645,FALSE)))</f>
        <v>-0.25180802103879024</v>
      </c>
      <c r="Y631" s="2">
        <f>VLOOKUP($B631,'Changes (pct point)'!$B:$AA,Y$645,FALSE)/(VLOOKUP($B631,'Rates (%) SA2'!$B:$AA,Y$645,FALSE)-(VLOOKUP($B631,'Changes (pct point)'!$B:$AA,Y$645,FALSE)))</f>
        <v>-0.25020242914979757</v>
      </c>
      <c r="Z631" s="2">
        <f>VLOOKUP($B631,'Changes (pct point)'!$B:$AA,Z$645,FALSE)/(VLOOKUP($B631,'Rates (%) SA2'!$B:$AA,Z$645,FALSE)-(VLOOKUP($B631,'Changes (pct point)'!$B:$AA,Z$645,FALSE)))</f>
        <v>1.0258519388954175</v>
      </c>
    </row>
    <row r="632" spans="1:26" x14ac:dyDescent="0.3">
      <c r="A632">
        <v>105031103</v>
      </c>
      <c r="B632" t="s">
        <v>177</v>
      </c>
      <c r="C632" s="2">
        <f>VLOOKUP($B632,'Changes (pct point)'!$B:$AA,C$645,FALSE)/(VLOOKUP($B632,'Rates (%) SA2'!$B:$AA,C$645,FALSE)-(VLOOKUP($B632,'Changes (pct point)'!$B:$AA,C$645,FALSE)))</f>
        <v>-0.1316860335195531</v>
      </c>
      <c r="D632" s="2">
        <f>VLOOKUP($B632,'Changes (pct point)'!$B:$AA,D$645,FALSE)/(VLOOKUP($B632,'Rates (%) SA2'!$B:$AA,D$645,FALSE)-(VLOOKUP($B632,'Changes (pct point)'!$B:$AA,D$645,FALSE)))</f>
        <v>-0.45373258426966295</v>
      </c>
      <c r="E632" s="2">
        <f>VLOOKUP($B632,'Changes (pct point)'!$B:$AA,E$645,FALSE)/(VLOOKUP($B632,'Rates (%) SA2'!$B:$AA,E$645,FALSE)-(VLOOKUP($B632,'Changes (pct point)'!$B:$AA,E$645,FALSE)))</f>
        <v>-0.56030344827586198</v>
      </c>
      <c r="F632" s="2">
        <f>VLOOKUP($B632,'Changes (pct point)'!$B:$AA,F$645,FALSE)/(VLOOKUP($B632,'Rates (%) SA2'!$B:$AA,F$645,FALSE)-(VLOOKUP($B632,'Changes (pct point)'!$B:$AA,F$645,FALSE)))</f>
        <v>-8.2512500000000058E-2</v>
      </c>
      <c r="G632" s="2">
        <f>VLOOKUP($B632,'Changes (pct point)'!$B:$AA,G$645,FALSE)/(VLOOKUP($B632,'Rates (%) SA2'!$B:$AA,G$645,FALSE)-(VLOOKUP($B632,'Changes (pct point)'!$B:$AA,G$645,FALSE)))</f>
        <v>0.32991071428571422</v>
      </c>
      <c r="H632" s="2">
        <f>VLOOKUP($B632,'Changes (pct point)'!$B:$AA,H$645,FALSE)/(VLOOKUP($B632,'Rates (%) SA2'!$B:$AA,H$645,FALSE)-(VLOOKUP($B632,'Changes (pct point)'!$B:$AA,H$645,FALSE)))</f>
        <v>6.2548148148148467E-3</v>
      </c>
      <c r="I632" s="2">
        <f>VLOOKUP($B632,'Changes (pct point)'!$B:$AA,I$645,FALSE)/(VLOOKUP($B632,'Rates (%) SA2'!$B:$AA,I$645,FALSE)-(VLOOKUP($B632,'Changes (pct point)'!$B:$AA,I$645,FALSE)))</f>
        <v>-5.2555223880597024E-2</v>
      </c>
      <c r="J632" s="2">
        <f>VLOOKUP($B632,'Changes (pct point)'!$B:$AA,J$645,FALSE)/(VLOOKUP($B632,'Rates (%) SA2'!$B:$AA,J$645,FALSE)-(VLOOKUP($B632,'Changes (pct point)'!$B:$AA,J$645,FALSE)))</f>
        <v>0.32076315789473697</v>
      </c>
      <c r="K632" s="2">
        <f>VLOOKUP($B632,'Changes (pct point)'!$B:$AA,K$645,FALSE)/(VLOOKUP($B632,'Rates (%) SA2'!$B:$AA,K$645,FALSE)-(VLOOKUP($B632,'Changes (pct point)'!$B:$AA,K$645,FALSE)))</f>
        <v>0.2388526315789474</v>
      </c>
      <c r="L632" s="2">
        <f>VLOOKUP($B632,'Changes (pct point)'!$B:$AA,L$645,FALSE)/(VLOOKUP($B632,'Rates (%) SA2'!$B:$AA,L$645,FALSE)-(VLOOKUP($B632,'Changes (pct point)'!$B:$AA,L$645,FALSE)))</f>
        <v>-0.35242823529411765</v>
      </c>
      <c r="M632" s="2">
        <f>VLOOKUP($B632,'Changes (pct point)'!$B:$AA,M$645,FALSE)/(VLOOKUP($B632,'Rates (%) SA2'!$B:$AA,M$645,FALSE)-(VLOOKUP($B632,'Changes (pct point)'!$B:$AA,M$645,FALSE)))</f>
        <v>-0.54154929577464783</v>
      </c>
      <c r="N632" s="2">
        <f>VLOOKUP($B632,'Changes (pct point)'!$B:$AA,N$645,FALSE)/(VLOOKUP($B632,'Rates (%) SA2'!$B:$AA,N$645,FALSE)-(VLOOKUP($B632,'Changes (pct point)'!$B:$AA,N$645,FALSE)))</f>
        <v>-0.64016296296296293</v>
      </c>
      <c r="O632" s="2">
        <f>VLOOKUP($B632,'Changes (pct point)'!$B:$AA,O$645,FALSE)/(VLOOKUP($B632,'Rates (%) SA2'!$B:$AA,O$645,FALSE)-(VLOOKUP($B632,'Changes (pct point)'!$B:$AA,O$645,FALSE)))</f>
        <v>0.78286956521739126</v>
      </c>
      <c r="P632" s="2" t="e">
        <f>VLOOKUP($B632,'Changes (pct point)'!$B:$AA,P$645,FALSE)/(VLOOKUP($B632,'Rates (%) SA2'!$B:$AA,P$645,FALSE)-(VLOOKUP($B632,'Changes (pct point)'!$B:$AA,P$645,FALSE)))</f>
        <v>#VALUE!</v>
      </c>
      <c r="Q632" s="2">
        <f>VLOOKUP($B632,'Changes (pct point)'!$B:$AA,Q$645,FALSE)/(VLOOKUP($B632,'Rates (%) SA2'!$B:$AA,Q$645,FALSE)-(VLOOKUP($B632,'Changes (pct point)'!$B:$AA,Q$645,FALSE)))</f>
        <v>-0.11352389380530975</v>
      </c>
      <c r="R632" s="2">
        <f>VLOOKUP($B632,'Changes (pct point)'!$B:$AA,R$645,FALSE)/(VLOOKUP($B632,'Rates (%) SA2'!$B:$AA,R$645,FALSE)-(VLOOKUP($B632,'Changes (pct point)'!$B:$AA,R$645,FALSE)))</f>
        <v>0.21026938775510209</v>
      </c>
      <c r="S632" s="2">
        <f>VLOOKUP($B632,'Changes (pct point)'!$B:$AA,S$645,FALSE)/(VLOOKUP($B632,'Rates (%) SA2'!$B:$AA,S$645,FALSE)-(VLOOKUP($B632,'Changes (pct point)'!$B:$AA,S$645,FALSE)))</f>
        <v>0.30216629213483143</v>
      </c>
      <c r="T632" s="2">
        <f>VLOOKUP($B632,'Changes (pct point)'!$B:$AA,T$645,FALSE)/(VLOOKUP($B632,'Rates (%) SA2'!$B:$AA,T$645,FALSE)-(VLOOKUP($B632,'Changes (pct point)'!$B:$AA,T$645,FALSE)))</f>
        <v>0.16124642857142843</v>
      </c>
      <c r="U632" s="2">
        <f>VLOOKUP($B632,'Changes (pct point)'!$B:$AA,U$645,FALSE)/(VLOOKUP($B632,'Rates (%) SA2'!$B:$AA,U$645,FALSE)-(VLOOKUP($B632,'Changes (pct point)'!$B:$AA,U$645,FALSE)))</f>
        <v>-0.60677272727272724</v>
      </c>
      <c r="V632" s="2" t="e">
        <f>VLOOKUP($B632,'Changes (pct point)'!$B:$AA,V$645,FALSE)/(VLOOKUP($B632,'Rates (%) SA2'!$B:$AA,V$645,FALSE)-(VLOOKUP($B632,'Changes (pct point)'!$B:$AA,V$645,FALSE)))</f>
        <v>#VALUE!</v>
      </c>
      <c r="W632" s="2">
        <f>VLOOKUP($B632,'Changes (pct point)'!$B:$AA,W$645,FALSE)/(VLOOKUP($B632,'Rates (%) SA2'!$B:$AA,W$645,FALSE)-(VLOOKUP($B632,'Changes (pct point)'!$B:$AA,W$645,FALSE)))</f>
        <v>-0.12084063047285465</v>
      </c>
      <c r="X632" s="2">
        <f>VLOOKUP($B632,'Changes (pct point)'!$B:$AA,X$645,FALSE)/(VLOOKUP($B632,'Rates (%) SA2'!$B:$AA,X$645,FALSE)-(VLOOKUP($B632,'Changes (pct point)'!$B:$AA,X$645,FALSE)))</f>
        <v>-0.15418227215980027</v>
      </c>
      <c r="Y632" s="2" t="e">
        <f>VLOOKUP($B632,'Changes (pct point)'!$B:$AA,Y$645,FALSE)/(VLOOKUP($B632,'Rates (%) SA2'!$B:$AA,Y$645,FALSE)-(VLOOKUP($B632,'Changes (pct point)'!$B:$AA,Y$645,FALSE)))</f>
        <v>#DIV/0!</v>
      </c>
      <c r="Z632" s="2">
        <f>VLOOKUP($B632,'Changes (pct point)'!$B:$AA,Z$645,FALSE)/(VLOOKUP($B632,'Rates (%) SA2'!$B:$AA,Z$645,FALSE)-(VLOOKUP($B632,'Changes (pct point)'!$B:$AA,Z$645,FALSE)))</f>
        <v>-0.42520000000000002</v>
      </c>
    </row>
    <row r="633" spans="1:26" x14ac:dyDescent="0.3">
      <c r="A633">
        <v>107041147</v>
      </c>
      <c r="B633" t="s">
        <v>225</v>
      </c>
      <c r="C633" s="2">
        <f>VLOOKUP($B633,'Changes (pct point)'!$B:$AA,C$645,FALSE)/(VLOOKUP($B633,'Rates (%) SA2'!$B:$AA,C$645,FALSE)-(VLOOKUP($B633,'Changes (pct point)'!$B:$AA,C$645,FALSE)))</f>
        <v>0.17338777292576418</v>
      </c>
      <c r="D633" s="2">
        <f>VLOOKUP($B633,'Changes (pct point)'!$B:$AA,D$645,FALSE)/(VLOOKUP($B633,'Rates (%) SA2'!$B:$AA,D$645,FALSE)-(VLOOKUP($B633,'Changes (pct point)'!$B:$AA,D$645,FALSE)))</f>
        <v>-0.33765000000000001</v>
      </c>
      <c r="E633" s="2">
        <f>VLOOKUP($B633,'Changes (pct point)'!$B:$AA,E$645,FALSE)/(VLOOKUP($B633,'Rates (%) SA2'!$B:$AA,E$645,FALSE)-(VLOOKUP($B633,'Changes (pct point)'!$B:$AA,E$645,FALSE)))</f>
        <v>1.1272774193548389</v>
      </c>
      <c r="F633" s="2">
        <f>VLOOKUP($B633,'Changes (pct point)'!$B:$AA,F$645,FALSE)/(VLOOKUP($B633,'Rates (%) SA2'!$B:$AA,F$645,FALSE)-(VLOOKUP($B633,'Changes (pct point)'!$B:$AA,F$645,FALSE)))</f>
        <v>0.70584615384615379</v>
      </c>
      <c r="G633" s="2">
        <f>VLOOKUP($B633,'Changes (pct point)'!$B:$AA,G$645,FALSE)/(VLOOKUP($B633,'Rates (%) SA2'!$B:$AA,G$645,FALSE)-(VLOOKUP($B633,'Changes (pct point)'!$B:$AA,G$645,FALSE)))</f>
        <v>-0.43311641791044775</v>
      </c>
      <c r="H633" s="2">
        <f>VLOOKUP($B633,'Changes (pct point)'!$B:$AA,H$645,FALSE)/(VLOOKUP($B633,'Rates (%) SA2'!$B:$AA,H$645,FALSE)-(VLOOKUP($B633,'Changes (pct point)'!$B:$AA,H$645,FALSE)))</f>
        <v>0.4921084337349399</v>
      </c>
      <c r="I633" s="2">
        <f>VLOOKUP($B633,'Changes (pct point)'!$B:$AA,I$645,FALSE)/(VLOOKUP($B633,'Rates (%) SA2'!$B:$AA,I$645,FALSE)-(VLOOKUP($B633,'Changes (pct point)'!$B:$AA,I$645,FALSE)))</f>
        <v>0.15577900552486176</v>
      </c>
      <c r="J633" s="2">
        <f>VLOOKUP($B633,'Changes (pct point)'!$B:$AA,J$645,FALSE)/(VLOOKUP($B633,'Rates (%) SA2'!$B:$AA,J$645,FALSE)-(VLOOKUP($B633,'Changes (pct point)'!$B:$AA,J$645,FALSE)))</f>
        <v>5.9659090909090946E-2</v>
      </c>
      <c r="K633" s="2">
        <f>VLOOKUP($B633,'Changes (pct point)'!$B:$AA,K$645,FALSE)/(VLOOKUP($B633,'Rates (%) SA2'!$B:$AA,K$645,FALSE)-(VLOOKUP($B633,'Changes (pct point)'!$B:$AA,K$645,FALSE)))</f>
        <v>0.32332525252525246</v>
      </c>
      <c r="L633" s="2">
        <f>VLOOKUP($B633,'Changes (pct point)'!$B:$AA,L$645,FALSE)/(VLOOKUP($B633,'Rates (%) SA2'!$B:$AA,L$645,FALSE)-(VLOOKUP($B633,'Changes (pct point)'!$B:$AA,L$645,FALSE)))</f>
        <v>-0.14050818181818167</v>
      </c>
      <c r="M633" s="2">
        <f>VLOOKUP($B633,'Changes (pct point)'!$B:$AA,M$645,FALSE)/(VLOOKUP($B633,'Rates (%) SA2'!$B:$AA,M$645,FALSE)-(VLOOKUP($B633,'Changes (pct point)'!$B:$AA,M$645,FALSE)))</f>
        <v>-1.8809523809523849E-2</v>
      </c>
      <c r="N633" s="2">
        <f>VLOOKUP($B633,'Changes (pct point)'!$B:$AA,N$645,FALSE)/(VLOOKUP($B633,'Rates (%) SA2'!$B:$AA,N$645,FALSE)-(VLOOKUP($B633,'Changes (pct point)'!$B:$AA,N$645,FALSE)))</f>
        <v>-6.3949999999999924E-2</v>
      </c>
      <c r="O633" s="2">
        <f>VLOOKUP($B633,'Changes (pct point)'!$B:$AA,O$645,FALSE)/(VLOOKUP($B633,'Rates (%) SA2'!$B:$AA,O$645,FALSE)-(VLOOKUP($B633,'Changes (pct point)'!$B:$AA,O$645,FALSE)))</f>
        <v>6.9743399999999989</v>
      </c>
      <c r="P633" s="2">
        <f>VLOOKUP($B633,'Changes (pct point)'!$B:$AA,P$645,FALSE)/(VLOOKUP($B633,'Rates (%) SA2'!$B:$AA,P$645,FALSE)-(VLOOKUP($B633,'Changes (pct point)'!$B:$AA,P$645,FALSE)))</f>
        <v>-8.431000000000001E-2</v>
      </c>
      <c r="Q633" s="2">
        <f>VLOOKUP($B633,'Changes (pct point)'!$B:$AA,Q$645,FALSE)/(VLOOKUP($B633,'Rates (%) SA2'!$B:$AA,Q$645,FALSE)-(VLOOKUP($B633,'Changes (pct point)'!$B:$AA,Q$645,FALSE)))</f>
        <v>0.39027777777777772</v>
      </c>
      <c r="R633" s="2">
        <f>VLOOKUP($B633,'Changes (pct point)'!$B:$AA,R$645,FALSE)/(VLOOKUP($B633,'Rates (%) SA2'!$B:$AA,R$645,FALSE)-(VLOOKUP($B633,'Changes (pct point)'!$B:$AA,R$645,FALSE)))</f>
        <v>-0.40087812500000009</v>
      </c>
      <c r="S633" s="2">
        <f>VLOOKUP($B633,'Changes (pct point)'!$B:$AA,S$645,FALSE)/(VLOOKUP($B633,'Rates (%) SA2'!$B:$AA,S$645,FALSE)-(VLOOKUP($B633,'Changes (pct point)'!$B:$AA,S$645,FALSE)))</f>
        <v>-0.11134744525547441</v>
      </c>
      <c r="T633" s="2">
        <f>VLOOKUP($B633,'Changes (pct point)'!$B:$AA,T$645,FALSE)/(VLOOKUP($B633,'Rates (%) SA2'!$B:$AA,T$645,FALSE)-(VLOOKUP($B633,'Changes (pct point)'!$B:$AA,T$645,FALSE)))</f>
        <v>1.5548437500000001</v>
      </c>
      <c r="U633" s="2">
        <f>VLOOKUP($B633,'Changes (pct point)'!$B:$AA,U$645,FALSE)/(VLOOKUP($B633,'Rates (%) SA2'!$B:$AA,U$645,FALSE)-(VLOOKUP($B633,'Changes (pct point)'!$B:$AA,U$645,FALSE)))</f>
        <v>-0.6097475177304964</v>
      </c>
      <c r="V633" s="2">
        <f>VLOOKUP($B633,'Changes (pct point)'!$B:$AA,V$645,FALSE)/(VLOOKUP($B633,'Rates (%) SA2'!$B:$AA,V$645,FALSE)-(VLOOKUP($B633,'Changes (pct point)'!$B:$AA,V$645,FALSE)))</f>
        <v>0.36119999999999991</v>
      </c>
      <c r="W633" s="2">
        <f>VLOOKUP($B633,'Changes (pct point)'!$B:$AA,W$645,FALSE)/(VLOOKUP($B633,'Rates (%) SA2'!$B:$AA,W$645,FALSE)-(VLOOKUP($B633,'Changes (pct point)'!$B:$AA,W$645,FALSE)))</f>
        <v>0.21097046413502107</v>
      </c>
      <c r="X633" s="2">
        <f>VLOOKUP($B633,'Changes (pct point)'!$B:$AA,X$645,FALSE)/(VLOOKUP($B633,'Rates (%) SA2'!$B:$AA,X$645,FALSE)-(VLOOKUP($B633,'Changes (pct point)'!$B:$AA,X$645,FALSE)))</f>
        <v>-3.2871972318339097E-2</v>
      </c>
      <c r="Y633" s="2">
        <f>VLOOKUP($B633,'Changes (pct point)'!$B:$AA,Y$645,FALSE)/(VLOOKUP($B633,'Rates (%) SA2'!$B:$AA,Y$645,FALSE)-(VLOOKUP($B633,'Changes (pct point)'!$B:$AA,Y$645,FALSE)))</f>
        <v>-0.42574257425742579</v>
      </c>
      <c r="Z633" s="2">
        <f>VLOOKUP($B633,'Changes (pct point)'!$B:$AA,Z$645,FALSE)/(VLOOKUP($B633,'Rates (%) SA2'!$B:$AA,Z$645,FALSE)-(VLOOKUP($B633,'Changes (pct point)'!$B:$AA,Z$645,FALSE)))</f>
        <v>3.5465924895688457E-2</v>
      </c>
    </row>
    <row r="634" spans="1:26" x14ac:dyDescent="0.3">
      <c r="A634">
        <v>115011554</v>
      </c>
      <c r="B634" t="s">
        <v>376</v>
      </c>
      <c r="C634" s="2">
        <f>VLOOKUP($B634,'Changes (pct point)'!$B:$AA,C$645,FALSE)/(VLOOKUP($B634,'Rates (%) SA2'!$B:$AA,C$645,FALSE)-(VLOOKUP($B634,'Changes (pct point)'!$B:$AA,C$645,FALSE)))</f>
        <v>0.40812124038144748</v>
      </c>
      <c r="D634" s="2">
        <f>VLOOKUP($B634,'Changes (pct point)'!$B:$AA,D$645,FALSE)/(VLOOKUP($B634,'Rates (%) SA2'!$B:$AA,D$645,FALSE)-(VLOOKUP($B634,'Changes (pct point)'!$B:$AA,D$645,FALSE)))</f>
        <v>-4.7094117647058828E-2</v>
      </c>
      <c r="E634" s="2">
        <f>VLOOKUP($B634,'Changes (pct point)'!$B:$AA,E$645,FALSE)/(VLOOKUP($B634,'Rates (%) SA2'!$B:$AA,E$645,FALSE)-(VLOOKUP($B634,'Changes (pct point)'!$B:$AA,E$645,FALSE)))</f>
        <v>-0.15354999999999996</v>
      </c>
      <c r="F634" s="2">
        <f>VLOOKUP($B634,'Changes (pct point)'!$B:$AA,F$645,FALSE)/(VLOOKUP($B634,'Rates (%) SA2'!$B:$AA,F$645,FALSE)-(VLOOKUP($B634,'Changes (pct point)'!$B:$AA,F$645,FALSE)))</f>
        <v>0.1347531034482759</v>
      </c>
      <c r="G634" s="2">
        <f>VLOOKUP($B634,'Changes (pct point)'!$B:$AA,G$645,FALSE)/(VLOOKUP($B634,'Rates (%) SA2'!$B:$AA,G$645,FALSE)-(VLOOKUP($B634,'Changes (pct point)'!$B:$AA,G$645,FALSE)))</f>
        <v>1.678828735632184</v>
      </c>
      <c r="H634" s="2">
        <f>VLOOKUP($B634,'Changes (pct point)'!$B:$AA,H$645,FALSE)/(VLOOKUP($B634,'Rates (%) SA2'!$B:$AA,H$645,FALSE)-(VLOOKUP($B634,'Changes (pct point)'!$B:$AA,H$645,FALSE)))</f>
        <v>0.55199999999999994</v>
      </c>
      <c r="I634" s="2">
        <f>VLOOKUP($B634,'Changes (pct point)'!$B:$AA,I$645,FALSE)/(VLOOKUP($B634,'Rates (%) SA2'!$B:$AA,I$645,FALSE)-(VLOOKUP($B634,'Changes (pct point)'!$B:$AA,I$645,FALSE)))</f>
        <v>0.50964492753623203</v>
      </c>
      <c r="J634" s="2">
        <f>VLOOKUP($B634,'Changes (pct point)'!$B:$AA,J$645,FALSE)/(VLOOKUP($B634,'Rates (%) SA2'!$B:$AA,J$645,FALSE)-(VLOOKUP($B634,'Changes (pct point)'!$B:$AA,J$645,FALSE)))</f>
        <v>0.75824000000000003</v>
      </c>
      <c r="K634" s="2">
        <f>VLOOKUP($B634,'Changes (pct point)'!$B:$AA,K$645,FALSE)/(VLOOKUP($B634,'Rates (%) SA2'!$B:$AA,K$645,FALSE)-(VLOOKUP($B634,'Changes (pct point)'!$B:$AA,K$645,FALSE)))</f>
        <v>8.6293166666666714</v>
      </c>
      <c r="L634" s="2">
        <f>VLOOKUP($B634,'Changes (pct point)'!$B:$AA,L$645,FALSE)/(VLOOKUP($B634,'Rates (%) SA2'!$B:$AA,L$645,FALSE)-(VLOOKUP($B634,'Changes (pct point)'!$B:$AA,L$645,FALSE)))</f>
        <v>-0.2364939999999999</v>
      </c>
      <c r="M634" s="2">
        <f>VLOOKUP($B634,'Changes (pct point)'!$B:$AA,M$645,FALSE)/(VLOOKUP($B634,'Rates (%) SA2'!$B:$AA,M$645,FALSE)-(VLOOKUP($B634,'Changes (pct point)'!$B:$AA,M$645,FALSE)))</f>
        <v>6.8173999999999957</v>
      </c>
      <c r="N634" s="2">
        <f>VLOOKUP($B634,'Changes (pct point)'!$B:$AA,N$645,FALSE)/(VLOOKUP($B634,'Rates (%) SA2'!$B:$AA,N$645,FALSE)-(VLOOKUP($B634,'Changes (pct point)'!$B:$AA,N$645,FALSE)))</f>
        <v>-0.40071095890410952</v>
      </c>
      <c r="O634" s="2">
        <f>VLOOKUP($B634,'Changes (pct point)'!$B:$AA,O$645,FALSE)/(VLOOKUP($B634,'Rates (%) SA2'!$B:$AA,O$645,FALSE)-(VLOOKUP($B634,'Changes (pct point)'!$B:$AA,O$645,FALSE)))</f>
        <v>1.6563000000000005</v>
      </c>
      <c r="P634" s="2">
        <f>VLOOKUP($B634,'Changes (pct point)'!$B:$AA,P$645,FALSE)/(VLOOKUP($B634,'Rates (%) SA2'!$B:$AA,P$645,FALSE)-(VLOOKUP($B634,'Changes (pct point)'!$B:$AA,P$645,FALSE)))</f>
        <v>-1.3133333333333346E-2</v>
      </c>
      <c r="Q634" s="2">
        <f>VLOOKUP($B634,'Changes (pct point)'!$B:$AA,Q$645,FALSE)/(VLOOKUP($B634,'Rates (%) SA2'!$B:$AA,Q$645,FALSE)-(VLOOKUP($B634,'Changes (pct point)'!$B:$AA,Q$645,FALSE)))</f>
        <v>0.66931392405063284</v>
      </c>
      <c r="R634" s="2">
        <f>VLOOKUP($B634,'Changes (pct point)'!$B:$AA,R$645,FALSE)/(VLOOKUP($B634,'Rates (%) SA2'!$B:$AA,R$645,FALSE)-(VLOOKUP($B634,'Changes (pct point)'!$B:$AA,R$645,FALSE)))</f>
        <v>1.6623219512195122</v>
      </c>
      <c r="S634" s="2">
        <f>VLOOKUP($B634,'Changes (pct point)'!$B:$AA,S$645,FALSE)/(VLOOKUP($B634,'Rates (%) SA2'!$B:$AA,S$645,FALSE)-(VLOOKUP($B634,'Changes (pct point)'!$B:$AA,S$645,FALSE)))</f>
        <v>-0.52874999999999994</v>
      </c>
      <c r="T634" s="2">
        <f>VLOOKUP($B634,'Changes (pct point)'!$B:$AA,T$645,FALSE)/(VLOOKUP($B634,'Rates (%) SA2'!$B:$AA,T$645,FALSE)-(VLOOKUP($B634,'Changes (pct point)'!$B:$AA,T$645,FALSE)))</f>
        <v>0.37945277777777764</v>
      </c>
      <c r="U634" s="2">
        <f>VLOOKUP($B634,'Changes (pct point)'!$B:$AA,U$645,FALSE)/(VLOOKUP($B634,'Rates (%) SA2'!$B:$AA,U$645,FALSE)-(VLOOKUP($B634,'Changes (pct point)'!$B:$AA,U$645,FALSE)))</f>
        <v>-0.6570508474576271</v>
      </c>
      <c r="V634" s="2" t="e">
        <f>VLOOKUP($B634,'Changes (pct point)'!$B:$AA,V$645,FALSE)/(VLOOKUP($B634,'Rates (%) SA2'!$B:$AA,V$645,FALSE)-(VLOOKUP($B634,'Changes (pct point)'!$B:$AA,V$645,FALSE)))</f>
        <v>#VALUE!</v>
      </c>
      <c r="W634" s="2">
        <f>VLOOKUP($B634,'Changes (pct point)'!$B:$AA,W$645,FALSE)/(VLOOKUP($B634,'Rates (%) SA2'!$B:$AA,W$645,FALSE)-(VLOOKUP($B634,'Changes (pct point)'!$B:$AA,W$645,FALSE)))</f>
        <v>0.93957115009746617</v>
      </c>
      <c r="X634" s="2" t="e">
        <f>VLOOKUP($B634,'Changes (pct point)'!$B:$AA,X$645,FALSE)/(VLOOKUP($B634,'Rates (%) SA2'!$B:$AA,X$645,FALSE)-(VLOOKUP($B634,'Changes (pct point)'!$B:$AA,X$645,FALSE)))</f>
        <v>#DIV/0!</v>
      </c>
      <c r="Y634" s="2">
        <f>VLOOKUP($B634,'Changes (pct point)'!$B:$AA,Y$645,FALSE)/(VLOOKUP($B634,'Rates (%) SA2'!$B:$AA,Y$645,FALSE)-(VLOOKUP($B634,'Changes (pct point)'!$B:$AA,Y$645,FALSE)))</f>
        <v>1.9563437926330145</v>
      </c>
      <c r="Z634" s="2">
        <f>VLOOKUP($B634,'Changes (pct point)'!$B:$AA,Z$645,FALSE)/(VLOOKUP($B634,'Rates (%) SA2'!$B:$AA,Z$645,FALSE)-(VLOOKUP($B634,'Changes (pct point)'!$B:$AA,Z$645,FALSE)))</f>
        <v>-0.22788605697151426</v>
      </c>
    </row>
    <row r="635" spans="1:26" x14ac:dyDescent="0.3">
      <c r="A635">
        <v>114011273</v>
      </c>
      <c r="B635" t="s">
        <v>354</v>
      </c>
      <c r="C635" s="2">
        <f>VLOOKUP($B635,'Changes (pct point)'!$B:$AA,C$645,FALSE)/(VLOOKUP($B635,'Rates (%) SA2'!$B:$AA,C$645,FALSE)-(VLOOKUP($B635,'Changes (pct point)'!$B:$AA,C$645,FALSE)))</f>
        <v>-0.37675082781456953</v>
      </c>
      <c r="D635" s="2">
        <f>VLOOKUP($B635,'Changes (pct point)'!$B:$AA,D$645,FALSE)/(VLOOKUP($B635,'Rates (%) SA2'!$B:$AA,D$645,FALSE)-(VLOOKUP($B635,'Changes (pct point)'!$B:$AA,D$645,FALSE)))</f>
        <v>-0.63829378531073444</v>
      </c>
      <c r="E635" s="2">
        <f>VLOOKUP($B635,'Changes (pct point)'!$B:$AA,E$645,FALSE)/(VLOOKUP($B635,'Rates (%) SA2'!$B:$AA,E$645,FALSE)-(VLOOKUP($B635,'Changes (pct point)'!$B:$AA,E$645,FALSE)))</f>
        <v>0.57175581395348829</v>
      </c>
      <c r="F635" s="2">
        <f>VLOOKUP($B635,'Changes (pct point)'!$B:$AA,F$645,FALSE)/(VLOOKUP($B635,'Rates (%) SA2'!$B:$AA,F$645,FALSE)-(VLOOKUP($B635,'Changes (pct point)'!$B:$AA,F$645,FALSE)))</f>
        <v>-0.38935091575091579</v>
      </c>
      <c r="G635" s="2">
        <f>VLOOKUP($B635,'Changes (pct point)'!$B:$AA,G$645,FALSE)/(VLOOKUP($B635,'Rates (%) SA2'!$B:$AA,G$645,FALSE)-(VLOOKUP($B635,'Changes (pct point)'!$B:$AA,G$645,FALSE)))</f>
        <v>-0.21302702702702705</v>
      </c>
      <c r="H635" s="2">
        <f>VLOOKUP($B635,'Changes (pct point)'!$B:$AA,H$645,FALSE)/(VLOOKUP($B635,'Rates (%) SA2'!$B:$AA,H$645,FALSE)-(VLOOKUP($B635,'Changes (pct point)'!$B:$AA,H$645,FALSE)))</f>
        <v>-0.23480112994350288</v>
      </c>
      <c r="I635" s="2">
        <f>VLOOKUP($B635,'Changes (pct point)'!$B:$AA,I$645,FALSE)/(VLOOKUP($B635,'Rates (%) SA2'!$B:$AA,I$645,FALSE)-(VLOOKUP($B635,'Changes (pct point)'!$B:$AA,I$645,FALSE)))</f>
        <v>-0.28883359999999997</v>
      </c>
      <c r="J635" s="2">
        <f>VLOOKUP($B635,'Changes (pct point)'!$B:$AA,J$645,FALSE)/(VLOOKUP($B635,'Rates (%) SA2'!$B:$AA,J$645,FALSE)-(VLOOKUP($B635,'Changes (pct point)'!$B:$AA,J$645,FALSE)))</f>
        <v>-0.16760823529411759</v>
      </c>
      <c r="K635" s="2">
        <f>VLOOKUP($B635,'Changes (pct point)'!$B:$AA,K$645,FALSE)/(VLOOKUP($B635,'Rates (%) SA2'!$B:$AA,K$645,FALSE)-(VLOOKUP($B635,'Changes (pct point)'!$B:$AA,K$645,FALSE)))</f>
        <v>-3.0024489795918385E-2</v>
      </c>
      <c r="L635" s="2">
        <f>VLOOKUP($B635,'Changes (pct point)'!$B:$AA,L$645,FALSE)/(VLOOKUP($B635,'Rates (%) SA2'!$B:$AA,L$645,FALSE)-(VLOOKUP($B635,'Changes (pct point)'!$B:$AA,L$645,FALSE)))</f>
        <v>-0.5078935153583618</v>
      </c>
      <c r="M635" s="2">
        <f>VLOOKUP($B635,'Changes (pct point)'!$B:$AA,M$645,FALSE)/(VLOOKUP($B635,'Rates (%) SA2'!$B:$AA,M$645,FALSE)-(VLOOKUP($B635,'Changes (pct point)'!$B:$AA,M$645,FALSE)))</f>
        <v>-0.39380952380952372</v>
      </c>
      <c r="N635" s="2">
        <f>VLOOKUP($B635,'Changes (pct point)'!$B:$AA,N$645,FALSE)/(VLOOKUP($B635,'Rates (%) SA2'!$B:$AA,N$645,FALSE)-(VLOOKUP($B635,'Changes (pct point)'!$B:$AA,N$645,FALSE)))</f>
        <v>-0.7242142857142857</v>
      </c>
      <c r="O635" s="2">
        <f>VLOOKUP($B635,'Changes (pct point)'!$B:$AA,O$645,FALSE)/(VLOOKUP($B635,'Rates (%) SA2'!$B:$AA,O$645,FALSE)-(VLOOKUP($B635,'Changes (pct point)'!$B:$AA,O$645,FALSE)))</f>
        <v>0.49300666666666665</v>
      </c>
      <c r="P635" s="2">
        <f>VLOOKUP($B635,'Changes (pct point)'!$B:$AA,P$645,FALSE)/(VLOOKUP($B635,'Rates (%) SA2'!$B:$AA,P$645,FALSE)-(VLOOKUP($B635,'Changes (pct point)'!$B:$AA,P$645,FALSE)))</f>
        <v>0.27337142857142854</v>
      </c>
      <c r="Q635" s="2">
        <f>VLOOKUP($B635,'Changes (pct point)'!$B:$AA,Q$645,FALSE)/(VLOOKUP($B635,'Rates (%) SA2'!$B:$AA,Q$645,FALSE)-(VLOOKUP($B635,'Changes (pct point)'!$B:$AA,Q$645,FALSE)))</f>
        <v>-0.34756999999999999</v>
      </c>
      <c r="R635" s="2">
        <f>VLOOKUP($B635,'Changes (pct point)'!$B:$AA,R$645,FALSE)/(VLOOKUP($B635,'Rates (%) SA2'!$B:$AA,R$645,FALSE)-(VLOOKUP($B635,'Changes (pct point)'!$B:$AA,R$645,FALSE)))</f>
        <v>-0.10271592920353984</v>
      </c>
      <c r="S635" s="2">
        <f>VLOOKUP($B635,'Changes (pct point)'!$B:$AA,S$645,FALSE)/(VLOOKUP($B635,'Rates (%) SA2'!$B:$AA,S$645,FALSE)-(VLOOKUP($B635,'Changes (pct point)'!$B:$AA,S$645,FALSE)))</f>
        <v>-3.5742857142857841E-3</v>
      </c>
      <c r="T635" s="2">
        <f>VLOOKUP($B635,'Changes (pct point)'!$B:$AA,T$645,FALSE)/(VLOOKUP($B635,'Rates (%) SA2'!$B:$AA,T$645,FALSE)-(VLOOKUP($B635,'Changes (pct point)'!$B:$AA,T$645,FALSE)))</f>
        <v>0.24287083333333323</v>
      </c>
      <c r="U635" s="2">
        <f>VLOOKUP($B635,'Changes (pct point)'!$B:$AA,U$645,FALSE)/(VLOOKUP($B635,'Rates (%) SA2'!$B:$AA,U$645,FALSE)-(VLOOKUP($B635,'Changes (pct point)'!$B:$AA,U$645,FALSE)))</f>
        <v>-0.66827357512953367</v>
      </c>
      <c r="V635" s="2">
        <f>VLOOKUP($B635,'Changes (pct point)'!$B:$AA,V$645,FALSE)/(VLOOKUP($B635,'Rates (%) SA2'!$B:$AA,V$645,FALSE)-(VLOOKUP($B635,'Changes (pct point)'!$B:$AA,V$645,FALSE)))</f>
        <v>0</v>
      </c>
      <c r="W635" s="2">
        <f>VLOOKUP($B635,'Changes (pct point)'!$B:$AA,W$645,FALSE)/(VLOOKUP($B635,'Rates (%) SA2'!$B:$AA,W$645,FALSE)-(VLOOKUP($B635,'Changes (pct point)'!$B:$AA,W$645,FALSE)))</f>
        <v>9.9333737129012722E-2</v>
      </c>
      <c r="X635" s="2">
        <f>VLOOKUP($B635,'Changes (pct point)'!$B:$AA,X$645,FALSE)/(VLOOKUP($B635,'Rates (%) SA2'!$B:$AA,X$645,FALSE)-(VLOOKUP($B635,'Changes (pct point)'!$B:$AA,X$645,FALSE)))</f>
        <v>0.1613333333333333</v>
      </c>
      <c r="Y635" s="2" t="e">
        <f>VLOOKUP($B635,'Changes (pct point)'!$B:$AA,Y$645,FALSE)/(VLOOKUP($B635,'Rates (%) SA2'!$B:$AA,Y$645,FALSE)-(VLOOKUP($B635,'Changes (pct point)'!$B:$AA,Y$645,FALSE)))</f>
        <v>#DIV/0!</v>
      </c>
      <c r="Z635" s="2">
        <f>VLOOKUP($B635,'Changes (pct point)'!$B:$AA,Z$645,FALSE)/(VLOOKUP($B635,'Rates (%) SA2'!$B:$AA,Z$645,FALSE)-(VLOOKUP($B635,'Changes (pct point)'!$B:$AA,Z$645,FALSE)))</f>
        <v>0.56689342403628118</v>
      </c>
    </row>
    <row r="636" spans="1:26" x14ac:dyDescent="0.3">
      <c r="A636">
        <v>114011281</v>
      </c>
      <c r="B636" t="s">
        <v>362</v>
      </c>
      <c r="C636" s="2">
        <f>VLOOKUP($B636,'Changes (pct point)'!$B:$AA,C$645,FALSE)/(VLOOKUP($B636,'Rates (%) SA2'!$B:$AA,C$645,FALSE)-(VLOOKUP($B636,'Changes (pct point)'!$B:$AA,C$645,FALSE)))</f>
        <v>0.15442113207547162</v>
      </c>
      <c r="D636" s="2">
        <f>VLOOKUP($B636,'Changes (pct point)'!$B:$AA,D$645,FALSE)/(VLOOKUP($B636,'Rates (%) SA2'!$B:$AA,D$645,FALSE)-(VLOOKUP($B636,'Changes (pct point)'!$B:$AA,D$645,FALSE)))</f>
        <v>-0.464246875</v>
      </c>
      <c r="E636" s="2" t="e">
        <f>VLOOKUP($B636,'Changes (pct point)'!$B:$AA,E$645,FALSE)/(VLOOKUP($B636,'Rates (%) SA2'!$B:$AA,E$645,FALSE)-(VLOOKUP($B636,'Changes (pct point)'!$B:$AA,E$645,FALSE)))</f>
        <v>#DIV/0!</v>
      </c>
      <c r="F636" s="2">
        <f>VLOOKUP($B636,'Changes (pct point)'!$B:$AA,F$645,FALSE)/(VLOOKUP($B636,'Rates (%) SA2'!$B:$AA,F$645,FALSE)-(VLOOKUP($B636,'Changes (pct point)'!$B:$AA,F$645,FALSE)))</f>
        <v>0.74867499999999998</v>
      </c>
      <c r="G636" s="2">
        <f>VLOOKUP($B636,'Changes (pct point)'!$B:$AA,G$645,FALSE)/(VLOOKUP($B636,'Rates (%) SA2'!$B:$AA,G$645,FALSE)-(VLOOKUP($B636,'Changes (pct point)'!$B:$AA,G$645,FALSE)))</f>
        <v>-0.47027640449438207</v>
      </c>
      <c r="H636" s="2">
        <f>VLOOKUP($B636,'Changes (pct point)'!$B:$AA,H$645,FALSE)/(VLOOKUP($B636,'Rates (%) SA2'!$B:$AA,H$645,FALSE)-(VLOOKUP($B636,'Changes (pct point)'!$B:$AA,H$645,FALSE)))</f>
        <v>0.76977468354430378</v>
      </c>
      <c r="I636" s="2">
        <f>VLOOKUP($B636,'Changes (pct point)'!$B:$AA,I$645,FALSE)/(VLOOKUP($B636,'Rates (%) SA2'!$B:$AA,I$645,FALSE)-(VLOOKUP($B636,'Changes (pct point)'!$B:$AA,I$645,FALSE)))</f>
        <v>0.10285491803278682</v>
      </c>
      <c r="J636" s="2">
        <f>VLOOKUP($B636,'Changes (pct point)'!$B:$AA,J$645,FALSE)/(VLOOKUP($B636,'Rates (%) SA2'!$B:$AA,J$645,FALSE)-(VLOOKUP($B636,'Changes (pct point)'!$B:$AA,J$645,FALSE)))</f>
        <v>-0.31746440677966109</v>
      </c>
      <c r="K636" s="2">
        <f>VLOOKUP($B636,'Changes (pct point)'!$B:$AA,K$645,FALSE)/(VLOOKUP($B636,'Rates (%) SA2'!$B:$AA,K$645,FALSE)-(VLOOKUP($B636,'Changes (pct point)'!$B:$AA,K$645,FALSE)))</f>
        <v>0.25881599999999993</v>
      </c>
      <c r="L636" s="2">
        <f>VLOOKUP($B636,'Changes (pct point)'!$B:$AA,L$645,FALSE)/(VLOOKUP($B636,'Rates (%) SA2'!$B:$AA,L$645,FALSE)-(VLOOKUP($B636,'Changes (pct point)'!$B:$AA,L$645,FALSE)))</f>
        <v>8.9557090909090871</v>
      </c>
      <c r="M636" s="2">
        <f>VLOOKUP($B636,'Changes (pct point)'!$B:$AA,M$645,FALSE)/(VLOOKUP($B636,'Rates (%) SA2'!$B:$AA,M$645,FALSE)-(VLOOKUP($B636,'Changes (pct point)'!$B:$AA,M$645,FALSE)))</f>
        <v>-0.51078655462184874</v>
      </c>
      <c r="N636" s="2">
        <f>VLOOKUP($B636,'Changes (pct point)'!$B:$AA,N$645,FALSE)/(VLOOKUP($B636,'Rates (%) SA2'!$B:$AA,N$645,FALSE)-(VLOOKUP($B636,'Changes (pct point)'!$B:$AA,N$645,FALSE)))</f>
        <v>-5.664347826086949E-2</v>
      </c>
      <c r="O636" s="2" t="e">
        <f>VLOOKUP($B636,'Changes (pct point)'!$B:$AA,O$645,FALSE)/(VLOOKUP($B636,'Rates (%) SA2'!$B:$AA,O$645,FALSE)-(VLOOKUP($B636,'Changes (pct point)'!$B:$AA,O$645,FALSE)))</f>
        <v>#DIV/0!</v>
      </c>
      <c r="P636" s="2">
        <f>VLOOKUP($B636,'Changes (pct point)'!$B:$AA,P$645,FALSE)/(VLOOKUP($B636,'Rates (%) SA2'!$B:$AA,P$645,FALSE)-(VLOOKUP($B636,'Changes (pct point)'!$B:$AA,P$645,FALSE)))</f>
        <v>-0.50235294117647056</v>
      </c>
      <c r="Q636" s="2">
        <f>VLOOKUP($B636,'Changes (pct point)'!$B:$AA,Q$645,FALSE)/(VLOOKUP($B636,'Rates (%) SA2'!$B:$AA,Q$645,FALSE)-(VLOOKUP($B636,'Changes (pct point)'!$B:$AA,Q$645,FALSE)))</f>
        <v>1.5041492537313434</v>
      </c>
      <c r="R636" s="2">
        <f>VLOOKUP($B636,'Changes (pct point)'!$B:$AA,R$645,FALSE)/(VLOOKUP($B636,'Rates (%) SA2'!$B:$AA,R$645,FALSE)-(VLOOKUP($B636,'Changes (pct point)'!$B:$AA,R$645,FALSE)))</f>
        <v>-0.48899999999999999</v>
      </c>
      <c r="S636" s="2">
        <f>VLOOKUP($B636,'Changes (pct point)'!$B:$AA,S$645,FALSE)/(VLOOKUP($B636,'Rates (%) SA2'!$B:$AA,S$645,FALSE)-(VLOOKUP($B636,'Changes (pct point)'!$B:$AA,S$645,FALSE)))</f>
        <v>0.17121888888888884</v>
      </c>
      <c r="T636" s="2">
        <f>VLOOKUP($B636,'Changes (pct point)'!$B:$AA,T$645,FALSE)/(VLOOKUP($B636,'Rates (%) SA2'!$B:$AA,T$645,FALSE)-(VLOOKUP($B636,'Changes (pct point)'!$B:$AA,T$645,FALSE)))</f>
        <v>2.1247199999999995</v>
      </c>
      <c r="U636" s="2">
        <f>VLOOKUP($B636,'Changes (pct point)'!$B:$AA,U$645,FALSE)/(VLOOKUP($B636,'Rates (%) SA2'!$B:$AA,U$645,FALSE)-(VLOOKUP($B636,'Changes (pct point)'!$B:$AA,U$645,FALSE)))</f>
        <v>-0.67067118644067802</v>
      </c>
      <c r="V636" s="2" t="e">
        <f>VLOOKUP($B636,'Changes (pct point)'!$B:$AA,V$645,FALSE)/(VLOOKUP($B636,'Rates (%) SA2'!$B:$AA,V$645,FALSE)-(VLOOKUP($B636,'Changes (pct point)'!$B:$AA,V$645,FALSE)))</f>
        <v>#VALUE!</v>
      </c>
      <c r="W636" s="2">
        <f>VLOOKUP($B636,'Changes (pct point)'!$B:$AA,W$645,FALSE)/(VLOOKUP($B636,'Rates (%) SA2'!$B:$AA,W$645,FALSE)-(VLOOKUP($B636,'Changes (pct point)'!$B:$AA,W$645,FALSE)))</f>
        <v>0.11265164644714039</v>
      </c>
      <c r="X636" s="2">
        <f>VLOOKUP($B636,'Changes (pct point)'!$B:$AA,X$645,FALSE)/(VLOOKUP($B636,'Rates (%) SA2'!$B:$AA,X$645,FALSE)-(VLOOKUP($B636,'Changes (pct point)'!$B:$AA,X$645,FALSE)))</f>
        <v>-0.56685664182376139</v>
      </c>
      <c r="Y636" s="2" t="e">
        <f>VLOOKUP($B636,'Changes (pct point)'!$B:$AA,Y$645,FALSE)/(VLOOKUP($B636,'Rates (%) SA2'!$B:$AA,Y$645,FALSE)-(VLOOKUP($B636,'Changes (pct point)'!$B:$AA,Y$645,FALSE)))</f>
        <v>#DIV/0!</v>
      </c>
      <c r="Z636" s="2">
        <f>VLOOKUP($B636,'Changes (pct point)'!$B:$AA,Z$645,FALSE)/(VLOOKUP($B636,'Rates (%) SA2'!$B:$AA,Z$645,FALSE)-(VLOOKUP($B636,'Changes (pct point)'!$B:$AA,Z$645,FALSE)))</f>
        <v>4.5116509667823504E-2</v>
      </c>
    </row>
    <row r="637" spans="1:26" x14ac:dyDescent="0.3">
      <c r="A637">
        <v>107011132</v>
      </c>
      <c r="B637" t="s">
        <v>207</v>
      </c>
      <c r="C637" s="2">
        <f>VLOOKUP($B637,'Changes (pct point)'!$B:$AA,C$645,FALSE)/(VLOOKUP($B637,'Rates (%) SA2'!$B:$AA,C$645,FALSE)-(VLOOKUP($B637,'Changes (pct point)'!$B:$AA,C$645,FALSE)))</f>
        <v>-0.11170781032078106</v>
      </c>
      <c r="D637" s="2">
        <f>VLOOKUP($B637,'Changes (pct point)'!$B:$AA,D$645,FALSE)/(VLOOKUP($B637,'Rates (%) SA2'!$B:$AA,D$645,FALSE)-(VLOOKUP($B637,'Changes (pct point)'!$B:$AA,D$645,FALSE)))</f>
        <v>-0.7181254355400698</v>
      </c>
      <c r="E637" s="2">
        <f>VLOOKUP($B637,'Changes (pct point)'!$B:$AA,E$645,FALSE)/(VLOOKUP($B637,'Rates (%) SA2'!$B:$AA,E$645,FALSE)-(VLOOKUP($B637,'Changes (pct point)'!$B:$AA,E$645,FALSE)))</f>
        <v>1.02376</v>
      </c>
      <c r="F637" s="2">
        <f>VLOOKUP($B637,'Changes (pct point)'!$B:$AA,F$645,FALSE)/(VLOOKUP($B637,'Rates (%) SA2'!$B:$AA,F$645,FALSE)-(VLOOKUP($B637,'Changes (pct point)'!$B:$AA,F$645,FALSE)))</f>
        <v>0.220370848708487</v>
      </c>
      <c r="G637" s="2">
        <f>VLOOKUP($B637,'Changes (pct point)'!$B:$AA,G$645,FALSE)/(VLOOKUP($B637,'Rates (%) SA2'!$B:$AA,G$645,FALSE)-(VLOOKUP($B637,'Changes (pct point)'!$B:$AA,G$645,FALSE)))</f>
        <v>-6.5946808510638277E-2</v>
      </c>
      <c r="H637" s="2">
        <f>VLOOKUP($B637,'Changes (pct point)'!$B:$AA,H$645,FALSE)/(VLOOKUP($B637,'Rates (%) SA2'!$B:$AA,H$645,FALSE)-(VLOOKUP($B637,'Changes (pct point)'!$B:$AA,H$645,FALSE)))</f>
        <v>0.58963414634146327</v>
      </c>
      <c r="I637" s="2">
        <f>VLOOKUP($B637,'Changes (pct point)'!$B:$AA,I$645,FALSE)/(VLOOKUP($B637,'Rates (%) SA2'!$B:$AA,I$645,FALSE)-(VLOOKUP($B637,'Changes (pct point)'!$B:$AA,I$645,FALSE)))</f>
        <v>8.2578947368421113E-2</v>
      </c>
      <c r="J637" s="2">
        <f>VLOOKUP($B637,'Changes (pct point)'!$B:$AA,J$645,FALSE)/(VLOOKUP($B637,'Rates (%) SA2'!$B:$AA,J$645,FALSE)-(VLOOKUP($B637,'Changes (pct point)'!$B:$AA,J$645,FALSE)))</f>
        <v>-0.11688965517241386</v>
      </c>
      <c r="K637" s="2">
        <f>VLOOKUP($B637,'Changes (pct point)'!$B:$AA,K$645,FALSE)/(VLOOKUP($B637,'Rates (%) SA2'!$B:$AA,K$645,FALSE)-(VLOOKUP($B637,'Changes (pct point)'!$B:$AA,K$645,FALSE)))</f>
        <v>1.3909731343283585</v>
      </c>
      <c r="L637" s="2">
        <f>VLOOKUP($B637,'Changes (pct point)'!$B:$AA,L$645,FALSE)/(VLOOKUP($B637,'Rates (%) SA2'!$B:$AA,L$645,FALSE)-(VLOOKUP($B637,'Changes (pct point)'!$B:$AA,L$645,FALSE)))</f>
        <v>-0.5753627118644068</v>
      </c>
      <c r="M637" s="2">
        <f>VLOOKUP($B637,'Changes (pct point)'!$B:$AA,M$645,FALSE)/(VLOOKUP($B637,'Rates (%) SA2'!$B:$AA,M$645,FALSE)-(VLOOKUP($B637,'Changes (pct point)'!$B:$AA,M$645,FALSE)))</f>
        <v>-0.31643620689655172</v>
      </c>
      <c r="N637" s="2">
        <f>VLOOKUP($B637,'Changes (pct point)'!$B:$AA,N$645,FALSE)/(VLOOKUP($B637,'Rates (%) SA2'!$B:$AA,N$645,FALSE)-(VLOOKUP($B637,'Changes (pct point)'!$B:$AA,N$645,FALSE)))</f>
        <v>0.68210731707317074</v>
      </c>
      <c r="O637" s="2">
        <f>VLOOKUP($B637,'Changes (pct point)'!$B:$AA,O$645,FALSE)/(VLOOKUP($B637,'Rates (%) SA2'!$B:$AA,O$645,FALSE)-(VLOOKUP($B637,'Changes (pct point)'!$B:$AA,O$645,FALSE)))</f>
        <v>2.1872272727272728</v>
      </c>
      <c r="P637" s="2">
        <f>VLOOKUP($B637,'Changes (pct point)'!$B:$AA,P$645,FALSE)/(VLOOKUP($B637,'Rates (%) SA2'!$B:$AA,P$645,FALSE)-(VLOOKUP($B637,'Changes (pct point)'!$B:$AA,P$645,FALSE)))</f>
        <v>0.79837999999999976</v>
      </c>
      <c r="Q637" s="2">
        <f>VLOOKUP($B637,'Changes (pct point)'!$B:$AA,Q$645,FALSE)/(VLOOKUP($B637,'Rates (%) SA2'!$B:$AA,Q$645,FALSE)-(VLOOKUP($B637,'Changes (pct point)'!$B:$AA,Q$645,FALSE)))</f>
        <v>9.1714876033057904E-2</v>
      </c>
      <c r="R637" s="2">
        <f>VLOOKUP($B637,'Changes (pct point)'!$B:$AA,R$645,FALSE)/(VLOOKUP($B637,'Rates (%) SA2'!$B:$AA,R$645,FALSE)-(VLOOKUP($B637,'Changes (pct point)'!$B:$AA,R$645,FALSE)))</f>
        <v>-2.0105263157894779E-2</v>
      </c>
      <c r="S637" s="2">
        <f>VLOOKUP($B637,'Changes (pct point)'!$B:$AA,S$645,FALSE)/(VLOOKUP($B637,'Rates (%) SA2'!$B:$AA,S$645,FALSE)-(VLOOKUP($B637,'Changes (pct point)'!$B:$AA,S$645,FALSE)))</f>
        <v>0.236192156862745</v>
      </c>
      <c r="T637" s="2">
        <f>VLOOKUP($B637,'Changes (pct point)'!$B:$AA,T$645,FALSE)/(VLOOKUP($B637,'Rates (%) SA2'!$B:$AA,T$645,FALSE)-(VLOOKUP($B637,'Changes (pct point)'!$B:$AA,T$645,FALSE)))</f>
        <v>2.1546124999999998</v>
      </c>
      <c r="U637" s="2">
        <f>VLOOKUP($B637,'Changes (pct point)'!$B:$AA,U$645,FALSE)/(VLOOKUP($B637,'Rates (%) SA2'!$B:$AA,U$645,FALSE)-(VLOOKUP($B637,'Changes (pct point)'!$B:$AA,U$645,FALSE)))</f>
        <v>-0.69417174348697397</v>
      </c>
      <c r="V637" s="2" t="e">
        <f>VLOOKUP($B637,'Changes (pct point)'!$B:$AA,V$645,FALSE)/(VLOOKUP($B637,'Rates (%) SA2'!$B:$AA,V$645,FALSE)-(VLOOKUP($B637,'Changes (pct point)'!$B:$AA,V$645,FALSE)))</f>
        <v>#VALUE!</v>
      </c>
      <c r="W637" s="2">
        <f>VLOOKUP($B637,'Changes (pct point)'!$B:$AA,W$645,FALSE)/(VLOOKUP($B637,'Rates (%) SA2'!$B:$AA,W$645,FALSE)-(VLOOKUP($B637,'Changes (pct point)'!$B:$AA,W$645,FALSE)))</f>
        <v>6.1026352288488211E-2</v>
      </c>
      <c r="X637" s="2">
        <f>VLOOKUP($B637,'Changes (pct point)'!$B:$AA,X$645,FALSE)/(VLOOKUP($B637,'Rates (%) SA2'!$B:$AA,X$645,FALSE)-(VLOOKUP($B637,'Changes (pct point)'!$B:$AA,X$645,FALSE)))</f>
        <v>-3.7622272385252069E-3</v>
      </c>
      <c r="Y637" s="2">
        <f>VLOOKUP($B637,'Changes (pct point)'!$B:$AA,Y$645,FALSE)/(VLOOKUP($B637,'Rates (%) SA2'!$B:$AA,Y$645,FALSE)-(VLOOKUP($B637,'Changes (pct point)'!$B:$AA,Y$645,FALSE)))</f>
        <v>0.20572312451662803</v>
      </c>
      <c r="Z637" s="2">
        <f>VLOOKUP($B637,'Changes (pct point)'!$B:$AA,Z$645,FALSE)/(VLOOKUP($B637,'Rates (%) SA2'!$B:$AA,Z$645,FALSE)-(VLOOKUP($B637,'Changes (pct point)'!$B:$AA,Z$645,FALSE)))</f>
        <v>0.81706161137440736</v>
      </c>
    </row>
    <row r="638" spans="1:26" x14ac:dyDescent="0.3">
      <c r="A638">
        <v>118021654</v>
      </c>
      <c r="B638" t="s">
        <v>461</v>
      </c>
      <c r="C638" s="2">
        <f>VLOOKUP($B638,'Changes (pct point)'!$B:$AA,C$645,FALSE)/(VLOOKUP($B638,'Rates (%) SA2'!$B:$AA,C$645,FALSE)-(VLOOKUP($B638,'Changes (pct point)'!$B:$AA,C$645,FALSE)))</f>
        <v>0.75345824198869638</v>
      </c>
      <c r="D638" s="2">
        <f>VLOOKUP($B638,'Changes (pct point)'!$B:$AA,D$645,FALSE)/(VLOOKUP($B638,'Rates (%) SA2'!$B:$AA,D$645,FALSE)-(VLOOKUP($B638,'Changes (pct point)'!$B:$AA,D$645,FALSE)))</f>
        <v>0.17288886767501041</v>
      </c>
      <c r="E638" s="2">
        <f>VLOOKUP($B638,'Changes (pct point)'!$B:$AA,E$645,FALSE)/(VLOOKUP($B638,'Rates (%) SA2'!$B:$AA,E$645,FALSE)-(VLOOKUP($B638,'Changes (pct point)'!$B:$AA,E$645,FALSE)))</f>
        <v>-0.61649498521531676</v>
      </c>
      <c r="F638" s="2">
        <f>VLOOKUP($B638,'Changes (pct point)'!$B:$AA,F$645,FALSE)/(VLOOKUP($B638,'Rates (%) SA2'!$B:$AA,F$645,FALSE)-(VLOOKUP($B638,'Changes (pct point)'!$B:$AA,F$645,FALSE)))</f>
        <v>1.2393628695320584</v>
      </c>
      <c r="G638" s="2">
        <f>VLOOKUP($B638,'Changes (pct point)'!$B:$AA,G$645,FALSE)/(VLOOKUP($B638,'Rates (%) SA2'!$B:$AA,G$645,FALSE)-(VLOOKUP($B638,'Changes (pct point)'!$B:$AA,G$645,FALSE)))</f>
        <v>1.2726535439992541</v>
      </c>
      <c r="H638" s="2">
        <f>VLOOKUP($B638,'Changes (pct point)'!$B:$AA,H$645,FALSE)/(VLOOKUP($B638,'Rates (%) SA2'!$B:$AA,H$645,FALSE)-(VLOOKUP($B638,'Changes (pct point)'!$B:$AA,H$645,FALSE)))</f>
        <v>1.2113830340100071</v>
      </c>
      <c r="I638" s="2">
        <f>VLOOKUP($B638,'Changes (pct point)'!$B:$AA,I$645,FALSE)/(VLOOKUP($B638,'Rates (%) SA2'!$B:$AA,I$645,FALSE)-(VLOOKUP($B638,'Changes (pct point)'!$B:$AA,I$645,FALSE)))</f>
        <v>0.70745082707103202</v>
      </c>
      <c r="J638" s="2">
        <f>VLOOKUP($B638,'Changes (pct point)'!$B:$AA,J$645,FALSE)/(VLOOKUP($B638,'Rates (%) SA2'!$B:$AA,J$645,FALSE)-(VLOOKUP($B638,'Changes (pct point)'!$B:$AA,J$645,FALSE)))</f>
        <v>2.1400749089572142</v>
      </c>
      <c r="K638" s="2">
        <f>VLOOKUP($B638,'Changes (pct point)'!$B:$AA,K$645,FALSE)/(VLOOKUP($B638,'Rates (%) SA2'!$B:$AA,K$645,FALSE)-(VLOOKUP($B638,'Changes (pct point)'!$B:$AA,K$645,FALSE)))</f>
        <v>1.1067910073690461</v>
      </c>
      <c r="L638" s="2">
        <f>VLOOKUP($B638,'Changes (pct point)'!$B:$AA,L$645,FALSE)/(VLOOKUP($B638,'Rates (%) SA2'!$B:$AA,L$645,FALSE)-(VLOOKUP($B638,'Changes (pct point)'!$B:$AA,L$645,FALSE)))</f>
        <v>0.23307447394028602</v>
      </c>
      <c r="M638" s="2">
        <f>VLOOKUP($B638,'Changes (pct point)'!$B:$AA,M$645,FALSE)/(VLOOKUP($B638,'Rates (%) SA2'!$B:$AA,M$645,FALSE)-(VLOOKUP($B638,'Changes (pct point)'!$B:$AA,M$645,FALSE)))</f>
        <v>-6.1194012754250147E-2</v>
      </c>
      <c r="N638" s="2">
        <f>VLOOKUP($B638,'Changes (pct point)'!$B:$AA,N$645,FALSE)/(VLOOKUP($B638,'Rates (%) SA2'!$B:$AA,N$645,FALSE)-(VLOOKUP($B638,'Changes (pct point)'!$B:$AA,N$645,FALSE)))</f>
        <v>-0.3133327443184607</v>
      </c>
      <c r="O638" s="2">
        <f>VLOOKUP($B638,'Changes (pct point)'!$B:$AA,O$645,FALSE)/(VLOOKUP($B638,'Rates (%) SA2'!$B:$AA,O$645,FALSE)-(VLOOKUP($B638,'Changes (pct point)'!$B:$AA,O$645,FALSE)))</f>
        <v>1.4338189894278879</v>
      </c>
      <c r="P638" s="2">
        <f>VLOOKUP($B638,'Changes (pct point)'!$B:$AA,P$645,FALSE)/(VLOOKUP($B638,'Rates (%) SA2'!$B:$AA,P$645,FALSE)-(VLOOKUP($B638,'Changes (pct point)'!$B:$AA,P$645,FALSE)))</f>
        <v>-0.41937965837550184</v>
      </c>
      <c r="Q638" s="2">
        <f>VLOOKUP($B638,'Changes (pct point)'!$B:$AA,Q$645,FALSE)/(VLOOKUP($B638,'Rates (%) SA2'!$B:$AA,Q$645,FALSE)-(VLOOKUP($B638,'Changes (pct point)'!$B:$AA,Q$645,FALSE)))</f>
        <v>0.59725567932158696</v>
      </c>
      <c r="R638" s="2">
        <f>VLOOKUP($B638,'Changes (pct point)'!$B:$AA,R$645,FALSE)/(VLOOKUP($B638,'Rates (%) SA2'!$B:$AA,R$645,FALSE)-(VLOOKUP($B638,'Changes (pct point)'!$B:$AA,R$645,FALSE)))</f>
        <v>1.1807362484501172</v>
      </c>
      <c r="S638" s="2">
        <f>VLOOKUP($B638,'Changes (pct point)'!$B:$AA,S$645,FALSE)/(VLOOKUP($B638,'Rates (%) SA2'!$B:$AA,S$645,FALSE)-(VLOOKUP($B638,'Changes (pct point)'!$B:$AA,S$645,FALSE)))</f>
        <v>0.12447499028714383</v>
      </c>
      <c r="T638" s="2">
        <f>VLOOKUP($B638,'Changes (pct point)'!$B:$AA,T$645,FALSE)/(VLOOKUP($B638,'Rates (%) SA2'!$B:$AA,T$645,FALSE)-(VLOOKUP($B638,'Changes (pct point)'!$B:$AA,T$645,FALSE)))</f>
        <v>0.16117783881984313</v>
      </c>
      <c r="U638" s="2">
        <f>VLOOKUP($B638,'Changes (pct point)'!$B:$AA,U$645,FALSE)/(VLOOKUP($B638,'Rates (%) SA2'!$B:$AA,U$645,FALSE)-(VLOOKUP($B638,'Changes (pct point)'!$B:$AA,U$645,FALSE)))</f>
        <v>-0.72012564481796337</v>
      </c>
      <c r="V638" s="2">
        <f>VLOOKUP($B638,'Changes (pct point)'!$B:$AA,V$645,FALSE)/(VLOOKUP($B638,'Rates (%) SA2'!$B:$AA,V$645,FALSE)-(VLOOKUP($B638,'Changes (pct point)'!$B:$AA,V$645,FALSE)))</f>
        <v>0.25053055108011812</v>
      </c>
      <c r="W638" s="2">
        <f>VLOOKUP($B638,'Changes (pct point)'!$B:$AA,W$645,FALSE)/(VLOOKUP($B638,'Rates (%) SA2'!$B:$AA,W$645,FALSE)-(VLOOKUP($B638,'Changes (pct point)'!$B:$AA,W$645,FALSE)))</f>
        <v>1.5890410958904109</v>
      </c>
      <c r="X638" s="2">
        <f>VLOOKUP($B638,'Changes (pct point)'!$B:$AA,X$645,FALSE)/(VLOOKUP($B638,'Rates (%) SA2'!$B:$AA,X$645,FALSE)-(VLOOKUP($B638,'Changes (pct point)'!$B:$AA,X$645,FALSE)))</f>
        <v>1.6230598669623062</v>
      </c>
      <c r="Y638" s="2">
        <f>VLOOKUP($B638,'Changes (pct point)'!$B:$AA,Y$645,FALSE)/(VLOOKUP($B638,'Rates (%) SA2'!$B:$AA,Y$645,FALSE)-(VLOOKUP($B638,'Changes (pct point)'!$B:$AA,Y$645,FALSE)))</f>
        <v>0.75395130286202461</v>
      </c>
      <c r="Z638" s="2">
        <f>VLOOKUP($B638,'Changes (pct point)'!$B:$AA,Z$645,FALSE)/(VLOOKUP($B638,'Rates (%) SA2'!$B:$AA,Z$645,FALSE)-(VLOOKUP($B638,'Changes (pct point)'!$B:$AA,Z$645,FALSE)))</f>
        <v>1.070875763747454</v>
      </c>
    </row>
    <row r="639" spans="1:26" x14ac:dyDescent="0.3">
      <c r="A639">
        <v>111011211</v>
      </c>
      <c r="B639" t="s">
        <v>290</v>
      </c>
      <c r="C639" s="2">
        <f>VLOOKUP($B639,'Changes (pct point)'!$B:$AA,C$645,FALSE)/(VLOOKUP($B639,'Rates (%) SA2'!$B:$AA,C$645,FALSE)-(VLOOKUP($B639,'Changes (pct point)'!$B:$AA,C$645,FALSE)))</f>
        <v>-0.22909473684210524</v>
      </c>
      <c r="D639" s="2">
        <f>VLOOKUP($B639,'Changes (pct point)'!$B:$AA,D$645,FALSE)/(VLOOKUP($B639,'Rates (%) SA2'!$B:$AA,D$645,FALSE)-(VLOOKUP($B639,'Changes (pct point)'!$B:$AA,D$645,FALSE)))</f>
        <v>-0.80722368421052626</v>
      </c>
      <c r="E639" s="2">
        <f>VLOOKUP($B639,'Changes (pct point)'!$B:$AA,E$645,FALSE)/(VLOOKUP($B639,'Rates (%) SA2'!$B:$AA,E$645,FALSE)-(VLOOKUP($B639,'Changes (pct point)'!$B:$AA,E$645,FALSE)))</f>
        <v>-0.29753999999999997</v>
      </c>
      <c r="F639" s="2">
        <f>VLOOKUP($B639,'Changes (pct point)'!$B:$AA,F$645,FALSE)/(VLOOKUP($B639,'Rates (%) SA2'!$B:$AA,F$645,FALSE)-(VLOOKUP($B639,'Changes (pct point)'!$B:$AA,F$645,FALSE)))</f>
        <v>5.845984251968514E-2</v>
      </c>
      <c r="G639" s="2">
        <f>VLOOKUP($B639,'Changes (pct point)'!$B:$AA,G$645,FALSE)/(VLOOKUP($B639,'Rates (%) SA2'!$B:$AA,G$645,FALSE)-(VLOOKUP($B639,'Changes (pct point)'!$B:$AA,G$645,FALSE)))</f>
        <v>-0.11308888888888878</v>
      </c>
      <c r="H639" s="2">
        <f>VLOOKUP($B639,'Changes (pct point)'!$B:$AA,H$645,FALSE)/(VLOOKUP($B639,'Rates (%) SA2'!$B:$AA,H$645,FALSE)-(VLOOKUP($B639,'Changes (pct point)'!$B:$AA,H$645,FALSE)))</f>
        <v>0.16486237623762373</v>
      </c>
      <c r="I639" s="2">
        <f>VLOOKUP($B639,'Changes (pct point)'!$B:$AA,I$645,FALSE)/(VLOOKUP($B639,'Rates (%) SA2'!$B:$AA,I$645,FALSE)-(VLOOKUP($B639,'Changes (pct point)'!$B:$AA,I$645,FALSE)))</f>
        <v>-0.16605833333333334</v>
      </c>
      <c r="J639" s="2">
        <f>VLOOKUP($B639,'Changes (pct point)'!$B:$AA,J$645,FALSE)/(VLOOKUP($B639,'Rates (%) SA2'!$B:$AA,J$645,FALSE)-(VLOOKUP($B639,'Changes (pct point)'!$B:$AA,J$645,FALSE)))</f>
        <v>0.41914705882352937</v>
      </c>
      <c r="K639" s="2">
        <f>VLOOKUP($B639,'Changes (pct point)'!$B:$AA,K$645,FALSE)/(VLOOKUP($B639,'Rates (%) SA2'!$B:$AA,K$645,FALSE)-(VLOOKUP($B639,'Changes (pct point)'!$B:$AA,K$645,FALSE)))</f>
        <v>0.3819499999999999</v>
      </c>
      <c r="L639" s="2">
        <f>VLOOKUP($B639,'Changes (pct point)'!$B:$AA,L$645,FALSE)/(VLOOKUP($B639,'Rates (%) SA2'!$B:$AA,L$645,FALSE)-(VLOOKUP($B639,'Changes (pct point)'!$B:$AA,L$645,FALSE)))</f>
        <v>-0.80791805555555551</v>
      </c>
      <c r="M639" s="2">
        <f>VLOOKUP($B639,'Changes (pct point)'!$B:$AA,M$645,FALSE)/(VLOOKUP($B639,'Rates (%) SA2'!$B:$AA,M$645,FALSE)-(VLOOKUP($B639,'Changes (pct point)'!$B:$AA,M$645,FALSE)))</f>
        <v>-0.39497368421052625</v>
      </c>
      <c r="N639" s="2">
        <f>VLOOKUP($B639,'Changes (pct point)'!$B:$AA,N$645,FALSE)/(VLOOKUP($B639,'Rates (%) SA2'!$B:$AA,N$645,FALSE)-(VLOOKUP($B639,'Changes (pct point)'!$B:$AA,N$645,FALSE)))</f>
        <v>-0.80258888888888891</v>
      </c>
      <c r="O639" s="2">
        <f>VLOOKUP($B639,'Changes (pct point)'!$B:$AA,O$645,FALSE)/(VLOOKUP($B639,'Rates (%) SA2'!$B:$AA,O$645,FALSE)-(VLOOKUP($B639,'Changes (pct point)'!$B:$AA,O$645,FALSE)))</f>
        <v>1.62104</v>
      </c>
      <c r="P639" s="2">
        <f>VLOOKUP($B639,'Changes (pct point)'!$B:$AA,P$645,FALSE)/(VLOOKUP($B639,'Rates (%) SA2'!$B:$AA,P$645,FALSE)-(VLOOKUP($B639,'Changes (pct point)'!$B:$AA,P$645,FALSE)))</f>
        <v>-0.30825714285714279</v>
      </c>
      <c r="Q639" s="2">
        <f>VLOOKUP($B639,'Changes (pct point)'!$B:$AA,Q$645,FALSE)/(VLOOKUP($B639,'Rates (%) SA2'!$B:$AA,Q$645,FALSE)-(VLOOKUP($B639,'Changes (pct point)'!$B:$AA,Q$645,FALSE)))</f>
        <v>0.86554769230769224</v>
      </c>
      <c r="R639" s="2">
        <f>VLOOKUP($B639,'Changes (pct point)'!$B:$AA,R$645,FALSE)/(VLOOKUP($B639,'Rates (%) SA2'!$B:$AA,R$645,FALSE)-(VLOOKUP($B639,'Changes (pct point)'!$B:$AA,R$645,FALSE)))</f>
        <v>-5.498450704225348E-2</v>
      </c>
      <c r="S639" s="2">
        <f>VLOOKUP($B639,'Changes (pct point)'!$B:$AA,S$645,FALSE)/(VLOOKUP($B639,'Rates (%) SA2'!$B:$AA,S$645,FALSE)-(VLOOKUP($B639,'Changes (pct point)'!$B:$AA,S$645,FALSE)))</f>
        <v>0.18358208955223865</v>
      </c>
      <c r="T639" s="2">
        <f>VLOOKUP($B639,'Changes (pct point)'!$B:$AA,T$645,FALSE)/(VLOOKUP($B639,'Rates (%) SA2'!$B:$AA,T$645,FALSE)-(VLOOKUP($B639,'Changes (pct point)'!$B:$AA,T$645,FALSE)))</f>
        <v>2.4313333333333353E-2</v>
      </c>
      <c r="U639" s="2">
        <f>VLOOKUP($B639,'Changes (pct point)'!$B:$AA,U$645,FALSE)/(VLOOKUP($B639,'Rates (%) SA2'!$B:$AA,U$645,FALSE)-(VLOOKUP($B639,'Changes (pct point)'!$B:$AA,U$645,FALSE)))</f>
        <v>-0.72390476190476194</v>
      </c>
      <c r="V639" s="2" t="e">
        <f>VLOOKUP($B639,'Changes (pct point)'!$B:$AA,V$645,FALSE)/(VLOOKUP($B639,'Rates (%) SA2'!$B:$AA,V$645,FALSE)-(VLOOKUP($B639,'Changes (pct point)'!$B:$AA,V$645,FALSE)))</f>
        <v>#VALUE!</v>
      </c>
      <c r="W639" s="2">
        <f>VLOOKUP($B639,'Changes (pct point)'!$B:$AA,W$645,FALSE)/(VLOOKUP($B639,'Rates (%) SA2'!$B:$AA,W$645,FALSE)-(VLOOKUP($B639,'Changes (pct point)'!$B:$AA,W$645,FALSE)))</f>
        <v>0.38215712383488681</v>
      </c>
      <c r="X639" s="2">
        <f>VLOOKUP($B639,'Changes (pct point)'!$B:$AA,X$645,FALSE)/(VLOOKUP($B639,'Rates (%) SA2'!$B:$AA,X$645,FALSE)-(VLOOKUP($B639,'Changes (pct point)'!$B:$AA,X$645,FALSE)))</f>
        <v>-0.6309041835357625</v>
      </c>
      <c r="Y639" s="2" t="e">
        <f>VLOOKUP($B639,'Changes (pct point)'!$B:$AA,Y$645,FALSE)/(VLOOKUP($B639,'Rates (%) SA2'!$B:$AA,Y$645,FALSE)-(VLOOKUP($B639,'Changes (pct point)'!$B:$AA,Y$645,FALSE)))</f>
        <v>#DIV/0!</v>
      </c>
      <c r="Z639" s="2">
        <f>VLOOKUP($B639,'Changes (pct point)'!$B:$AA,Z$645,FALSE)/(VLOOKUP($B639,'Rates (%) SA2'!$B:$AA,Z$645,FALSE)-(VLOOKUP($B639,'Changes (pct point)'!$B:$AA,Z$645,FALSE)))</f>
        <v>-0.16099476439790575</v>
      </c>
    </row>
    <row r="640" spans="1:26" x14ac:dyDescent="0.3">
      <c r="A640">
        <v>115011557</v>
      </c>
      <c r="B640" t="s">
        <v>379</v>
      </c>
      <c r="C640" s="2">
        <f>VLOOKUP($B640,'Changes (pct point)'!$B:$AA,C$645,FALSE)/(VLOOKUP($B640,'Rates (%) SA2'!$B:$AA,C$645,FALSE)-(VLOOKUP($B640,'Changes (pct point)'!$B:$AA,C$645,FALSE)))</f>
        <v>-5.0844465977169642E-2</v>
      </c>
      <c r="D640" s="2">
        <f>VLOOKUP($B640,'Changes (pct point)'!$B:$AA,D$645,FALSE)/(VLOOKUP($B640,'Rates (%) SA2'!$B:$AA,D$645,FALSE)-(VLOOKUP($B640,'Changes (pct point)'!$B:$AA,D$645,FALSE)))</f>
        <v>0.136259090909091</v>
      </c>
      <c r="E640" s="2">
        <f>VLOOKUP($B640,'Changes (pct point)'!$B:$AA,E$645,FALSE)/(VLOOKUP($B640,'Rates (%) SA2'!$B:$AA,E$645,FALSE)-(VLOOKUP($B640,'Changes (pct point)'!$B:$AA,E$645,FALSE)))</f>
        <v>-0.54884528301886792</v>
      </c>
      <c r="F640" s="2">
        <f>VLOOKUP($B640,'Changes (pct point)'!$B:$AA,F$645,FALSE)/(VLOOKUP($B640,'Rates (%) SA2'!$B:$AA,F$645,FALSE)-(VLOOKUP($B640,'Changes (pct point)'!$B:$AA,F$645,FALSE)))</f>
        <v>-6.0146153846153842E-2</v>
      </c>
      <c r="G640" s="2">
        <f>VLOOKUP($B640,'Changes (pct point)'!$B:$AA,G$645,FALSE)/(VLOOKUP($B640,'Rates (%) SA2'!$B:$AA,G$645,FALSE)-(VLOOKUP($B640,'Changes (pct point)'!$B:$AA,G$645,FALSE)))</f>
        <v>0.14953999999999987</v>
      </c>
      <c r="H640" s="2">
        <f>VLOOKUP($B640,'Changes (pct point)'!$B:$AA,H$645,FALSE)/(VLOOKUP($B640,'Rates (%) SA2'!$B:$AA,H$645,FALSE)-(VLOOKUP($B640,'Changes (pct point)'!$B:$AA,H$645,FALSE)))</f>
        <v>-0.12165547445255478</v>
      </c>
      <c r="I640" s="2">
        <f>VLOOKUP($B640,'Changes (pct point)'!$B:$AA,I$645,FALSE)/(VLOOKUP($B640,'Rates (%) SA2'!$B:$AA,I$645,FALSE)-(VLOOKUP($B640,'Changes (pct point)'!$B:$AA,I$645,FALSE)))</f>
        <v>-6.9442236024844659E-2</v>
      </c>
      <c r="J640" s="2">
        <f>VLOOKUP($B640,'Changes (pct point)'!$B:$AA,J$645,FALSE)/(VLOOKUP($B640,'Rates (%) SA2'!$B:$AA,J$645,FALSE)-(VLOOKUP($B640,'Changes (pct point)'!$B:$AA,J$645,FALSE)))</f>
        <v>1.8444166666666675</v>
      </c>
      <c r="K640" s="2">
        <f>VLOOKUP($B640,'Changes (pct point)'!$B:$AA,K$645,FALSE)/(VLOOKUP($B640,'Rates (%) SA2'!$B:$AA,K$645,FALSE)-(VLOOKUP($B640,'Changes (pct point)'!$B:$AA,K$645,FALSE)))</f>
        <v>1.4310400000000003</v>
      </c>
      <c r="L640" s="2">
        <f>VLOOKUP($B640,'Changes (pct point)'!$B:$AA,L$645,FALSE)/(VLOOKUP($B640,'Rates (%) SA2'!$B:$AA,L$645,FALSE)-(VLOOKUP($B640,'Changes (pct point)'!$B:$AA,L$645,FALSE)))</f>
        <v>0.10696850393700791</v>
      </c>
      <c r="M640" s="2">
        <f>VLOOKUP($B640,'Changes (pct point)'!$B:$AA,M$645,FALSE)/(VLOOKUP($B640,'Rates (%) SA2'!$B:$AA,M$645,FALSE)-(VLOOKUP($B640,'Changes (pct point)'!$B:$AA,M$645,FALSE)))</f>
        <v>-0.24044166666666661</v>
      </c>
      <c r="N640" s="2">
        <f>VLOOKUP($B640,'Changes (pct point)'!$B:$AA,N$645,FALSE)/(VLOOKUP($B640,'Rates (%) SA2'!$B:$AA,N$645,FALSE)-(VLOOKUP($B640,'Changes (pct point)'!$B:$AA,N$645,FALSE)))</f>
        <v>-0.20334065934065942</v>
      </c>
      <c r="O640" s="2">
        <f>VLOOKUP($B640,'Changes (pct point)'!$B:$AA,O$645,FALSE)/(VLOOKUP($B640,'Rates (%) SA2'!$B:$AA,O$645,FALSE)-(VLOOKUP($B640,'Changes (pct point)'!$B:$AA,O$645,FALSE)))</f>
        <v>0.1639255813953488</v>
      </c>
      <c r="P640" s="2">
        <f>VLOOKUP($B640,'Changes (pct point)'!$B:$AA,P$645,FALSE)/(VLOOKUP($B640,'Rates (%) SA2'!$B:$AA,P$645,FALSE)-(VLOOKUP($B640,'Changes (pct point)'!$B:$AA,P$645,FALSE)))</f>
        <v>-0.67056153846153843</v>
      </c>
      <c r="Q640" s="2">
        <f>VLOOKUP($B640,'Changes (pct point)'!$B:$AA,Q$645,FALSE)/(VLOOKUP($B640,'Rates (%) SA2'!$B:$AA,Q$645,FALSE)-(VLOOKUP($B640,'Changes (pct point)'!$B:$AA,Q$645,FALSE)))</f>
        <v>1.4172549019607772E-2</v>
      </c>
      <c r="R640" s="2">
        <f>VLOOKUP($B640,'Changes (pct point)'!$B:$AA,R$645,FALSE)/(VLOOKUP($B640,'Rates (%) SA2'!$B:$AA,R$645,FALSE)-(VLOOKUP($B640,'Changes (pct point)'!$B:$AA,R$645,FALSE)))</f>
        <v>5.1383333333333406E-2</v>
      </c>
      <c r="S640" s="2">
        <f>VLOOKUP($B640,'Changes (pct point)'!$B:$AA,S$645,FALSE)/(VLOOKUP($B640,'Rates (%) SA2'!$B:$AA,S$645,FALSE)-(VLOOKUP($B640,'Changes (pct point)'!$B:$AA,S$645,FALSE)))</f>
        <v>0.10879999999999992</v>
      </c>
      <c r="T640" s="2">
        <f>VLOOKUP($B640,'Changes (pct point)'!$B:$AA,T$645,FALSE)/(VLOOKUP($B640,'Rates (%) SA2'!$B:$AA,T$645,FALSE)-(VLOOKUP($B640,'Changes (pct point)'!$B:$AA,T$645,FALSE)))</f>
        <v>0.233285436893204</v>
      </c>
      <c r="U640" s="2">
        <f>VLOOKUP($B640,'Changes (pct point)'!$B:$AA,U$645,FALSE)/(VLOOKUP($B640,'Rates (%) SA2'!$B:$AA,U$645,FALSE)-(VLOOKUP($B640,'Changes (pct point)'!$B:$AA,U$645,FALSE)))</f>
        <v>-0.72566601941747566</v>
      </c>
      <c r="V640" s="2" t="e">
        <f>VLOOKUP($B640,'Changes (pct point)'!$B:$AA,V$645,FALSE)/(VLOOKUP($B640,'Rates (%) SA2'!$B:$AA,V$645,FALSE)-(VLOOKUP($B640,'Changes (pct point)'!$B:$AA,V$645,FALSE)))</f>
        <v>#VALUE!</v>
      </c>
      <c r="W640" s="2">
        <f>VLOOKUP($B640,'Changes (pct point)'!$B:$AA,W$645,FALSE)/(VLOOKUP($B640,'Rates (%) SA2'!$B:$AA,W$645,FALSE)-(VLOOKUP($B640,'Changes (pct point)'!$B:$AA,W$645,FALSE)))</f>
        <v>0.2193548387096774</v>
      </c>
      <c r="X640" s="2" t="e">
        <f>VLOOKUP($B640,'Changes (pct point)'!$B:$AA,X$645,FALSE)/(VLOOKUP($B640,'Rates (%) SA2'!$B:$AA,X$645,FALSE)-(VLOOKUP($B640,'Changes (pct point)'!$B:$AA,X$645,FALSE)))</f>
        <v>#DIV/0!</v>
      </c>
      <c r="Y640" s="2">
        <f>VLOOKUP($B640,'Changes (pct point)'!$B:$AA,Y$645,FALSE)/(VLOOKUP($B640,'Rates (%) SA2'!$B:$AA,Y$645,FALSE)-(VLOOKUP($B640,'Changes (pct point)'!$B:$AA,Y$645,FALSE)))</f>
        <v>1.2359050445103856</v>
      </c>
      <c r="Z640" s="2">
        <f>VLOOKUP($B640,'Changes (pct point)'!$B:$AA,Z$645,FALSE)/(VLOOKUP($B640,'Rates (%) SA2'!$B:$AA,Z$645,FALSE)-(VLOOKUP($B640,'Changes (pct point)'!$B:$AA,Z$645,FALSE)))</f>
        <v>-1</v>
      </c>
    </row>
    <row r="641" spans="1:26" x14ac:dyDescent="0.3">
      <c r="A641">
        <v>106021116</v>
      </c>
      <c r="B641" t="s">
        <v>189</v>
      </c>
      <c r="C641" s="2">
        <f>VLOOKUP($B641,'Changes (pct point)'!$B:$AA,C$645,FALSE)/(VLOOKUP($B641,'Rates (%) SA2'!$B:$AA,C$645,FALSE)-(VLOOKUP($B641,'Changes (pct point)'!$B:$AA,C$645,FALSE)))</f>
        <v>-0.27969087837837836</v>
      </c>
      <c r="D641" s="2">
        <f>VLOOKUP($B641,'Changes (pct point)'!$B:$AA,D$645,FALSE)/(VLOOKUP($B641,'Rates (%) SA2'!$B:$AA,D$645,FALSE)-(VLOOKUP($B641,'Changes (pct point)'!$B:$AA,D$645,FALSE)))</f>
        <v>-0.78691286307053943</v>
      </c>
      <c r="E641" s="2">
        <f>VLOOKUP($B641,'Changes (pct point)'!$B:$AA,E$645,FALSE)/(VLOOKUP($B641,'Rates (%) SA2'!$B:$AA,E$645,FALSE)-(VLOOKUP($B641,'Changes (pct point)'!$B:$AA,E$645,FALSE)))</f>
        <v>0.73213793103448277</v>
      </c>
      <c r="F641" s="2">
        <f>VLOOKUP($B641,'Changes (pct point)'!$B:$AA,F$645,FALSE)/(VLOOKUP($B641,'Rates (%) SA2'!$B:$AA,F$645,FALSE)-(VLOOKUP($B641,'Changes (pct point)'!$B:$AA,F$645,FALSE)))</f>
        <v>-9.8524050632911434E-2</v>
      </c>
      <c r="G641" s="2">
        <f>VLOOKUP($B641,'Changes (pct point)'!$B:$AA,G$645,FALSE)/(VLOOKUP($B641,'Rates (%) SA2'!$B:$AA,G$645,FALSE)-(VLOOKUP($B641,'Changes (pct point)'!$B:$AA,G$645,FALSE)))</f>
        <v>0.33059647058823538</v>
      </c>
      <c r="H641" s="2">
        <f>VLOOKUP($B641,'Changes (pct point)'!$B:$AA,H$645,FALSE)/(VLOOKUP($B641,'Rates (%) SA2'!$B:$AA,H$645,FALSE)-(VLOOKUP($B641,'Changes (pct point)'!$B:$AA,H$645,FALSE)))</f>
        <v>0.45025407407407408</v>
      </c>
      <c r="I641" s="2">
        <f>VLOOKUP($B641,'Changes (pct point)'!$B:$AA,I$645,FALSE)/(VLOOKUP($B641,'Rates (%) SA2'!$B:$AA,I$645,FALSE)-(VLOOKUP($B641,'Changes (pct point)'!$B:$AA,I$645,FALSE)))</f>
        <v>-0.16466712962962968</v>
      </c>
      <c r="J641" s="2">
        <f>VLOOKUP($B641,'Changes (pct point)'!$B:$AA,J$645,FALSE)/(VLOOKUP($B641,'Rates (%) SA2'!$B:$AA,J$645,FALSE)-(VLOOKUP($B641,'Changes (pct point)'!$B:$AA,J$645,FALSE)))</f>
        <v>-0.12138823529411763</v>
      </c>
      <c r="K641" s="2">
        <f>VLOOKUP($B641,'Changes (pct point)'!$B:$AA,K$645,FALSE)/(VLOOKUP($B641,'Rates (%) SA2'!$B:$AA,K$645,FALSE)-(VLOOKUP($B641,'Changes (pct point)'!$B:$AA,K$645,FALSE)))</f>
        <v>0.89349206349206334</v>
      </c>
      <c r="L641" s="2">
        <f>VLOOKUP($B641,'Changes (pct point)'!$B:$AA,L$645,FALSE)/(VLOOKUP($B641,'Rates (%) SA2'!$B:$AA,L$645,FALSE)-(VLOOKUP($B641,'Changes (pct point)'!$B:$AA,L$645,FALSE)))</f>
        <v>-0.87482531645569628</v>
      </c>
      <c r="M641" s="2">
        <f>VLOOKUP($B641,'Changes (pct point)'!$B:$AA,M$645,FALSE)/(VLOOKUP($B641,'Rates (%) SA2'!$B:$AA,M$645,FALSE)-(VLOOKUP($B641,'Changes (pct point)'!$B:$AA,M$645,FALSE)))</f>
        <v>-0.28523561643835621</v>
      </c>
      <c r="N641" s="2">
        <f>VLOOKUP($B641,'Changes (pct point)'!$B:$AA,N$645,FALSE)/(VLOOKUP($B641,'Rates (%) SA2'!$B:$AA,N$645,FALSE)-(VLOOKUP($B641,'Changes (pct point)'!$B:$AA,N$645,FALSE)))</f>
        <v>-0.29101521739130443</v>
      </c>
      <c r="O641" s="2">
        <f>VLOOKUP($B641,'Changes (pct point)'!$B:$AA,O$645,FALSE)/(VLOOKUP($B641,'Rates (%) SA2'!$B:$AA,O$645,FALSE)-(VLOOKUP($B641,'Changes (pct point)'!$B:$AA,O$645,FALSE)))</f>
        <v>3.0293928571428581</v>
      </c>
      <c r="P641" s="2">
        <f>VLOOKUP($B641,'Changes (pct point)'!$B:$AA,P$645,FALSE)/(VLOOKUP($B641,'Rates (%) SA2'!$B:$AA,P$645,FALSE)-(VLOOKUP($B641,'Changes (pct point)'!$B:$AA,P$645,FALSE)))</f>
        <v>1.175</v>
      </c>
      <c r="Q641" s="2">
        <f>VLOOKUP($B641,'Changes (pct point)'!$B:$AA,Q$645,FALSE)/(VLOOKUP($B641,'Rates (%) SA2'!$B:$AA,Q$645,FALSE)-(VLOOKUP($B641,'Changes (pct point)'!$B:$AA,Q$645,FALSE)))</f>
        <v>-8.7426804123711288E-2</v>
      </c>
      <c r="R641" s="2">
        <f>VLOOKUP($B641,'Changes (pct point)'!$B:$AA,R$645,FALSE)/(VLOOKUP($B641,'Rates (%) SA2'!$B:$AA,R$645,FALSE)-(VLOOKUP($B641,'Changes (pct point)'!$B:$AA,R$645,FALSE)))</f>
        <v>0.38267411764705883</v>
      </c>
      <c r="S641" s="2">
        <f>VLOOKUP($B641,'Changes (pct point)'!$B:$AA,S$645,FALSE)/(VLOOKUP($B641,'Rates (%) SA2'!$B:$AA,S$645,FALSE)-(VLOOKUP($B641,'Changes (pct point)'!$B:$AA,S$645,FALSE)))</f>
        <v>0.30249565217391311</v>
      </c>
      <c r="T641" s="2">
        <f>VLOOKUP($B641,'Changes (pct point)'!$B:$AA,T$645,FALSE)/(VLOOKUP($B641,'Rates (%) SA2'!$B:$AA,T$645,FALSE)-(VLOOKUP($B641,'Changes (pct point)'!$B:$AA,T$645,FALSE)))</f>
        <v>2.0950980392156855</v>
      </c>
      <c r="U641" s="2">
        <f>VLOOKUP($B641,'Changes (pct point)'!$B:$AA,U$645,FALSE)/(VLOOKUP($B641,'Rates (%) SA2'!$B:$AA,U$645,FALSE)-(VLOOKUP($B641,'Changes (pct point)'!$B:$AA,U$645,FALSE)))</f>
        <v>-0.75795973154362406</v>
      </c>
      <c r="V641" s="2">
        <f>VLOOKUP($B641,'Changes (pct point)'!$B:$AA,V$645,FALSE)/(VLOOKUP($B641,'Rates (%) SA2'!$B:$AA,V$645,FALSE)-(VLOOKUP($B641,'Changes (pct point)'!$B:$AA,V$645,FALSE)))</f>
        <v>0</v>
      </c>
      <c r="W641" s="2">
        <f>VLOOKUP($B641,'Changes (pct point)'!$B:$AA,W$645,FALSE)/(VLOOKUP($B641,'Rates (%) SA2'!$B:$AA,W$645,FALSE)-(VLOOKUP($B641,'Changes (pct point)'!$B:$AA,W$645,FALSE)))</f>
        <v>-2.2123893805309734E-2</v>
      </c>
      <c r="X641" s="2">
        <f>VLOOKUP($B641,'Changes (pct point)'!$B:$AA,X$645,FALSE)/(VLOOKUP($B641,'Rates (%) SA2'!$B:$AA,X$645,FALSE)-(VLOOKUP($B641,'Changes (pct point)'!$B:$AA,X$645,FALSE)))</f>
        <v>-0.87025023169601479</v>
      </c>
      <c r="Y641" s="2" t="e">
        <f>VLOOKUP($B641,'Changes (pct point)'!$B:$AA,Y$645,FALSE)/(VLOOKUP($B641,'Rates (%) SA2'!$B:$AA,Y$645,FALSE)-(VLOOKUP($B641,'Changes (pct point)'!$B:$AA,Y$645,FALSE)))</f>
        <v>#DIV/0!</v>
      </c>
      <c r="Z641" s="2">
        <f>VLOOKUP($B641,'Changes (pct point)'!$B:$AA,Z$645,FALSE)/(VLOOKUP($B641,'Rates (%) SA2'!$B:$AA,Z$645,FALSE)-(VLOOKUP($B641,'Changes (pct point)'!$B:$AA,Z$645,FALSE)))</f>
        <v>-0.10577777777777778</v>
      </c>
    </row>
    <row r="642" spans="1:26" x14ac:dyDescent="0.3">
      <c r="A642">
        <v>101021610</v>
      </c>
      <c r="B642" t="s">
        <v>78</v>
      </c>
      <c r="C642" s="2">
        <f>VLOOKUP($B642,'Changes (pct point)'!$B:$AA,C$645,FALSE)/(VLOOKUP($B642,'Rates (%) SA2'!$B:$AA,C$645,FALSE)-(VLOOKUP($B642,'Changes (pct point)'!$B:$AA,C$645,FALSE)))</f>
        <v>-0.13896056621419234</v>
      </c>
      <c r="D642" s="2">
        <f>VLOOKUP($B642,'Changes (pct point)'!$B:$AA,D$645,FALSE)/(VLOOKUP($B642,'Rates (%) SA2'!$B:$AA,D$645,FALSE)-(VLOOKUP($B642,'Changes (pct point)'!$B:$AA,D$645,FALSE)))</f>
        <v>-0.76972426759715606</v>
      </c>
      <c r="E642" s="2">
        <f>VLOOKUP($B642,'Changes (pct point)'!$B:$AA,E$645,FALSE)/(VLOOKUP($B642,'Rates (%) SA2'!$B:$AA,E$645,FALSE)-(VLOOKUP($B642,'Changes (pct point)'!$B:$AA,E$645,FALSE)))</f>
        <v>12.052159648546603</v>
      </c>
      <c r="F642" s="2">
        <f>VLOOKUP($B642,'Changes (pct point)'!$B:$AA,F$645,FALSE)/(VLOOKUP($B642,'Rates (%) SA2'!$B:$AA,F$645,FALSE)-(VLOOKUP($B642,'Changes (pct point)'!$B:$AA,F$645,FALSE)))</f>
        <v>0.50447331077330171</v>
      </c>
      <c r="G642" s="2">
        <f>VLOOKUP($B642,'Changes (pct point)'!$B:$AA,G$645,FALSE)/(VLOOKUP($B642,'Rates (%) SA2'!$B:$AA,G$645,FALSE)-(VLOOKUP($B642,'Changes (pct point)'!$B:$AA,G$645,FALSE)))</f>
        <v>-0.92972291851164823</v>
      </c>
      <c r="H642" s="2">
        <f>VLOOKUP($B642,'Changes (pct point)'!$B:$AA,H$645,FALSE)/(VLOOKUP($B642,'Rates (%) SA2'!$B:$AA,H$645,FALSE)-(VLOOKUP($B642,'Changes (pct point)'!$B:$AA,H$645,FALSE)))</f>
        <v>0.6261794047196807</v>
      </c>
      <c r="I642" s="2">
        <f>VLOOKUP($B642,'Changes (pct point)'!$B:$AA,I$645,FALSE)/(VLOOKUP($B642,'Rates (%) SA2'!$B:$AA,I$645,FALSE)-(VLOOKUP($B642,'Changes (pct point)'!$B:$AA,I$645,FALSE)))</f>
        <v>-1.5518502133901187E-2</v>
      </c>
      <c r="J642" s="2">
        <f>VLOOKUP($B642,'Changes (pct point)'!$B:$AA,J$645,FALSE)/(VLOOKUP($B642,'Rates (%) SA2'!$B:$AA,J$645,FALSE)-(VLOOKUP($B642,'Changes (pct point)'!$B:$AA,J$645,FALSE)))</f>
        <v>-0.56140002439139247</v>
      </c>
      <c r="K642" s="2">
        <f>VLOOKUP($B642,'Changes (pct point)'!$B:$AA,K$645,FALSE)/(VLOOKUP($B642,'Rates (%) SA2'!$B:$AA,K$645,FALSE)-(VLOOKUP($B642,'Changes (pct point)'!$B:$AA,K$645,FALSE)))</f>
        <v>0.82497296954424093</v>
      </c>
      <c r="L642" s="2">
        <f>VLOOKUP($B642,'Changes (pct point)'!$B:$AA,L$645,FALSE)/(VLOOKUP($B642,'Rates (%) SA2'!$B:$AA,L$645,FALSE)-(VLOOKUP($B642,'Changes (pct point)'!$B:$AA,L$645,FALSE)))</f>
        <v>-0.14519330997293797</v>
      </c>
      <c r="M642" s="2">
        <f>VLOOKUP($B642,'Changes (pct point)'!$B:$AA,M$645,FALSE)/(VLOOKUP($B642,'Rates (%) SA2'!$B:$AA,M$645,FALSE)-(VLOOKUP($B642,'Changes (pct point)'!$B:$AA,M$645,FALSE)))</f>
        <v>-0.7046577181126179</v>
      </c>
      <c r="N642" s="2">
        <f>VLOOKUP($B642,'Changes (pct point)'!$B:$AA,N$645,FALSE)/(VLOOKUP($B642,'Rates (%) SA2'!$B:$AA,N$645,FALSE)-(VLOOKUP($B642,'Changes (pct point)'!$B:$AA,N$645,FALSE)))</f>
        <v>-0.20362981433026353</v>
      </c>
      <c r="O642" s="2">
        <f>VLOOKUP($B642,'Changes (pct point)'!$B:$AA,O$645,FALSE)/(VLOOKUP($B642,'Rates (%) SA2'!$B:$AA,O$645,FALSE)-(VLOOKUP($B642,'Changes (pct point)'!$B:$AA,O$645,FALSE)))</f>
        <v>27.846125774143207</v>
      </c>
      <c r="P642" s="2">
        <f>VLOOKUP($B642,'Changes (pct point)'!$B:$AA,P$645,FALSE)/(VLOOKUP($B642,'Rates (%) SA2'!$B:$AA,P$645,FALSE)-(VLOOKUP($B642,'Changes (pct point)'!$B:$AA,P$645,FALSE)))</f>
        <v>0</v>
      </c>
      <c r="Q642" s="2">
        <f>VLOOKUP($B642,'Changes (pct point)'!$B:$AA,Q$645,FALSE)/(VLOOKUP($B642,'Rates (%) SA2'!$B:$AA,Q$645,FALSE)-(VLOOKUP($B642,'Changes (pct point)'!$B:$AA,Q$645,FALSE)))</f>
        <v>1.1855585203822345</v>
      </c>
      <c r="R642" s="2">
        <f>VLOOKUP($B642,'Changes (pct point)'!$B:$AA,R$645,FALSE)/(VLOOKUP($B642,'Rates (%) SA2'!$B:$AA,R$645,FALSE)-(VLOOKUP($B642,'Changes (pct point)'!$B:$AA,R$645,FALSE)))</f>
        <v>-0.93143032487583965</v>
      </c>
      <c r="S642" s="2">
        <f>VLOOKUP($B642,'Changes (pct point)'!$B:$AA,S$645,FALSE)/(VLOOKUP($B642,'Rates (%) SA2'!$B:$AA,S$645,FALSE)-(VLOOKUP($B642,'Changes (pct point)'!$B:$AA,S$645,FALSE)))</f>
        <v>1.5065817200291041</v>
      </c>
      <c r="T642" s="2">
        <f>VLOOKUP($B642,'Changes (pct point)'!$B:$AA,T$645,FALSE)/(VLOOKUP($B642,'Rates (%) SA2'!$B:$AA,T$645,FALSE)-(VLOOKUP($B642,'Changes (pct point)'!$B:$AA,T$645,FALSE)))</f>
        <v>0.65012499397962098</v>
      </c>
      <c r="U642" s="2">
        <f>VLOOKUP($B642,'Changes (pct point)'!$B:$AA,U$645,FALSE)/(VLOOKUP($B642,'Rates (%) SA2'!$B:$AA,U$645,FALSE)-(VLOOKUP($B642,'Changes (pct point)'!$B:$AA,U$645,FALSE)))</f>
        <v>-0.78452160397079673</v>
      </c>
      <c r="V642" s="2" t="e">
        <f>VLOOKUP($B642,'Changes (pct point)'!$B:$AA,V$645,FALSE)/(VLOOKUP($B642,'Rates (%) SA2'!$B:$AA,V$645,FALSE)-(VLOOKUP($B642,'Changes (pct point)'!$B:$AA,V$645,FALSE)))</f>
        <v>#VALUE!</v>
      </c>
      <c r="W642" s="2">
        <f>VLOOKUP($B642,'Changes (pct point)'!$B:$AA,W$645,FALSE)/(VLOOKUP($B642,'Rates (%) SA2'!$B:$AA,W$645,FALSE)-(VLOOKUP($B642,'Changes (pct point)'!$B:$AA,W$645,FALSE)))</f>
        <v>-0.57831325301204817</v>
      </c>
      <c r="X642" s="2" t="e">
        <f>VLOOKUP($B642,'Changes (pct point)'!$B:$AA,X$645,FALSE)/(VLOOKUP($B642,'Rates (%) SA2'!$B:$AA,X$645,FALSE)-(VLOOKUP($B642,'Changes (pct point)'!$B:$AA,X$645,FALSE)))</f>
        <v>#DIV/0!</v>
      </c>
      <c r="Y642" s="2" t="e">
        <f>VLOOKUP($B642,'Changes (pct point)'!$B:$AA,Y$645,FALSE)/(VLOOKUP($B642,'Rates (%) SA2'!$B:$AA,Y$645,FALSE)-(VLOOKUP($B642,'Changes (pct point)'!$B:$AA,Y$645,FALSE)))</f>
        <v>#DIV/0!</v>
      </c>
      <c r="Z642" s="2" t="e">
        <f>VLOOKUP($B642,'Changes (pct point)'!$B:$AA,Z$645,FALSE)/(VLOOKUP($B642,'Rates (%) SA2'!$B:$AA,Z$645,FALSE)-(VLOOKUP($B642,'Changes (pct point)'!$B:$AA,Z$645,FALSE)))</f>
        <v>#DIV/0!</v>
      </c>
    </row>
    <row r="643" spans="1:26" x14ac:dyDescent="0.3">
      <c r="A643">
        <v>128021609</v>
      </c>
      <c r="B643" t="s">
        <v>712</v>
      </c>
      <c r="C643" s="2">
        <f>VLOOKUP($B643,'Changes (pct point)'!$B:$AA,C$645,FALSE)/(VLOOKUP($B643,'Rates (%) SA2'!$B:$AA,C$645,FALSE)-(VLOOKUP($B643,'Changes (pct point)'!$B:$AA,C$645,FALSE)))</f>
        <v>-0.2083226562499999</v>
      </c>
      <c r="D643" s="2">
        <f>VLOOKUP($B643,'Changes (pct point)'!$B:$AA,D$645,FALSE)/(VLOOKUP($B643,'Rates (%) SA2'!$B:$AA,D$645,FALSE)-(VLOOKUP($B643,'Changes (pct point)'!$B:$AA,D$645,FALSE)))</f>
        <v>-0.4816275862068965</v>
      </c>
      <c r="E643" s="2">
        <f>VLOOKUP($B643,'Changes (pct point)'!$B:$AA,E$645,FALSE)/(VLOOKUP($B643,'Rates (%) SA2'!$B:$AA,E$645,FALSE)-(VLOOKUP($B643,'Changes (pct point)'!$B:$AA,E$645,FALSE)))</f>
        <v>-0.79359999999999997</v>
      </c>
      <c r="F643" s="2">
        <f>VLOOKUP($B643,'Changes (pct point)'!$B:$AA,F$645,FALSE)/(VLOOKUP($B643,'Rates (%) SA2'!$B:$AA,F$645,FALSE)-(VLOOKUP($B643,'Changes (pct point)'!$B:$AA,F$645,FALSE)))</f>
        <v>-7.4442056074766366E-2</v>
      </c>
      <c r="G643" s="2">
        <f>VLOOKUP($B643,'Changes (pct point)'!$B:$AA,G$645,FALSE)/(VLOOKUP($B643,'Rates (%) SA2'!$B:$AA,G$645,FALSE)-(VLOOKUP($B643,'Changes (pct point)'!$B:$AA,G$645,FALSE)))</f>
        <v>-0.10159999999999997</v>
      </c>
      <c r="H643" s="2">
        <f>VLOOKUP($B643,'Changes (pct point)'!$B:$AA,H$645,FALSE)/(VLOOKUP($B643,'Rates (%) SA2'!$B:$AA,H$645,FALSE)-(VLOOKUP($B643,'Changes (pct point)'!$B:$AA,H$645,FALSE)))</f>
        <v>-0.15519555555555548</v>
      </c>
      <c r="I643" s="2">
        <f>VLOOKUP($B643,'Changes (pct point)'!$B:$AA,I$645,FALSE)/(VLOOKUP($B643,'Rates (%) SA2'!$B:$AA,I$645,FALSE)-(VLOOKUP($B643,'Changes (pct point)'!$B:$AA,I$645,FALSE)))</f>
        <v>-0.11128000000000002</v>
      </c>
      <c r="J643" s="2">
        <f>VLOOKUP($B643,'Changes (pct point)'!$B:$AA,J$645,FALSE)/(VLOOKUP($B643,'Rates (%) SA2'!$B:$AA,J$645,FALSE)-(VLOOKUP($B643,'Changes (pct point)'!$B:$AA,J$645,FALSE)))</f>
        <v>3.5521599999999998</v>
      </c>
      <c r="K643" s="2">
        <f>VLOOKUP($B643,'Changes (pct point)'!$B:$AA,K$645,FALSE)/(VLOOKUP($B643,'Rates (%) SA2'!$B:$AA,K$645,FALSE)-(VLOOKUP($B643,'Changes (pct point)'!$B:$AA,K$645,FALSE)))</f>
        <v>0.6673904761904762</v>
      </c>
      <c r="L643" s="2">
        <f>VLOOKUP($B643,'Changes (pct point)'!$B:$AA,L$645,FALSE)/(VLOOKUP($B643,'Rates (%) SA2'!$B:$AA,L$645,FALSE)-(VLOOKUP($B643,'Changes (pct point)'!$B:$AA,L$645,FALSE)))</f>
        <v>-0.39002450331125832</v>
      </c>
      <c r="M643" s="2">
        <f>VLOOKUP($B643,'Changes (pct point)'!$B:$AA,M$645,FALSE)/(VLOOKUP($B643,'Rates (%) SA2'!$B:$AA,M$645,FALSE)-(VLOOKUP($B643,'Changes (pct point)'!$B:$AA,M$645,FALSE)))</f>
        <v>-1</v>
      </c>
      <c r="N643" s="2">
        <f>VLOOKUP($B643,'Changes (pct point)'!$B:$AA,N$645,FALSE)/(VLOOKUP($B643,'Rates (%) SA2'!$B:$AA,N$645,FALSE)-(VLOOKUP($B643,'Changes (pct point)'!$B:$AA,N$645,FALSE)))</f>
        <v>-0.20398367346938773</v>
      </c>
      <c r="O643" s="2">
        <f>VLOOKUP($B643,'Changes (pct point)'!$B:$AA,O$645,FALSE)/(VLOOKUP($B643,'Rates (%) SA2'!$B:$AA,O$645,FALSE)-(VLOOKUP($B643,'Changes (pct point)'!$B:$AA,O$645,FALSE)))</f>
        <v>-0.13452400000000006</v>
      </c>
      <c r="P643" s="2">
        <f>VLOOKUP($B643,'Changes (pct point)'!$B:$AA,P$645,FALSE)/(VLOOKUP($B643,'Rates (%) SA2'!$B:$AA,P$645,FALSE)-(VLOOKUP($B643,'Changes (pct point)'!$B:$AA,P$645,FALSE)))</f>
        <v>-0.85996923076923071</v>
      </c>
      <c r="Q643" s="2">
        <f>VLOOKUP($B643,'Changes (pct point)'!$B:$AA,Q$645,FALSE)/(VLOOKUP($B643,'Rates (%) SA2'!$B:$AA,Q$645,FALSE)-(VLOOKUP($B643,'Changes (pct point)'!$B:$AA,Q$645,FALSE)))</f>
        <v>5.9894339622641395E-2</v>
      </c>
      <c r="R643" s="2">
        <f>VLOOKUP($B643,'Changes (pct point)'!$B:$AA,R$645,FALSE)/(VLOOKUP($B643,'Rates (%) SA2'!$B:$AA,R$645,FALSE)-(VLOOKUP($B643,'Changes (pct point)'!$B:$AA,R$645,FALSE)))</f>
        <v>-0.18336000000000005</v>
      </c>
      <c r="S643" s="2">
        <f>VLOOKUP($B643,'Changes (pct point)'!$B:$AA,S$645,FALSE)/(VLOOKUP($B643,'Rates (%) SA2'!$B:$AA,S$645,FALSE)-(VLOOKUP($B643,'Changes (pct point)'!$B:$AA,S$645,FALSE)))</f>
        <v>0.2125029411764707</v>
      </c>
      <c r="T643" s="2">
        <f>VLOOKUP($B643,'Changes (pct point)'!$B:$AA,T$645,FALSE)/(VLOOKUP($B643,'Rates (%) SA2'!$B:$AA,T$645,FALSE)-(VLOOKUP($B643,'Changes (pct point)'!$B:$AA,T$645,FALSE)))</f>
        <v>-0.10305999999999989</v>
      </c>
      <c r="U643" s="2">
        <f>VLOOKUP($B643,'Changes (pct point)'!$B:$AA,U$645,FALSE)/(VLOOKUP($B643,'Rates (%) SA2'!$B:$AA,U$645,FALSE)-(VLOOKUP($B643,'Changes (pct point)'!$B:$AA,U$645,FALSE)))</f>
        <v>-0.80731230769230766</v>
      </c>
      <c r="V643" s="2" t="e">
        <f>VLOOKUP($B643,'Changes (pct point)'!$B:$AA,V$645,FALSE)/(VLOOKUP($B643,'Rates (%) SA2'!$B:$AA,V$645,FALSE)-(VLOOKUP($B643,'Changes (pct point)'!$B:$AA,V$645,FALSE)))</f>
        <v>#VALUE!</v>
      </c>
      <c r="W643" s="2">
        <f>VLOOKUP($B643,'Changes (pct point)'!$B:$AA,W$645,FALSE)/(VLOOKUP($B643,'Rates (%) SA2'!$B:$AA,W$645,FALSE)-(VLOOKUP($B643,'Changes (pct point)'!$B:$AA,W$645,FALSE)))</f>
        <v>0.32212885154061621</v>
      </c>
      <c r="X643" s="2">
        <f>VLOOKUP($B643,'Changes (pct point)'!$B:$AA,X$645,FALSE)/(VLOOKUP($B643,'Rates (%) SA2'!$B:$AA,X$645,FALSE)-(VLOOKUP($B643,'Changes (pct point)'!$B:$AA,X$645,FALSE)))</f>
        <v>-1</v>
      </c>
      <c r="Y643" s="2" t="e">
        <f>VLOOKUP($B643,'Changes (pct point)'!$B:$AA,Y$645,FALSE)/(VLOOKUP($B643,'Rates (%) SA2'!$B:$AA,Y$645,FALSE)-(VLOOKUP($B643,'Changes (pct point)'!$B:$AA,Y$645,FALSE)))</f>
        <v>#DIV/0!</v>
      </c>
      <c r="Z643" s="2">
        <f>VLOOKUP($B643,'Changes (pct point)'!$B:$AA,Z$645,FALSE)/(VLOOKUP($B643,'Rates (%) SA2'!$B:$AA,Z$645,FALSE)-(VLOOKUP($B643,'Changes (pct point)'!$B:$AA,Z$645,FALSE)))</f>
        <v>-1</v>
      </c>
    </row>
    <row r="645" spans="1:26" x14ac:dyDescent="0.3">
      <c r="A645" t="s">
        <v>837</v>
      </c>
      <c r="B645">
        <v>1</v>
      </c>
      <c r="C645">
        <v>2</v>
      </c>
      <c r="D645">
        <v>3</v>
      </c>
      <c r="E645">
        <v>4</v>
      </c>
      <c r="F645">
        <v>5</v>
      </c>
      <c r="G645">
        <v>6</v>
      </c>
      <c r="H645">
        <v>7</v>
      </c>
      <c r="I645">
        <v>8</v>
      </c>
      <c r="J645">
        <v>9</v>
      </c>
      <c r="K645">
        <v>10</v>
      </c>
      <c r="L645">
        <v>11</v>
      </c>
      <c r="M645">
        <v>12</v>
      </c>
      <c r="N645">
        <v>13</v>
      </c>
      <c r="O645">
        <v>14</v>
      </c>
      <c r="P645">
        <v>15</v>
      </c>
      <c r="Q645">
        <v>16</v>
      </c>
      <c r="R645">
        <v>17</v>
      </c>
      <c r="S645">
        <v>18</v>
      </c>
      <c r="T645">
        <v>19</v>
      </c>
      <c r="U645">
        <v>20</v>
      </c>
      <c r="V645">
        <v>21</v>
      </c>
      <c r="W645">
        <v>22</v>
      </c>
      <c r="X645">
        <v>23</v>
      </c>
      <c r="Y645">
        <v>24</v>
      </c>
      <c r="Z645">
        <v>25</v>
      </c>
    </row>
  </sheetData>
  <autoFilter ref="A1:Z643" xr:uid="{84FC1937-63EA-42F7-A3D8-E55C2001DCE7}">
    <sortState xmlns:xlrd2="http://schemas.microsoft.com/office/spreadsheetml/2017/richdata2" ref="A2:Z643">
      <sortCondition descending="1" ref="U1:U643"/>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FBBF-2DA2-4670-B0DF-661BA4840C2E}">
  <sheetPr>
    <tabColor theme="8" tint="0.59999389629810485"/>
  </sheetPr>
  <dimension ref="A1:V432"/>
  <sheetViews>
    <sheetView topLeftCell="A9" workbookViewId="0">
      <selection activeCell="F28" sqref="F28"/>
    </sheetView>
  </sheetViews>
  <sheetFormatPr defaultRowHeight="14.4" x14ac:dyDescent="0.3"/>
  <cols>
    <col min="1" max="1" width="31" bestFit="1" customWidth="1"/>
  </cols>
  <sheetData>
    <row r="1" spans="1:13" ht="15" thickBot="1" x14ac:dyDescent="0.35">
      <c r="B1" s="165" t="s">
        <v>838</v>
      </c>
      <c r="C1" s="165"/>
      <c r="D1" s="165"/>
      <c r="E1" s="165" t="s">
        <v>839</v>
      </c>
      <c r="F1" s="165"/>
      <c r="G1" s="165"/>
      <c r="H1" s="166" t="s">
        <v>840</v>
      </c>
      <c r="I1" s="166"/>
      <c r="J1" s="166"/>
      <c r="L1" t="s">
        <v>841</v>
      </c>
    </row>
    <row r="2" spans="1:13" ht="15" thickBot="1" x14ac:dyDescent="0.35">
      <c r="B2" s="12" t="s">
        <v>842</v>
      </c>
      <c r="C2" s="12" t="s">
        <v>843</v>
      </c>
      <c r="D2" s="12" t="s">
        <v>4</v>
      </c>
      <c r="E2" s="12" t="s">
        <v>842</v>
      </c>
      <c r="F2" s="12" t="s">
        <v>843</v>
      </c>
      <c r="G2" s="12" t="s">
        <v>4</v>
      </c>
      <c r="H2" s="13" t="s">
        <v>842</v>
      </c>
      <c r="I2" s="12" t="s">
        <v>843</v>
      </c>
      <c r="J2" s="12" t="s">
        <v>4</v>
      </c>
      <c r="K2" s="13" t="s">
        <v>842</v>
      </c>
      <c r="L2" s="12" t="s">
        <v>843</v>
      </c>
      <c r="M2" s="12" t="s">
        <v>4</v>
      </c>
    </row>
    <row r="3" spans="1:13" x14ac:dyDescent="0.3">
      <c r="A3" s="5" t="s">
        <v>844</v>
      </c>
      <c r="B3" s="6">
        <v>13.2</v>
      </c>
      <c r="C3" s="6">
        <v>13.7</v>
      </c>
      <c r="D3" s="6">
        <v>13.4</v>
      </c>
      <c r="E3" s="7">
        <v>12.6</v>
      </c>
      <c r="F3" s="7">
        <v>14.6</v>
      </c>
      <c r="G3" s="7">
        <v>13.3</v>
      </c>
      <c r="H3" s="8">
        <v>0.6</v>
      </c>
      <c r="I3" s="9">
        <v>-0.8</v>
      </c>
      <c r="J3" s="8">
        <v>0.1</v>
      </c>
      <c r="K3" s="14">
        <f>H3/E3</f>
        <v>4.7619047619047616E-2</v>
      </c>
      <c r="L3" s="14">
        <f t="shared" ref="L3:M18" si="0">I3/F3</f>
        <v>-5.4794520547945209E-2</v>
      </c>
      <c r="M3" s="14">
        <f t="shared" si="0"/>
        <v>7.5187969924812026E-3</v>
      </c>
    </row>
    <row r="4" spans="1:13" x14ac:dyDescent="0.3">
      <c r="A4" s="5" t="s">
        <v>845</v>
      </c>
      <c r="B4" s="6">
        <v>16.399999999999999</v>
      </c>
      <c r="C4" s="6">
        <v>12.8</v>
      </c>
      <c r="D4" s="6">
        <v>15.2</v>
      </c>
      <c r="E4" s="7">
        <v>17.2</v>
      </c>
      <c r="F4" s="7">
        <v>18.7</v>
      </c>
      <c r="G4" s="7">
        <v>17.7</v>
      </c>
      <c r="H4" s="9">
        <v>-0.8</v>
      </c>
      <c r="I4" s="9">
        <v>-5.9</v>
      </c>
      <c r="J4" s="9">
        <v>-2.5</v>
      </c>
      <c r="K4" s="14">
        <f t="shared" ref="K4:K24" si="1">H4/E4</f>
        <v>-4.651162790697675E-2</v>
      </c>
      <c r="L4" s="14">
        <f t="shared" si="0"/>
        <v>-0.31550802139037437</v>
      </c>
      <c r="M4" s="14">
        <f t="shared" si="0"/>
        <v>-0.14124293785310735</v>
      </c>
    </row>
    <row r="5" spans="1:13" x14ac:dyDescent="0.3">
      <c r="A5" s="5" t="s">
        <v>846</v>
      </c>
      <c r="B5" s="6">
        <v>12.1</v>
      </c>
      <c r="C5" s="6">
        <v>15.1</v>
      </c>
      <c r="D5" s="6">
        <v>13.1</v>
      </c>
      <c r="E5" s="7">
        <v>13.2</v>
      </c>
      <c r="F5" s="7">
        <v>13.8</v>
      </c>
      <c r="G5" s="7">
        <v>13.4</v>
      </c>
      <c r="H5" s="9">
        <v>-1.1000000000000001</v>
      </c>
      <c r="I5" s="8">
        <v>1.3</v>
      </c>
      <c r="J5" s="9">
        <v>-0.3</v>
      </c>
      <c r="K5" s="14">
        <f t="shared" si="1"/>
        <v>-8.3333333333333343E-2</v>
      </c>
      <c r="L5" s="14">
        <f t="shared" si="0"/>
        <v>9.420289855072464E-2</v>
      </c>
      <c r="M5" s="14">
        <f t="shared" si="0"/>
        <v>-2.2388059701492536E-2</v>
      </c>
    </row>
    <row r="6" spans="1:13" x14ac:dyDescent="0.3">
      <c r="A6" s="5" t="s">
        <v>847</v>
      </c>
      <c r="B6" s="6">
        <v>11.9</v>
      </c>
      <c r="C6" s="6">
        <v>13.7</v>
      </c>
      <c r="D6" s="6">
        <v>12.5</v>
      </c>
      <c r="E6" s="7">
        <v>11.3</v>
      </c>
      <c r="F6" s="7">
        <v>14.1</v>
      </c>
      <c r="G6" s="7">
        <v>12.2</v>
      </c>
      <c r="H6" s="8">
        <v>0.7</v>
      </c>
      <c r="I6" s="9">
        <v>-0.4</v>
      </c>
      <c r="J6" s="8">
        <v>0.3</v>
      </c>
      <c r="K6" s="14">
        <f t="shared" si="1"/>
        <v>6.1946902654867249E-2</v>
      </c>
      <c r="L6" s="14">
        <f t="shared" si="0"/>
        <v>-2.8368794326241138E-2</v>
      </c>
      <c r="M6" s="14">
        <f t="shared" si="0"/>
        <v>2.4590163934426229E-2</v>
      </c>
    </row>
    <row r="7" spans="1:13" x14ac:dyDescent="0.3">
      <c r="A7" s="5" t="s">
        <v>848</v>
      </c>
      <c r="B7" s="6">
        <v>14.2</v>
      </c>
      <c r="C7" s="6">
        <v>14</v>
      </c>
      <c r="D7" s="6">
        <v>14.1</v>
      </c>
      <c r="E7" s="7">
        <v>10.4</v>
      </c>
      <c r="F7" s="7">
        <v>12.2</v>
      </c>
      <c r="G7" s="7">
        <v>11.2</v>
      </c>
      <c r="H7" s="8">
        <v>3.7</v>
      </c>
      <c r="I7" s="8">
        <v>1.8</v>
      </c>
      <c r="J7" s="8">
        <v>2.9</v>
      </c>
      <c r="K7" s="14">
        <f t="shared" si="1"/>
        <v>0.35576923076923078</v>
      </c>
      <c r="L7" s="14">
        <f t="shared" si="0"/>
        <v>0.1475409836065574</v>
      </c>
      <c r="M7" s="14">
        <f t="shared" si="0"/>
        <v>0.25892857142857145</v>
      </c>
    </row>
    <row r="8" spans="1:13" x14ac:dyDescent="0.3">
      <c r="A8" s="5" t="s">
        <v>849</v>
      </c>
      <c r="B8" s="6">
        <v>11.6</v>
      </c>
      <c r="C8" s="6">
        <v>14.7</v>
      </c>
      <c r="D8" s="6">
        <v>12.6</v>
      </c>
      <c r="E8" s="7">
        <v>10.8</v>
      </c>
      <c r="F8" s="7">
        <v>13</v>
      </c>
      <c r="G8" s="7">
        <v>11.6</v>
      </c>
      <c r="H8" s="8">
        <v>0.8</v>
      </c>
      <c r="I8" s="8">
        <v>1.6</v>
      </c>
      <c r="J8" s="8">
        <v>1</v>
      </c>
      <c r="K8" s="14">
        <f t="shared" si="1"/>
        <v>7.407407407407407E-2</v>
      </c>
      <c r="L8" s="14">
        <f t="shared" si="0"/>
        <v>0.12307692307692308</v>
      </c>
      <c r="M8" s="14">
        <f t="shared" si="0"/>
        <v>8.6206896551724144E-2</v>
      </c>
    </row>
    <row r="9" spans="1:13" x14ac:dyDescent="0.3">
      <c r="A9" s="5" t="s">
        <v>850</v>
      </c>
      <c r="B9" s="6">
        <v>13.1</v>
      </c>
      <c r="C9" s="6">
        <v>13.4</v>
      </c>
      <c r="D9" s="6">
        <v>13.2</v>
      </c>
      <c r="E9" s="7">
        <v>12</v>
      </c>
      <c r="F9" s="7">
        <v>14.1</v>
      </c>
      <c r="G9" s="7">
        <v>12.7</v>
      </c>
      <c r="H9" s="8">
        <v>1</v>
      </c>
      <c r="I9" s="9">
        <v>-0.7</v>
      </c>
      <c r="J9" s="8">
        <v>0.4</v>
      </c>
      <c r="K9" s="14">
        <f t="shared" si="1"/>
        <v>8.3333333333333329E-2</v>
      </c>
      <c r="L9" s="14">
        <f t="shared" si="0"/>
        <v>-4.9645390070921981E-2</v>
      </c>
      <c r="M9" s="14">
        <f t="shared" si="0"/>
        <v>3.1496062992125991E-2</v>
      </c>
    </row>
    <row r="10" spans="1:13" x14ac:dyDescent="0.3">
      <c r="A10" s="5" t="s">
        <v>19</v>
      </c>
      <c r="B10" s="6">
        <v>9.1</v>
      </c>
      <c r="C10" s="6">
        <v>11.1</v>
      </c>
      <c r="D10" s="6">
        <v>9.9</v>
      </c>
      <c r="E10" s="7">
        <v>6.3</v>
      </c>
      <c r="F10" s="7">
        <v>8.8000000000000007</v>
      </c>
      <c r="G10" s="7">
        <v>7.4</v>
      </c>
      <c r="H10" s="8">
        <v>2.8</v>
      </c>
      <c r="I10" s="8">
        <v>2.2999999999999998</v>
      </c>
      <c r="J10" s="8">
        <v>2.5</v>
      </c>
      <c r="K10" s="14">
        <f t="shared" si="1"/>
        <v>0.44444444444444442</v>
      </c>
      <c r="L10" s="14">
        <f t="shared" si="0"/>
        <v>0.2613636363636363</v>
      </c>
      <c r="M10" s="14">
        <f t="shared" si="0"/>
        <v>0.33783783783783783</v>
      </c>
    </row>
    <row r="11" spans="1:13" x14ac:dyDescent="0.3">
      <c r="A11" s="5" t="s">
        <v>59</v>
      </c>
      <c r="B11" s="6">
        <v>13.2</v>
      </c>
      <c r="C11" s="6">
        <v>9.1999999999999993</v>
      </c>
      <c r="D11" s="6">
        <v>11.9</v>
      </c>
      <c r="E11" s="7">
        <v>12.3</v>
      </c>
      <c r="F11" s="7">
        <v>10.7</v>
      </c>
      <c r="G11" s="7">
        <v>11.8</v>
      </c>
      <c r="H11" s="8">
        <v>0.8</v>
      </c>
      <c r="I11" s="9">
        <v>-1.6</v>
      </c>
      <c r="J11" s="8">
        <v>0.1</v>
      </c>
      <c r="K11" s="14">
        <f t="shared" si="1"/>
        <v>6.5040650406504058E-2</v>
      </c>
      <c r="L11" s="14">
        <f t="shared" si="0"/>
        <v>-0.14953271028037385</v>
      </c>
      <c r="M11" s="14">
        <f t="shared" si="0"/>
        <v>8.4745762711864406E-3</v>
      </c>
    </row>
    <row r="12" spans="1:13" x14ac:dyDescent="0.3">
      <c r="A12" s="5" t="s">
        <v>21</v>
      </c>
      <c r="B12" s="6">
        <v>20.5</v>
      </c>
      <c r="C12" s="6">
        <v>28.5</v>
      </c>
      <c r="D12" s="6">
        <v>23.6</v>
      </c>
      <c r="E12" s="7">
        <v>22.6</v>
      </c>
      <c r="F12" s="7">
        <v>35</v>
      </c>
      <c r="G12" s="7">
        <v>27.2</v>
      </c>
      <c r="H12" s="9">
        <v>-2.1</v>
      </c>
      <c r="I12" s="9">
        <v>-6.5</v>
      </c>
      <c r="J12" s="9">
        <v>-3.6</v>
      </c>
      <c r="K12" s="14">
        <f t="shared" si="1"/>
        <v>-9.2920353982300877E-2</v>
      </c>
      <c r="L12" s="14">
        <f t="shared" si="0"/>
        <v>-0.18571428571428572</v>
      </c>
      <c r="M12" s="14">
        <f t="shared" si="0"/>
        <v>-0.13235294117647059</v>
      </c>
    </row>
    <row r="13" spans="1:13" x14ac:dyDescent="0.3">
      <c r="A13" s="5" t="s">
        <v>18</v>
      </c>
      <c r="B13" s="6">
        <v>22.5</v>
      </c>
      <c r="C13" s="6">
        <v>24.5</v>
      </c>
      <c r="D13" s="6">
        <v>23.3</v>
      </c>
      <c r="E13" s="7">
        <v>18.7</v>
      </c>
      <c r="F13" s="7">
        <v>24.2</v>
      </c>
      <c r="G13" s="7">
        <v>21.1</v>
      </c>
      <c r="H13" s="8">
        <v>3.9</v>
      </c>
      <c r="I13" s="8">
        <v>0.3</v>
      </c>
      <c r="J13" s="8">
        <v>2.2999999999999998</v>
      </c>
      <c r="K13" s="14">
        <f t="shared" si="1"/>
        <v>0.20855614973262032</v>
      </c>
      <c r="L13" s="14">
        <f t="shared" si="0"/>
        <v>1.2396694214876033E-2</v>
      </c>
      <c r="M13" s="14">
        <f t="shared" si="0"/>
        <v>0.10900473933649288</v>
      </c>
    </row>
    <row r="14" spans="1:13" x14ac:dyDescent="0.3">
      <c r="A14" s="5" t="s">
        <v>851</v>
      </c>
      <c r="B14" s="6">
        <v>9.6</v>
      </c>
      <c r="C14" s="6">
        <v>4.3</v>
      </c>
      <c r="D14" s="6">
        <v>8.3000000000000007</v>
      </c>
      <c r="E14" s="7">
        <v>9.5</v>
      </c>
      <c r="F14" s="7">
        <v>6.9</v>
      </c>
      <c r="G14" s="7">
        <v>9</v>
      </c>
      <c r="H14" s="8">
        <v>0.1</v>
      </c>
      <c r="I14" s="9">
        <v>-2.6</v>
      </c>
      <c r="J14" s="9">
        <v>-0.7</v>
      </c>
      <c r="K14" s="14">
        <f t="shared" si="1"/>
        <v>1.0526315789473684E-2</v>
      </c>
      <c r="L14" s="14">
        <f t="shared" si="0"/>
        <v>-0.37681159420289856</v>
      </c>
      <c r="M14" s="14">
        <f t="shared" si="0"/>
        <v>-7.7777777777777779E-2</v>
      </c>
    </row>
    <row r="15" spans="1:13" x14ac:dyDescent="0.3">
      <c r="A15" s="5" t="s">
        <v>26</v>
      </c>
      <c r="B15" s="6">
        <v>3.9</v>
      </c>
      <c r="C15" s="6">
        <v>2.9</v>
      </c>
      <c r="D15" s="6">
        <v>3.6</v>
      </c>
      <c r="E15" s="7">
        <v>5.4</v>
      </c>
      <c r="F15" s="7">
        <v>4</v>
      </c>
      <c r="G15" s="7">
        <v>5</v>
      </c>
      <c r="H15" s="9">
        <v>-1.5</v>
      </c>
      <c r="I15" s="9">
        <v>-1.1000000000000001</v>
      </c>
      <c r="J15" s="9">
        <v>-1.3</v>
      </c>
      <c r="K15" s="14">
        <f t="shared" si="1"/>
        <v>-0.27777777777777773</v>
      </c>
      <c r="L15" s="14">
        <f t="shared" si="0"/>
        <v>-0.27500000000000002</v>
      </c>
      <c r="M15" s="14">
        <f t="shared" si="0"/>
        <v>-0.26</v>
      </c>
    </row>
    <row r="16" spans="1:13" x14ac:dyDescent="0.3">
      <c r="A16" s="5" t="s">
        <v>27</v>
      </c>
      <c r="B16" s="6">
        <v>10.7</v>
      </c>
      <c r="C16" s="6">
        <v>10.1</v>
      </c>
      <c r="D16" s="6">
        <v>10.4</v>
      </c>
      <c r="E16" s="7">
        <v>7</v>
      </c>
      <c r="F16" s="7">
        <v>7</v>
      </c>
      <c r="G16" s="7">
        <v>7</v>
      </c>
      <c r="H16" s="8">
        <v>3.7</v>
      </c>
      <c r="I16" s="8">
        <v>3.1</v>
      </c>
      <c r="J16" s="8">
        <v>3.5</v>
      </c>
      <c r="K16" s="14">
        <f t="shared" si="1"/>
        <v>0.52857142857142858</v>
      </c>
      <c r="L16" s="14">
        <f t="shared" si="0"/>
        <v>0.44285714285714289</v>
      </c>
      <c r="M16" s="14">
        <f t="shared" si="0"/>
        <v>0.5</v>
      </c>
    </row>
    <row r="17" spans="1:21" x14ac:dyDescent="0.3">
      <c r="A17" s="5" t="s">
        <v>28</v>
      </c>
      <c r="B17" s="6">
        <v>20.9</v>
      </c>
      <c r="C17" s="6">
        <v>38.799999999999997</v>
      </c>
      <c r="D17" s="6">
        <v>26.1</v>
      </c>
      <c r="E17" s="7">
        <v>31.3</v>
      </c>
      <c r="F17" s="7">
        <v>38.6</v>
      </c>
      <c r="G17" s="7">
        <v>33.799999999999997</v>
      </c>
      <c r="H17" s="9">
        <v>-10.4</v>
      </c>
      <c r="I17" s="8">
        <v>0.2</v>
      </c>
      <c r="J17" s="9">
        <v>-7.7</v>
      </c>
      <c r="K17" s="14">
        <f t="shared" si="1"/>
        <v>-0.33226837060702874</v>
      </c>
      <c r="L17" s="14">
        <f t="shared" si="0"/>
        <v>5.1813471502590676E-3</v>
      </c>
      <c r="M17" s="14">
        <f t="shared" si="0"/>
        <v>-0.22781065088757399</v>
      </c>
    </row>
    <row r="18" spans="1:21" x14ac:dyDescent="0.3">
      <c r="A18" s="5" t="s">
        <v>852</v>
      </c>
      <c r="B18" s="6">
        <v>30.6</v>
      </c>
      <c r="C18" s="6">
        <v>37.1</v>
      </c>
      <c r="D18" s="6">
        <v>32.5</v>
      </c>
      <c r="E18" s="7">
        <v>26.7</v>
      </c>
      <c r="F18" s="7">
        <v>34.200000000000003</v>
      </c>
      <c r="G18" s="7">
        <v>29.3</v>
      </c>
      <c r="H18" s="8">
        <v>3.9</v>
      </c>
      <c r="I18" s="8">
        <v>2.8</v>
      </c>
      <c r="J18" s="8">
        <v>3.2</v>
      </c>
      <c r="K18" s="14">
        <f t="shared" si="1"/>
        <v>0.14606741573033707</v>
      </c>
      <c r="L18" s="14">
        <f t="shared" si="0"/>
        <v>8.1871345029239748E-2</v>
      </c>
      <c r="M18" s="14">
        <f t="shared" si="0"/>
        <v>0.10921501706484642</v>
      </c>
    </row>
    <row r="19" spans="1:21" x14ac:dyDescent="0.3">
      <c r="A19" s="5" t="s">
        <v>853</v>
      </c>
      <c r="B19" s="6">
        <v>14.7</v>
      </c>
      <c r="C19" s="6">
        <v>16.7</v>
      </c>
      <c r="D19" s="6">
        <v>15.6</v>
      </c>
      <c r="E19" s="7">
        <v>10.7</v>
      </c>
      <c r="F19" s="7">
        <v>13.5</v>
      </c>
      <c r="G19" s="7">
        <v>11.9</v>
      </c>
      <c r="H19" s="8">
        <v>4</v>
      </c>
      <c r="I19" s="8">
        <v>3.3</v>
      </c>
      <c r="J19" s="8">
        <v>3.7</v>
      </c>
      <c r="K19" s="14">
        <f t="shared" si="1"/>
        <v>0.37383177570093462</v>
      </c>
      <c r="L19" s="14">
        <f t="shared" ref="L19:L24" si="2">I19/F19</f>
        <v>0.24444444444444444</v>
      </c>
      <c r="M19" s="14">
        <f t="shared" ref="M19:M24" si="3">J19/G19</f>
        <v>0.31092436974789917</v>
      </c>
    </row>
    <row r="20" spans="1:21" x14ac:dyDescent="0.3">
      <c r="A20" s="5" t="s">
        <v>31</v>
      </c>
      <c r="B20" s="6">
        <v>6.3</v>
      </c>
      <c r="C20" s="6">
        <v>8.6</v>
      </c>
      <c r="D20" s="6">
        <v>7.3</v>
      </c>
      <c r="E20" s="7">
        <v>5.4</v>
      </c>
      <c r="F20" s="7">
        <v>10.3</v>
      </c>
      <c r="G20" s="7">
        <v>7.4</v>
      </c>
      <c r="H20" s="8">
        <v>1</v>
      </c>
      <c r="I20" s="9">
        <v>-1.7</v>
      </c>
      <c r="J20" s="9">
        <v>-0.1</v>
      </c>
      <c r="K20" s="14">
        <f t="shared" si="1"/>
        <v>0.18518518518518517</v>
      </c>
      <c r="L20" s="14">
        <f t="shared" si="2"/>
        <v>-0.16504854368932037</v>
      </c>
      <c r="M20" s="14">
        <f t="shared" si="3"/>
        <v>-1.3513513513513514E-2</v>
      </c>
    </row>
    <row r="21" spans="1:21" x14ac:dyDescent="0.3">
      <c r="A21" s="5" t="s">
        <v>854</v>
      </c>
      <c r="B21" s="6">
        <v>9.5</v>
      </c>
      <c r="C21" s="6">
        <v>9.6</v>
      </c>
      <c r="D21" s="6">
        <v>9.5</v>
      </c>
      <c r="E21" s="7">
        <v>10.1</v>
      </c>
      <c r="F21" s="7">
        <v>5.3</v>
      </c>
      <c r="G21" s="7">
        <v>8.5</v>
      </c>
      <c r="H21" s="9">
        <v>-0.7</v>
      </c>
      <c r="I21" s="8">
        <v>4.3</v>
      </c>
      <c r="J21" s="8">
        <v>1</v>
      </c>
      <c r="K21" s="14">
        <f t="shared" si="1"/>
        <v>-6.9306930693069299E-2</v>
      </c>
      <c r="L21" s="14">
        <f t="shared" si="2"/>
        <v>0.81132075471698117</v>
      </c>
      <c r="M21" s="14">
        <f t="shared" si="3"/>
        <v>0.11764705882352941</v>
      </c>
    </row>
    <row r="22" spans="1:21" x14ac:dyDescent="0.3">
      <c r="A22" s="5" t="s">
        <v>33</v>
      </c>
      <c r="B22" s="6">
        <v>19.399999999999999</v>
      </c>
      <c r="C22" s="6">
        <v>22.3</v>
      </c>
      <c r="D22" s="6">
        <v>20.3</v>
      </c>
      <c r="E22" s="7">
        <v>17.600000000000001</v>
      </c>
      <c r="F22" s="7">
        <v>30.5</v>
      </c>
      <c r="G22" s="7">
        <v>21.4</v>
      </c>
      <c r="H22" s="8">
        <v>1.8</v>
      </c>
      <c r="I22" s="9">
        <v>-8.1999999999999993</v>
      </c>
      <c r="J22" s="9">
        <v>-1.1000000000000001</v>
      </c>
      <c r="K22" s="14">
        <f t="shared" si="1"/>
        <v>0.10227272727272727</v>
      </c>
      <c r="L22" s="14">
        <f t="shared" si="2"/>
        <v>-0.26885245901639343</v>
      </c>
      <c r="M22" s="14">
        <f t="shared" si="3"/>
        <v>-5.140186915887851E-2</v>
      </c>
    </row>
    <row r="23" spans="1:21" x14ac:dyDescent="0.3">
      <c r="A23" s="5" t="s">
        <v>34</v>
      </c>
      <c r="B23" s="6">
        <v>59.7</v>
      </c>
      <c r="C23" s="6">
        <v>58.1</v>
      </c>
      <c r="D23" s="6">
        <v>59.1</v>
      </c>
      <c r="E23" s="7">
        <v>52.6</v>
      </c>
      <c r="F23" s="7">
        <v>54.9</v>
      </c>
      <c r="G23" s="7">
        <v>53.4</v>
      </c>
      <c r="H23" s="8">
        <v>7.1</v>
      </c>
      <c r="I23" s="8">
        <v>3.3</v>
      </c>
      <c r="J23" s="8">
        <v>5.7</v>
      </c>
      <c r="K23" s="14">
        <f t="shared" si="1"/>
        <v>0.13498098859315588</v>
      </c>
      <c r="L23" s="14">
        <f t="shared" si="2"/>
        <v>6.0109289617486336E-2</v>
      </c>
      <c r="M23" s="14">
        <f t="shared" si="3"/>
        <v>0.10674157303370788</v>
      </c>
    </row>
    <row r="24" spans="1:21" ht="15" thickBot="1" x14ac:dyDescent="0.35">
      <c r="A24" s="5" t="s">
        <v>855</v>
      </c>
      <c r="B24" s="10">
        <v>19.8</v>
      </c>
      <c r="C24" s="10">
        <v>8.9</v>
      </c>
      <c r="D24" s="10">
        <v>15.1</v>
      </c>
      <c r="E24" s="7">
        <v>13.9</v>
      </c>
      <c r="F24" s="11">
        <v>21.4</v>
      </c>
      <c r="G24" s="11">
        <v>16.600000000000001</v>
      </c>
      <c r="H24" s="8">
        <v>5.9</v>
      </c>
      <c r="I24" s="9">
        <v>-12.5</v>
      </c>
      <c r="J24" s="9">
        <v>-1.4</v>
      </c>
      <c r="K24" s="14">
        <f t="shared" si="1"/>
        <v>0.42446043165467628</v>
      </c>
      <c r="L24" s="14">
        <f t="shared" si="2"/>
        <v>-0.58411214953271029</v>
      </c>
      <c r="M24" s="14">
        <f t="shared" si="3"/>
        <v>-8.4337349397590355E-2</v>
      </c>
    </row>
    <row r="26" spans="1:21" x14ac:dyDescent="0.3">
      <c r="A26" s="15" t="s">
        <v>856</v>
      </c>
    </row>
    <row r="27" spans="1:21" s="3" customFormat="1" x14ac:dyDescent="0.3">
      <c r="B27" s="3" t="s">
        <v>14</v>
      </c>
      <c r="C27" s="3" t="s">
        <v>15</v>
      </c>
      <c r="D27" s="3" t="s">
        <v>16</v>
      </c>
      <c r="E27" s="3" t="s">
        <v>17</v>
      </c>
      <c r="F27" s="15" t="s">
        <v>849</v>
      </c>
      <c r="G27" s="15" t="s">
        <v>850</v>
      </c>
      <c r="H27" s="15" t="s">
        <v>18</v>
      </c>
      <c r="I27" s="15" t="s">
        <v>19</v>
      </c>
      <c r="J27" s="15" t="s">
        <v>59</v>
      </c>
      <c r="K27" s="15" t="s">
        <v>21</v>
      </c>
      <c r="L27" s="15" t="s">
        <v>26</v>
      </c>
      <c r="M27" s="15" t="s">
        <v>27</v>
      </c>
      <c r="N27" s="15" t="s">
        <v>28</v>
      </c>
      <c r="O27" s="15" t="s">
        <v>852</v>
      </c>
      <c r="P27" s="15" t="s">
        <v>853</v>
      </c>
      <c r="Q27" s="15" t="s">
        <v>31</v>
      </c>
      <c r="R27" s="15" t="s">
        <v>854</v>
      </c>
      <c r="S27" s="15" t="s">
        <v>33</v>
      </c>
      <c r="T27" s="15" t="s">
        <v>34</v>
      </c>
      <c r="U27" s="15" t="s">
        <v>855</v>
      </c>
    </row>
    <row r="28" spans="1:21" ht="15" thickBot="1" x14ac:dyDescent="0.35">
      <c r="A28" t="s">
        <v>6</v>
      </c>
      <c r="B28" s="6">
        <v>16.399999999999999</v>
      </c>
      <c r="C28" s="6">
        <v>12.1</v>
      </c>
      <c r="D28" s="6">
        <v>11.9</v>
      </c>
      <c r="E28" s="6">
        <v>14.2</v>
      </c>
      <c r="F28" s="6">
        <v>11.6</v>
      </c>
      <c r="G28" s="6">
        <v>13.1</v>
      </c>
      <c r="H28" s="6">
        <v>22.5</v>
      </c>
      <c r="I28" s="6">
        <v>9.1</v>
      </c>
      <c r="J28" s="6">
        <v>13.2</v>
      </c>
      <c r="K28" s="6">
        <v>20.5</v>
      </c>
      <c r="L28" s="6">
        <v>3.9</v>
      </c>
      <c r="M28" s="6">
        <v>10.7</v>
      </c>
      <c r="N28" s="6">
        <v>20.9</v>
      </c>
      <c r="O28" s="6">
        <v>30.6</v>
      </c>
      <c r="P28" s="6">
        <v>14.7</v>
      </c>
      <c r="Q28" s="6">
        <v>6.3</v>
      </c>
      <c r="R28" s="6">
        <v>9.5</v>
      </c>
      <c r="S28" s="6">
        <v>19.399999999999999</v>
      </c>
      <c r="T28" s="6">
        <v>59.7</v>
      </c>
      <c r="U28" s="10">
        <v>19.8</v>
      </c>
    </row>
    <row r="29" spans="1:21" ht="15" thickBot="1" x14ac:dyDescent="0.35">
      <c r="A29" t="s">
        <v>9</v>
      </c>
      <c r="B29" s="6">
        <v>12.8</v>
      </c>
      <c r="C29" s="6">
        <v>15.1</v>
      </c>
      <c r="D29" s="6">
        <v>13.7</v>
      </c>
      <c r="E29" s="6">
        <v>14</v>
      </c>
      <c r="F29" s="6">
        <v>14.7</v>
      </c>
      <c r="G29" s="6">
        <v>13.4</v>
      </c>
      <c r="H29" s="6">
        <v>24.5</v>
      </c>
      <c r="I29" s="6">
        <v>11.1</v>
      </c>
      <c r="J29" s="6">
        <v>9.1999999999999993</v>
      </c>
      <c r="K29" s="6">
        <v>28.5</v>
      </c>
      <c r="L29" s="6">
        <v>2.9</v>
      </c>
      <c r="M29" s="6">
        <v>10.1</v>
      </c>
      <c r="N29" s="6">
        <v>38.799999999999997</v>
      </c>
      <c r="O29" s="6">
        <v>37.1</v>
      </c>
      <c r="P29" s="6">
        <v>16.7</v>
      </c>
      <c r="Q29" s="6">
        <v>8.6</v>
      </c>
      <c r="R29" s="6">
        <v>9.6</v>
      </c>
      <c r="S29" s="6">
        <v>22.3</v>
      </c>
      <c r="T29" s="6">
        <v>58.1</v>
      </c>
      <c r="U29" s="10">
        <v>8.9</v>
      </c>
    </row>
    <row r="30" spans="1:21" ht="15" thickBot="1" x14ac:dyDescent="0.35">
      <c r="A30" t="s">
        <v>4</v>
      </c>
      <c r="B30" s="6">
        <v>15.2</v>
      </c>
      <c r="C30" s="6">
        <v>13.1</v>
      </c>
      <c r="D30" s="6">
        <v>12.5</v>
      </c>
      <c r="E30" s="6">
        <v>14.1</v>
      </c>
      <c r="F30" s="6">
        <v>12.6</v>
      </c>
      <c r="G30" s="6">
        <v>13.2</v>
      </c>
      <c r="H30" s="6">
        <v>23.3</v>
      </c>
      <c r="I30" s="6">
        <v>9.9</v>
      </c>
      <c r="J30" s="6">
        <v>11.9</v>
      </c>
      <c r="K30" s="6">
        <v>23.6</v>
      </c>
      <c r="L30" s="6">
        <v>3.6</v>
      </c>
      <c r="M30" s="6">
        <v>10.4</v>
      </c>
      <c r="N30" s="6">
        <v>26.1</v>
      </c>
      <c r="O30" s="6">
        <v>32.5</v>
      </c>
      <c r="P30" s="6">
        <v>15.6</v>
      </c>
      <c r="Q30" s="6">
        <v>7.3</v>
      </c>
      <c r="R30" s="6">
        <v>9.5</v>
      </c>
      <c r="S30" s="6">
        <v>20.3</v>
      </c>
      <c r="T30" s="6">
        <v>59.1</v>
      </c>
      <c r="U30" s="10">
        <v>15.1</v>
      </c>
    </row>
    <row r="32" spans="1:21" x14ac:dyDescent="0.3">
      <c r="A32" s="4" t="s">
        <v>857</v>
      </c>
      <c r="B32" s="6">
        <v>2</v>
      </c>
      <c r="C32" s="6">
        <v>3</v>
      </c>
      <c r="D32" s="6">
        <v>4</v>
      </c>
      <c r="E32" s="6">
        <v>5</v>
      </c>
      <c r="F32" s="6">
        <v>6</v>
      </c>
      <c r="G32" s="6">
        <v>7</v>
      </c>
      <c r="H32" s="6">
        <v>8</v>
      </c>
      <c r="I32" s="6">
        <v>9</v>
      </c>
      <c r="J32" s="6">
        <v>10</v>
      </c>
      <c r="K32" s="6">
        <v>11</v>
      </c>
      <c r="L32" s="6">
        <v>12</v>
      </c>
      <c r="M32" s="6">
        <v>13</v>
      </c>
      <c r="N32" s="6">
        <v>14</v>
      </c>
      <c r="O32" s="6">
        <v>15</v>
      </c>
      <c r="P32" s="6">
        <v>16</v>
      </c>
      <c r="Q32" s="6">
        <v>17</v>
      </c>
      <c r="R32" s="6">
        <v>18</v>
      </c>
      <c r="S32" s="6">
        <v>19</v>
      </c>
      <c r="T32" s="6">
        <v>20</v>
      </c>
      <c r="U32" s="6">
        <v>21</v>
      </c>
    </row>
    <row r="34" spans="1:22" x14ac:dyDescent="0.3">
      <c r="A34" s="3" t="s">
        <v>858</v>
      </c>
    </row>
    <row r="35" spans="1:22" x14ac:dyDescent="0.3">
      <c r="A35" s="3"/>
      <c r="B35" s="3" t="s">
        <v>14</v>
      </c>
      <c r="C35" s="3" t="s">
        <v>15</v>
      </c>
      <c r="D35" s="3" t="s">
        <v>16</v>
      </c>
      <c r="E35" s="3" t="s">
        <v>17</v>
      </c>
      <c r="F35" s="15" t="s">
        <v>849</v>
      </c>
      <c r="G35" s="15" t="s">
        <v>850</v>
      </c>
      <c r="H35" s="15" t="s">
        <v>18</v>
      </c>
      <c r="I35" s="15" t="s">
        <v>19</v>
      </c>
      <c r="J35" s="15" t="s">
        <v>59</v>
      </c>
      <c r="K35" s="15" t="s">
        <v>21</v>
      </c>
      <c r="L35" s="15" t="s">
        <v>851</v>
      </c>
      <c r="M35" s="15" t="s">
        <v>26</v>
      </c>
      <c r="N35" s="15" t="s">
        <v>27</v>
      </c>
      <c r="O35" s="15" t="s">
        <v>28</v>
      </c>
      <c r="P35" s="15" t="s">
        <v>852</v>
      </c>
      <c r="Q35" s="15" t="s">
        <v>853</v>
      </c>
      <c r="R35" s="15" t="s">
        <v>31</v>
      </c>
      <c r="S35" s="15" t="s">
        <v>854</v>
      </c>
      <c r="T35" s="15" t="s">
        <v>33</v>
      </c>
      <c r="U35" s="15" t="s">
        <v>34</v>
      </c>
      <c r="V35" s="15" t="s">
        <v>855</v>
      </c>
    </row>
    <row r="36" spans="1:22" x14ac:dyDescent="0.3">
      <c r="A36" t="s">
        <v>6</v>
      </c>
      <c r="B36" s="7">
        <v>17.2</v>
      </c>
      <c r="C36" s="7">
        <v>13.2</v>
      </c>
      <c r="D36" s="7">
        <v>11.3</v>
      </c>
      <c r="E36" s="7">
        <v>10.4</v>
      </c>
      <c r="F36" s="7">
        <v>10.8</v>
      </c>
      <c r="G36" s="7">
        <v>12</v>
      </c>
      <c r="H36" s="7">
        <v>18.7</v>
      </c>
      <c r="I36" s="7">
        <v>6.3</v>
      </c>
      <c r="J36" s="7">
        <v>12.3</v>
      </c>
      <c r="K36" s="7">
        <v>22.6</v>
      </c>
      <c r="L36" s="7">
        <v>9.5</v>
      </c>
      <c r="M36" s="7">
        <v>5.4</v>
      </c>
      <c r="N36" s="7">
        <v>7</v>
      </c>
      <c r="O36" s="7">
        <v>31.3</v>
      </c>
      <c r="P36" s="7">
        <v>26.7</v>
      </c>
      <c r="Q36" s="7">
        <v>10.7</v>
      </c>
      <c r="R36" s="7">
        <v>5.4</v>
      </c>
      <c r="S36" s="7">
        <v>10.1</v>
      </c>
      <c r="T36" s="7">
        <v>17.600000000000001</v>
      </c>
      <c r="U36" s="7">
        <v>52.6</v>
      </c>
      <c r="V36" s="7">
        <v>13.9</v>
      </c>
    </row>
    <row r="37" spans="1:22" ht="15" thickBot="1" x14ac:dyDescent="0.35">
      <c r="A37" t="s">
        <v>9</v>
      </c>
      <c r="B37" s="7">
        <v>18.7</v>
      </c>
      <c r="C37" s="7">
        <v>13.8</v>
      </c>
      <c r="D37" s="7">
        <v>14.1</v>
      </c>
      <c r="E37" s="7">
        <v>12.2</v>
      </c>
      <c r="F37" s="7">
        <v>13</v>
      </c>
      <c r="G37" s="7">
        <v>14.1</v>
      </c>
      <c r="H37" s="7">
        <v>24.2</v>
      </c>
      <c r="I37" s="7">
        <v>8.8000000000000007</v>
      </c>
      <c r="J37" s="7">
        <v>10.7</v>
      </c>
      <c r="K37" s="7">
        <v>35</v>
      </c>
      <c r="L37" s="7">
        <v>6.9</v>
      </c>
      <c r="M37" s="7">
        <v>4</v>
      </c>
      <c r="N37" s="7">
        <v>7</v>
      </c>
      <c r="O37" s="7">
        <v>38.6</v>
      </c>
      <c r="P37" s="7">
        <v>34.200000000000003</v>
      </c>
      <c r="Q37" s="7">
        <v>13.5</v>
      </c>
      <c r="R37" s="7">
        <v>10.3</v>
      </c>
      <c r="S37" s="7">
        <v>5.3</v>
      </c>
      <c r="T37" s="7">
        <v>30.5</v>
      </c>
      <c r="U37" s="7">
        <v>54.9</v>
      </c>
      <c r="V37" s="11">
        <v>21.4</v>
      </c>
    </row>
    <row r="38" spans="1:22" ht="15" thickBot="1" x14ac:dyDescent="0.35">
      <c r="A38" t="s">
        <v>4</v>
      </c>
      <c r="B38" s="7">
        <v>17.7</v>
      </c>
      <c r="C38" s="7">
        <v>13.4</v>
      </c>
      <c r="D38" s="7">
        <v>12.2</v>
      </c>
      <c r="E38" s="7">
        <v>11.2</v>
      </c>
      <c r="F38" s="7">
        <v>11.6</v>
      </c>
      <c r="G38" s="7">
        <v>12.7</v>
      </c>
      <c r="H38" s="7">
        <v>21.1</v>
      </c>
      <c r="I38" s="7">
        <v>7.4</v>
      </c>
      <c r="J38" s="7">
        <v>11.8</v>
      </c>
      <c r="K38" s="7">
        <v>27.2</v>
      </c>
      <c r="L38" s="7">
        <v>9</v>
      </c>
      <c r="M38" s="7">
        <v>5</v>
      </c>
      <c r="N38" s="7">
        <v>7</v>
      </c>
      <c r="O38" s="7">
        <v>33.799999999999997</v>
      </c>
      <c r="P38" s="7">
        <v>29.3</v>
      </c>
      <c r="Q38" s="7">
        <v>11.9</v>
      </c>
      <c r="R38" s="7">
        <v>7.4</v>
      </c>
      <c r="S38" s="7">
        <v>8.5</v>
      </c>
      <c r="T38" s="7">
        <v>21.4</v>
      </c>
      <c r="U38" s="7">
        <v>53.4</v>
      </c>
      <c r="V38" s="11">
        <v>16.600000000000001</v>
      </c>
    </row>
    <row r="40" spans="1:22" x14ac:dyDescent="0.3">
      <c r="A40" s="3" t="s">
        <v>840</v>
      </c>
    </row>
    <row r="41" spans="1:22" x14ac:dyDescent="0.3">
      <c r="A41" s="3"/>
      <c r="B41" s="3" t="s">
        <v>14</v>
      </c>
      <c r="C41" s="3" t="s">
        <v>15</v>
      </c>
      <c r="D41" s="3" t="s">
        <v>16</v>
      </c>
      <c r="E41" s="3" t="s">
        <v>17</v>
      </c>
      <c r="F41" s="15" t="s">
        <v>849</v>
      </c>
      <c r="G41" s="15" t="s">
        <v>850</v>
      </c>
      <c r="H41" s="15" t="s">
        <v>18</v>
      </c>
      <c r="I41" s="15" t="s">
        <v>19</v>
      </c>
      <c r="J41" s="15" t="s">
        <v>59</v>
      </c>
      <c r="K41" s="15" t="s">
        <v>21</v>
      </c>
      <c r="L41" s="15" t="s">
        <v>851</v>
      </c>
      <c r="M41" s="15" t="s">
        <v>26</v>
      </c>
      <c r="N41" s="15" t="s">
        <v>27</v>
      </c>
      <c r="O41" s="15" t="s">
        <v>28</v>
      </c>
      <c r="P41" s="15" t="s">
        <v>852</v>
      </c>
      <c r="Q41" s="15" t="s">
        <v>853</v>
      </c>
      <c r="R41" s="15" t="s">
        <v>31</v>
      </c>
      <c r="S41" s="15" t="s">
        <v>854</v>
      </c>
      <c r="T41" s="15" t="s">
        <v>33</v>
      </c>
      <c r="U41" s="15" t="s">
        <v>34</v>
      </c>
      <c r="V41" s="15" t="s">
        <v>855</v>
      </c>
    </row>
    <row r="42" spans="1:22" x14ac:dyDescent="0.3">
      <c r="A42" t="s">
        <v>6</v>
      </c>
      <c r="B42" s="9">
        <v>-0.8</v>
      </c>
      <c r="C42" s="9">
        <v>-1.1000000000000001</v>
      </c>
      <c r="D42" s="8">
        <v>0.7</v>
      </c>
      <c r="E42" s="8">
        <v>3.7</v>
      </c>
      <c r="F42" s="8">
        <v>0.8</v>
      </c>
      <c r="G42" s="8">
        <v>1</v>
      </c>
      <c r="H42" s="8">
        <v>3.9</v>
      </c>
      <c r="I42" s="8">
        <v>2.8</v>
      </c>
      <c r="J42" s="8">
        <v>0.8</v>
      </c>
      <c r="K42" s="9">
        <v>-2.1</v>
      </c>
      <c r="L42" s="8">
        <v>0.1</v>
      </c>
      <c r="M42" s="9">
        <v>-1.5</v>
      </c>
      <c r="N42" s="8">
        <v>3.7</v>
      </c>
      <c r="O42" s="9">
        <v>-10.4</v>
      </c>
      <c r="P42" s="8">
        <v>3.9</v>
      </c>
      <c r="Q42" s="8">
        <v>4</v>
      </c>
      <c r="R42" s="8">
        <v>1</v>
      </c>
      <c r="S42" s="9">
        <v>-0.7</v>
      </c>
      <c r="T42" s="8">
        <v>1.8</v>
      </c>
      <c r="U42" s="8">
        <v>7.1</v>
      </c>
      <c r="V42" s="8">
        <v>5.9</v>
      </c>
    </row>
    <row r="43" spans="1:22" x14ac:dyDescent="0.3">
      <c r="A43" t="s">
        <v>9</v>
      </c>
      <c r="B43" s="9">
        <v>-5.9</v>
      </c>
      <c r="C43" s="8">
        <v>1.3</v>
      </c>
      <c r="D43" s="9">
        <v>-0.4</v>
      </c>
      <c r="E43" s="8">
        <v>1.8</v>
      </c>
      <c r="F43" s="8">
        <v>1.6</v>
      </c>
      <c r="G43" s="9">
        <v>-0.7</v>
      </c>
      <c r="H43" s="8">
        <v>0.3</v>
      </c>
      <c r="I43" s="8">
        <v>2.2999999999999998</v>
      </c>
      <c r="J43" s="9">
        <v>-1.6</v>
      </c>
      <c r="K43" s="9">
        <v>-6.5</v>
      </c>
      <c r="L43" s="9">
        <v>-2.6</v>
      </c>
      <c r="M43" s="9">
        <v>-1.1000000000000001</v>
      </c>
      <c r="N43" s="8">
        <v>3.1</v>
      </c>
      <c r="O43" s="8">
        <v>0.2</v>
      </c>
      <c r="P43" s="8">
        <v>2.8</v>
      </c>
      <c r="Q43" s="8">
        <v>3.3</v>
      </c>
      <c r="R43" s="9">
        <v>-1.7</v>
      </c>
      <c r="S43" s="8">
        <v>4.3</v>
      </c>
      <c r="T43" s="9">
        <v>-8.1999999999999993</v>
      </c>
      <c r="U43" s="8">
        <v>3.3</v>
      </c>
      <c r="V43" s="9">
        <v>-12.5</v>
      </c>
    </row>
    <row r="44" spans="1:22" x14ac:dyDescent="0.3">
      <c r="A44" t="s">
        <v>4</v>
      </c>
      <c r="B44" s="9">
        <v>-2.5</v>
      </c>
      <c r="C44" s="9">
        <v>-0.3</v>
      </c>
      <c r="D44" s="8">
        <v>0.3</v>
      </c>
      <c r="E44" s="8">
        <v>2.9</v>
      </c>
      <c r="F44" s="8">
        <v>1</v>
      </c>
      <c r="G44" s="8">
        <v>0.4</v>
      </c>
      <c r="H44" s="8">
        <v>2.2999999999999998</v>
      </c>
      <c r="I44" s="8">
        <v>2.5</v>
      </c>
      <c r="J44" s="8">
        <v>0.1</v>
      </c>
      <c r="K44" s="9">
        <v>-3.6</v>
      </c>
      <c r="L44" s="9">
        <v>-0.7</v>
      </c>
      <c r="M44" s="9">
        <v>-1.3</v>
      </c>
      <c r="N44" s="8">
        <v>3.5</v>
      </c>
      <c r="O44" s="9">
        <v>-7.7</v>
      </c>
      <c r="P44" s="8">
        <v>3.2</v>
      </c>
      <c r="Q44" s="8">
        <v>3.7</v>
      </c>
      <c r="R44" s="9">
        <v>-0.1</v>
      </c>
      <c r="S44" s="8">
        <v>1</v>
      </c>
      <c r="T44" s="9">
        <v>-1.1000000000000001</v>
      </c>
      <c r="U44" s="8">
        <v>5.7</v>
      </c>
      <c r="V44" s="9">
        <v>-1.4</v>
      </c>
    </row>
    <row r="46" spans="1:22" x14ac:dyDescent="0.3">
      <c r="A46" s="3" t="s">
        <v>859</v>
      </c>
    </row>
    <row r="47" spans="1:22" x14ac:dyDescent="0.3">
      <c r="A47" s="3"/>
      <c r="B47" s="3" t="s">
        <v>14</v>
      </c>
      <c r="C47" s="3" t="s">
        <v>15</v>
      </c>
      <c r="D47" s="3" t="s">
        <v>16</v>
      </c>
      <c r="E47" s="3" t="s">
        <v>17</v>
      </c>
      <c r="F47" s="15" t="s">
        <v>849</v>
      </c>
      <c r="G47" s="15" t="s">
        <v>850</v>
      </c>
      <c r="H47" s="15" t="s">
        <v>18</v>
      </c>
      <c r="I47" s="15" t="s">
        <v>19</v>
      </c>
      <c r="J47" s="15" t="s">
        <v>59</v>
      </c>
      <c r="K47" s="15" t="s">
        <v>21</v>
      </c>
      <c r="L47" s="15" t="s">
        <v>26</v>
      </c>
      <c r="M47" s="15" t="s">
        <v>27</v>
      </c>
      <c r="N47" s="15" t="s">
        <v>28</v>
      </c>
      <c r="O47" s="15" t="s">
        <v>852</v>
      </c>
      <c r="P47" s="15" t="s">
        <v>853</v>
      </c>
      <c r="Q47" s="15" t="s">
        <v>31</v>
      </c>
      <c r="R47" s="15" t="s">
        <v>854</v>
      </c>
      <c r="S47" s="15" t="s">
        <v>33</v>
      </c>
      <c r="T47" s="15" t="s">
        <v>34</v>
      </c>
      <c r="U47" s="15" t="s">
        <v>855</v>
      </c>
    </row>
    <row r="48" spans="1:22" x14ac:dyDescent="0.3">
      <c r="A48" t="s">
        <v>6</v>
      </c>
      <c r="B48" s="14">
        <v>-4.651162790697675E-2</v>
      </c>
      <c r="C48" s="14">
        <v>-8.3333333333333343E-2</v>
      </c>
      <c r="D48" s="14">
        <v>6.1946902654867249E-2</v>
      </c>
      <c r="E48" s="14">
        <v>0.35576923076923078</v>
      </c>
      <c r="F48" s="14">
        <v>7.407407407407407E-2</v>
      </c>
      <c r="G48" s="14">
        <v>8.3333333333333329E-2</v>
      </c>
      <c r="H48" s="14">
        <v>0.20855614973262032</v>
      </c>
      <c r="I48" s="14">
        <v>0.44444444444444442</v>
      </c>
      <c r="J48" s="14">
        <v>6.5040650406504058E-2</v>
      </c>
      <c r="K48" s="14">
        <v>-9.2920353982300877E-2</v>
      </c>
      <c r="L48" s="14">
        <v>-0.27777777777777773</v>
      </c>
      <c r="M48" s="14">
        <v>0.52857142857142858</v>
      </c>
      <c r="N48" s="14">
        <v>-0.33226837060702874</v>
      </c>
      <c r="O48" s="14">
        <v>0.14606741573033707</v>
      </c>
      <c r="P48" s="14">
        <v>0.37383177570093462</v>
      </c>
      <c r="Q48" s="14">
        <v>0.18518518518518517</v>
      </c>
      <c r="R48" s="14">
        <v>-6.9306930693069299E-2</v>
      </c>
      <c r="S48" s="14">
        <v>0.10227272727272727</v>
      </c>
      <c r="T48" s="14">
        <v>0.13498098859315588</v>
      </c>
      <c r="U48" s="14">
        <v>0.42446043165467628</v>
      </c>
    </row>
    <row r="49" spans="1:21" x14ac:dyDescent="0.3">
      <c r="A49" t="s">
        <v>9</v>
      </c>
      <c r="B49" s="14">
        <v>-0.31550802139037437</v>
      </c>
      <c r="C49" s="14">
        <v>9.420289855072464E-2</v>
      </c>
      <c r="D49" s="14">
        <v>-2.8368794326241138E-2</v>
      </c>
      <c r="E49" s="14">
        <v>0.1475409836065574</v>
      </c>
      <c r="F49" s="14">
        <v>0.12307692307692308</v>
      </c>
      <c r="G49" s="14">
        <v>-4.9645390070921981E-2</v>
      </c>
      <c r="H49" s="14">
        <v>1.2396694214876033E-2</v>
      </c>
      <c r="I49" s="14">
        <v>0.2613636363636363</v>
      </c>
      <c r="J49" s="14">
        <v>-0.14953271028037385</v>
      </c>
      <c r="K49" s="14">
        <v>-0.18571428571428572</v>
      </c>
      <c r="L49" s="14">
        <v>-0.27500000000000002</v>
      </c>
      <c r="M49" s="14">
        <v>0.44285714285714289</v>
      </c>
      <c r="N49" s="14">
        <v>5.1813471502590676E-3</v>
      </c>
      <c r="O49" s="14">
        <v>8.1871345029239748E-2</v>
      </c>
      <c r="P49" s="14">
        <v>0.24444444444444444</v>
      </c>
      <c r="Q49" s="14">
        <v>-0.16504854368932037</v>
      </c>
      <c r="R49" s="14">
        <v>0.81132075471698117</v>
      </c>
      <c r="S49" s="14">
        <v>-0.26885245901639343</v>
      </c>
      <c r="T49" s="14">
        <v>6.0109289617486336E-2</v>
      </c>
      <c r="U49" s="14">
        <v>-0.58411214953271029</v>
      </c>
    </row>
    <row r="50" spans="1:21" x14ac:dyDescent="0.3">
      <c r="A50" t="s">
        <v>4</v>
      </c>
      <c r="B50" s="14">
        <v>-0.14124293785310735</v>
      </c>
      <c r="C50" s="14">
        <v>-2.2388059701492536E-2</v>
      </c>
      <c r="D50" s="14">
        <v>2.4590163934426229E-2</v>
      </c>
      <c r="E50" s="14">
        <v>0.25892857142857145</v>
      </c>
      <c r="F50" s="14">
        <v>8.6206896551724144E-2</v>
      </c>
      <c r="G50" s="14">
        <v>3.1496062992125991E-2</v>
      </c>
      <c r="H50" s="14">
        <v>0.10900473933649288</v>
      </c>
      <c r="I50" s="14">
        <v>0.33783783783783783</v>
      </c>
      <c r="J50" s="14">
        <v>8.4745762711864406E-3</v>
      </c>
      <c r="K50" s="14">
        <v>-0.13235294117647059</v>
      </c>
      <c r="L50" s="14">
        <v>-0.26</v>
      </c>
      <c r="M50" s="14">
        <v>0.5</v>
      </c>
      <c r="N50" s="14">
        <v>-0.22781065088757399</v>
      </c>
      <c r="O50" s="14">
        <v>0.10921501706484642</v>
      </c>
      <c r="P50" s="14">
        <v>0.31092436974789917</v>
      </c>
      <c r="Q50" s="14">
        <v>-1.3513513513513514E-2</v>
      </c>
      <c r="R50" s="14">
        <v>0.11764705882352941</v>
      </c>
      <c r="S50" s="14">
        <v>-5.140186915887851E-2</v>
      </c>
      <c r="T50" s="14">
        <v>0.10674157303370788</v>
      </c>
      <c r="U50" s="14">
        <v>-8.4337349397590355E-2</v>
      </c>
    </row>
    <row r="53" spans="1:21" x14ac:dyDescent="0.3">
      <c r="A53" t="s">
        <v>860</v>
      </c>
      <c r="B53" s="16">
        <v>-0.5</v>
      </c>
    </row>
    <row r="54" spans="1:21" x14ac:dyDescent="0.3">
      <c r="B54" s="16">
        <v>-0.25</v>
      </c>
    </row>
    <row r="55" spans="1:21" x14ac:dyDescent="0.3">
      <c r="B55" s="16">
        <v>-0.1</v>
      </c>
    </row>
    <row r="56" spans="1:21" x14ac:dyDescent="0.3">
      <c r="B56" s="16">
        <v>0.1</v>
      </c>
    </row>
    <row r="57" spans="1:21" x14ac:dyDescent="0.3">
      <c r="B57" s="16">
        <v>0.25</v>
      </c>
    </row>
    <row r="58" spans="1:21" x14ac:dyDescent="0.3">
      <c r="B58" s="16">
        <v>0.5</v>
      </c>
    </row>
    <row r="59" spans="1:21" x14ac:dyDescent="0.3">
      <c r="B59" s="16">
        <v>1</v>
      </c>
    </row>
    <row r="432" spans="3:3" x14ac:dyDescent="0.3">
      <c r="C432" s="20"/>
    </row>
  </sheetData>
  <mergeCells count="3">
    <mergeCell ref="B1:D1"/>
    <mergeCell ref="E1:G1"/>
    <mergeCell ref="H1:J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1E35A-3D53-4704-A251-6D77795F314A}">
  <sheetPr>
    <tabColor theme="7" tint="0.59999389629810485"/>
  </sheetPr>
  <dimension ref="A1:AA645"/>
  <sheetViews>
    <sheetView workbookViewId="0">
      <pane xSplit="1" ySplit="1" topLeftCell="B2" activePane="bottomRight" state="frozen"/>
      <selection activeCell="H330" sqref="H330"/>
      <selection pane="topRight" activeCell="H330" sqref="H330"/>
      <selection pane="bottomLeft" activeCell="H330" sqref="H330"/>
      <selection pane="bottomRight"/>
    </sheetView>
  </sheetViews>
  <sheetFormatPr defaultRowHeight="14.4" x14ac:dyDescent="0.3"/>
  <cols>
    <col min="1" max="1" width="14.6640625" bestFit="1" customWidth="1"/>
    <col min="2" max="2" width="37" bestFit="1" customWidth="1"/>
    <col min="4" max="4" width="8.6640625" bestFit="1" customWidth="1"/>
  </cols>
  <sheetData>
    <row r="1" spans="1:27" x14ac:dyDescent="0.3">
      <c r="A1" t="s">
        <v>53</v>
      </c>
      <c r="B1" t="s">
        <v>54</v>
      </c>
      <c r="C1" t="s">
        <v>42</v>
      </c>
      <c r="D1" t="s">
        <v>55</v>
      </c>
      <c r="E1">
        <v>1524</v>
      </c>
      <c r="F1">
        <v>2564</v>
      </c>
      <c r="G1" t="s">
        <v>56</v>
      </c>
      <c r="H1" t="s">
        <v>57</v>
      </c>
      <c r="I1" t="s">
        <v>58</v>
      </c>
      <c r="J1" t="s">
        <v>18</v>
      </c>
      <c r="K1" t="s">
        <v>19</v>
      </c>
      <c r="L1" t="s">
        <v>59</v>
      </c>
      <c r="M1" t="s">
        <v>60</v>
      </c>
      <c r="N1" t="s">
        <v>26</v>
      </c>
      <c r="O1" t="s">
        <v>61</v>
      </c>
      <c r="P1" t="s">
        <v>62</v>
      </c>
      <c r="Q1" t="s">
        <v>63</v>
      </c>
      <c r="R1" t="s">
        <v>64</v>
      </c>
      <c r="S1" t="s">
        <v>65</v>
      </c>
      <c r="T1" t="s">
        <v>66</v>
      </c>
      <c r="U1" t="s">
        <v>67</v>
      </c>
      <c r="V1" t="s">
        <v>34</v>
      </c>
      <c r="W1" t="s">
        <v>68</v>
      </c>
      <c r="X1" t="s">
        <v>69</v>
      </c>
      <c r="Y1" t="s">
        <v>70</v>
      </c>
      <c r="Z1" t="s">
        <v>71</v>
      </c>
      <c r="AA1" s="46"/>
    </row>
    <row r="2" spans="1:27" x14ac:dyDescent="0.3">
      <c r="A2">
        <v>101021007</v>
      </c>
      <c r="B2" t="s">
        <v>72</v>
      </c>
      <c r="C2">
        <v>434</v>
      </c>
      <c r="D2">
        <v>66</v>
      </c>
      <c r="E2">
        <v>47</v>
      </c>
      <c r="F2">
        <v>210</v>
      </c>
      <c r="G2">
        <v>111</v>
      </c>
      <c r="H2">
        <v>178</v>
      </c>
      <c r="I2">
        <v>190</v>
      </c>
      <c r="J2">
        <v>88</v>
      </c>
      <c r="K2">
        <v>162</v>
      </c>
      <c r="L2">
        <v>74</v>
      </c>
      <c r="M2">
        <v>100</v>
      </c>
      <c r="N2">
        <v>45</v>
      </c>
      <c r="O2">
        <v>74</v>
      </c>
      <c r="P2" t="s">
        <v>73</v>
      </c>
      <c r="Q2">
        <v>126</v>
      </c>
      <c r="R2">
        <v>113</v>
      </c>
      <c r="S2">
        <v>131</v>
      </c>
      <c r="T2">
        <v>179</v>
      </c>
      <c r="U2">
        <v>85</v>
      </c>
      <c r="V2">
        <v>40</v>
      </c>
      <c r="W2">
        <v>569</v>
      </c>
      <c r="X2">
        <v>20</v>
      </c>
      <c r="Y2" t="s">
        <v>73</v>
      </c>
      <c r="Z2">
        <v>20</v>
      </c>
    </row>
    <row r="3" spans="1:27" x14ac:dyDescent="0.3">
      <c r="A3">
        <v>101021008</v>
      </c>
      <c r="B3" t="s">
        <v>74</v>
      </c>
      <c r="C3">
        <v>721</v>
      </c>
      <c r="D3">
        <v>138</v>
      </c>
      <c r="E3">
        <v>38</v>
      </c>
      <c r="F3">
        <v>430</v>
      </c>
      <c r="G3">
        <v>115</v>
      </c>
      <c r="H3">
        <v>309</v>
      </c>
      <c r="I3">
        <v>274</v>
      </c>
      <c r="J3">
        <v>149</v>
      </c>
      <c r="K3">
        <v>237</v>
      </c>
      <c r="L3">
        <v>114</v>
      </c>
      <c r="M3">
        <v>218</v>
      </c>
      <c r="N3">
        <v>68</v>
      </c>
      <c r="O3">
        <v>74</v>
      </c>
      <c r="P3">
        <v>45</v>
      </c>
      <c r="Q3">
        <v>279</v>
      </c>
      <c r="R3">
        <v>117</v>
      </c>
      <c r="S3">
        <v>111</v>
      </c>
      <c r="T3">
        <v>196</v>
      </c>
      <c r="U3">
        <v>164</v>
      </c>
      <c r="V3">
        <v>225</v>
      </c>
      <c r="W3">
        <v>821</v>
      </c>
      <c r="X3">
        <v>154</v>
      </c>
      <c r="Y3">
        <v>31</v>
      </c>
      <c r="Z3">
        <v>75</v>
      </c>
    </row>
    <row r="4" spans="1:27" x14ac:dyDescent="0.3">
      <c r="A4">
        <v>101021009</v>
      </c>
      <c r="B4" t="s">
        <v>75</v>
      </c>
      <c r="C4">
        <v>1198</v>
      </c>
      <c r="D4">
        <v>144</v>
      </c>
      <c r="E4">
        <v>154</v>
      </c>
      <c r="F4">
        <v>663</v>
      </c>
      <c r="G4">
        <v>237</v>
      </c>
      <c r="H4">
        <v>518</v>
      </c>
      <c r="I4">
        <v>536</v>
      </c>
      <c r="J4">
        <v>413</v>
      </c>
      <c r="K4">
        <v>215</v>
      </c>
      <c r="L4">
        <v>270</v>
      </c>
      <c r="M4">
        <v>237</v>
      </c>
      <c r="N4">
        <v>65</v>
      </c>
      <c r="O4">
        <v>191</v>
      </c>
      <c r="P4">
        <v>119</v>
      </c>
      <c r="Q4">
        <v>434</v>
      </c>
      <c r="R4">
        <v>245</v>
      </c>
      <c r="S4">
        <v>127</v>
      </c>
      <c r="T4">
        <v>269</v>
      </c>
      <c r="U4">
        <v>578</v>
      </c>
      <c r="V4">
        <v>174</v>
      </c>
      <c r="W4">
        <v>1003</v>
      </c>
      <c r="X4">
        <v>25</v>
      </c>
      <c r="Y4">
        <v>76</v>
      </c>
      <c r="Z4">
        <v>69</v>
      </c>
    </row>
    <row r="5" spans="1:27" x14ac:dyDescent="0.3">
      <c r="A5">
        <v>101021010</v>
      </c>
      <c r="B5" t="s">
        <v>76</v>
      </c>
      <c r="C5">
        <v>521</v>
      </c>
      <c r="D5">
        <v>75</v>
      </c>
      <c r="E5">
        <v>36</v>
      </c>
      <c r="F5">
        <v>314</v>
      </c>
      <c r="G5">
        <v>96</v>
      </c>
      <c r="H5">
        <v>233</v>
      </c>
      <c r="I5">
        <v>213</v>
      </c>
      <c r="J5">
        <v>184</v>
      </c>
      <c r="K5">
        <v>118</v>
      </c>
      <c r="L5">
        <v>117</v>
      </c>
      <c r="M5">
        <v>71</v>
      </c>
      <c r="N5">
        <v>41</v>
      </c>
      <c r="O5">
        <v>74</v>
      </c>
      <c r="P5">
        <v>51</v>
      </c>
      <c r="Q5">
        <v>182</v>
      </c>
      <c r="R5">
        <v>98</v>
      </c>
      <c r="S5">
        <v>73</v>
      </c>
      <c r="T5">
        <v>124</v>
      </c>
      <c r="U5">
        <v>256</v>
      </c>
      <c r="V5">
        <v>41</v>
      </c>
      <c r="W5">
        <v>381</v>
      </c>
      <c r="X5">
        <v>34</v>
      </c>
      <c r="Y5">
        <v>11</v>
      </c>
      <c r="Z5">
        <v>29</v>
      </c>
    </row>
    <row r="6" spans="1:27" x14ac:dyDescent="0.3">
      <c r="A6">
        <v>101021012</v>
      </c>
      <c r="B6" t="s">
        <v>77</v>
      </c>
      <c r="C6">
        <v>548</v>
      </c>
      <c r="D6">
        <v>77</v>
      </c>
      <c r="E6">
        <v>70</v>
      </c>
      <c r="F6">
        <v>314</v>
      </c>
      <c r="G6">
        <v>86</v>
      </c>
      <c r="H6">
        <v>243</v>
      </c>
      <c r="I6">
        <v>227</v>
      </c>
      <c r="J6">
        <v>61</v>
      </c>
      <c r="K6">
        <v>227</v>
      </c>
      <c r="L6">
        <v>30</v>
      </c>
      <c r="M6">
        <v>192</v>
      </c>
      <c r="N6">
        <v>45</v>
      </c>
      <c r="O6">
        <v>105</v>
      </c>
      <c r="P6">
        <v>22</v>
      </c>
      <c r="Q6">
        <v>208</v>
      </c>
      <c r="R6">
        <v>90</v>
      </c>
      <c r="S6">
        <v>107</v>
      </c>
      <c r="T6">
        <v>224</v>
      </c>
      <c r="U6">
        <v>100</v>
      </c>
      <c r="V6">
        <v>113</v>
      </c>
      <c r="W6">
        <v>411</v>
      </c>
      <c r="X6">
        <v>45</v>
      </c>
      <c r="Y6">
        <v>13</v>
      </c>
      <c r="Z6">
        <v>24</v>
      </c>
    </row>
    <row r="7" spans="1:27" x14ac:dyDescent="0.3">
      <c r="A7">
        <v>101021610</v>
      </c>
      <c r="B7" t="s">
        <v>78</v>
      </c>
      <c r="C7">
        <v>230</v>
      </c>
      <c r="D7">
        <v>27</v>
      </c>
      <c r="E7">
        <v>21</v>
      </c>
      <c r="F7">
        <v>181</v>
      </c>
      <c r="G7">
        <v>1</v>
      </c>
      <c r="H7">
        <v>111</v>
      </c>
      <c r="I7">
        <v>92</v>
      </c>
      <c r="J7">
        <v>12</v>
      </c>
      <c r="K7">
        <v>104</v>
      </c>
      <c r="L7">
        <v>96</v>
      </c>
      <c r="M7">
        <v>17</v>
      </c>
      <c r="N7">
        <v>34</v>
      </c>
      <c r="O7">
        <v>62</v>
      </c>
      <c r="P7">
        <v>10</v>
      </c>
      <c r="Q7">
        <v>97</v>
      </c>
      <c r="R7">
        <v>1</v>
      </c>
      <c r="S7">
        <v>49</v>
      </c>
      <c r="T7">
        <v>141</v>
      </c>
      <c r="U7">
        <v>35</v>
      </c>
      <c r="V7" t="s">
        <v>73</v>
      </c>
      <c r="W7">
        <v>80</v>
      </c>
      <c r="X7">
        <v>0</v>
      </c>
      <c r="Y7">
        <v>0</v>
      </c>
      <c r="Z7">
        <v>0</v>
      </c>
    </row>
    <row r="8" spans="1:27" x14ac:dyDescent="0.3">
      <c r="A8">
        <v>101021611</v>
      </c>
      <c r="B8" t="s">
        <v>79</v>
      </c>
      <c r="C8">
        <v>611</v>
      </c>
      <c r="D8">
        <v>83</v>
      </c>
      <c r="E8">
        <v>72</v>
      </c>
      <c r="F8">
        <v>357</v>
      </c>
      <c r="G8">
        <v>100</v>
      </c>
      <c r="H8">
        <v>252</v>
      </c>
      <c r="I8">
        <v>277</v>
      </c>
      <c r="J8">
        <v>101</v>
      </c>
      <c r="K8">
        <v>252</v>
      </c>
      <c r="L8">
        <v>196</v>
      </c>
      <c r="M8">
        <v>49</v>
      </c>
      <c r="N8">
        <v>38</v>
      </c>
      <c r="O8">
        <v>120</v>
      </c>
      <c r="P8">
        <v>9</v>
      </c>
      <c r="Q8">
        <v>261</v>
      </c>
      <c r="R8">
        <v>101</v>
      </c>
      <c r="S8">
        <v>174</v>
      </c>
      <c r="T8">
        <v>279</v>
      </c>
      <c r="U8">
        <v>156</v>
      </c>
      <c r="V8" t="s">
        <v>73</v>
      </c>
      <c r="W8">
        <v>613</v>
      </c>
      <c r="X8">
        <v>30</v>
      </c>
      <c r="Y8">
        <v>0</v>
      </c>
      <c r="Z8">
        <v>33</v>
      </c>
    </row>
    <row r="9" spans="1:27" x14ac:dyDescent="0.3">
      <c r="A9">
        <v>101031013</v>
      </c>
      <c r="B9" t="s">
        <v>80</v>
      </c>
      <c r="C9">
        <v>218</v>
      </c>
      <c r="D9">
        <v>27</v>
      </c>
      <c r="E9">
        <v>7</v>
      </c>
      <c r="F9">
        <v>128</v>
      </c>
      <c r="G9">
        <v>55</v>
      </c>
      <c r="H9">
        <v>106</v>
      </c>
      <c r="I9">
        <v>84</v>
      </c>
      <c r="J9">
        <v>60</v>
      </c>
      <c r="K9">
        <v>93</v>
      </c>
      <c r="L9">
        <v>56</v>
      </c>
      <c r="M9">
        <v>9</v>
      </c>
      <c r="N9">
        <v>23</v>
      </c>
      <c r="O9">
        <v>28</v>
      </c>
      <c r="P9" t="s">
        <v>73</v>
      </c>
      <c r="Q9">
        <v>78</v>
      </c>
      <c r="R9">
        <v>56</v>
      </c>
      <c r="S9">
        <v>75</v>
      </c>
      <c r="T9">
        <v>101</v>
      </c>
      <c r="U9">
        <v>21</v>
      </c>
      <c r="V9" t="s">
        <v>73</v>
      </c>
      <c r="W9">
        <v>396</v>
      </c>
      <c r="X9">
        <v>15</v>
      </c>
      <c r="Y9" t="s">
        <v>73</v>
      </c>
      <c r="Z9">
        <v>13</v>
      </c>
    </row>
    <row r="10" spans="1:27" x14ac:dyDescent="0.3">
      <c r="A10">
        <v>101031014</v>
      </c>
      <c r="B10" t="s">
        <v>81</v>
      </c>
      <c r="C10">
        <v>853</v>
      </c>
      <c r="D10">
        <v>166</v>
      </c>
      <c r="E10">
        <v>82</v>
      </c>
      <c r="F10">
        <v>380</v>
      </c>
      <c r="G10">
        <v>224</v>
      </c>
      <c r="H10">
        <v>373</v>
      </c>
      <c r="I10">
        <v>313</v>
      </c>
      <c r="J10">
        <v>216</v>
      </c>
      <c r="K10">
        <v>206</v>
      </c>
      <c r="L10">
        <v>156</v>
      </c>
      <c r="M10">
        <v>265</v>
      </c>
      <c r="N10">
        <v>34</v>
      </c>
      <c r="O10">
        <v>110</v>
      </c>
      <c r="P10">
        <v>31</v>
      </c>
      <c r="Q10">
        <v>279</v>
      </c>
      <c r="R10">
        <v>232</v>
      </c>
      <c r="S10">
        <v>180</v>
      </c>
      <c r="T10">
        <v>194</v>
      </c>
      <c r="U10">
        <v>338</v>
      </c>
      <c r="V10">
        <v>128</v>
      </c>
      <c r="W10">
        <v>947</v>
      </c>
      <c r="X10">
        <v>49</v>
      </c>
      <c r="Y10">
        <v>6</v>
      </c>
      <c r="Z10">
        <v>80</v>
      </c>
    </row>
    <row r="11" spans="1:27" x14ac:dyDescent="0.3">
      <c r="A11">
        <v>101031015</v>
      </c>
      <c r="B11" t="s">
        <v>82</v>
      </c>
      <c r="C11">
        <v>289</v>
      </c>
      <c r="D11">
        <v>32</v>
      </c>
      <c r="E11">
        <v>38</v>
      </c>
      <c r="F11">
        <v>145</v>
      </c>
      <c r="G11">
        <v>75</v>
      </c>
      <c r="H11">
        <v>122</v>
      </c>
      <c r="I11">
        <v>136</v>
      </c>
      <c r="J11">
        <v>66</v>
      </c>
      <c r="K11">
        <v>102</v>
      </c>
      <c r="L11">
        <v>76</v>
      </c>
      <c r="M11">
        <v>42</v>
      </c>
      <c r="N11">
        <v>18</v>
      </c>
      <c r="O11">
        <v>49</v>
      </c>
      <c r="P11" t="s">
        <v>73</v>
      </c>
      <c r="Q11">
        <v>107</v>
      </c>
      <c r="R11">
        <v>77</v>
      </c>
      <c r="S11">
        <v>73</v>
      </c>
      <c r="T11">
        <v>157</v>
      </c>
      <c r="U11">
        <v>35</v>
      </c>
      <c r="V11" t="s">
        <v>73</v>
      </c>
      <c r="W11">
        <v>405</v>
      </c>
      <c r="X11">
        <v>9</v>
      </c>
      <c r="Y11" t="s">
        <v>73</v>
      </c>
      <c r="Z11">
        <v>16</v>
      </c>
    </row>
    <row r="12" spans="1:27" x14ac:dyDescent="0.3">
      <c r="A12">
        <v>101031016</v>
      </c>
      <c r="B12" t="s">
        <v>83</v>
      </c>
      <c r="C12">
        <v>663</v>
      </c>
      <c r="D12">
        <v>69</v>
      </c>
      <c r="E12">
        <v>126</v>
      </c>
      <c r="F12">
        <v>325</v>
      </c>
      <c r="G12">
        <v>144</v>
      </c>
      <c r="H12">
        <v>264</v>
      </c>
      <c r="I12">
        <v>331</v>
      </c>
      <c r="J12">
        <v>182</v>
      </c>
      <c r="K12">
        <v>244</v>
      </c>
      <c r="L12">
        <v>69</v>
      </c>
      <c r="M12">
        <v>128</v>
      </c>
      <c r="N12">
        <v>32</v>
      </c>
      <c r="O12">
        <v>220</v>
      </c>
      <c r="P12">
        <v>44</v>
      </c>
      <c r="Q12">
        <v>146</v>
      </c>
      <c r="R12">
        <v>152</v>
      </c>
      <c r="S12">
        <v>142</v>
      </c>
      <c r="T12">
        <v>213</v>
      </c>
      <c r="U12">
        <v>232</v>
      </c>
      <c r="V12">
        <v>51</v>
      </c>
      <c r="W12">
        <v>637</v>
      </c>
      <c r="X12">
        <v>7</v>
      </c>
      <c r="Y12">
        <v>3</v>
      </c>
      <c r="Z12">
        <v>25</v>
      </c>
    </row>
    <row r="13" spans="1:27" x14ac:dyDescent="0.3">
      <c r="A13">
        <v>101041017</v>
      </c>
      <c r="B13" t="s">
        <v>84</v>
      </c>
      <c r="C13">
        <v>1415</v>
      </c>
      <c r="D13">
        <v>326</v>
      </c>
      <c r="E13">
        <v>82</v>
      </c>
      <c r="F13">
        <v>672</v>
      </c>
      <c r="G13">
        <v>336</v>
      </c>
      <c r="H13">
        <v>546</v>
      </c>
      <c r="I13">
        <v>544</v>
      </c>
      <c r="J13">
        <v>303</v>
      </c>
      <c r="K13">
        <v>386</v>
      </c>
      <c r="L13">
        <v>348</v>
      </c>
      <c r="M13">
        <v>361</v>
      </c>
      <c r="N13">
        <v>86</v>
      </c>
      <c r="O13">
        <v>156</v>
      </c>
      <c r="P13">
        <v>52</v>
      </c>
      <c r="Q13">
        <v>451</v>
      </c>
      <c r="R13">
        <v>345</v>
      </c>
      <c r="S13">
        <v>275</v>
      </c>
      <c r="T13">
        <v>275</v>
      </c>
      <c r="U13">
        <v>640</v>
      </c>
      <c r="V13">
        <v>182</v>
      </c>
      <c r="W13">
        <v>1655</v>
      </c>
      <c r="X13">
        <v>190</v>
      </c>
      <c r="Y13">
        <v>11</v>
      </c>
      <c r="Z13">
        <v>105</v>
      </c>
    </row>
    <row r="14" spans="1:27" x14ac:dyDescent="0.3">
      <c r="A14">
        <v>101041018</v>
      </c>
      <c r="B14" t="s">
        <v>85</v>
      </c>
      <c r="C14">
        <v>1317</v>
      </c>
      <c r="D14">
        <v>230</v>
      </c>
      <c r="E14">
        <v>161</v>
      </c>
      <c r="F14">
        <v>572</v>
      </c>
      <c r="G14">
        <v>355</v>
      </c>
      <c r="H14">
        <v>542</v>
      </c>
      <c r="I14">
        <v>546</v>
      </c>
      <c r="J14">
        <v>257</v>
      </c>
      <c r="K14">
        <v>359</v>
      </c>
      <c r="L14">
        <v>255</v>
      </c>
      <c r="M14">
        <v>387</v>
      </c>
      <c r="N14">
        <v>61</v>
      </c>
      <c r="O14">
        <v>206</v>
      </c>
      <c r="P14">
        <v>42</v>
      </c>
      <c r="Q14">
        <v>412</v>
      </c>
      <c r="R14">
        <v>367</v>
      </c>
      <c r="S14">
        <v>291</v>
      </c>
      <c r="T14">
        <v>372</v>
      </c>
      <c r="U14">
        <v>516</v>
      </c>
      <c r="V14">
        <v>138</v>
      </c>
      <c r="W14">
        <v>1435</v>
      </c>
      <c r="X14">
        <v>128</v>
      </c>
      <c r="Y14">
        <v>14</v>
      </c>
      <c r="Z14">
        <v>70</v>
      </c>
    </row>
    <row r="15" spans="1:27" x14ac:dyDescent="0.3">
      <c r="A15">
        <v>101041019</v>
      </c>
      <c r="B15" t="s">
        <v>86</v>
      </c>
      <c r="C15">
        <v>1198</v>
      </c>
      <c r="D15">
        <v>277</v>
      </c>
      <c r="E15">
        <v>89</v>
      </c>
      <c r="F15">
        <v>544</v>
      </c>
      <c r="G15">
        <v>288</v>
      </c>
      <c r="H15">
        <v>482</v>
      </c>
      <c r="I15">
        <v>439</v>
      </c>
      <c r="J15">
        <v>252</v>
      </c>
      <c r="K15">
        <v>289</v>
      </c>
      <c r="L15">
        <v>341</v>
      </c>
      <c r="M15">
        <v>308</v>
      </c>
      <c r="N15">
        <v>48</v>
      </c>
      <c r="O15">
        <v>122</v>
      </c>
      <c r="P15">
        <v>39</v>
      </c>
      <c r="Q15">
        <v>408</v>
      </c>
      <c r="R15">
        <v>304</v>
      </c>
      <c r="S15">
        <v>236</v>
      </c>
      <c r="T15">
        <v>259</v>
      </c>
      <c r="U15">
        <v>510</v>
      </c>
      <c r="V15">
        <v>176</v>
      </c>
      <c r="W15">
        <v>1326</v>
      </c>
      <c r="X15">
        <v>128</v>
      </c>
      <c r="Y15">
        <v>5</v>
      </c>
      <c r="Z15">
        <v>103</v>
      </c>
    </row>
    <row r="16" spans="1:27" x14ac:dyDescent="0.3">
      <c r="A16">
        <v>101041020</v>
      </c>
      <c r="B16" t="s">
        <v>87</v>
      </c>
      <c r="C16">
        <v>1167</v>
      </c>
      <c r="D16">
        <v>199</v>
      </c>
      <c r="E16">
        <v>103</v>
      </c>
      <c r="F16">
        <v>580</v>
      </c>
      <c r="G16">
        <v>285</v>
      </c>
      <c r="H16">
        <v>490</v>
      </c>
      <c r="I16">
        <v>478</v>
      </c>
      <c r="J16">
        <v>218</v>
      </c>
      <c r="K16">
        <v>356</v>
      </c>
      <c r="L16">
        <v>429</v>
      </c>
      <c r="M16">
        <v>165</v>
      </c>
      <c r="N16">
        <v>71</v>
      </c>
      <c r="O16">
        <v>142</v>
      </c>
      <c r="P16">
        <v>32</v>
      </c>
      <c r="Q16">
        <v>425</v>
      </c>
      <c r="R16">
        <v>298</v>
      </c>
      <c r="S16">
        <v>379</v>
      </c>
      <c r="T16">
        <v>506</v>
      </c>
      <c r="U16">
        <v>252</v>
      </c>
      <c r="V16" t="s">
        <v>73</v>
      </c>
      <c r="W16">
        <v>1699</v>
      </c>
      <c r="X16">
        <v>85</v>
      </c>
      <c r="Y16" t="s">
        <v>73</v>
      </c>
      <c r="Z16">
        <v>95</v>
      </c>
    </row>
    <row r="17" spans="1:26" x14ac:dyDescent="0.3">
      <c r="A17">
        <v>101041021</v>
      </c>
      <c r="B17" t="s">
        <v>88</v>
      </c>
      <c r="C17">
        <v>339</v>
      </c>
      <c r="D17">
        <v>30</v>
      </c>
      <c r="E17">
        <v>51</v>
      </c>
      <c r="F17">
        <v>170</v>
      </c>
      <c r="G17">
        <v>88</v>
      </c>
      <c r="H17">
        <v>149</v>
      </c>
      <c r="I17">
        <v>160</v>
      </c>
      <c r="J17">
        <v>86</v>
      </c>
      <c r="K17">
        <v>112</v>
      </c>
      <c r="L17">
        <v>54</v>
      </c>
      <c r="M17">
        <v>62</v>
      </c>
      <c r="N17">
        <v>16</v>
      </c>
      <c r="O17">
        <v>63</v>
      </c>
      <c r="P17">
        <v>12</v>
      </c>
      <c r="Q17">
        <v>126</v>
      </c>
      <c r="R17">
        <v>91</v>
      </c>
      <c r="S17">
        <v>80</v>
      </c>
      <c r="T17">
        <v>101</v>
      </c>
      <c r="U17">
        <v>91</v>
      </c>
      <c r="V17">
        <v>42</v>
      </c>
      <c r="W17">
        <v>429</v>
      </c>
      <c r="X17">
        <v>21</v>
      </c>
      <c r="Y17" t="s">
        <v>73</v>
      </c>
      <c r="Z17">
        <v>22</v>
      </c>
    </row>
    <row r="18" spans="1:26" x14ac:dyDescent="0.3">
      <c r="A18">
        <v>101041022</v>
      </c>
      <c r="B18" t="s">
        <v>89</v>
      </c>
      <c r="C18" t="s">
        <v>73</v>
      </c>
      <c r="D18" t="s">
        <v>73</v>
      </c>
      <c r="E18" t="s">
        <v>73</v>
      </c>
      <c r="F18" t="s">
        <v>73</v>
      </c>
      <c r="G18" t="s">
        <v>73</v>
      </c>
      <c r="H18" t="s">
        <v>73</v>
      </c>
      <c r="I18" t="s">
        <v>73</v>
      </c>
      <c r="J18" t="s">
        <v>73</v>
      </c>
      <c r="K18" t="s">
        <v>73</v>
      </c>
      <c r="L18" t="s">
        <v>73</v>
      </c>
      <c r="M18" t="s">
        <v>73</v>
      </c>
      <c r="N18" t="s">
        <v>73</v>
      </c>
      <c r="O18" t="s">
        <v>73</v>
      </c>
      <c r="P18" t="s">
        <v>73</v>
      </c>
      <c r="Q18" t="s">
        <v>73</v>
      </c>
      <c r="R18" t="s">
        <v>73</v>
      </c>
      <c r="S18" t="s">
        <v>73</v>
      </c>
      <c r="T18" t="s">
        <v>73</v>
      </c>
      <c r="U18" t="s">
        <v>73</v>
      </c>
      <c r="V18" t="s">
        <v>73</v>
      </c>
      <c r="W18" t="s">
        <v>73</v>
      </c>
      <c r="X18" t="s">
        <v>73</v>
      </c>
      <c r="Y18" t="s">
        <v>73</v>
      </c>
      <c r="Z18" t="s">
        <v>73</v>
      </c>
    </row>
    <row r="19" spans="1:26" x14ac:dyDescent="0.3">
      <c r="A19">
        <v>101041023</v>
      </c>
      <c r="B19" t="s">
        <v>90</v>
      </c>
      <c r="C19">
        <v>526</v>
      </c>
      <c r="D19">
        <v>100</v>
      </c>
      <c r="E19">
        <v>25</v>
      </c>
      <c r="F19">
        <v>260</v>
      </c>
      <c r="G19">
        <v>142</v>
      </c>
      <c r="H19">
        <v>223</v>
      </c>
      <c r="I19">
        <v>204</v>
      </c>
      <c r="J19">
        <v>139</v>
      </c>
      <c r="K19">
        <v>145</v>
      </c>
      <c r="L19">
        <v>117</v>
      </c>
      <c r="M19">
        <v>120</v>
      </c>
      <c r="N19">
        <v>26</v>
      </c>
      <c r="O19">
        <v>45</v>
      </c>
      <c r="P19">
        <v>20</v>
      </c>
      <c r="Q19">
        <v>188</v>
      </c>
      <c r="R19">
        <v>148</v>
      </c>
      <c r="S19">
        <v>118</v>
      </c>
      <c r="T19">
        <v>86</v>
      </c>
      <c r="U19">
        <v>223</v>
      </c>
      <c r="V19">
        <v>85</v>
      </c>
      <c r="W19">
        <v>644</v>
      </c>
      <c r="X19">
        <v>81</v>
      </c>
      <c r="Y19" t="s">
        <v>73</v>
      </c>
      <c r="Z19">
        <v>56</v>
      </c>
    </row>
    <row r="20" spans="1:26" x14ac:dyDescent="0.3">
      <c r="A20">
        <v>101041024</v>
      </c>
      <c r="B20" t="s">
        <v>91</v>
      </c>
      <c r="C20">
        <v>416</v>
      </c>
      <c r="D20">
        <v>104</v>
      </c>
      <c r="E20">
        <v>17</v>
      </c>
      <c r="F20">
        <v>189</v>
      </c>
      <c r="G20">
        <v>107</v>
      </c>
      <c r="H20">
        <v>150</v>
      </c>
      <c r="I20">
        <v>163</v>
      </c>
      <c r="J20">
        <v>67</v>
      </c>
      <c r="K20">
        <v>140</v>
      </c>
      <c r="L20">
        <v>131</v>
      </c>
      <c r="M20">
        <v>79</v>
      </c>
      <c r="N20">
        <v>26</v>
      </c>
      <c r="O20">
        <v>41</v>
      </c>
      <c r="P20">
        <v>11</v>
      </c>
      <c r="Q20">
        <v>129</v>
      </c>
      <c r="R20">
        <v>106</v>
      </c>
      <c r="S20">
        <v>127</v>
      </c>
      <c r="T20">
        <v>112</v>
      </c>
      <c r="U20">
        <v>141</v>
      </c>
      <c r="V20" t="s">
        <v>73</v>
      </c>
      <c r="W20">
        <v>554</v>
      </c>
      <c r="X20">
        <v>62</v>
      </c>
      <c r="Y20" t="s">
        <v>73</v>
      </c>
      <c r="Z20">
        <v>24</v>
      </c>
    </row>
    <row r="21" spans="1:26" x14ac:dyDescent="0.3">
      <c r="A21">
        <v>101041025</v>
      </c>
      <c r="B21" t="s">
        <v>92</v>
      </c>
      <c r="C21">
        <v>1415</v>
      </c>
      <c r="D21">
        <v>238</v>
      </c>
      <c r="E21">
        <v>128</v>
      </c>
      <c r="F21">
        <v>685</v>
      </c>
      <c r="G21">
        <v>364</v>
      </c>
      <c r="H21">
        <v>588</v>
      </c>
      <c r="I21">
        <v>589</v>
      </c>
      <c r="J21">
        <v>330</v>
      </c>
      <c r="K21">
        <v>434</v>
      </c>
      <c r="L21">
        <v>289</v>
      </c>
      <c r="M21">
        <v>326</v>
      </c>
      <c r="N21">
        <v>81</v>
      </c>
      <c r="O21">
        <v>229</v>
      </c>
      <c r="P21">
        <v>58</v>
      </c>
      <c r="Q21">
        <v>433</v>
      </c>
      <c r="R21">
        <v>377</v>
      </c>
      <c r="S21">
        <v>355</v>
      </c>
      <c r="T21">
        <v>361</v>
      </c>
      <c r="U21">
        <v>570</v>
      </c>
      <c r="V21">
        <v>104</v>
      </c>
      <c r="W21">
        <v>1665</v>
      </c>
      <c r="X21">
        <v>48</v>
      </c>
      <c r="Y21" t="s">
        <v>73</v>
      </c>
      <c r="Z21">
        <v>81</v>
      </c>
    </row>
    <row r="22" spans="1:26" x14ac:dyDescent="0.3">
      <c r="A22">
        <v>101041026</v>
      </c>
      <c r="B22" t="s">
        <v>93</v>
      </c>
      <c r="C22">
        <v>1146</v>
      </c>
      <c r="D22">
        <v>177</v>
      </c>
      <c r="E22">
        <v>77</v>
      </c>
      <c r="F22">
        <v>566</v>
      </c>
      <c r="G22">
        <v>326</v>
      </c>
      <c r="H22">
        <v>476</v>
      </c>
      <c r="I22">
        <v>493</v>
      </c>
      <c r="J22">
        <v>239</v>
      </c>
      <c r="K22">
        <v>416</v>
      </c>
      <c r="L22">
        <v>185</v>
      </c>
      <c r="M22">
        <v>284</v>
      </c>
      <c r="N22">
        <v>62</v>
      </c>
      <c r="O22">
        <v>167</v>
      </c>
      <c r="P22">
        <v>35</v>
      </c>
      <c r="Q22">
        <v>375</v>
      </c>
      <c r="R22">
        <v>329</v>
      </c>
      <c r="S22">
        <v>322</v>
      </c>
      <c r="T22">
        <v>352</v>
      </c>
      <c r="U22">
        <v>365</v>
      </c>
      <c r="V22">
        <v>100</v>
      </c>
      <c r="W22">
        <v>1522</v>
      </c>
      <c r="X22">
        <v>87</v>
      </c>
      <c r="Y22" t="s">
        <v>73</v>
      </c>
      <c r="Z22">
        <v>82</v>
      </c>
    </row>
    <row r="23" spans="1:26" x14ac:dyDescent="0.3">
      <c r="A23">
        <v>101041027</v>
      </c>
      <c r="B23" t="s">
        <v>94</v>
      </c>
      <c r="C23">
        <v>1369</v>
      </c>
      <c r="D23">
        <v>182</v>
      </c>
      <c r="E23">
        <v>96</v>
      </c>
      <c r="F23">
        <v>667</v>
      </c>
      <c r="G23">
        <v>423</v>
      </c>
      <c r="H23">
        <v>594</v>
      </c>
      <c r="I23">
        <v>592</v>
      </c>
      <c r="J23">
        <v>359</v>
      </c>
      <c r="K23">
        <v>488</v>
      </c>
      <c r="L23">
        <v>186</v>
      </c>
      <c r="M23">
        <v>308</v>
      </c>
      <c r="N23">
        <v>75</v>
      </c>
      <c r="O23">
        <v>201</v>
      </c>
      <c r="P23">
        <v>64</v>
      </c>
      <c r="Q23">
        <v>409</v>
      </c>
      <c r="R23">
        <v>438</v>
      </c>
      <c r="S23">
        <v>394</v>
      </c>
      <c r="T23">
        <v>403</v>
      </c>
      <c r="U23">
        <v>413</v>
      </c>
      <c r="V23">
        <v>136</v>
      </c>
      <c r="W23">
        <v>1833</v>
      </c>
      <c r="X23">
        <v>148</v>
      </c>
      <c r="Y23">
        <v>14</v>
      </c>
      <c r="Z23">
        <v>109</v>
      </c>
    </row>
    <row r="24" spans="1:26" x14ac:dyDescent="0.3">
      <c r="A24">
        <v>101051539</v>
      </c>
      <c r="B24" t="s">
        <v>95</v>
      </c>
      <c r="C24">
        <v>3123</v>
      </c>
      <c r="D24">
        <v>659</v>
      </c>
      <c r="E24">
        <v>237</v>
      </c>
      <c r="F24">
        <v>1499</v>
      </c>
      <c r="G24">
        <v>729</v>
      </c>
      <c r="H24">
        <v>1280</v>
      </c>
      <c r="I24">
        <v>1185</v>
      </c>
      <c r="J24">
        <v>810</v>
      </c>
      <c r="K24">
        <v>781</v>
      </c>
      <c r="L24">
        <v>590</v>
      </c>
      <c r="M24">
        <v>938</v>
      </c>
      <c r="N24">
        <v>153</v>
      </c>
      <c r="O24">
        <v>353</v>
      </c>
      <c r="P24">
        <v>157</v>
      </c>
      <c r="Q24">
        <v>1049</v>
      </c>
      <c r="R24">
        <v>752</v>
      </c>
      <c r="S24">
        <v>467</v>
      </c>
      <c r="T24">
        <v>676</v>
      </c>
      <c r="U24">
        <v>1265</v>
      </c>
      <c r="V24">
        <v>638</v>
      </c>
      <c r="W24">
        <v>3438</v>
      </c>
      <c r="X24">
        <v>314</v>
      </c>
      <c r="Y24">
        <v>29</v>
      </c>
      <c r="Z24">
        <v>260</v>
      </c>
    </row>
    <row r="25" spans="1:26" x14ac:dyDescent="0.3">
      <c r="A25">
        <v>101051540</v>
      </c>
      <c r="B25" t="s">
        <v>96</v>
      </c>
      <c r="C25">
        <v>1581</v>
      </c>
      <c r="D25">
        <v>314</v>
      </c>
      <c r="E25">
        <v>115</v>
      </c>
      <c r="F25">
        <v>794</v>
      </c>
      <c r="G25">
        <v>358</v>
      </c>
      <c r="H25">
        <v>612</v>
      </c>
      <c r="I25">
        <v>655</v>
      </c>
      <c r="J25">
        <v>251</v>
      </c>
      <c r="K25">
        <v>557</v>
      </c>
      <c r="L25">
        <v>435</v>
      </c>
      <c r="M25">
        <v>338</v>
      </c>
      <c r="N25">
        <v>122</v>
      </c>
      <c r="O25">
        <v>225</v>
      </c>
      <c r="P25">
        <v>51</v>
      </c>
      <c r="Q25">
        <v>504</v>
      </c>
      <c r="R25">
        <v>365</v>
      </c>
      <c r="S25">
        <v>398</v>
      </c>
      <c r="T25">
        <v>609</v>
      </c>
      <c r="U25">
        <v>427</v>
      </c>
      <c r="V25">
        <v>139</v>
      </c>
      <c r="W25">
        <v>1773</v>
      </c>
      <c r="X25">
        <v>92</v>
      </c>
      <c r="Y25" t="s">
        <v>73</v>
      </c>
      <c r="Z25">
        <v>90</v>
      </c>
    </row>
    <row r="26" spans="1:26" x14ac:dyDescent="0.3">
      <c r="A26">
        <v>101061541</v>
      </c>
      <c r="B26" t="s">
        <v>97</v>
      </c>
      <c r="C26">
        <v>481</v>
      </c>
      <c r="D26">
        <v>88</v>
      </c>
      <c r="E26">
        <v>19</v>
      </c>
      <c r="F26">
        <v>262</v>
      </c>
      <c r="G26">
        <v>112</v>
      </c>
      <c r="H26">
        <v>191</v>
      </c>
      <c r="I26">
        <v>202</v>
      </c>
      <c r="J26">
        <v>133</v>
      </c>
      <c r="K26">
        <v>149</v>
      </c>
      <c r="L26">
        <v>71</v>
      </c>
      <c r="M26">
        <v>120</v>
      </c>
      <c r="N26">
        <v>24</v>
      </c>
      <c r="O26">
        <v>60</v>
      </c>
      <c r="P26">
        <v>24</v>
      </c>
      <c r="Q26">
        <v>172</v>
      </c>
      <c r="R26">
        <v>113</v>
      </c>
      <c r="S26">
        <v>80</v>
      </c>
      <c r="T26">
        <v>151</v>
      </c>
      <c r="U26">
        <v>162</v>
      </c>
      <c r="V26">
        <v>60</v>
      </c>
      <c r="W26">
        <v>637</v>
      </c>
      <c r="X26">
        <v>69</v>
      </c>
      <c r="Y26" t="s">
        <v>73</v>
      </c>
      <c r="Z26">
        <v>50</v>
      </c>
    </row>
    <row r="27" spans="1:26" x14ac:dyDescent="0.3">
      <c r="A27">
        <v>101061542</v>
      </c>
      <c r="B27" t="s">
        <v>98</v>
      </c>
      <c r="C27">
        <v>765</v>
      </c>
      <c r="D27">
        <v>144</v>
      </c>
      <c r="E27">
        <v>67</v>
      </c>
      <c r="F27">
        <v>423</v>
      </c>
      <c r="G27">
        <v>131</v>
      </c>
      <c r="H27">
        <v>290</v>
      </c>
      <c r="I27">
        <v>331</v>
      </c>
      <c r="J27">
        <v>103</v>
      </c>
      <c r="K27">
        <v>283</v>
      </c>
      <c r="L27">
        <v>221</v>
      </c>
      <c r="M27">
        <v>157</v>
      </c>
      <c r="N27">
        <v>66</v>
      </c>
      <c r="O27">
        <v>144</v>
      </c>
      <c r="P27">
        <v>17</v>
      </c>
      <c r="Q27">
        <v>260</v>
      </c>
      <c r="R27">
        <v>134</v>
      </c>
      <c r="S27">
        <v>118</v>
      </c>
      <c r="T27">
        <v>423</v>
      </c>
      <c r="U27">
        <v>152</v>
      </c>
      <c r="V27">
        <v>66</v>
      </c>
      <c r="W27">
        <v>712</v>
      </c>
      <c r="X27">
        <v>26</v>
      </c>
      <c r="Y27">
        <v>11</v>
      </c>
      <c r="Z27">
        <v>26</v>
      </c>
    </row>
    <row r="28" spans="1:26" x14ac:dyDescent="0.3">
      <c r="A28">
        <v>101061543</v>
      </c>
      <c r="B28" t="s">
        <v>99</v>
      </c>
      <c r="C28">
        <v>1770</v>
      </c>
      <c r="D28">
        <v>459</v>
      </c>
      <c r="E28">
        <v>219</v>
      </c>
      <c r="F28">
        <v>763</v>
      </c>
      <c r="G28">
        <v>329</v>
      </c>
      <c r="H28">
        <v>665</v>
      </c>
      <c r="I28">
        <v>646</v>
      </c>
      <c r="J28">
        <v>375</v>
      </c>
      <c r="K28">
        <v>336</v>
      </c>
      <c r="L28">
        <v>529</v>
      </c>
      <c r="M28">
        <v>529</v>
      </c>
      <c r="N28">
        <v>84</v>
      </c>
      <c r="O28">
        <v>193</v>
      </c>
      <c r="P28">
        <v>63</v>
      </c>
      <c r="Q28">
        <v>629</v>
      </c>
      <c r="R28">
        <v>342</v>
      </c>
      <c r="S28">
        <v>308</v>
      </c>
      <c r="T28">
        <v>434</v>
      </c>
      <c r="U28">
        <v>777</v>
      </c>
      <c r="V28">
        <v>226</v>
      </c>
      <c r="W28">
        <v>2053</v>
      </c>
      <c r="X28">
        <v>154</v>
      </c>
      <c r="Y28">
        <v>38</v>
      </c>
      <c r="Z28">
        <v>166</v>
      </c>
    </row>
    <row r="29" spans="1:26" x14ac:dyDescent="0.3">
      <c r="A29">
        <v>101061544</v>
      </c>
      <c r="B29" t="s">
        <v>100</v>
      </c>
      <c r="C29">
        <v>958</v>
      </c>
      <c r="D29">
        <v>162</v>
      </c>
      <c r="E29">
        <v>112</v>
      </c>
      <c r="F29">
        <v>438</v>
      </c>
      <c r="G29">
        <v>245</v>
      </c>
      <c r="H29">
        <v>384</v>
      </c>
      <c r="I29">
        <v>411</v>
      </c>
      <c r="J29">
        <v>200</v>
      </c>
      <c r="K29">
        <v>301</v>
      </c>
      <c r="L29">
        <v>236</v>
      </c>
      <c r="M29">
        <v>222</v>
      </c>
      <c r="N29">
        <v>49</v>
      </c>
      <c r="O29">
        <v>135</v>
      </c>
      <c r="P29">
        <v>21</v>
      </c>
      <c r="Q29">
        <v>340</v>
      </c>
      <c r="R29">
        <v>250</v>
      </c>
      <c r="S29">
        <v>228</v>
      </c>
      <c r="T29">
        <v>410</v>
      </c>
      <c r="U29">
        <v>236</v>
      </c>
      <c r="V29">
        <v>73</v>
      </c>
      <c r="W29">
        <v>1392</v>
      </c>
      <c r="X29">
        <v>128</v>
      </c>
      <c r="Y29" t="s">
        <v>73</v>
      </c>
      <c r="Z29">
        <v>96</v>
      </c>
    </row>
    <row r="30" spans="1:26" x14ac:dyDescent="0.3">
      <c r="A30">
        <v>102011028</v>
      </c>
      <c r="B30" t="s">
        <v>101</v>
      </c>
      <c r="C30">
        <v>619</v>
      </c>
      <c r="D30">
        <v>152</v>
      </c>
      <c r="E30">
        <v>58</v>
      </c>
      <c r="F30">
        <v>298</v>
      </c>
      <c r="G30">
        <v>111</v>
      </c>
      <c r="H30">
        <v>220</v>
      </c>
      <c r="I30">
        <v>247</v>
      </c>
      <c r="J30">
        <v>103</v>
      </c>
      <c r="K30">
        <v>129</v>
      </c>
      <c r="L30">
        <v>190</v>
      </c>
      <c r="M30">
        <v>115</v>
      </c>
      <c r="N30">
        <v>97</v>
      </c>
      <c r="O30">
        <v>85</v>
      </c>
      <c r="P30">
        <v>20</v>
      </c>
      <c r="Q30">
        <v>168</v>
      </c>
      <c r="R30">
        <v>97</v>
      </c>
      <c r="S30">
        <v>120</v>
      </c>
      <c r="T30">
        <v>228</v>
      </c>
      <c r="U30">
        <v>264</v>
      </c>
      <c r="V30" t="s">
        <v>73</v>
      </c>
      <c r="W30">
        <v>411</v>
      </c>
      <c r="X30">
        <v>10</v>
      </c>
      <c r="Y30" t="s">
        <v>73</v>
      </c>
      <c r="Z30">
        <v>12</v>
      </c>
    </row>
    <row r="31" spans="1:26" x14ac:dyDescent="0.3">
      <c r="A31">
        <v>102011029</v>
      </c>
      <c r="B31" t="s">
        <v>102</v>
      </c>
      <c r="C31">
        <v>959</v>
      </c>
      <c r="D31">
        <v>190</v>
      </c>
      <c r="E31">
        <v>67</v>
      </c>
      <c r="F31">
        <v>426</v>
      </c>
      <c r="G31">
        <v>275</v>
      </c>
      <c r="H31">
        <v>332</v>
      </c>
      <c r="I31">
        <v>436</v>
      </c>
      <c r="J31">
        <v>153</v>
      </c>
      <c r="K31">
        <v>303</v>
      </c>
      <c r="L31">
        <v>240</v>
      </c>
      <c r="M31">
        <v>153</v>
      </c>
      <c r="N31">
        <v>99</v>
      </c>
      <c r="O31">
        <v>129</v>
      </c>
      <c r="P31">
        <v>42</v>
      </c>
      <c r="Q31">
        <v>259</v>
      </c>
      <c r="R31">
        <v>239</v>
      </c>
      <c r="S31">
        <v>276</v>
      </c>
      <c r="T31">
        <v>350</v>
      </c>
      <c r="U31">
        <v>279</v>
      </c>
      <c r="V31" t="s">
        <v>73</v>
      </c>
      <c r="W31">
        <v>1017</v>
      </c>
      <c r="X31">
        <v>34</v>
      </c>
      <c r="Y31">
        <v>6</v>
      </c>
      <c r="Z31">
        <v>43</v>
      </c>
    </row>
    <row r="32" spans="1:26" x14ac:dyDescent="0.3">
      <c r="A32">
        <v>102011030</v>
      </c>
      <c r="B32" t="s">
        <v>103</v>
      </c>
      <c r="C32">
        <v>467</v>
      </c>
      <c r="D32">
        <v>73</v>
      </c>
      <c r="E32">
        <v>35</v>
      </c>
      <c r="F32">
        <v>228</v>
      </c>
      <c r="G32">
        <v>129</v>
      </c>
      <c r="H32">
        <v>178</v>
      </c>
      <c r="I32">
        <v>214</v>
      </c>
      <c r="J32">
        <v>115</v>
      </c>
      <c r="K32">
        <v>137</v>
      </c>
      <c r="L32">
        <v>120</v>
      </c>
      <c r="M32">
        <v>52</v>
      </c>
      <c r="N32">
        <v>59</v>
      </c>
      <c r="O32">
        <v>71</v>
      </c>
      <c r="P32">
        <v>9</v>
      </c>
      <c r="Q32">
        <v>135</v>
      </c>
      <c r="R32">
        <v>118</v>
      </c>
      <c r="S32">
        <v>115</v>
      </c>
      <c r="T32">
        <v>197</v>
      </c>
      <c r="U32">
        <v>136</v>
      </c>
      <c r="V32" t="s">
        <v>73</v>
      </c>
      <c r="W32">
        <v>434</v>
      </c>
      <c r="X32">
        <v>34</v>
      </c>
      <c r="Y32">
        <v>11</v>
      </c>
      <c r="Z32">
        <v>18</v>
      </c>
    </row>
    <row r="33" spans="1:26" x14ac:dyDescent="0.3">
      <c r="A33">
        <v>102011031</v>
      </c>
      <c r="B33" t="s">
        <v>104</v>
      </c>
      <c r="C33">
        <v>1506</v>
      </c>
      <c r="D33">
        <v>271</v>
      </c>
      <c r="E33">
        <v>87</v>
      </c>
      <c r="F33">
        <v>671</v>
      </c>
      <c r="G33">
        <v>477</v>
      </c>
      <c r="H33">
        <v>571</v>
      </c>
      <c r="I33">
        <v>664</v>
      </c>
      <c r="J33">
        <v>343</v>
      </c>
      <c r="K33">
        <v>479</v>
      </c>
      <c r="L33">
        <v>329</v>
      </c>
      <c r="M33">
        <v>255</v>
      </c>
      <c r="N33">
        <v>131</v>
      </c>
      <c r="O33">
        <v>165</v>
      </c>
      <c r="P33">
        <v>65</v>
      </c>
      <c r="Q33">
        <v>439</v>
      </c>
      <c r="R33">
        <v>436</v>
      </c>
      <c r="S33">
        <v>391</v>
      </c>
      <c r="T33">
        <v>414</v>
      </c>
      <c r="U33">
        <v>360</v>
      </c>
      <c r="V33">
        <v>148</v>
      </c>
      <c r="W33">
        <v>1678</v>
      </c>
      <c r="X33">
        <v>57</v>
      </c>
      <c r="Y33">
        <v>25</v>
      </c>
      <c r="Z33">
        <v>82</v>
      </c>
    </row>
    <row r="34" spans="1:26" x14ac:dyDescent="0.3">
      <c r="A34">
        <v>102011032</v>
      </c>
      <c r="B34" t="s">
        <v>105</v>
      </c>
      <c r="C34">
        <v>3284</v>
      </c>
      <c r="D34">
        <v>599</v>
      </c>
      <c r="E34">
        <v>307</v>
      </c>
      <c r="F34">
        <v>1770</v>
      </c>
      <c r="G34">
        <v>607</v>
      </c>
      <c r="H34">
        <v>1263</v>
      </c>
      <c r="I34">
        <v>1421</v>
      </c>
      <c r="J34">
        <v>1065</v>
      </c>
      <c r="K34">
        <v>618</v>
      </c>
      <c r="L34">
        <v>658</v>
      </c>
      <c r="M34">
        <v>624</v>
      </c>
      <c r="N34">
        <v>267</v>
      </c>
      <c r="O34">
        <v>542</v>
      </c>
      <c r="P34">
        <v>184</v>
      </c>
      <c r="Q34">
        <v>1144</v>
      </c>
      <c r="R34">
        <v>547</v>
      </c>
      <c r="S34">
        <v>267</v>
      </c>
      <c r="T34">
        <v>625</v>
      </c>
      <c r="U34">
        <v>1609</v>
      </c>
      <c r="V34">
        <v>576</v>
      </c>
      <c r="W34">
        <v>2641</v>
      </c>
      <c r="X34">
        <v>171</v>
      </c>
      <c r="Y34">
        <v>115</v>
      </c>
      <c r="Z34">
        <v>235</v>
      </c>
    </row>
    <row r="35" spans="1:26" x14ac:dyDescent="0.3">
      <c r="A35">
        <v>102011033</v>
      </c>
      <c r="B35" t="s">
        <v>106</v>
      </c>
      <c r="C35">
        <v>610</v>
      </c>
      <c r="D35">
        <v>176</v>
      </c>
      <c r="E35">
        <v>65</v>
      </c>
      <c r="F35">
        <v>311</v>
      </c>
      <c r="G35">
        <v>58</v>
      </c>
      <c r="H35">
        <v>212</v>
      </c>
      <c r="I35">
        <v>222</v>
      </c>
      <c r="J35">
        <v>60</v>
      </c>
      <c r="K35">
        <v>81</v>
      </c>
      <c r="L35">
        <v>317</v>
      </c>
      <c r="M35">
        <v>112</v>
      </c>
      <c r="N35">
        <v>102</v>
      </c>
      <c r="O35">
        <v>76</v>
      </c>
      <c r="P35">
        <v>12</v>
      </c>
      <c r="Q35">
        <v>189</v>
      </c>
      <c r="R35">
        <v>55</v>
      </c>
      <c r="S35">
        <v>61</v>
      </c>
      <c r="T35">
        <v>281</v>
      </c>
      <c r="U35">
        <v>203</v>
      </c>
      <c r="V35">
        <v>66</v>
      </c>
      <c r="W35">
        <v>541</v>
      </c>
      <c r="X35">
        <v>54</v>
      </c>
      <c r="Y35">
        <v>16</v>
      </c>
      <c r="Z35">
        <v>36</v>
      </c>
    </row>
    <row r="36" spans="1:26" x14ac:dyDescent="0.3">
      <c r="A36">
        <v>102011034</v>
      </c>
      <c r="B36" t="s">
        <v>107</v>
      </c>
      <c r="C36">
        <v>979</v>
      </c>
      <c r="D36">
        <v>188</v>
      </c>
      <c r="E36">
        <v>46</v>
      </c>
      <c r="F36">
        <v>436</v>
      </c>
      <c r="G36">
        <v>309</v>
      </c>
      <c r="H36">
        <v>366</v>
      </c>
      <c r="I36">
        <v>425</v>
      </c>
      <c r="J36">
        <v>202</v>
      </c>
      <c r="K36">
        <v>301</v>
      </c>
      <c r="L36">
        <v>237</v>
      </c>
      <c r="M36">
        <v>160</v>
      </c>
      <c r="N36">
        <v>91</v>
      </c>
      <c r="O36">
        <v>90</v>
      </c>
      <c r="P36">
        <v>32</v>
      </c>
      <c r="Q36">
        <v>288</v>
      </c>
      <c r="R36">
        <v>291</v>
      </c>
      <c r="S36">
        <v>116</v>
      </c>
      <c r="T36">
        <v>293</v>
      </c>
      <c r="U36">
        <v>192</v>
      </c>
      <c r="V36">
        <v>145</v>
      </c>
      <c r="W36">
        <v>1028</v>
      </c>
      <c r="X36">
        <v>33</v>
      </c>
      <c r="Y36" t="s">
        <v>73</v>
      </c>
      <c r="Z36">
        <v>81</v>
      </c>
    </row>
    <row r="37" spans="1:26" x14ac:dyDescent="0.3">
      <c r="A37">
        <v>102011035</v>
      </c>
      <c r="B37" t="s">
        <v>108</v>
      </c>
      <c r="C37">
        <v>724</v>
      </c>
      <c r="D37">
        <v>188</v>
      </c>
      <c r="E37">
        <v>56</v>
      </c>
      <c r="F37">
        <v>352</v>
      </c>
      <c r="G37">
        <v>128</v>
      </c>
      <c r="H37">
        <v>242</v>
      </c>
      <c r="I37">
        <v>294</v>
      </c>
      <c r="J37">
        <v>69</v>
      </c>
      <c r="K37">
        <v>155</v>
      </c>
      <c r="L37">
        <v>345</v>
      </c>
      <c r="M37">
        <v>130</v>
      </c>
      <c r="N37">
        <v>78</v>
      </c>
      <c r="O37">
        <v>113</v>
      </c>
      <c r="P37">
        <v>19</v>
      </c>
      <c r="Q37">
        <v>213</v>
      </c>
      <c r="R37">
        <v>114</v>
      </c>
      <c r="S37">
        <v>152</v>
      </c>
      <c r="T37">
        <v>263</v>
      </c>
      <c r="U37">
        <v>225</v>
      </c>
      <c r="V37">
        <v>69</v>
      </c>
      <c r="W37">
        <v>685</v>
      </c>
      <c r="X37">
        <v>68</v>
      </c>
      <c r="Y37">
        <v>15</v>
      </c>
      <c r="Z37">
        <v>53</v>
      </c>
    </row>
    <row r="38" spans="1:26" x14ac:dyDescent="0.3">
      <c r="A38">
        <v>102011036</v>
      </c>
      <c r="B38" t="s">
        <v>109</v>
      </c>
      <c r="C38">
        <v>822</v>
      </c>
      <c r="D38">
        <v>215</v>
      </c>
      <c r="E38">
        <v>85</v>
      </c>
      <c r="F38">
        <v>391</v>
      </c>
      <c r="G38">
        <v>131</v>
      </c>
      <c r="H38">
        <v>269</v>
      </c>
      <c r="I38">
        <v>338</v>
      </c>
      <c r="J38">
        <v>102</v>
      </c>
      <c r="K38">
        <v>169</v>
      </c>
      <c r="L38">
        <v>288</v>
      </c>
      <c r="M38">
        <v>182</v>
      </c>
      <c r="N38">
        <v>83</v>
      </c>
      <c r="O38">
        <v>109</v>
      </c>
      <c r="P38">
        <v>15</v>
      </c>
      <c r="Q38">
        <v>285</v>
      </c>
      <c r="R38">
        <v>115</v>
      </c>
      <c r="S38">
        <v>124</v>
      </c>
      <c r="T38">
        <v>332</v>
      </c>
      <c r="U38">
        <v>245</v>
      </c>
      <c r="V38">
        <v>108</v>
      </c>
      <c r="W38">
        <v>676</v>
      </c>
      <c r="X38">
        <v>56</v>
      </c>
      <c r="Y38">
        <v>0</v>
      </c>
      <c r="Z38">
        <v>54</v>
      </c>
    </row>
    <row r="39" spans="1:26" x14ac:dyDescent="0.3">
      <c r="A39">
        <v>102011037</v>
      </c>
      <c r="B39" t="s">
        <v>110</v>
      </c>
      <c r="C39">
        <v>580</v>
      </c>
      <c r="D39">
        <v>86</v>
      </c>
      <c r="E39">
        <v>38</v>
      </c>
      <c r="F39">
        <v>283</v>
      </c>
      <c r="G39">
        <v>172</v>
      </c>
      <c r="H39">
        <v>213</v>
      </c>
      <c r="I39">
        <v>280</v>
      </c>
      <c r="J39">
        <v>200</v>
      </c>
      <c r="K39">
        <v>155</v>
      </c>
      <c r="L39">
        <v>119</v>
      </c>
      <c r="M39">
        <v>91</v>
      </c>
      <c r="N39">
        <v>39</v>
      </c>
      <c r="O39">
        <v>99</v>
      </c>
      <c r="P39">
        <v>30</v>
      </c>
      <c r="Q39">
        <v>169</v>
      </c>
      <c r="R39">
        <v>155</v>
      </c>
      <c r="S39">
        <v>151</v>
      </c>
      <c r="T39">
        <v>168</v>
      </c>
      <c r="U39">
        <v>195</v>
      </c>
      <c r="V39">
        <v>33</v>
      </c>
      <c r="W39">
        <v>685</v>
      </c>
      <c r="X39">
        <v>29</v>
      </c>
      <c r="Y39">
        <v>23</v>
      </c>
      <c r="Z39">
        <v>31</v>
      </c>
    </row>
    <row r="40" spans="1:26" x14ac:dyDescent="0.3">
      <c r="A40">
        <v>102011038</v>
      </c>
      <c r="B40" t="s">
        <v>111</v>
      </c>
      <c r="C40">
        <v>706</v>
      </c>
      <c r="D40">
        <v>135</v>
      </c>
      <c r="E40">
        <v>42</v>
      </c>
      <c r="F40">
        <v>340</v>
      </c>
      <c r="G40">
        <v>188</v>
      </c>
      <c r="H40">
        <v>257</v>
      </c>
      <c r="I40">
        <v>313</v>
      </c>
      <c r="J40">
        <v>105</v>
      </c>
      <c r="K40">
        <v>197</v>
      </c>
      <c r="L40">
        <v>195</v>
      </c>
      <c r="M40">
        <v>105</v>
      </c>
      <c r="N40">
        <v>90</v>
      </c>
      <c r="O40">
        <v>86</v>
      </c>
      <c r="P40">
        <v>18</v>
      </c>
      <c r="Q40">
        <v>205</v>
      </c>
      <c r="R40">
        <v>171</v>
      </c>
      <c r="S40">
        <v>177</v>
      </c>
      <c r="T40">
        <v>300</v>
      </c>
      <c r="U40">
        <v>168</v>
      </c>
      <c r="V40" t="s">
        <v>73</v>
      </c>
      <c r="W40">
        <v>659</v>
      </c>
      <c r="X40">
        <v>18</v>
      </c>
      <c r="Y40" t="s">
        <v>73</v>
      </c>
      <c r="Z40">
        <v>36</v>
      </c>
    </row>
    <row r="41" spans="1:26" x14ac:dyDescent="0.3">
      <c r="A41">
        <v>102011039</v>
      </c>
      <c r="B41" t="s">
        <v>112</v>
      </c>
      <c r="C41">
        <v>1295</v>
      </c>
      <c r="D41">
        <v>325</v>
      </c>
      <c r="E41">
        <v>134</v>
      </c>
      <c r="F41">
        <v>609</v>
      </c>
      <c r="G41">
        <v>227</v>
      </c>
      <c r="H41">
        <v>432</v>
      </c>
      <c r="I41">
        <v>538</v>
      </c>
      <c r="J41">
        <v>161</v>
      </c>
      <c r="K41">
        <v>316</v>
      </c>
      <c r="L41">
        <v>424</v>
      </c>
      <c r="M41">
        <v>244</v>
      </c>
      <c r="N41">
        <v>189</v>
      </c>
      <c r="O41">
        <v>176</v>
      </c>
      <c r="P41">
        <v>43</v>
      </c>
      <c r="Q41">
        <v>373</v>
      </c>
      <c r="R41">
        <v>189</v>
      </c>
      <c r="S41">
        <v>221</v>
      </c>
      <c r="T41">
        <v>501</v>
      </c>
      <c r="U41">
        <v>522</v>
      </c>
      <c r="V41" t="s">
        <v>73</v>
      </c>
      <c r="W41">
        <v>1014</v>
      </c>
      <c r="X41">
        <v>45</v>
      </c>
      <c r="Y41">
        <v>15</v>
      </c>
      <c r="Z41">
        <v>38</v>
      </c>
    </row>
    <row r="42" spans="1:26" x14ac:dyDescent="0.3">
      <c r="A42">
        <v>102011040</v>
      </c>
      <c r="B42" t="s">
        <v>113</v>
      </c>
      <c r="C42">
        <v>3814</v>
      </c>
      <c r="D42">
        <v>801</v>
      </c>
      <c r="E42">
        <v>315</v>
      </c>
      <c r="F42">
        <v>1904</v>
      </c>
      <c r="G42">
        <v>794</v>
      </c>
      <c r="H42">
        <v>1325</v>
      </c>
      <c r="I42">
        <v>1688</v>
      </c>
      <c r="J42">
        <v>981</v>
      </c>
      <c r="K42">
        <v>786</v>
      </c>
      <c r="L42">
        <v>786</v>
      </c>
      <c r="M42">
        <v>838</v>
      </c>
      <c r="N42">
        <v>323</v>
      </c>
      <c r="O42">
        <v>526</v>
      </c>
      <c r="P42">
        <v>201</v>
      </c>
      <c r="Q42">
        <v>1239</v>
      </c>
      <c r="R42">
        <v>723</v>
      </c>
      <c r="S42">
        <v>653</v>
      </c>
      <c r="T42">
        <v>884</v>
      </c>
      <c r="U42">
        <v>2017</v>
      </c>
      <c r="V42">
        <v>190</v>
      </c>
      <c r="W42">
        <v>3620</v>
      </c>
      <c r="X42">
        <v>201</v>
      </c>
      <c r="Y42">
        <v>43</v>
      </c>
      <c r="Z42">
        <v>184</v>
      </c>
    </row>
    <row r="43" spans="1:26" x14ac:dyDescent="0.3">
      <c r="A43">
        <v>102011041</v>
      </c>
      <c r="B43" t="s">
        <v>114</v>
      </c>
      <c r="C43">
        <v>802</v>
      </c>
      <c r="D43">
        <v>163</v>
      </c>
      <c r="E43">
        <v>80</v>
      </c>
      <c r="F43">
        <v>359</v>
      </c>
      <c r="G43">
        <v>201</v>
      </c>
      <c r="H43">
        <v>288</v>
      </c>
      <c r="I43">
        <v>352</v>
      </c>
      <c r="J43">
        <v>107</v>
      </c>
      <c r="K43">
        <v>231</v>
      </c>
      <c r="L43">
        <v>241</v>
      </c>
      <c r="M43">
        <v>134</v>
      </c>
      <c r="N43">
        <v>81</v>
      </c>
      <c r="O43">
        <v>115</v>
      </c>
      <c r="P43">
        <v>24</v>
      </c>
      <c r="Q43">
        <v>244</v>
      </c>
      <c r="R43">
        <v>176</v>
      </c>
      <c r="S43">
        <v>143</v>
      </c>
      <c r="T43">
        <v>293</v>
      </c>
      <c r="U43">
        <v>284</v>
      </c>
      <c r="V43" t="s">
        <v>73</v>
      </c>
      <c r="W43">
        <v>681</v>
      </c>
      <c r="X43">
        <v>28</v>
      </c>
      <c r="Y43" t="s">
        <v>73</v>
      </c>
      <c r="Z43">
        <v>31</v>
      </c>
    </row>
    <row r="44" spans="1:26" x14ac:dyDescent="0.3">
      <c r="A44">
        <v>102011042</v>
      </c>
      <c r="B44" t="s">
        <v>115</v>
      </c>
      <c r="C44">
        <v>2354</v>
      </c>
      <c r="D44">
        <v>443</v>
      </c>
      <c r="E44">
        <v>174</v>
      </c>
      <c r="F44">
        <v>1236</v>
      </c>
      <c r="G44">
        <v>501</v>
      </c>
      <c r="H44">
        <v>872</v>
      </c>
      <c r="I44">
        <v>1039</v>
      </c>
      <c r="J44">
        <v>689</v>
      </c>
      <c r="K44">
        <v>495</v>
      </c>
      <c r="L44">
        <v>398</v>
      </c>
      <c r="M44">
        <v>528</v>
      </c>
      <c r="N44">
        <v>182</v>
      </c>
      <c r="O44">
        <v>311</v>
      </c>
      <c r="P44">
        <v>130</v>
      </c>
      <c r="Q44">
        <v>829</v>
      </c>
      <c r="R44">
        <v>458</v>
      </c>
      <c r="S44">
        <v>329</v>
      </c>
      <c r="T44">
        <v>556</v>
      </c>
      <c r="U44">
        <v>994</v>
      </c>
      <c r="V44">
        <v>392</v>
      </c>
      <c r="W44">
        <v>2353</v>
      </c>
      <c r="X44">
        <v>196</v>
      </c>
      <c r="Y44">
        <v>42</v>
      </c>
      <c r="Z44">
        <v>182</v>
      </c>
    </row>
    <row r="45" spans="1:26" x14ac:dyDescent="0.3">
      <c r="A45">
        <v>102011043</v>
      </c>
      <c r="B45" t="s">
        <v>116</v>
      </c>
      <c r="C45">
        <v>1730</v>
      </c>
      <c r="D45">
        <v>432</v>
      </c>
      <c r="E45">
        <v>148</v>
      </c>
      <c r="F45">
        <v>799</v>
      </c>
      <c r="G45">
        <v>352</v>
      </c>
      <c r="H45">
        <v>586</v>
      </c>
      <c r="I45">
        <v>713</v>
      </c>
      <c r="J45">
        <v>278</v>
      </c>
      <c r="K45">
        <v>399</v>
      </c>
      <c r="L45">
        <v>501</v>
      </c>
      <c r="M45">
        <v>449</v>
      </c>
      <c r="N45">
        <v>128</v>
      </c>
      <c r="O45">
        <v>238</v>
      </c>
      <c r="P45">
        <v>60</v>
      </c>
      <c r="Q45">
        <v>555</v>
      </c>
      <c r="R45">
        <v>319</v>
      </c>
      <c r="S45">
        <v>205</v>
      </c>
      <c r="T45">
        <v>505</v>
      </c>
      <c r="U45">
        <v>523</v>
      </c>
      <c r="V45">
        <v>323</v>
      </c>
      <c r="W45">
        <v>1680</v>
      </c>
      <c r="X45">
        <v>174</v>
      </c>
      <c r="Y45">
        <v>28</v>
      </c>
      <c r="Z45">
        <v>121</v>
      </c>
    </row>
    <row r="46" spans="1:26" x14ac:dyDescent="0.3">
      <c r="A46">
        <v>102021044</v>
      </c>
      <c r="B46" t="s">
        <v>117</v>
      </c>
      <c r="C46">
        <v>3104</v>
      </c>
      <c r="D46">
        <v>807</v>
      </c>
      <c r="E46">
        <v>242</v>
      </c>
      <c r="F46">
        <v>1507</v>
      </c>
      <c r="G46">
        <v>548</v>
      </c>
      <c r="H46">
        <v>1015</v>
      </c>
      <c r="I46">
        <v>1282</v>
      </c>
      <c r="J46">
        <v>554</v>
      </c>
      <c r="K46">
        <v>645</v>
      </c>
      <c r="L46">
        <v>921</v>
      </c>
      <c r="M46">
        <v>832</v>
      </c>
      <c r="N46">
        <v>289</v>
      </c>
      <c r="O46">
        <v>388</v>
      </c>
      <c r="P46">
        <v>105</v>
      </c>
      <c r="Q46">
        <v>1012</v>
      </c>
      <c r="R46">
        <v>503</v>
      </c>
      <c r="S46">
        <v>391</v>
      </c>
      <c r="T46">
        <v>1025</v>
      </c>
      <c r="U46">
        <v>1035</v>
      </c>
      <c r="V46">
        <v>486</v>
      </c>
      <c r="W46">
        <v>2887</v>
      </c>
      <c r="X46">
        <v>292</v>
      </c>
      <c r="Y46">
        <v>19</v>
      </c>
      <c r="Z46">
        <v>190</v>
      </c>
    </row>
    <row r="47" spans="1:26" x14ac:dyDescent="0.3">
      <c r="A47">
        <v>102021045</v>
      </c>
      <c r="B47" t="s">
        <v>118</v>
      </c>
      <c r="C47">
        <v>1868</v>
      </c>
      <c r="D47">
        <v>617</v>
      </c>
      <c r="E47">
        <v>136</v>
      </c>
      <c r="F47">
        <v>856</v>
      </c>
      <c r="G47">
        <v>259</v>
      </c>
      <c r="H47">
        <v>496</v>
      </c>
      <c r="I47">
        <v>755</v>
      </c>
      <c r="J47">
        <v>161</v>
      </c>
      <c r="K47">
        <v>354</v>
      </c>
      <c r="L47">
        <v>539</v>
      </c>
      <c r="M47">
        <v>677</v>
      </c>
      <c r="N47">
        <v>146</v>
      </c>
      <c r="O47">
        <v>197</v>
      </c>
      <c r="P47">
        <v>47</v>
      </c>
      <c r="Q47">
        <v>619</v>
      </c>
      <c r="R47">
        <v>243</v>
      </c>
      <c r="S47">
        <v>202</v>
      </c>
      <c r="T47">
        <v>631</v>
      </c>
      <c r="U47">
        <v>978</v>
      </c>
      <c r="V47">
        <v>13</v>
      </c>
      <c r="W47">
        <v>1759</v>
      </c>
      <c r="X47">
        <v>236</v>
      </c>
      <c r="Y47">
        <v>12</v>
      </c>
      <c r="Z47">
        <v>158</v>
      </c>
    </row>
    <row r="48" spans="1:26" x14ac:dyDescent="0.3">
      <c r="A48">
        <v>102021046</v>
      </c>
      <c r="B48" t="s">
        <v>119</v>
      </c>
      <c r="C48">
        <v>1364</v>
      </c>
      <c r="D48">
        <v>294</v>
      </c>
      <c r="E48">
        <v>108</v>
      </c>
      <c r="F48">
        <v>670</v>
      </c>
      <c r="G48">
        <v>292</v>
      </c>
      <c r="H48">
        <v>473</v>
      </c>
      <c r="I48">
        <v>597</v>
      </c>
      <c r="J48">
        <v>332</v>
      </c>
      <c r="K48">
        <v>367</v>
      </c>
      <c r="L48">
        <v>288</v>
      </c>
      <c r="M48">
        <v>368</v>
      </c>
      <c r="N48">
        <v>113</v>
      </c>
      <c r="O48">
        <v>198</v>
      </c>
      <c r="P48">
        <v>68</v>
      </c>
      <c r="Q48">
        <v>428</v>
      </c>
      <c r="R48">
        <v>263</v>
      </c>
      <c r="S48">
        <v>277</v>
      </c>
      <c r="T48">
        <v>456</v>
      </c>
      <c r="U48">
        <v>561</v>
      </c>
      <c r="V48">
        <v>4</v>
      </c>
      <c r="W48">
        <v>1542</v>
      </c>
      <c r="X48">
        <v>152</v>
      </c>
      <c r="Y48" t="s">
        <v>73</v>
      </c>
      <c r="Z48">
        <v>100</v>
      </c>
    </row>
    <row r="49" spans="1:26" x14ac:dyDescent="0.3">
      <c r="A49">
        <v>102021047</v>
      </c>
      <c r="B49" t="s">
        <v>120</v>
      </c>
      <c r="C49">
        <v>1690</v>
      </c>
      <c r="D49">
        <v>448</v>
      </c>
      <c r="E49">
        <v>115</v>
      </c>
      <c r="F49">
        <v>794</v>
      </c>
      <c r="G49">
        <v>332</v>
      </c>
      <c r="H49">
        <v>553</v>
      </c>
      <c r="I49">
        <v>688</v>
      </c>
      <c r="J49">
        <v>226</v>
      </c>
      <c r="K49">
        <v>427</v>
      </c>
      <c r="L49">
        <v>545</v>
      </c>
      <c r="M49">
        <v>390</v>
      </c>
      <c r="N49">
        <v>175</v>
      </c>
      <c r="O49">
        <v>209</v>
      </c>
      <c r="P49">
        <v>44</v>
      </c>
      <c r="Q49">
        <v>510</v>
      </c>
      <c r="R49">
        <v>302</v>
      </c>
      <c r="S49">
        <v>288</v>
      </c>
      <c r="T49">
        <v>629</v>
      </c>
      <c r="U49">
        <v>558</v>
      </c>
      <c r="V49">
        <v>142</v>
      </c>
      <c r="W49">
        <v>1530</v>
      </c>
      <c r="X49">
        <v>99</v>
      </c>
      <c r="Y49">
        <v>16</v>
      </c>
      <c r="Z49">
        <v>89</v>
      </c>
    </row>
    <row r="50" spans="1:26" x14ac:dyDescent="0.3">
      <c r="A50">
        <v>102021048</v>
      </c>
      <c r="B50" t="s">
        <v>121</v>
      </c>
      <c r="C50">
        <v>3641</v>
      </c>
      <c r="D50">
        <v>902</v>
      </c>
      <c r="E50">
        <v>321</v>
      </c>
      <c r="F50">
        <v>1756</v>
      </c>
      <c r="G50">
        <v>662</v>
      </c>
      <c r="H50">
        <v>1192</v>
      </c>
      <c r="I50">
        <v>1547</v>
      </c>
      <c r="J50">
        <v>733</v>
      </c>
      <c r="K50">
        <v>764</v>
      </c>
      <c r="L50">
        <v>787</v>
      </c>
      <c r="M50">
        <v>1103</v>
      </c>
      <c r="N50">
        <v>277</v>
      </c>
      <c r="O50">
        <v>447</v>
      </c>
      <c r="P50">
        <v>170</v>
      </c>
      <c r="Q50">
        <v>1236</v>
      </c>
      <c r="R50">
        <v>609</v>
      </c>
      <c r="S50">
        <v>456</v>
      </c>
      <c r="T50">
        <v>1062</v>
      </c>
      <c r="U50">
        <v>1529</v>
      </c>
      <c r="V50">
        <v>365</v>
      </c>
      <c r="W50">
        <v>3615</v>
      </c>
      <c r="X50">
        <v>338</v>
      </c>
      <c r="Y50">
        <v>48</v>
      </c>
      <c r="Z50">
        <v>263</v>
      </c>
    </row>
    <row r="51" spans="1:26" x14ac:dyDescent="0.3">
      <c r="A51">
        <v>102021049</v>
      </c>
      <c r="B51" t="s">
        <v>122</v>
      </c>
      <c r="C51">
        <v>366</v>
      </c>
      <c r="D51">
        <v>125</v>
      </c>
      <c r="E51">
        <v>15</v>
      </c>
      <c r="F51">
        <v>165</v>
      </c>
      <c r="G51">
        <v>62</v>
      </c>
      <c r="H51">
        <v>84</v>
      </c>
      <c r="I51">
        <v>158</v>
      </c>
      <c r="J51">
        <v>34</v>
      </c>
      <c r="K51">
        <v>69</v>
      </c>
      <c r="L51">
        <v>140</v>
      </c>
      <c r="M51">
        <v>103</v>
      </c>
      <c r="N51">
        <v>69</v>
      </c>
      <c r="O51">
        <v>25</v>
      </c>
      <c r="P51">
        <v>5</v>
      </c>
      <c r="Q51">
        <v>94</v>
      </c>
      <c r="R51">
        <v>49</v>
      </c>
      <c r="S51">
        <v>45</v>
      </c>
      <c r="T51">
        <v>281</v>
      </c>
      <c r="U51">
        <v>30</v>
      </c>
      <c r="V51">
        <v>0</v>
      </c>
      <c r="W51">
        <v>281</v>
      </c>
      <c r="X51">
        <v>11</v>
      </c>
      <c r="Y51" t="s">
        <v>73</v>
      </c>
      <c r="Z51">
        <v>19</v>
      </c>
    </row>
    <row r="52" spans="1:26" x14ac:dyDescent="0.3">
      <c r="A52">
        <v>102021050</v>
      </c>
      <c r="B52" t="s">
        <v>123</v>
      </c>
      <c r="C52">
        <v>1506</v>
      </c>
      <c r="D52">
        <v>285</v>
      </c>
      <c r="E52">
        <v>94</v>
      </c>
      <c r="F52">
        <v>660</v>
      </c>
      <c r="G52">
        <v>466</v>
      </c>
      <c r="H52">
        <v>528</v>
      </c>
      <c r="I52">
        <v>692</v>
      </c>
      <c r="J52">
        <v>271</v>
      </c>
      <c r="K52">
        <v>548</v>
      </c>
      <c r="L52">
        <v>278</v>
      </c>
      <c r="M52">
        <v>350</v>
      </c>
      <c r="N52">
        <v>84</v>
      </c>
      <c r="O52">
        <v>174</v>
      </c>
      <c r="P52">
        <v>63</v>
      </c>
      <c r="Q52">
        <v>478</v>
      </c>
      <c r="R52">
        <v>422</v>
      </c>
      <c r="S52">
        <v>456</v>
      </c>
      <c r="T52">
        <v>439</v>
      </c>
      <c r="U52">
        <v>396</v>
      </c>
      <c r="V52">
        <v>120</v>
      </c>
      <c r="W52">
        <v>1851</v>
      </c>
      <c r="X52">
        <v>120</v>
      </c>
      <c r="Y52" t="s">
        <v>73</v>
      </c>
      <c r="Z52">
        <v>107</v>
      </c>
    </row>
    <row r="53" spans="1:26" x14ac:dyDescent="0.3">
      <c r="A53">
        <v>102021051</v>
      </c>
      <c r="B53" t="s">
        <v>124</v>
      </c>
      <c r="C53">
        <v>368</v>
      </c>
      <c r="D53">
        <v>85</v>
      </c>
      <c r="E53">
        <v>30</v>
      </c>
      <c r="F53">
        <v>178</v>
      </c>
      <c r="G53">
        <v>75</v>
      </c>
      <c r="H53">
        <v>113</v>
      </c>
      <c r="I53">
        <v>170</v>
      </c>
      <c r="J53">
        <v>60</v>
      </c>
      <c r="K53">
        <v>73</v>
      </c>
      <c r="L53">
        <v>118</v>
      </c>
      <c r="M53">
        <v>61</v>
      </c>
      <c r="N53">
        <v>41</v>
      </c>
      <c r="O53">
        <v>46</v>
      </c>
      <c r="P53">
        <v>10</v>
      </c>
      <c r="Q53">
        <v>121</v>
      </c>
      <c r="R53">
        <v>65</v>
      </c>
      <c r="S53">
        <v>85</v>
      </c>
      <c r="T53">
        <v>137</v>
      </c>
      <c r="U53">
        <v>139</v>
      </c>
      <c r="V53">
        <v>7</v>
      </c>
      <c r="W53">
        <v>409</v>
      </c>
      <c r="X53">
        <v>13</v>
      </c>
      <c r="Y53" t="s">
        <v>73</v>
      </c>
      <c r="Z53">
        <v>31</v>
      </c>
    </row>
    <row r="54" spans="1:26" x14ac:dyDescent="0.3">
      <c r="A54">
        <v>102021052</v>
      </c>
      <c r="B54" t="s">
        <v>125</v>
      </c>
      <c r="C54">
        <v>914</v>
      </c>
      <c r="D54">
        <v>167</v>
      </c>
      <c r="E54">
        <v>66</v>
      </c>
      <c r="F54">
        <v>445</v>
      </c>
      <c r="G54">
        <v>236</v>
      </c>
      <c r="H54">
        <v>341</v>
      </c>
      <c r="I54">
        <v>406</v>
      </c>
      <c r="J54">
        <v>176</v>
      </c>
      <c r="K54">
        <v>316</v>
      </c>
      <c r="L54">
        <v>231</v>
      </c>
      <c r="M54">
        <v>174</v>
      </c>
      <c r="N54">
        <v>71</v>
      </c>
      <c r="O54">
        <v>127</v>
      </c>
      <c r="P54">
        <v>20</v>
      </c>
      <c r="Q54">
        <v>318</v>
      </c>
      <c r="R54">
        <v>210</v>
      </c>
      <c r="S54">
        <v>234</v>
      </c>
      <c r="T54">
        <v>362</v>
      </c>
      <c r="U54">
        <v>316</v>
      </c>
      <c r="V54" t="s">
        <v>73</v>
      </c>
      <c r="W54">
        <v>911</v>
      </c>
      <c r="X54">
        <v>51</v>
      </c>
      <c r="Y54" t="s">
        <v>73</v>
      </c>
      <c r="Z54">
        <v>66</v>
      </c>
    </row>
    <row r="55" spans="1:26" x14ac:dyDescent="0.3">
      <c r="A55">
        <v>102021053</v>
      </c>
      <c r="B55" t="s">
        <v>126</v>
      </c>
      <c r="C55">
        <v>2744</v>
      </c>
      <c r="D55">
        <v>503</v>
      </c>
      <c r="E55">
        <v>195</v>
      </c>
      <c r="F55">
        <v>1445</v>
      </c>
      <c r="G55">
        <v>602</v>
      </c>
      <c r="H55">
        <v>983</v>
      </c>
      <c r="I55">
        <v>1259</v>
      </c>
      <c r="J55">
        <v>926</v>
      </c>
      <c r="K55">
        <v>554</v>
      </c>
      <c r="L55">
        <v>497</v>
      </c>
      <c r="M55">
        <v>566</v>
      </c>
      <c r="N55">
        <v>220</v>
      </c>
      <c r="O55">
        <v>381</v>
      </c>
      <c r="P55">
        <v>169</v>
      </c>
      <c r="Q55">
        <v>918</v>
      </c>
      <c r="R55">
        <v>554</v>
      </c>
      <c r="S55">
        <v>387</v>
      </c>
      <c r="T55">
        <v>534</v>
      </c>
      <c r="U55">
        <v>1443</v>
      </c>
      <c r="V55">
        <v>272</v>
      </c>
      <c r="W55">
        <v>2529</v>
      </c>
      <c r="X55">
        <v>199</v>
      </c>
      <c r="Y55">
        <v>50</v>
      </c>
      <c r="Z55">
        <v>184</v>
      </c>
    </row>
    <row r="56" spans="1:26" x14ac:dyDescent="0.3">
      <c r="A56">
        <v>102021054</v>
      </c>
      <c r="B56" t="s">
        <v>127</v>
      </c>
      <c r="C56">
        <v>1569</v>
      </c>
      <c r="D56">
        <v>318</v>
      </c>
      <c r="E56">
        <v>96</v>
      </c>
      <c r="F56">
        <v>797</v>
      </c>
      <c r="G56">
        <v>357</v>
      </c>
      <c r="H56">
        <v>551</v>
      </c>
      <c r="I56">
        <v>699</v>
      </c>
      <c r="J56">
        <v>508</v>
      </c>
      <c r="K56">
        <v>344</v>
      </c>
      <c r="L56">
        <v>316</v>
      </c>
      <c r="M56">
        <v>357</v>
      </c>
      <c r="N56">
        <v>111</v>
      </c>
      <c r="O56">
        <v>217</v>
      </c>
      <c r="P56">
        <v>84</v>
      </c>
      <c r="Q56">
        <v>502</v>
      </c>
      <c r="R56">
        <v>336</v>
      </c>
      <c r="S56">
        <v>239</v>
      </c>
      <c r="T56">
        <v>369</v>
      </c>
      <c r="U56">
        <v>692</v>
      </c>
      <c r="V56">
        <v>164</v>
      </c>
      <c r="W56">
        <v>1622</v>
      </c>
      <c r="X56">
        <v>146</v>
      </c>
      <c r="Y56">
        <v>11</v>
      </c>
      <c r="Z56">
        <v>116</v>
      </c>
    </row>
    <row r="57" spans="1:26" x14ac:dyDescent="0.3">
      <c r="A57">
        <v>102021055</v>
      </c>
      <c r="B57" t="s">
        <v>128</v>
      </c>
      <c r="C57">
        <v>565</v>
      </c>
      <c r="D57">
        <v>173</v>
      </c>
      <c r="E57">
        <v>46</v>
      </c>
      <c r="F57">
        <v>257</v>
      </c>
      <c r="G57">
        <v>88</v>
      </c>
      <c r="H57">
        <v>162</v>
      </c>
      <c r="I57">
        <v>229</v>
      </c>
      <c r="J57">
        <v>64</v>
      </c>
      <c r="K57">
        <v>101</v>
      </c>
      <c r="L57">
        <v>203</v>
      </c>
      <c r="M57">
        <v>157</v>
      </c>
      <c r="N57">
        <v>45</v>
      </c>
      <c r="O57">
        <v>71</v>
      </c>
      <c r="P57">
        <v>17</v>
      </c>
      <c r="Q57">
        <v>180</v>
      </c>
      <c r="R57">
        <v>78</v>
      </c>
      <c r="S57">
        <v>70</v>
      </c>
      <c r="T57">
        <v>169</v>
      </c>
      <c r="U57">
        <v>307</v>
      </c>
      <c r="V57" t="s">
        <v>73</v>
      </c>
      <c r="W57">
        <v>542</v>
      </c>
      <c r="X57">
        <v>27</v>
      </c>
      <c r="Y57">
        <v>16</v>
      </c>
      <c r="Z57">
        <v>36</v>
      </c>
    </row>
    <row r="58" spans="1:26" x14ac:dyDescent="0.3">
      <c r="A58">
        <v>102021056</v>
      </c>
      <c r="B58" t="s">
        <v>129</v>
      </c>
      <c r="C58">
        <v>2549</v>
      </c>
      <c r="D58">
        <v>761</v>
      </c>
      <c r="E58">
        <v>281</v>
      </c>
      <c r="F58">
        <v>1184</v>
      </c>
      <c r="G58">
        <v>324</v>
      </c>
      <c r="H58">
        <v>807</v>
      </c>
      <c r="I58">
        <v>982</v>
      </c>
      <c r="J58">
        <v>214</v>
      </c>
      <c r="K58">
        <v>440</v>
      </c>
      <c r="L58">
        <v>971</v>
      </c>
      <c r="M58">
        <v>610</v>
      </c>
      <c r="N58">
        <v>283</v>
      </c>
      <c r="O58">
        <v>292</v>
      </c>
      <c r="P58">
        <v>75</v>
      </c>
      <c r="Q58">
        <v>835</v>
      </c>
      <c r="R58">
        <v>303</v>
      </c>
      <c r="S58">
        <v>273</v>
      </c>
      <c r="T58">
        <v>852</v>
      </c>
      <c r="U58">
        <v>1236</v>
      </c>
      <c r="V58">
        <v>65</v>
      </c>
      <c r="W58">
        <v>1895</v>
      </c>
      <c r="X58">
        <v>164</v>
      </c>
      <c r="Y58">
        <v>35</v>
      </c>
      <c r="Z58">
        <v>167</v>
      </c>
    </row>
    <row r="59" spans="1:26" x14ac:dyDescent="0.3">
      <c r="A59">
        <v>102021057</v>
      </c>
      <c r="B59" t="s">
        <v>130</v>
      </c>
      <c r="C59">
        <v>1561</v>
      </c>
      <c r="D59">
        <v>380</v>
      </c>
      <c r="E59">
        <v>167</v>
      </c>
      <c r="F59">
        <v>775</v>
      </c>
      <c r="G59">
        <v>239</v>
      </c>
      <c r="H59">
        <v>537</v>
      </c>
      <c r="I59">
        <v>644</v>
      </c>
      <c r="J59">
        <v>352</v>
      </c>
      <c r="K59">
        <v>263</v>
      </c>
      <c r="L59">
        <v>351</v>
      </c>
      <c r="M59">
        <v>448</v>
      </c>
      <c r="N59">
        <v>84</v>
      </c>
      <c r="O59">
        <v>209</v>
      </c>
      <c r="P59">
        <v>78</v>
      </c>
      <c r="Q59">
        <v>593</v>
      </c>
      <c r="R59">
        <v>216</v>
      </c>
      <c r="S59">
        <v>175</v>
      </c>
      <c r="T59">
        <v>309</v>
      </c>
      <c r="U59">
        <v>593</v>
      </c>
      <c r="V59">
        <v>396</v>
      </c>
      <c r="W59">
        <v>1599</v>
      </c>
      <c r="X59">
        <v>202</v>
      </c>
      <c r="Y59">
        <v>29</v>
      </c>
      <c r="Z59">
        <v>162</v>
      </c>
    </row>
    <row r="60" spans="1:26" x14ac:dyDescent="0.3">
      <c r="A60">
        <v>103011059</v>
      </c>
      <c r="B60" t="s">
        <v>131</v>
      </c>
      <c r="C60">
        <v>1292</v>
      </c>
      <c r="D60">
        <v>309</v>
      </c>
      <c r="E60">
        <v>189</v>
      </c>
      <c r="F60">
        <v>581</v>
      </c>
      <c r="G60">
        <v>214</v>
      </c>
      <c r="H60">
        <v>460</v>
      </c>
      <c r="I60">
        <v>524</v>
      </c>
      <c r="J60">
        <v>184</v>
      </c>
      <c r="K60">
        <v>291</v>
      </c>
      <c r="L60">
        <v>238</v>
      </c>
      <c r="M60">
        <v>576</v>
      </c>
      <c r="N60">
        <v>56</v>
      </c>
      <c r="O60">
        <v>123</v>
      </c>
      <c r="P60">
        <v>97</v>
      </c>
      <c r="Q60">
        <v>484</v>
      </c>
      <c r="R60">
        <v>225</v>
      </c>
      <c r="S60">
        <v>237</v>
      </c>
      <c r="T60">
        <v>309</v>
      </c>
      <c r="U60">
        <v>510</v>
      </c>
      <c r="V60">
        <v>220</v>
      </c>
      <c r="W60">
        <v>1439</v>
      </c>
      <c r="X60">
        <v>221</v>
      </c>
      <c r="Y60">
        <v>11</v>
      </c>
      <c r="Z60">
        <v>119</v>
      </c>
    </row>
    <row r="61" spans="1:26" x14ac:dyDescent="0.3">
      <c r="A61">
        <v>103011060</v>
      </c>
      <c r="B61" t="s">
        <v>132</v>
      </c>
      <c r="C61">
        <v>549</v>
      </c>
      <c r="D61">
        <v>79</v>
      </c>
      <c r="E61">
        <v>79</v>
      </c>
      <c r="F61">
        <v>272</v>
      </c>
      <c r="G61">
        <v>119</v>
      </c>
      <c r="H61">
        <v>249</v>
      </c>
      <c r="I61">
        <v>221</v>
      </c>
      <c r="J61">
        <v>109</v>
      </c>
      <c r="K61">
        <v>160</v>
      </c>
      <c r="L61">
        <v>201</v>
      </c>
      <c r="M61">
        <v>79</v>
      </c>
      <c r="N61">
        <v>26</v>
      </c>
      <c r="O61">
        <v>63</v>
      </c>
      <c r="P61">
        <v>16</v>
      </c>
      <c r="Q61">
        <v>242</v>
      </c>
      <c r="R61">
        <v>123</v>
      </c>
      <c r="S61">
        <v>165</v>
      </c>
      <c r="T61">
        <v>251</v>
      </c>
      <c r="U61">
        <v>122</v>
      </c>
      <c r="V61" t="s">
        <v>73</v>
      </c>
      <c r="W61">
        <v>692</v>
      </c>
      <c r="X61">
        <v>17</v>
      </c>
      <c r="Y61" t="s">
        <v>73</v>
      </c>
      <c r="Z61">
        <v>58</v>
      </c>
    </row>
    <row r="62" spans="1:26" x14ac:dyDescent="0.3">
      <c r="A62">
        <v>103011061</v>
      </c>
      <c r="B62" t="s">
        <v>133</v>
      </c>
      <c r="C62">
        <v>492</v>
      </c>
      <c r="D62">
        <v>82</v>
      </c>
      <c r="E62">
        <v>41</v>
      </c>
      <c r="F62">
        <v>252</v>
      </c>
      <c r="G62">
        <v>117</v>
      </c>
      <c r="H62">
        <v>190</v>
      </c>
      <c r="I62">
        <v>220</v>
      </c>
      <c r="J62">
        <v>111</v>
      </c>
      <c r="K62">
        <v>146</v>
      </c>
      <c r="L62">
        <v>73</v>
      </c>
      <c r="M62">
        <v>153</v>
      </c>
      <c r="N62">
        <v>22</v>
      </c>
      <c r="O62">
        <v>67</v>
      </c>
      <c r="P62">
        <v>24</v>
      </c>
      <c r="Q62">
        <v>178</v>
      </c>
      <c r="R62">
        <v>120</v>
      </c>
      <c r="S62">
        <v>127</v>
      </c>
      <c r="T62">
        <v>170</v>
      </c>
      <c r="U62">
        <v>149</v>
      </c>
      <c r="V62">
        <v>34</v>
      </c>
      <c r="W62">
        <v>684</v>
      </c>
      <c r="X62">
        <v>43</v>
      </c>
      <c r="Y62" t="s">
        <v>73</v>
      </c>
      <c r="Z62">
        <v>36</v>
      </c>
    </row>
    <row r="63" spans="1:26" x14ac:dyDescent="0.3">
      <c r="A63">
        <v>103011612</v>
      </c>
      <c r="B63" t="s">
        <v>134</v>
      </c>
      <c r="C63">
        <v>1494</v>
      </c>
      <c r="D63">
        <v>230</v>
      </c>
      <c r="E63">
        <v>178</v>
      </c>
      <c r="F63">
        <v>753</v>
      </c>
      <c r="G63">
        <v>334</v>
      </c>
      <c r="H63">
        <v>689</v>
      </c>
      <c r="I63">
        <v>576</v>
      </c>
      <c r="J63">
        <v>519</v>
      </c>
      <c r="K63">
        <v>282</v>
      </c>
      <c r="L63">
        <v>293</v>
      </c>
      <c r="M63">
        <v>364</v>
      </c>
      <c r="N63">
        <v>67</v>
      </c>
      <c r="O63">
        <v>208</v>
      </c>
      <c r="P63">
        <v>95</v>
      </c>
      <c r="Q63">
        <v>552</v>
      </c>
      <c r="R63">
        <v>343</v>
      </c>
      <c r="S63">
        <v>153</v>
      </c>
      <c r="T63">
        <v>236</v>
      </c>
      <c r="U63">
        <v>855</v>
      </c>
      <c r="V63">
        <v>225</v>
      </c>
      <c r="W63">
        <v>1435</v>
      </c>
      <c r="X63">
        <v>187</v>
      </c>
      <c r="Y63">
        <v>14</v>
      </c>
      <c r="Z63">
        <v>114</v>
      </c>
    </row>
    <row r="64" spans="1:26" x14ac:dyDescent="0.3">
      <c r="A64">
        <v>103011613</v>
      </c>
      <c r="B64" t="s">
        <v>135</v>
      </c>
      <c r="C64">
        <v>1456</v>
      </c>
      <c r="D64">
        <v>355</v>
      </c>
      <c r="E64">
        <v>182</v>
      </c>
      <c r="F64">
        <v>667</v>
      </c>
      <c r="G64">
        <v>253</v>
      </c>
      <c r="H64">
        <v>547</v>
      </c>
      <c r="I64">
        <v>555</v>
      </c>
      <c r="J64">
        <v>184</v>
      </c>
      <c r="K64">
        <v>314</v>
      </c>
      <c r="L64">
        <v>385</v>
      </c>
      <c r="M64">
        <v>532</v>
      </c>
      <c r="N64">
        <v>68</v>
      </c>
      <c r="O64">
        <v>181</v>
      </c>
      <c r="P64">
        <v>81</v>
      </c>
      <c r="Q64">
        <v>512</v>
      </c>
      <c r="R64">
        <v>260</v>
      </c>
      <c r="S64">
        <v>244</v>
      </c>
      <c r="T64">
        <v>420</v>
      </c>
      <c r="U64">
        <v>579</v>
      </c>
      <c r="V64">
        <v>210</v>
      </c>
      <c r="W64">
        <v>1500</v>
      </c>
      <c r="X64">
        <v>202</v>
      </c>
      <c r="Y64">
        <v>11</v>
      </c>
      <c r="Z64">
        <v>103</v>
      </c>
    </row>
    <row r="65" spans="1:26" x14ac:dyDescent="0.3">
      <c r="A65">
        <v>103021062</v>
      </c>
      <c r="B65" t="s">
        <v>136</v>
      </c>
      <c r="C65">
        <v>746</v>
      </c>
      <c r="D65">
        <v>156</v>
      </c>
      <c r="E65">
        <v>74</v>
      </c>
      <c r="F65">
        <v>319</v>
      </c>
      <c r="G65">
        <v>197</v>
      </c>
      <c r="H65">
        <v>336</v>
      </c>
      <c r="I65">
        <v>254</v>
      </c>
      <c r="J65">
        <v>148</v>
      </c>
      <c r="K65">
        <v>208</v>
      </c>
      <c r="L65">
        <v>112</v>
      </c>
      <c r="M65">
        <v>261</v>
      </c>
      <c r="N65">
        <v>33</v>
      </c>
      <c r="O65">
        <v>73</v>
      </c>
      <c r="P65">
        <v>59</v>
      </c>
      <c r="Q65">
        <v>218</v>
      </c>
      <c r="R65">
        <v>208</v>
      </c>
      <c r="S65">
        <v>212</v>
      </c>
      <c r="T65">
        <v>160</v>
      </c>
      <c r="U65">
        <v>150</v>
      </c>
      <c r="V65">
        <v>177</v>
      </c>
      <c r="W65">
        <v>1134</v>
      </c>
      <c r="X65">
        <v>307</v>
      </c>
      <c r="Y65" t="s">
        <v>73</v>
      </c>
      <c r="Z65">
        <v>53</v>
      </c>
    </row>
    <row r="66" spans="1:26" x14ac:dyDescent="0.3">
      <c r="A66">
        <v>103021063</v>
      </c>
      <c r="B66" t="s">
        <v>137</v>
      </c>
      <c r="C66">
        <v>1503</v>
      </c>
      <c r="D66">
        <v>288</v>
      </c>
      <c r="E66">
        <v>170</v>
      </c>
      <c r="F66">
        <v>679</v>
      </c>
      <c r="G66">
        <v>365</v>
      </c>
      <c r="H66">
        <v>628</v>
      </c>
      <c r="I66">
        <v>586</v>
      </c>
      <c r="J66">
        <v>421</v>
      </c>
      <c r="K66">
        <v>313</v>
      </c>
      <c r="L66">
        <v>355</v>
      </c>
      <c r="M66">
        <v>413</v>
      </c>
      <c r="N66">
        <v>55</v>
      </c>
      <c r="O66">
        <v>159</v>
      </c>
      <c r="P66">
        <v>85</v>
      </c>
      <c r="Q66">
        <v>537</v>
      </c>
      <c r="R66">
        <v>378</v>
      </c>
      <c r="S66">
        <v>290</v>
      </c>
      <c r="T66">
        <v>409</v>
      </c>
      <c r="U66">
        <v>530</v>
      </c>
      <c r="V66">
        <v>248</v>
      </c>
      <c r="W66">
        <v>1810</v>
      </c>
      <c r="X66">
        <v>280</v>
      </c>
      <c r="Y66">
        <v>15</v>
      </c>
      <c r="Z66">
        <v>114</v>
      </c>
    </row>
    <row r="67" spans="1:26" x14ac:dyDescent="0.3">
      <c r="A67">
        <v>103021064</v>
      </c>
      <c r="B67" t="s">
        <v>138</v>
      </c>
      <c r="C67">
        <v>737</v>
      </c>
      <c r="D67">
        <v>117</v>
      </c>
      <c r="E67">
        <v>92</v>
      </c>
      <c r="F67">
        <v>340</v>
      </c>
      <c r="G67">
        <v>188</v>
      </c>
      <c r="H67">
        <v>329</v>
      </c>
      <c r="I67">
        <v>291</v>
      </c>
      <c r="J67">
        <v>142</v>
      </c>
      <c r="K67">
        <v>228</v>
      </c>
      <c r="L67">
        <v>188</v>
      </c>
      <c r="M67">
        <v>159</v>
      </c>
      <c r="N67">
        <v>26</v>
      </c>
      <c r="O67">
        <v>101</v>
      </c>
      <c r="P67">
        <v>22</v>
      </c>
      <c r="Q67">
        <v>276</v>
      </c>
      <c r="R67">
        <v>194</v>
      </c>
      <c r="S67">
        <v>211</v>
      </c>
      <c r="T67">
        <v>269</v>
      </c>
      <c r="U67">
        <v>204</v>
      </c>
      <c r="V67">
        <v>43</v>
      </c>
      <c r="W67">
        <v>1012</v>
      </c>
      <c r="X67">
        <v>85</v>
      </c>
      <c r="Y67" t="s">
        <v>73</v>
      </c>
      <c r="Z67">
        <v>70</v>
      </c>
    </row>
    <row r="68" spans="1:26" x14ac:dyDescent="0.3">
      <c r="A68">
        <v>103021065</v>
      </c>
      <c r="B68" t="s">
        <v>139</v>
      </c>
      <c r="C68">
        <v>1274</v>
      </c>
      <c r="D68">
        <v>268</v>
      </c>
      <c r="E68">
        <v>154</v>
      </c>
      <c r="F68">
        <v>552</v>
      </c>
      <c r="G68">
        <v>300</v>
      </c>
      <c r="H68">
        <v>536</v>
      </c>
      <c r="I68">
        <v>470</v>
      </c>
      <c r="J68">
        <v>324</v>
      </c>
      <c r="K68">
        <v>291</v>
      </c>
      <c r="L68">
        <v>263</v>
      </c>
      <c r="M68">
        <v>395</v>
      </c>
      <c r="N68">
        <v>44</v>
      </c>
      <c r="O68">
        <v>138</v>
      </c>
      <c r="P68">
        <v>62</v>
      </c>
      <c r="Q68">
        <v>456</v>
      </c>
      <c r="R68">
        <v>306</v>
      </c>
      <c r="S68">
        <v>263</v>
      </c>
      <c r="T68">
        <v>325</v>
      </c>
      <c r="U68">
        <v>429</v>
      </c>
      <c r="V68">
        <v>246</v>
      </c>
      <c r="W68">
        <v>1591</v>
      </c>
      <c r="X68">
        <v>318</v>
      </c>
      <c r="Y68" t="s">
        <v>73</v>
      </c>
      <c r="Z68">
        <v>78</v>
      </c>
    </row>
    <row r="69" spans="1:26" x14ac:dyDescent="0.3">
      <c r="A69">
        <v>103021066</v>
      </c>
      <c r="B69" t="s">
        <v>140</v>
      </c>
      <c r="C69">
        <v>486</v>
      </c>
      <c r="D69">
        <v>93</v>
      </c>
      <c r="E69">
        <v>35</v>
      </c>
      <c r="F69">
        <v>218</v>
      </c>
      <c r="G69">
        <v>141</v>
      </c>
      <c r="H69">
        <v>210</v>
      </c>
      <c r="I69">
        <v>184</v>
      </c>
      <c r="J69">
        <v>141</v>
      </c>
      <c r="K69">
        <v>111</v>
      </c>
      <c r="L69">
        <v>139</v>
      </c>
      <c r="M69">
        <v>95</v>
      </c>
      <c r="N69">
        <v>42</v>
      </c>
      <c r="O69">
        <v>38</v>
      </c>
      <c r="P69" t="s">
        <v>73</v>
      </c>
      <c r="Q69">
        <v>167</v>
      </c>
      <c r="R69">
        <v>144</v>
      </c>
      <c r="S69">
        <v>126</v>
      </c>
      <c r="T69">
        <v>178</v>
      </c>
      <c r="U69">
        <v>127</v>
      </c>
      <c r="V69">
        <v>43</v>
      </c>
      <c r="W69">
        <v>670</v>
      </c>
      <c r="X69">
        <v>27</v>
      </c>
      <c r="Y69" t="s">
        <v>73</v>
      </c>
      <c r="Z69">
        <v>28</v>
      </c>
    </row>
    <row r="70" spans="1:26" x14ac:dyDescent="0.3">
      <c r="A70">
        <v>103021067</v>
      </c>
      <c r="B70" t="s">
        <v>141</v>
      </c>
      <c r="C70">
        <v>1280</v>
      </c>
      <c r="D70">
        <v>288</v>
      </c>
      <c r="E70">
        <v>104</v>
      </c>
      <c r="F70">
        <v>556</v>
      </c>
      <c r="G70">
        <v>334</v>
      </c>
      <c r="H70">
        <v>514</v>
      </c>
      <c r="I70">
        <v>480</v>
      </c>
      <c r="J70">
        <v>348</v>
      </c>
      <c r="K70">
        <v>284</v>
      </c>
      <c r="L70">
        <v>302</v>
      </c>
      <c r="M70">
        <v>347</v>
      </c>
      <c r="N70">
        <v>50</v>
      </c>
      <c r="O70">
        <v>97</v>
      </c>
      <c r="P70">
        <v>76</v>
      </c>
      <c r="Q70">
        <v>428</v>
      </c>
      <c r="R70">
        <v>343</v>
      </c>
      <c r="S70">
        <v>254</v>
      </c>
      <c r="T70">
        <v>220</v>
      </c>
      <c r="U70">
        <v>521</v>
      </c>
      <c r="V70">
        <v>251</v>
      </c>
      <c r="W70">
        <v>1698</v>
      </c>
      <c r="X70">
        <v>305</v>
      </c>
      <c r="Y70" t="s">
        <v>73</v>
      </c>
      <c r="Z70">
        <v>128</v>
      </c>
    </row>
    <row r="71" spans="1:26" x14ac:dyDescent="0.3">
      <c r="A71">
        <v>103021068</v>
      </c>
      <c r="B71" t="s">
        <v>142</v>
      </c>
      <c r="C71">
        <v>436</v>
      </c>
      <c r="D71">
        <v>115</v>
      </c>
      <c r="E71">
        <v>42</v>
      </c>
      <c r="F71">
        <v>218</v>
      </c>
      <c r="G71">
        <v>62</v>
      </c>
      <c r="H71">
        <v>174</v>
      </c>
      <c r="I71">
        <v>148</v>
      </c>
      <c r="J71">
        <v>91</v>
      </c>
      <c r="K71">
        <v>76</v>
      </c>
      <c r="L71">
        <v>143</v>
      </c>
      <c r="M71">
        <v>126</v>
      </c>
      <c r="N71">
        <v>26</v>
      </c>
      <c r="O71">
        <v>50</v>
      </c>
      <c r="P71">
        <v>21</v>
      </c>
      <c r="Q71">
        <v>161</v>
      </c>
      <c r="R71">
        <v>64</v>
      </c>
      <c r="S71">
        <v>73</v>
      </c>
      <c r="T71">
        <v>155</v>
      </c>
      <c r="U71">
        <v>137</v>
      </c>
      <c r="V71">
        <v>47</v>
      </c>
      <c r="W71">
        <v>629</v>
      </c>
      <c r="X71">
        <v>163</v>
      </c>
      <c r="Y71" t="s">
        <v>73</v>
      </c>
      <c r="Z71">
        <v>33</v>
      </c>
    </row>
    <row r="72" spans="1:26" x14ac:dyDescent="0.3">
      <c r="A72">
        <v>103021069</v>
      </c>
      <c r="B72" t="s">
        <v>143</v>
      </c>
      <c r="C72">
        <v>595</v>
      </c>
      <c r="D72">
        <v>128</v>
      </c>
      <c r="E72">
        <v>37</v>
      </c>
      <c r="F72">
        <v>294</v>
      </c>
      <c r="G72">
        <v>136</v>
      </c>
      <c r="H72">
        <v>261</v>
      </c>
      <c r="I72">
        <v>206</v>
      </c>
      <c r="J72">
        <v>109</v>
      </c>
      <c r="K72">
        <v>186</v>
      </c>
      <c r="L72">
        <v>178</v>
      </c>
      <c r="M72">
        <v>122</v>
      </c>
      <c r="N72">
        <v>36</v>
      </c>
      <c r="O72">
        <v>40</v>
      </c>
      <c r="P72">
        <v>44</v>
      </c>
      <c r="Q72">
        <v>203</v>
      </c>
      <c r="R72">
        <v>143</v>
      </c>
      <c r="S72">
        <v>173</v>
      </c>
      <c r="T72">
        <v>175</v>
      </c>
      <c r="U72">
        <v>167</v>
      </c>
      <c r="V72">
        <v>56</v>
      </c>
      <c r="W72">
        <v>872</v>
      </c>
      <c r="X72">
        <v>77</v>
      </c>
      <c r="Y72" t="s">
        <v>73</v>
      </c>
      <c r="Z72">
        <v>47</v>
      </c>
    </row>
    <row r="73" spans="1:26" x14ac:dyDescent="0.3">
      <c r="A73">
        <v>103031070</v>
      </c>
      <c r="B73" t="s">
        <v>144</v>
      </c>
      <c r="C73">
        <v>1948</v>
      </c>
      <c r="D73">
        <v>369</v>
      </c>
      <c r="E73">
        <v>213</v>
      </c>
      <c r="F73">
        <v>891</v>
      </c>
      <c r="G73">
        <v>474</v>
      </c>
      <c r="H73">
        <v>845</v>
      </c>
      <c r="I73">
        <v>733</v>
      </c>
      <c r="J73">
        <v>583</v>
      </c>
      <c r="K73">
        <v>389</v>
      </c>
      <c r="L73">
        <v>347</v>
      </c>
      <c r="M73">
        <v>623</v>
      </c>
      <c r="N73">
        <v>56</v>
      </c>
      <c r="O73">
        <v>187</v>
      </c>
      <c r="P73">
        <v>108</v>
      </c>
      <c r="Q73">
        <v>727</v>
      </c>
      <c r="R73">
        <v>500</v>
      </c>
      <c r="S73">
        <v>353</v>
      </c>
      <c r="T73">
        <v>466</v>
      </c>
      <c r="U73">
        <v>718</v>
      </c>
      <c r="V73">
        <v>375</v>
      </c>
      <c r="W73">
        <v>2432</v>
      </c>
      <c r="X73">
        <v>255</v>
      </c>
      <c r="Y73">
        <v>33</v>
      </c>
      <c r="Z73">
        <v>188</v>
      </c>
    </row>
    <row r="74" spans="1:26" x14ac:dyDescent="0.3">
      <c r="A74">
        <v>103031071</v>
      </c>
      <c r="B74" t="s">
        <v>145</v>
      </c>
      <c r="C74">
        <v>1085</v>
      </c>
      <c r="D74">
        <v>215</v>
      </c>
      <c r="E74">
        <v>147</v>
      </c>
      <c r="F74">
        <v>463</v>
      </c>
      <c r="G74">
        <v>260</v>
      </c>
      <c r="H74">
        <v>441</v>
      </c>
      <c r="I74">
        <v>429</v>
      </c>
      <c r="J74">
        <v>218</v>
      </c>
      <c r="K74">
        <v>273</v>
      </c>
      <c r="L74">
        <v>223</v>
      </c>
      <c r="M74">
        <v>338</v>
      </c>
      <c r="N74">
        <v>19</v>
      </c>
      <c r="O74">
        <v>150</v>
      </c>
      <c r="P74">
        <v>29</v>
      </c>
      <c r="Q74">
        <v>398</v>
      </c>
      <c r="R74">
        <v>273</v>
      </c>
      <c r="S74">
        <v>267</v>
      </c>
      <c r="T74">
        <v>359</v>
      </c>
      <c r="U74">
        <v>310</v>
      </c>
      <c r="V74">
        <v>148</v>
      </c>
      <c r="W74">
        <v>1259</v>
      </c>
      <c r="X74">
        <v>125</v>
      </c>
      <c r="Y74" t="s">
        <v>73</v>
      </c>
      <c r="Z74">
        <v>67</v>
      </c>
    </row>
    <row r="75" spans="1:26" x14ac:dyDescent="0.3">
      <c r="A75">
        <v>103031072</v>
      </c>
      <c r="B75" t="s">
        <v>146</v>
      </c>
      <c r="C75">
        <v>1196</v>
      </c>
      <c r="D75">
        <v>233</v>
      </c>
      <c r="E75">
        <v>72</v>
      </c>
      <c r="F75">
        <v>553</v>
      </c>
      <c r="G75">
        <v>338</v>
      </c>
      <c r="H75">
        <v>500</v>
      </c>
      <c r="I75">
        <v>463</v>
      </c>
      <c r="J75">
        <v>321</v>
      </c>
      <c r="K75">
        <v>321</v>
      </c>
      <c r="L75">
        <v>239</v>
      </c>
      <c r="M75">
        <v>299</v>
      </c>
      <c r="N75">
        <v>51</v>
      </c>
      <c r="O75">
        <v>112</v>
      </c>
      <c r="P75">
        <v>54</v>
      </c>
      <c r="Q75">
        <v>402</v>
      </c>
      <c r="R75">
        <v>344</v>
      </c>
      <c r="S75">
        <v>235</v>
      </c>
      <c r="T75">
        <v>241</v>
      </c>
      <c r="U75">
        <v>514</v>
      </c>
      <c r="V75">
        <v>174</v>
      </c>
      <c r="W75">
        <v>1448</v>
      </c>
      <c r="X75">
        <v>166</v>
      </c>
      <c r="Y75">
        <v>3</v>
      </c>
      <c r="Z75">
        <v>86</v>
      </c>
    </row>
    <row r="76" spans="1:26" x14ac:dyDescent="0.3">
      <c r="A76">
        <v>103031073</v>
      </c>
      <c r="B76" t="s">
        <v>147</v>
      </c>
      <c r="C76">
        <v>590</v>
      </c>
      <c r="D76">
        <v>93</v>
      </c>
      <c r="E76">
        <v>76</v>
      </c>
      <c r="F76">
        <v>247</v>
      </c>
      <c r="G76">
        <v>175</v>
      </c>
      <c r="H76">
        <v>243</v>
      </c>
      <c r="I76">
        <v>255</v>
      </c>
      <c r="J76">
        <v>162</v>
      </c>
      <c r="K76">
        <v>138</v>
      </c>
      <c r="L76">
        <v>118</v>
      </c>
      <c r="M76">
        <v>172</v>
      </c>
      <c r="N76">
        <v>18</v>
      </c>
      <c r="O76">
        <v>64</v>
      </c>
      <c r="P76">
        <v>27</v>
      </c>
      <c r="Q76">
        <v>205</v>
      </c>
      <c r="R76">
        <v>184</v>
      </c>
      <c r="S76">
        <v>149</v>
      </c>
      <c r="T76">
        <v>161</v>
      </c>
      <c r="U76">
        <v>207</v>
      </c>
      <c r="V76">
        <v>68</v>
      </c>
      <c r="W76">
        <v>835</v>
      </c>
      <c r="X76">
        <v>83</v>
      </c>
      <c r="Y76" t="s">
        <v>73</v>
      </c>
      <c r="Z76">
        <v>72</v>
      </c>
    </row>
    <row r="77" spans="1:26" x14ac:dyDescent="0.3">
      <c r="A77">
        <v>103031074</v>
      </c>
      <c r="B77" t="s">
        <v>148</v>
      </c>
      <c r="C77">
        <v>1210</v>
      </c>
      <c r="D77">
        <v>244</v>
      </c>
      <c r="E77">
        <v>91</v>
      </c>
      <c r="F77">
        <v>611</v>
      </c>
      <c r="G77">
        <v>264</v>
      </c>
      <c r="H77">
        <v>459</v>
      </c>
      <c r="I77">
        <v>507</v>
      </c>
      <c r="J77">
        <v>231</v>
      </c>
      <c r="K77">
        <v>379</v>
      </c>
      <c r="L77">
        <v>343</v>
      </c>
      <c r="M77">
        <v>244</v>
      </c>
      <c r="N77">
        <v>60</v>
      </c>
      <c r="O77">
        <v>131</v>
      </c>
      <c r="P77">
        <v>51</v>
      </c>
      <c r="Q77">
        <v>452</v>
      </c>
      <c r="R77">
        <v>272</v>
      </c>
      <c r="S77">
        <v>321</v>
      </c>
      <c r="T77">
        <v>395</v>
      </c>
      <c r="U77">
        <v>323</v>
      </c>
      <c r="V77">
        <v>167</v>
      </c>
      <c r="W77">
        <v>1584</v>
      </c>
      <c r="X77">
        <v>141</v>
      </c>
      <c r="Y77" t="s">
        <v>73</v>
      </c>
      <c r="Z77">
        <v>104</v>
      </c>
    </row>
    <row r="78" spans="1:26" x14ac:dyDescent="0.3">
      <c r="A78">
        <v>103031075</v>
      </c>
      <c r="B78" t="s">
        <v>149</v>
      </c>
      <c r="C78" t="s">
        <v>73</v>
      </c>
      <c r="D78" t="s">
        <v>73</v>
      </c>
      <c r="E78" t="s">
        <v>73</v>
      </c>
      <c r="F78" t="s">
        <v>73</v>
      </c>
      <c r="G78" t="s">
        <v>73</v>
      </c>
      <c r="H78" t="s">
        <v>73</v>
      </c>
      <c r="I78" t="s">
        <v>73</v>
      </c>
      <c r="J78" t="s">
        <v>73</v>
      </c>
      <c r="K78" t="s">
        <v>73</v>
      </c>
      <c r="L78" t="s">
        <v>73</v>
      </c>
      <c r="M78" t="s">
        <v>73</v>
      </c>
      <c r="N78" t="s">
        <v>73</v>
      </c>
      <c r="O78" t="s">
        <v>73</v>
      </c>
      <c r="P78" t="s">
        <v>73</v>
      </c>
      <c r="Q78" t="s">
        <v>73</v>
      </c>
      <c r="R78" t="s">
        <v>73</v>
      </c>
      <c r="S78" t="s">
        <v>73</v>
      </c>
      <c r="T78" t="s">
        <v>73</v>
      </c>
      <c r="U78" t="s">
        <v>73</v>
      </c>
      <c r="V78" t="s">
        <v>73</v>
      </c>
      <c r="W78" t="s">
        <v>73</v>
      </c>
      <c r="X78" t="s">
        <v>73</v>
      </c>
      <c r="Y78" t="s">
        <v>73</v>
      </c>
      <c r="Z78" t="s">
        <v>73</v>
      </c>
    </row>
    <row r="79" spans="1:26" x14ac:dyDescent="0.3">
      <c r="A79">
        <v>103041076</v>
      </c>
      <c r="B79" t="s">
        <v>150</v>
      </c>
      <c r="C79">
        <v>860</v>
      </c>
      <c r="D79">
        <v>202</v>
      </c>
      <c r="E79">
        <v>105</v>
      </c>
      <c r="F79">
        <v>371</v>
      </c>
      <c r="G79">
        <v>182</v>
      </c>
      <c r="H79">
        <v>344</v>
      </c>
      <c r="I79">
        <v>314</v>
      </c>
      <c r="J79">
        <v>150</v>
      </c>
      <c r="K79">
        <v>190</v>
      </c>
      <c r="L79">
        <v>206</v>
      </c>
      <c r="M79">
        <v>291</v>
      </c>
      <c r="N79">
        <v>36</v>
      </c>
      <c r="O79">
        <v>76</v>
      </c>
      <c r="P79">
        <v>25</v>
      </c>
      <c r="Q79">
        <v>331</v>
      </c>
      <c r="R79">
        <v>190</v>
      </c>
      <c r="S79">
        <v>185</v>
      </c>
      <c r="T79">
        <v>260</v>
      </c>
      <c r="U79">
        <v>281</v>
      </c>
      <c r="V79">
        <v>115</v>
      </c>
      <c r="W79">
        <v>893</v>
      </c>
      <c r="X79">
        <v>75</v>
      </c>
      <c r="Y79" t="s">
        <v>73</v>
      </c>
      <c r="Z79">
        <v>65</v>
      </c>
    </row>
    <row r="80" spans="1:26" x14ac:dyDescent="0.3">
      <c r="A80">
        <v>103041077</v>
      </c>
      <c r="B80" t="s">
        <v>151</v>
      </c>
      <c r="C80">
        <v>2636</v>
      </c>
      <c r="D80">
        <v>557</v>
      </c>
      <c r="E80">
        <v>312</v>
      </c>
      <c r="F80">
        <v>1214</v>
      </c>
      <c r="G80">
        <v>553</v>
      </c>
      <c r="H80">
        <v>1059</v>
      </c>
      <c r="I80">
        <v>1020</v>
      </c>
      <c r="J80">
        <v>748</v>
      </c>
      <c r="K80">
        <v>475</v>
      </c>
      <c r="L80">
        <v>567</v>
      </c>
      <c r="M80">
        <v>845</v>
      </c>
      <c r="N80">
        <v>120</v>
      </c>
      <c r="O80">
        <v>306</v>
      </c>
      <c r="P80">
        <v>124</v>
      </c>
      <c r="Q80">
        <v>961</v>
      </c>
      <c r="R80">
        <v>568</v>
      </c>
      <c r="S80">
        <v>329</v>
      </c>
      <c r="T80">
        <v>561</v>
      </c>
      <c r="U80">
        <v>1143</v>
      </c>
      <c r="V80">
        <v>549</v>
      </c>
      <c r="W80">
        <v>2713</v>
      </c>
      <c r="X80">
        <v>461</v>
      </c>
      <c r="Y80">
        <v>17</v>
      </c>
      <c r="Z80">
        <v>200</v>
      </c>
    </row>
    <row r="81" spans="1:26" x14ac:dyDescent="0.3">
      <c r="A81">
        <v>103041078</v>
      </c>
      <c r="B81" t="s">
        <v>152</v>
      </c>
      <c r="C81">
        <v>1943</v>
      </c>
      <c r="D81">
        <v>450</v>
      </c>
      <c r="E81">
        <v>185</v>
      </c>
      <c r="F81">
        <v>884</v>
      </c>
      <c r="G81">
        <v>423</v>
      </c>
      <c r="H81">
        <v>726</v>
      </c>
      <c r="I81">
        <v>766</v>
      </c>
      <c r="J81">
        <v>364</v>
      </c>
      <c r="K81">
        <v>530</v>
      </c>
      <c r="L81">
        <v>436</v>
      </c>
      <c r="M81">
        <v>592</v>
      </c>
      <c r="N81">
        <v>131</v>
      </c>
      <c r="O81">
        <v>243</v>
      </c>
      <c r="P81">
        <v>91</v>
      </c>
      <c r="Q81">
        <v>598</v>
      </c>
      <c r="R81">
        <v>428</v>
      </c>
      <c r="S81">
        <v>368</v>
      </c>
      <c r="T81">
        <v>479</v>
      </c>
      <c r="U81">
        <v>700</v>
      </c>
      <c r="V81">
        <v>360</v>
      </c>
      <c r="W81">
        <v>2234</v>
      </c>
      <c r="X81">
        <v>401</v>
      </c>
      <c r="Y81">
        <v>28</v>
      </c>
      <c r="Z81">
        <v>179</v>
      </c>
    </row>
    <row r="82" spans="1:26" x14ac:dyDescent="0.3">
      <c r="A82">
        <v>103041079</v>
      </c>
      <c r="B82" t="s">
        <v>153</v>
      </c>
      <c r="C82">
        <v>1159</v>
      </c>
      <c r="D82">
        <v>244</v>
      </c>
      <c r="E82">
        <v>188</v>
      </c>
      <c r="F82">
        <v>513</v>
      </c>
      <c r="G82">
        <v>214</v>
      </c>
      <c r="H82">
        <v>416</v>
      </c>
      <c r="I82">
        <v>499</v>
      </c>
      <c r="J82">
        <v>191</v>
      </c>
      <c r="K82">
        <v>330</v>
      </c>
      <c r="L82">
        <v>342</v>
      </c>
      <c r="M82">
        <v>297</v>
      </c>
      <c r="N82">
        <v>91</v>
      </c>
      <c r="O82">
        <v>163</v>
      </c>
      <c r="P82">
        <v>38</v>
      </c>
      <c r="Q82">
        <v>399</v>
      </c>
      <c r="R82">
        <v>223</v>
      </c>
      <c r="S82">
        <v>259</v>
      </c>
      <c r="T82">
        <v>501</v>
      </c>
      <c r="U82">
        <v>271</v>
      </c>
      <c r="V82">
        <v>124</v>
      </c>
      <c r="W82">
        <v>1290</v>
      </c>
      <c r="X82">
        <v>94</v>
      </c>
      <c r="Y82" t="s">
        <v>73</v>
      </c>
      <c r="Z82">
        <v>52</v>
      </c>
    </row>
    <row r="83" spans="1:26" x14ac:dyDescent="0.3">
      <c r="A83">
        <v>104011080</v>
      </c>
      <c r="B83" t="s">
        <v>154</v>
      </c>
      <c r="C83">
        <v>3124</v>
      </c>
      <c r="D83">
        <v>776</v>
      </c>
      <c r="E83">
        <v>342</v>
      </c>
      <c r="F83">
        <v>1355</v>
      </c>
      <c r="G83">
        <v>651</v>
      </c>
      <c r="H83">
        <v>1195</v>
      </c>
      <c r="I83">
        <v>1153</v>
      </c>
      <c r="J83">
        <v>689</v>
      </c>
      <c r="K83">
        <v>577</v>
      </c>
      <c r="L83">
        <v>702</v>
      </c>
      <c r="M83">
        <v>1147</v>
      </c>
      <c r="N83">
        <v>137</v>
      </c>
      <c r="O83">
        <v>320</v>
      </c>
      <c r="P83">
        <v>142</v>
      </c>
      <c r="Q83">
        <v>1069</v>
      </c>
      <c r="R83">
        <v>680</v>
      </c>
      <c r="S83">
        <v>493</v>
      </c>
      <c r="T83">
        <v>640</v>
      </c>
      <c r="U83">
        <v>1423</v>
      </c>
      <c r="V83">
        <v>487</v>
      </c>
      <c r="W83">
        <v>3697</v>
      </c>
      <c r="X83">
        <v>531</v>
      </c>
      <c r="Y83">
        <v>12</v>
      </c>
      <c r="Z83">
        <v>311</v>
      </c>
    </row>
    <row r="84" spans="1:26" x14ac:dyDescent="0.3">
      <c r="A84">
        <v>104011081</v>
      </c>
      <c r="B84" t="s">
        <v>155</v>
      </c>
      <c r="C84">
        <v>2468</v>
      </c>
      <c r="D84">
        <v>489</v>
      </c>
      <c r="E84">
        <v>343</v>
      </c>
      <c r="F84">
        <v>1191</v>
      </c>
      <c r="G84">
        <v>444</v>
      </c>
      <c r="H84">
        <v>838</v>
      </c>
      <c r="I84">
        <v>1140</v>
      </c>
      <c r="J84">
        <v>268</v>
      </c>
      <c r="K84">
        <v>713</v>
      </c>
      <c r="L84">
        <v>746</v>
      </c>
      <c r="M84">
        <v>529</v>
      </c>
      <c r="N84">
        <v>163</v>
      </c>
      <c r="O84">
        <v>353</v>
      </c>
      <c r="P84">
        <v>190</v>
      </c>
      <c r="Q84">
        <v>806</v>
      </c>
      <c r="R84">
        <v>466</v>
      </c>
      <c r="S84">
        <v>530</v>
      </c>
      <c r="T84">
        <v>904</v>
      </c>
      <c r="U84">
        <v>968</v>
      </c>
      <c r="V84" t="s">
        <v>73</v>
      </c>
      <c r="W84">
        <v>2900</v>
      </c>
      <c r="X84">
        <v>247</v>
      </c>
      <c r="Y84" t="s">
        <v>73</v>
      </c>
      <c r="Z84">
        <v>226</v>
      </c>
    </row>
    <row r="85" spans="1:26" x14ac:dyDescent="0.3">
      <c r="A85">
        <v>104011082</v>
      </c>
      <c r="B85" t="s">
        <v>156</v>
      </c>
      <c r="C85">
        <v>2813</v>
      </c>
      <c r="D85">
        <v>468</v>
      </c>
      <c r="E85">
        <v>274</v>
      </c>
      <c r="F85">
        <v>1284</v>
      </c>
      <c r="G85">
        <v>786</v>
      </c>
      <c r="H85">
        <v>1133</v>
      </c>
      <c r="I85">
        <v>1211</v>
      </c>
      <c r="J85">
        <v>599</v>
      </c>
      <c r="K85">
        <v>918</v>
      </c>
      <c r="L85">
        <v>556</v>
      </c>
      <c r="M85">
        <v>635</v>
      </c>
      <c r="N85">
        <v>137</v>
      </c>
      <c r="O85">
        <v>445</v>
      </c>
      <c r="P85">
        <v>119</v>
      </c>
      <c r="Q85">
        <v>832</v>
      </c>
      <c r="R85">
        <v>811</v>
      </c>
      <c r="S85">
        <v>724</v>
      </c>
      <c r="T85">
        <v>654</v>
      </c>
      <c r="U85">
        <v>1141</v>
      </c>
      <c r="V85">
        <v>231</v>
      </c>
      <c r="W85">
        <v>3260</v>
      </c>
      <c r="X85">
        <v>213</v>
      </c>
      <c r="Y85">
        <v>10</v>
      </c>
      <c r="Z85">
        <v>188</v>
      </c>
    </row>
    <row r="86" spans="1:26" x14ac:dyDescent="0.3">
      <c r="A86">
        <v>104021083</v>
      </c>
      <c r="B86" t="s">
        <v>157</v>
      </c>
      <c r="C86">
        <v>964</v>
      </c>
      <c r="D86">
        <v>223</v>
      </c>
      <c r="E86">
        <v>168</v>
      </c>
      <c r="F86">
        <v>414</v>
      </c>
      <c r="G86">
        <v>159</v>
      </c>
      <c r="H86">
        <v>332</v>
      </c>
      <c r="I86">
        <v>409</v>
      </c>
      <c r="J86">
        <v>136</v>
      </c>
      <c r="K86">
        <v>197</v>
      </c>
      <c r="L86">
        <v>214</v>
      </c>
      <c r="M86">
        <v>392</v>
      </c>
      <c r="N86">
        <v>47</v>
      </c>
      <c r="O86">
        <v>202</v>
      </c>
      <c r="P86">
        <v>34</v>
      </c>
      <c r="Q86">
        <v>292</v>
      </c>
      <c r="R86">
        <v>166</v>
      </c>
      <c r="S86">
        <v>122</v>
      </c>
      <c r="T86">
        <v>352</v>
      </c>
      <c r="U86">
        <v>365</v>
      </c>
      <c r="V86">
        <v>113</v>
      </c>
      <c r="W86">
        <v>942</v>
      </c>
      <c r="X86">
        <v>54</v>
      </c>
      <c r="Y86" t="s">
        <v>73</v>
      </c>
      <c r="Z86">
        <v>43</v>
      </c>
    </row>
    <row r="87" spans="1:26" x14ac:dyDescent="0.3">
      <c r="A87">
        <v>104021084</v>
      </c>
      <c r="B87" t="s">
        <v>158</v>
      </c>
      <c r="C87">
        <v>3051</v>
      </c>
      <c r="D87">
        <v>614</v>
      </c>
      <c r="E87">
        <v>367</v>
      </c>
      <c r="F87">
        <v>1494</v>
      </c>
      <c r="G87">
        <v>576</v>
      </c>
      <c r="H87">
        <v>1203</v>
      </c>
      <c r="I87">
        <v>1234</v>
      </c>
      <c r="J87">
        <v>660</v>
      </c>
      <c r="K87">
        <v>729</v>
      </c>
      <c r="L87">
        <v>678</v>
      </c>
      <c r="M87">
        <v>907</v>
      </c>
      <c r="N87">
        <v>230</v>
      </c>
      <c r="O87">
        <v>484</v>
      </c>
      <c r="P87">
        <v>182</v>
      </c>
      <c r="Q87">
        <v>953</v>
      </c>
      <c r="R87">
        <v>588</v>
      </c>
      <c r="S87">
        <v>402</v>
      </c>
      <c r="T87">
        <v>681</v>
      </c>
      <c r="U87">
        <v>1480</v>
      </c>
      <c r="V87">
        <v>363</v>
      </c>
      <c r="W87">
        <v>2999</v>
      </c>
      <c r="X87">
        <v>278</v>
      </c>
      <c r="Y87">
        <v>182</v>
      </c>
      <c r="Z87">
        <v>205</v>
      </c>
    </row>
    <row r="88" spans="1:26" x14ac:dyDescent="0.3">
      <c r="A88">
        <v>104021085</v>
      </c>
      <c r="B88" t="s">
        <v>159</v>
      </c>
      <c r="C88">
        <v>1942</v>
      </c>
      <c r="D88">
        <v>386</v>
      </c>
      <c r="E88">
        <v>246</v>
      </c>
      <c r="F88">
        <v>924</v>
      </c>
      <c r="G88">
        <v>386</v>
      </c>
      <c r="H88">
        <v>787</v>
      </c>
      <c r="I88">
        <v>769</v>
      </c>
      <c r="J88">
        <v>481</v>
      </c>
      <c r="K88">
        <v>415</v>
      </c>
      <c r="L88">
        <v>518</v>
      </c>
      <c r="M88">
        <v>475</v>
      </c>
      <c r="N88">
        <v>167</v>
      </c>
      <c r="O88">
        <v>258</v>
      </c>
      <c r="P88">
        <v>104</v>
      </c>
      <c r="Q88">
        <v>633</v>
      </c>
      <c r="R88">
        <v>395</v>
      </c>
      <c r="S88">
        <v>189</v>
      </c>
      <c r="T88">
        <v>270</v>
      </c>
      <c r="U88">
        <v>1049</v>
      </c>
      <c r="V88">
        <v>297</v>
      </c>
      <c r="W88">
        <v>1822</v>
      </c>
      <c r="X88">
        <v>160</v>
      </c>
      <c r="Y88">
        <v>165</v>
      </c>
      <c r="Z88">
        <v>155</v>
      </c>
    </row>
    <row r="89" spans="1:26" x14ac:dyDescent="0.3">
      <c r="A89">
        <v>104021086</v>
      </c>
      <c r="B89" t="s">
        <v>160</v>
      </c>
      <c r="C89">
        <v>485</v>
      </c>
      <c r="D89">
        <v>118</v>
      </c>
      <c r="E89">
        <v>31</v>
      </c>
      <c r="F89">
        <v>232</v>
      </c>
      <c r="G89">
        <v>104</v>
      </c>
      <c r="H89">
        <v>176</v>
      </c>
      <c r="I89">
        <v>191</v>
      </c>
      <c r="J89">
        <v>62</v>
      </c>
      <c r="K89">
        <v>121</v>
      </c>
      <c r="L89">
        <v>155</v>
      </c>
      <c r="M89">
        <v>120</v>
      </c>
      <c r="N89">
        <v>24</v>
      </c>
      <c r="O89">
        <v>62</v>
      </c>
      <c r="P89">
        <v>21</v>
      </c>
      <c r="Q89">
        <v>154</v>
      </c>
      <c r="R89">
        <v>106</v>
      </c>
      <c r="S89">
        <v>93</v>
      </c>
      <c r="T89">
        <v>148</v>
      </c>
      <c r="U89">
        <v>184</v>
      </c>
      <c r="V89">
        <v>59</v>
      </c>
      <c r="W89">
        <v>429</v>
      </c>
      <c r="X89">
        <v>26</v>
      </c>
      <c r="Y89" t="s">
        <v>73</v>
      </c>
      <c r="Z89">
        <v>16</v>
      </c>
    </row>
    <row r="90" spans="1:26" x14ac:dyDescent="0.3">
      <c r="A90">
        <v>104021087</v>
      </c>
      <c r="B90" t="s">
        <v>161</v>
      </c>
      <c r="C90">
        <v>661</v>
      </c>
      <c r="D90">
        <v>149</v>
      </c>
      <c r="E90">
        <v>74</v>
      </c>
      <c r="F90">
        <v>287</v>
      </c>
      <c r="G90">
        <v>151</v>
      </c>
      <c r="H90">
        <v>263</v>
      </c>
      <c r="I90">
        <v>249</v>
      </c>
      <c r="J90">
        <v>125</v>
      </c>
      <c r="K90">
        <v>113</v>
      </c>
      <c r="L90">
        <v>180</v>
      </c>
      <c r="M90">
        <v>184</v>
      </c>
      <c r="N90">
        <v>39</v>
      </c>
      <c r="O90">
        <v>68</v>
      </c>
      <c r="P90" t="s">
        <v>73</v>
      </c>
      <c r="Q90">
        <v>225</v>
      </c>
      <c r="R90">
        <v>159</v>
      </c>
      <c r="S90">
        <v>134</v>
      </c>
      <c r="T90">
        <v>182</v>
      </c>
      <c r="U90">
        <v>265</v>
      </c>
      <c r="V90">
        <v>66</v>
      </c>
      <c r="W90">
        <v>706</v>
      </c>
      <c r="X90">
        <v>50</v>
      </c>
      <c r="Y90" t="s">
        <v>73</v>
      </c>
      <c r="Z90">
        <v>48</v>
      </c>
    </row>
    <row r="91" spans="1:26" x14ac:dyDescent="0.3">
      <c r="A91">
        <v>104021088</v>
      </c>
      <c r="B91" t="s">
        <v>162</v>
      </c>
      <c r="C91">
        <v>939</v>
      </c>
      <c r="D91">
        <v>164</v>
      </c>
      <c r="E91">
        <v>147</v>
      </c>
      <c r="F91">
        <v>475</v>
      </c>
      <c r="G91">
        <v>153</v>
      </c>
      <c r="H91">
        <v>354</v>
      </c>
      <c r="I91">
        <v>421</v>
      </c>
      <c r="J91">
        <v>96</v>
      </c>
      <c r="K91">
        <v>322</v>
      </c>
      <c r="L91">
        <v>168</v>
      </c>
      <c r="M91">
        <v>305</v>
      </c>
      <c r="N91">
        <v>71</v>
      </c>
      <c r="O91">
        <v>178</v>
      </c>
      <c r="P91">
        <v>72</v>
      </c>
      <c r="Q91">
        <v>296</v>
      </c>
      <c r="R91">
        <v>158</v>
      </c>
      <c r="S91">
        <v>245</v>
      </c>
      <c r="T91">
        <v>304</v>
      </c>
      <c r="U91">
        <v>373</v>
      </c>
      <c r="V91" t="s">
        <v>73</v>
      </c>
      <c r="W91">
        <v>934</v>
      </c>
      <c r="X91">
        <v>47</v>
      </c>
      <c r="Y91">
        <v>6</v>
      </c>
      <c r="Z91">
        <v>53</v>
      </c>
    </row>
    <row r="92" spans="1:26" x14ac:dyDescent="0.3">
      <c r="A92">
        <v>104021089</v>
      </c>
      <c r="B92" t="s">
        <v>163</v>
      </c>
      <c r="C92">
        <v>2579</v>
      </c>
      <c r="D92">
        <v>558</v>
      </c>
      <c r="E92">
        <v>175</v>
      </c>
      <c r="F92">
        <v>1243</v>
      </c>
      <c r="G92">
        <v>602</v>
      </c>
      <c r="H92">
        <v>1004</v>
      </c>
      <c r="I92">
        <v>1016</v>
      </c>
      <c r="J92">
        <v>533</v>
      </c>
      <c r="K92">
        <v>661</v>
      </c>
      <c r="L92">
        <v>460</v>
      </c>
      <c r="M92">
        <v>820</v>
      </c>
      <c r="N92">
        <v>122</v>
      </c>
      <c r="O92">
        <v>375</v>
      </c>
      <c r="P92">
        <v>115</v>
      </c>
      <c r="Q92">
        <v>793</v>
      </c>
      <c r="R92">
        <v>616</v>
      </c>
      <c r="S92">
        <v>442</v>
      </c>
      <c r="T92">
        <v>641</v>
      </c>
      <c r="U92">
        <v>980</v>
      </c>
      <c r="V92">
        <v>421</v>
      </c>
      <c r="W92">
        <v>2919</v>
      </c>
      <c r="X92">
        <v>357</v>
      </c>
      <c r="Y92">
        <v>20</v>
      </c>
      <c r="Z92">
        <v>199</v>
      </c>
    </row>
    <row r="93" spans="1:26" x14ac:dyDescent="0.3">
      <c r="A93">
        <v>104021090</v>
      </c>
      <c r="B93" t="s">
        <v>164</v>
      </c>
      <c r="C93">
        <v>722</v>
      </c>
      <c r="D93">
        <v>132</v>
      </c>
      <c r="E93">
        <v>55</v>
      </c>
      <c r="F93">
        <v>333</v>
      </c>
      <c r="G93">
        <v>203</v>
      </c>
      <c r="H93">
        <v>293</v>
      </c>
      <c r="I93">
        <v>298</v>
      </c>
      <c r="J93">
        <v>147</v>
      </c>
      <c r="K93">
        <v>227</v>
      </c>
      <c r="L93">
        <v>86</v>
      </c>
      <c r="M93">
        <v>239</v>
      </c>
      <c r="N93">
        <v>48</v>
      </c>
      <c r="O93">
        <v>93</v>
      </c>
      <c r="P93">
        <v>23</v>
      </c>
      <c r="Q93">
        <v>219</v>
      </c>
      <c r="R93">
        <v>208</v>
      </c>
      <c r="S93">
        <v>161</v>
      </c>
      <c r="T93">
        <v>232</v>
      </c>
      <c r="U93">
        <v>220</v>
      </c>
      <c r="V93">
        <v>97</v>
      </c>
      <c r="W93">
        <v>829</v>
      </c>
      <c r="X93">
        <v>66</v>
      </c>
      <c r="Y93" t="s">
        <v>73</v>
      </c>
      <c r="Z93">
        <v>45</v>
      </c>
    </row>
    <row r="94" spans="1:26" x14ac:dyDescent="0.3">
      <c r="A94">
        <v>104021091</v>
      </c>
      <c r="B94" t="s">
        <v>165</v>
      </c>
      <c r="C94">
        <v>3057</v>
      </c>
      <c r="D94">
        <v>424</v>
      </c>
      <c r="E94">
        <v>1068</v>
      </c>
      <c r="F94">
        <v>1272</v>
      </c>
      <c r="G94">
        <v>293</v>
      </c>
      <c r="H94">
        <v>1296</v>
      </c>
      <c r="I94">
        <v>1337</v>
      </c>
      <c r="J94">
        <v>329</v>
      </c>
      <c r="K94">
        <v>540</v>
      </c>
      <c r="L94">
        <v>563</v>
      </c>
      <c r="M94">
        <v>1552</v>
      </c>
      <c r="N94">
        <v>159</v>
      </c>
      <c r="O94">
        <v>614</v>
      </c>
      <c r="P94">
        <v>75</v>
      </c>
      <c r="Q94">
        <v>1470</v>
      </c>
      <c r="R94">
        <v>315</v>
      </c>
      <c r="S94">
        <v>376</v>
      </c>
      <c r="T94">
        <v>1622</v>
      </c>
      <c r="U94">
        <v>864</v>
      </c>
      <c r="V94">
        <v>169</v>
      </c>
      <c r="W94">
        <v>2102</v>
      </c>
      <c r="X94">
        <v>161</v>
      </c>
      <c r="Y94">
        <v>73</v>
      </c>
      <c r="Z94">
        <v>105</v>
      </c>
    </row>
    <row r="95" spans="1:26" x14ac:dyDescent="0.3">
      <c r="A95">
        <v>105011092</v>
      </c>
      <c r="B95" t="s">
        <v>166</v>
      </c>
      <c r="C95">
        <v>442</v>
      </c>
      <c r="D95">
        <v>126</v>
      </c>
      <c r="E95">
        <v>19</v>
      </c>
      <c r="F95">
        <v>212</v>
      </c>
      <c r="G95">
        <v>85</v>
      </c>
      <c r="H95">
        <v>169</v>
      </c>
      <c r="I95">
        <v>147</v>
      </c>
      <c r="J95">
        <v>72</v>
      </c>
      <c r="K95">
        <v>93</v>
      </c>
      <c r="L95">
        <v>136</v>
      </c>
      <c r="M95">
        <v>133</v>
      </c>
      <c r="N95">
        <v>20</v>
      </c>
      <c r="O95">
        <v>31</v>
      </c>
      <c r="P95">
        <v>30</v>
      </c>
      <c r="Q95">
        <v>147</v>
      </c>
      <c r="R95">
        <v>87</v>
      </c>
      <c r="S95">
        <v>95</v>
      </c>
      <c r="T95">
        <v>71</v>
      </c>
      <c r="U95">
        <v>124</v>
      </c>
      <c r="V95">
        <v>135</v>
      </c>
      <c r="W95">
        <v>586</v>
      </c>
      <c r="X95">
        <v>385</v>
      </c>
      <c r="Y95" t="s">
        <v>73</v>
      </c>
      <c r="Z95">
        <v>30</v>
      </c>
    </row>
    <row r="96" spans="1:26" x14ac:dyDescent="0.3">
      <c r="A96">
        <v>105011093</v>
      </c>
      <c r="B96" t="s">
        <v>167</v>
      </c>
      <c r="C96">
        <v>360</v>
      </c>
      <c r="D96">
        <v>54</v>
      </c>
      <c r="E96">
        <v>27</v>
      </c>
      <c r="F96">
        <v>191</v>
      </c>
      <c r="G96">
        <v>89</v>
      </c>
      <c r="H96">
        <v>144</v>
      </c>
      <c r="I96">
        <v>163</v>
      </c>
      <c r="J96">
        <v>112</v>
      </c>
      <c r="K96">
        <v>113</v>
      </c>
      <c r="L96">
        <v>73</v>
      </c>
      <c r="M96">
        <v>61</v>
      </c>
      <c r="N96">
        <v>18</v>
      </c>
      <c r="O96">
        <v>53</v>
      </c>
      <c r="P96">
        <v>10</v>
      </c>
      <c r="Q96">
        <v>133</v>
      </c>
      <c r="R96">
        <v>93</v>
      </c>
      <c r="S96">
        <v>79</v>
      </c>
      <c r="T96">
        <v>108</v>
      </c>
      <c r="U96">
        <v>74</v>
      </c>
      <c r="V96">
        <v>73</v>
      </c>
      <c r="W96">
        <v>480</v>
      </c>
      <c r="X96">
        <v>117</v>
      </c>
      <c r="Y96" t="s">
        <v>73</v>
      </c>
      <c r="Z96">
        <v>23</v>
      </c>
    </row>
    <row r="97" spans="1:26" x14ac:dyDescent="0.3">
      <c r="A97">
        <v>105011094</v>
      </c>
      <c r="B97" t="s">
        <v>168</v>
      </c>
      <c r="C97">
        <v>506</v>
      </c>
      <c r="D97">
        <v>111</v>
      </c>
      <c r="E97">
        <v>69</v>
      </c>
      <c r="F97">
        <v>219</v>
      </c>
      <c r="G97">
        <v>108</v>
      </c>
      <c r="H97">
        <v>217</v>
      </c>
      <c r="I97">
        <v>179</v>
      </c>
      <c r="J97">
        <v>132</v>
      </c>
      <c r="K97">
        <v>93</v>
      </c>
      <c r="L97">
        <v>84</v>
      </c>
      <c r="M97">
        <v>178</v>
      </c>
      <c r="N97">
        <v>38</v>
      </c>
      <c r="O97">
        <v>47</v>
      </c>
      <c r="P97">
        <v>60</v>
      </c>
      <c r="Q97">
        <v>142</v>
      </c>
      <c r="R97">
        <v>109</v>
      </c>
      <c r="S97">
        <v>96</v>
      </c>
      <c r="T97">
        <v>99</v>
      </c>
      <c r="U97">
        <v>166</v>
      </c>
      <c r="V97">
        <v>130</v>
      </c>
      <c r="W97">
        <v>661</v>
      </c>
      <c r="X97">
        <v>343</v>
      </c>
      <c r="Y97" t="s">
        <v>73</v>
      </c>
      <c r="Z97">
        <v>45</v>
      </c>
    </row>
    <row r="98" spans="1:26" x14ac:dyDescent="0.3">
      <c r="A98">
        <v>105011095</v>
      </c>
      <c r="B98" t="s">
        <v>169</v>
      </c>
      <c r="C98">
        <v>444</v>
      </c>
      <c r="D98">
        <v>101</v>
      </c>
      <c r="E98">
        <v>55</v>
      </c>
      <c r="F98">
        <v>197</v>
      </c>
      <c r="G98">
        <v>90</v>
      </c>
      <c r="H98">
        <v>184</v>
      </c>
      <c r="I98">
        <v>158</v>
      </c>
      <c r="J98">
        <v>84</v>
      </c>
      <c r="K98">
        <v>86</v>
      </c>
      <c r="L98">
        <v>140</v>
      </c>
      <c r="M98">
        <v>123</v>
      </c>
      <c r="N98">
        <v>15</v>
      </c>
      <c r="O98">
        <v>41</v>
      </c>
      <c r="P98">
        <v>8</v>
      </c>
      <c r="Q98">
        <v>182</v>
      </c>
      <c r="R98">
        <v>96</v>
      </c>
      <c r="S98">
        <v>95</v>
      </c>
      <c r="T98">
        <v>132</v>
      </c>
      <c r="U98">
        <v>158</v>
      </c>
      <c r="V98">
        <v>43</v>
      </c>
      <c r="W98">
        <v>722</v>
      </c>
      <c r="X98">
        <v>222</v>
      </c>
      <c r="Y98" t="s">
        <v>73</v>
      </c>
      <c r="Z98">
        <v>30</v>
      </c>
    </row>
    <row r="99" spans="1:26" x14ac:dyDescent="0.3">
      <c r="A99">
        <v>105011096</v>
      </c>
      <c r="B99" t="s">
        <v>170</v>
      </c>
      <c r="C99">
        <v>672</v>
      </c>
      <c r="D99">
        <v>140</v>
      </c>
      <c r="E99">
        <v>73</v>
      </c>
      <c r="F99">
        <v>341</v>
      </c>
      <c r="G99">
        <v>119</v>
      </c>
      <c r="H99">
        <v>288</v>
      </c>
      <c r="I99">
        <v>245</v>
      </c>
      <c r="J99">
        <v>134</v>
      </c>
      <c r="K99">
        <v>141</v>
      </c>
      <c r="L99">
        <v>145</v>
      </c>
      <c r="M99">
        <v>209</v>
      </c>
      <c r="N99">
        <v>33</v>
      </c>
      <c r="O99">
        <v>61</v>
      </c>
      <c r="P99">
        <v>49</v>
      </c>
      <c r="Q99">
        <v>258</v>
      </c>
      <c r="R99">
        <v>132</v>
      </c>
      <c r="S99">
        <v>148</v>
      </c>
      <c r="T99">
        <v>203</v>
      </c>
      <c r="U99">
        <v>154</v>
      </c>
      <c r="V99">
        <v>99</v>
      </c>
      <c r="W99">
        <v>1009</v>
      </c>
      <c r="X99">
        <v>427</v>
      </c>
      <c r="Y99" t="s">
        <v>73</v>
      </c>
      <c r="Z99">
        <v>45</v>
      </c>
    </row>
    <row r="100" spans="1:26" x14ac:dyDescent="0.3">
      <c r="A100">
        <v>105021097</v>
      </c>
      <c r="B100" t="s">
        <v>171</v>
      </c>
      <c r="C100">
        <v>2443</v>
      </c>
      <c r="D100">
        <v>528</v>
      </c>
      <c r="E100">
        <v>369</v>
      </c>
      <c r="F100">
        <v>994</v>
      </c>
      <c r="G100">
        <v>552</v>
      </c>
      <c r="H100">
        <v>970</v>
      </c>
      <c r="I100">
        <v>945</v>
      </c>
      <c r="J100">
        <v>618</v>
      </c>
      <c r="K100">
        <v>456</v>
      </c>
      <c r="L100">
        <v>446</v>
      </c>
      <c r="M100">
        <v>890</v>
      </c>
      <c r="N100">
        <v>37</v>
      </c>
      <c r="O100">
        <v>356</v>
      </c>
      <c r="P100">
        <v>93</v>
      </c>
      <c r="Q100">
        <v>847</v>
      </c>
      <c r="R100">
        <v>581</v>
      </c>
      <c r="S100">
        <v>457</v>
      </c>
      <c r="T100">
        <v>726</v>
      </c>
      <c r="U100">
        <v>757</v>
      </c>
      <c r="V100">
        <v>434</v>
      </c>
      <c r="W100">
        <v>3134</v>
      </c>
      <c r="X100">
        <v>419</v>
      </c>
      <c r="Y100">
        <v>9</v>
      </c>
      <c r="Z100">
        <v>219</v>
      </c>
    </row>
    <row r="101" spans="1:26" x14ac:dyDescent="0.3">
      <c r="A101">
        <v>105021098</v>
      </c>
      <c r="B101" t="s">
        <v>172</v>
      </c>
      <c r="C101">
        <v>476</v>
      </c>
      <c r="D101">
        <v>134</v>
      </c>
      <c r="E101">
        <v>41</v>
      </c>
      <c r="F101">
        <v>257</v>
      </c>
      <c r="G101">
        <v>44</v>
      </c>
      <c r="H101">
        <v>197</v>
      </c>
      <c r="I101">
        <v>145</v>
      </c>
      <c r="J101">
        <v>39</v>
      </c>
      <c r="K101">
        <v>123</v>
      </c>
      <c r="L101">
        <v>216</v>
      </c>
      <c r="M101">
        <v>97</v>
      </c>
      <c r="N101">
        <v>86</v>
      </c>
      <c r="O101">
        <v>81</v>
      </c>
      <c r="P101">
        <v>11</v>
      </c>
      <c r="Q101">
        <v>120</v>
      </c>
      <c r="R101">
        <v>44</v>
      </c>
      <c r="S101">
        <v>44</v>
      </c>
      <c r="T101">
        <v>233</v>
      </c>
      <c r="U101">
        <v>117</v>
      </c>
      <c r="V101">
        <v>60</v>
      </c>
      <c r="W101">
        <v>506</v>
      </c>
      <c r="X101">
        <v>248</v>
      </c>
      <c r="Y101" t="s">
        <v>73</v>
      </c>
      <c r="Z101">
        <v>16</v>
      </c>
    </row>
    <row r="102" spans="1:26" x14ac:dyDescent="0.3">
      <c r="A102">
        <v>105031099</v>
      </c>
      <c r="B102" t="s">
        <v>173</v>
      </c>
      <c r="C102">
        <v>1032</v>
      </c>
      <c r="D102">
        <v>208</v>
      </c>
      <c r="E102">
        <v>126</v>
      </c>
      <c r="F102">
        <v>469</v>
      </c>
      <c r="G102">
        <v>229</v>
      </c>
      <c r="H102">
        <v>441</v>
      </c>
      <c r="I102">
        <v>383</v>
      </c>
      <c r="J102">
        <v>221</v>
      </c>
      <c r="K102">
        <v>260</v>
      </c>
      <c r="L102">
        <v>344</v>
      </c>
      <c r="M102">
        <v>197</v>
      </c>
      <c r="N102">
        <v>66</v>
      </c>
      <c r="O102">
        <v>98</v>
      </c>
      <c r="P102">
        <v>26</v>
      </c>
      <c r="Q102">
        <v>399</v>
      </c>
      <c r="R102">
        <v>234</v>
      </c>
      <c r="S102">
        <v>257</v>
      </c>
      <c r="T102">
        <v>323</v>
      </c>
      <c r="U102">
        <v>321</v>
      </c>
      <c r="V102">
        <v>114</v>
      </c>
      <c r="W102">
        <v>1613</v>
      </c>
      <c r="X102">
        <v>253</v>
      </c>
      <c r="Y102" t="s">
        <v>73</v>
      </c>
      <c r="Z102">
        <v>105</v>
      </c>
    </row>
    <row r="103" spans="1:26" x14ac:dyDescent="0.3">
      <c r="A103">
        <v>105031100</v>
      </c>
      <c r="B103" t="s">
        <v>174</v>
      </c>
      <c r="C103">
        <v>1074</v>
      </c>
      <c r="D103">
        <v>245</v>
      </c>
      <c r="E103">
        <v>136</v>
      </c>
      <c r="F103">
        <v>496</v>
      </c>
      <c r="G103">
        <v>196</v>
      </c>
      <c r="H103">
        <v>405</v>
      </c>
      <c r="I103">
        <v>423</v>
      </c>
      <c r="J103">
        <v>226</v>
      </c>
      <c r="K103">
        <v>237</v>
      </c>
      <c r="L103">
        <v>279</v>
      </c>
      <c r="M103">
        <v>332</v>
      </c>
      <c r="N103">
        <v>58</v>
      </c>
      <c r="O103">
        <v>120</v>
      </c>
      <c r="P103">
        <v>39</v>
      </c>
      <c r="Q103">
        <v>409</v>
      </c>
      <c r="R103">
        <v>201</v>
      </c>
      <c r="S103">
        <v>122</v>
      </c>
      <c r="T103">
        <v>306</v>
      </c>
      <c r="U103">
        <v>442</v>
      </c>
      <c r="V103">
        <v>168</v>
      </c>
      <c r="W103">
        <v>1131</v>
      </c>
      <c r="X103">
        <v>410</v>
      </c>
      <c r="Y103">
        <v>5</v>
      </c>
      <c r="Z103">
        <v>91</v>
      </c>
    </row>
    <row r="104" spans="1:26" x14ac:dyDescent="0.3">
      <c r="A104">
        <v>105031101</v>
      </c>
      <c r="B104" t="s">
        <v>175</v>
      </c>
      <c r="C104">
        <v>2117</v>
      </c>
      <c r="D104">
        <v>466</v>
      </c>
      <c r="E104">
        <v>215</v>
      </c>
      <c r="F104">
        <v>1005</v>
      </c>
      <c r="G104">
        <v>431</v>
      </c>
      <c r="H104">
        <v>829</v>
      </c>
      <c r="I104">
        <v>822</v>
      </c>
      <c r="J104">
        <v>523</v>
      </c>
      <c r="K104">
        <v>438</v>
      </c>
      <c r="L104">
        <v>485</v>
      </c>
      <c r="M104">
        <v>671</v>
      </c>
      <c r="N104">
        <v>119</v>
      </c>
      <c r="O104">
        <v>223</v>
      </c>
      <c r="P104">
        <v>115</v>
      </c>
      <c r="Q104">
        <v>753</v>
      </c>
      <c r="R104">
        <v>442</v>
      </c>
      <c r="S104">
        <v>282</v>
      </c>
      <c r="T104">
        <v>510</v>
      </c>
      <c r="U104">
        <v>875</v>
      </c>
      <c r="V104">
        <v>388</v>
      </c>
      <c r="W104">
        <v>2038</v>
      </c>
      <c r="X104">
        <v>494</v>
      </c>
      <c r="Y104">
        <v>21</v>
      </c>
      <c r="Z104">
        <v>147</v>
      </c>
    </row>
    <row r="105" spans="1:26" x14ac:dyDescent="0.3">
      <c r="A105">
        <v>105031102</v>
      </c>
      <c r="B105" t="s">
        <v>176</v>
      </c>
      <c r="C105">
        <v>1174</v>
      </c>
      <c r="D105">
        <v>374</v>
      </c>
      <c r="E105">
        <v>99</v>
      </c>
      <c r="F105">
        <v>494</v>
      </c>
      <c r="G105">
        <v>207</v>
      </c>
      <c r="H105">
        <v>405</v>
      </c>
      <c r="I105">
        <v>395</v>
      </c>
      <c r="J105">
        <v>153</v>
      </c>
      <c r="K105">
        <v>198</v>
      </c>
      <c r="L105">
        <v>421</v>
      </c>
      <c r="M105">
        <v>396</v>
      </c>
      <c r="N105">
        <v>51</v>
      </c>
      <c r="O105">
        <v>121</v>
      </c>
      <c r="P105">
        <v>41</v>
      </c>
      <c r="Q105">
        <v>379</v>
      </c>
      <c r="R105">
        <v>208</v>
      </c>
      <c r="S105">
        <v>150</v>
      </c>
      <c r="T105">
        <v>215</v>
      </c>
      <c r="U105">
        <v>563</v>
      </c>
      <c r="V105">
        <v>235</v>
      </c>
      <c r="W105">
        <v>1207</v>
      </c>
      <c r="X105">
        <v>398</v>
      </c>
      <c r="Y105">
        <v>6</v>
      </c>
      <c r="Z105">
        <v>80</v>
      </c>
    </row>
    <row r="106" spans="1:26" x14ac:dyDescent="0.3">
      <c r="A106">
        <v>105031103</v>
      </c>
      <c r="B106" t="s">
        <v>177</v>
      </c>
      <c r="C106">
        <v>332</v>
      </c>
      <c r="D106">
        <v>51</v>
      </c>
      <c r="E106">
        <v>13</v>
      </c>
      <c r="F106">
        <v>171</v>
      </c>
      <c r="G106">
        <v>98</v>
      </c>
      <c r="H106">
        <v>140</v>
      </c>
      <c r="I106">
        <v>142</v>
      </c>
      <c r="J106">
        <v>57</v>
      </c>
      <c r="K106">
        <v>153</v>
      </c>
      <c r="L106">
        <v>85</v>
      </c>
      <c r="M106">
        <v>37</v>
      </c>
      <c r="N106">
        <v>17</v>
      </c>
      <c r="O106">
        <v>48</v>
      </c>
      <c r="P106" t="s">
        <v>73</v>
      </c>
      <c r="Q106">
        <v>110</v>
      </c>
      <c r="R106">
        <v>101</v>
      </c>
      <c r="S106">
        <v>111</v>
      </c>
      <c r="T106">
        <v>141</v>
      </c>
      <c r="U106">
        <v>64</v>
      </c>
      <c r="V106" t="s">
        <v>73</v>
      </c>
      <c r="W106">
        <v>472</v>
      </c>
      <c r="X106">
        <v>55</v>
      </c>
      <c r="Y106" t="s">
        <v>73</v>
      </c>
      <c r="Z106">
        <v>18</v>
      </c>
    </row>
    <row r="107" spans="1:26" x14ac:dyDescent="0.3">
      <c r="A107">
        <v>105031104</v>
      </c>
      <c r="B107" t="s">
        <v>178</v>
      </c>
      <c r="C107">
        <v>634</v>
      </c>
      <c r="D107">
        <v>152</v>
      </c>
      <c r="E107">
        <v>96</v>
      </c>
      <c r="F107">
        <v>256</v>
      </c>
      <c r="G107">
        <v>131</v>
      </c>
      <c r="H107">
        <v>249</v>
      </c>
      <c r="I107">
        <v>234</v>
      </c>
      <c r="J107">
        <v>132</v>
      </c>
      <c r="K107">
        <v>121</v>
      </c>
      <c r="L107">
        <v>143</v>
      </c>
      <c r="M107">
        <v>231</v>
      </c>
      <c r="N107">
        <v>41</v>
      </c>
      <c r="O107">
        <v>76</v>
      </c>
      <c r="P107">
        <v>13</v>
      </c>
      <c r="Q107">
        <v>217</v>
      </c>
      <c r="R107">
        <v>136</v>
      </c>
      <c r="S107">
        <v>130</v>
      </c>
      <c r="T107">
        <v>213</v>
      </c>
      <c r="U107">
        <v>170</v>
      </c>
      <c r="V107">
        <v>109</v>
      </c>
      <c r="W107">
        <v>834</v>
      </c>
      <c r="X107">
        <v>180</v>
      </c>
      <c r="Y107" t="s">
        <v>73</v>
      </c>
      <c r="Z107">
        <v>41</v>
      </c>
    </row>
    <row r="108" spans="1:26" x14ac:dyDescent="0.3">
      <c r="A108">
        <v>105031105</v>
      </c>
      <c r="B108" t="s">
        <v>179</v>
      </c>
      <c r="C108">
        <v>767</v>
      </c>
      <c r="D108">
        <v>202</v>
      </c>
      <c r="E108">
        <v>89</v>
      </c>
      <c r="F108">
        <v>324</v>
      </c>
      <c r="G108">
        <v>153</v>
      </c>
      <c r="H108">
        <v>298</v>
      </c>
      <c r="I108">
        <v>268</v>
      </c>
      <c r="J108">
        <v>149</v>
      </c>
      <c r="K108">
        <v>179</v>
      </c>
      <c r="L108">
        <v>199</v>
      </c>
      <c r="M108">
        <v>240</v>
      </c>
      <c r="N108">
        <v>35</v>
      </c>
      <c r="O108">
        <v>89</v>
      </c>
      <c r="P108">
        <v>25</v>
      </c>
      <c r="Q108">
        <v>261</v>
      </c>
      <c r="R108">
        <v>156</v>
      </c>
      <c r="S108">
        <v>151</v>
      </c>
      <c r="T108">
        <v>191</v>
      </c>
      <c r="U108">
        <v>285</v>
      </c>
      <c r="V108">
        <v>122</v>
      </c>
      <c r="W108">
        <v>1044</v>
      </c>
      <c r="X108">
        <v>321</v>
      </c>
      <c r="Y108" t="s">
        <v>73</v>
      </c>
      <c r="Z108">
        <v>53</v>
      </c>
    </row>
    <row r="109" spans="1:26" x14ac:dyDescent="0.3">
      <c r="A109">
        <v>105031106</v>
      </c>
      <c r="B109" t="s">
        <v>180</v>
      </c>
      <c r="C109">
        <v>1116</v>
      </c>
      <c r="D109">
        <v>253</v>
      </c>
      <c r="E109">
        <v>180</v>
      </c>
      <c r="F109">
        <v>485</v>
      </c>
      <c r="G109">
        <v>198</v>
      </c>
      <c r="H109">
        <v>434</v>
      </c>
      <c r="I109">
        <v>429</v>
      </c>
      <c r="J109">
        <v>238</v>
      </c>
      <c r="K109">
        <v>225</v>
      </c>
      <c r="L109">
        <v>297</v>
      </c>
      <c r="M109">
        <v>357</v>
      </c>
      <c r="N109">
        <v>48</v>
      </c>
      <c r="O109">
        <v>128</v>
      </c>
      <c r="P109">
        <v>36</v>
      </c>
      <c r="Q109">
        <v>445</v>
      </c>
      <c r="R109">
        <v>207</v>
      </c>
      <c r="S109">
        <v>209</v>
      </c>
      <c r="T109">
        <v>340</v>
      </c>
      <c r="U109">
        <v>357</v>
      </c>
      <c r="V109">
        <v>180</v>
      </c>
      <c r="W109">
        <v>1536</v>
      </c>
      <c r="X109">
        <v>484</v>
      </c>
      <c r="Y109" t="s">
        <v>73</v>
      </c>
      <c r="Z109">
        <v>88</v>
      </c>
    </row>
    <row r="110" spans="1:26" x14ac:dyDescent="0.3">
      <c r="A110">
        <v>106011107</v>
      </c>
      <c r="B110" t="s">
        <v>181</v>
      </c>
      <c r="C110">
        <v>1086</v>
      </c>
      <c r="D110">
        <v>163</v>
      </c>
      <c r="E110">
        <v>262</v>
      </c>
      <c r="F110">
        <v>524</v>
      </c>
      <c r="G110">
        <v>138</v>
      </c>
      <c r="H110">
        <v>307</v>
      </c>
      <c r="I110">
        <v>617</v>
      </c>
      <c r="J110">
        <v>158</v>
      </c>
      <c r="K110">
        <v>351</v>
      </c>
      <c r="L110">
        <v>202</v>
      </c>
      <c r="M110">
        <v>215</v>
      </c>
      <c r="N110">
        <v>89</v>
      </c>
      <c r="O110">
        <v>203</v>
      </c>
      <c r="P110">
        <v>105</v>
      </c>
      <c r="Q110">
        <v>378</v>
      </c>
      <c r="R110">
        <v>149</v>
      </c>
      <c r="S110">
        <v>218</v>
      </c>
      <c r="T110">
        <v>443</v>
      </c>
      <c r="U110">
        <v>420</v>
      </c>
      <c r="V110" t="s">
        <v>73</v>
      </c>
      <c r="W110">
        <v>1079</v>
      </c>
      <c r="X110">
        <v>107</v>
      </c>
      <c r="Y110">
        <v>3</v>
      </c>
      <c r="Z110">
        <v>67</v>
      </c>
    </row>
    <row r="111" spans="1:26" x14ac:dyDescent="0.3">
      <c r="A111">
        <v>106011108</v>
      </c>
      <c r="B111" t="s">
        <v>182</v>
      </c>
      <c r="C111">
        <v>3729</v>
      </c>
      <c r="D111">
        <v>892</v>
      </c>
      <c r="E111">
        <v>547</v>
      </c>
      <c r="F111">
        <v>1596</v>
      </c>
      <c r="G111">
        <v>694</v>
      </c>
      <c r="H111">
        <v>1361</v>
      </c>
      <c r="I111">
        <v>1476</v>
      </c>
      <c r="J111">
        <v>646</v>
      </c>
      <c r="K111">
        <v>800</v>
      </c>
      <c r="L111">
        <v>731</v>
      </c>
      <c r="M111">
        <v>1550</v>
      </c>
      <c r="N111">
        <v>133</v>
      </c>
      <c r="O111">
        <v>393</v>
      </c>
      <c r="P111">
        <v>189</v>
      </c>
      <c r="Q111">
        <v>1391</v>
      </c>
      <c r="R111">
        <v>731</v>
      </c>
      <c r="S111">
        <v>545</v>
      </c>
      <c r="T111">
        <v>805</v>
      </c>
      <c r="U111">
        <v>1763</v>
      </c>
      <c r="V111">
        <v>572</v>
      </c>
      <c r="W111">
        <v>3879</v>
      </c>
      <c r="X111">
        <v>567</v>
      </c>
      <c r="Y111">
        <v>20</v>
      </c>
      <c r="Z111">
        <v>367</v>
      </c>
    </row>
    <row r="112" spans="1:26" x14ac:dyDescent="0.3">
      <c r="A112">
        <v>106011109</v>
      </c>
      <c r="B112" t="s">
        <v>183</v>
      </c>
      <c r="C112">
        <v>964</v>
      </c>
      <c r="D112">
        <v>189</v>
      </c>
      <c r="E112">
        <v>144</v>
      </c>
      <c r="F112">
        <v>498</v>
      </c>
      <c r="G112">
        <v>133</v>
      </c>
      <c r="H112">
        <v>339</v>
      </c>
      <c r="I112">
        <v>436</v>
      </c>
      <c r="J112">
        <v>146</v>
      </c>
      <c r="K112">
        <v>228</v>
      </c>
      <c r="L112">
        <v>234</v>
      </c>
      <c r="M112">
        <v>328</v>
      </c>
      <c r="N112">
        <v>36</v>
      </c>
      <c r="O112">
        <v>173</v>
      </c>
      <c r="P112">
        <v>62</v>
      </c>
      <c r="Q112">
        <v>365</v>
      </c>
      <c r="R112">
        <v>139</v>
      </c>
      <c r="S112">
        <v>211</v>
      </c>
      <c r="T112">
        <v>401</v>
      </c>
      <c r="U112">
        <v>313</v>
      </c>
      <c r="V112" t="s">
        <v>73</v>
      </c>
      <c r="W112">
        <v>1058</v>
      </c>
      <c r="X112">
        <v>113</v>
      </c>
      <c r="Y112" t="s">
        <v>73</v>
      </c>
      <c r="Z112">
        <v>90</v>
      </c>
    </row>
    <row r="113" spans="1:26" x14ac:dyDescent="0.3">
      <c r="A113">
        <v>106011110</v>
      </c>
      <c r="B113" t="s">
        <v>184</v>
      </c>
      <c r="C113">
        <v>1147</v>
      </c>
      <c r="D113">
        <v>210</v>
      </c>
      <c r="E113">
        <v>132</v>
      </c>
      <c r="F113">
        <v>559</v>
      </c>
      <c r="G113">
        <v>247</v>
      </c>
      <c r="H113">
        <v>459</v>
      </c>
      <c r="I113">
        <v>479</v>
      </c>
      <c r="J113">
        <v>203</v>
      </c>
      <c r="K113">
        <v>351</v>
      </c>
      <c r="L113">
        <v>276</v>
      </c>
      <c r="M113">
        <v>285</v>
      </c>
      <c r="N113">
        <v>95</v>
      </c>
      <c r="O113">
        <v>151</v>
      </c>
      <c r="P113">
        <v>29</v>
      </c>
      <c r="Q113">
        <v>411</v>
      </c>
      <c r="R113">
        <v>252</v>
      </c>
      <c r="S113">
        <v>251</v>
      </c>
      <c r="T113">
        <v>486</v>
      </c>
      <c r="U113">
        <v>287</v>
      </c>
      <c r="V113">
        <v>116</v>
      </c>
      <c r="W113">
        <v>1174</v>
      </c>
      <c r="X113">
        <v>113</v>
      </c>
      <c r="Y113" t="s">
        <v>73</v>
      </c>
      <c r="Z113">
        <v>61</v>
      </c>
    </row>
    <row r="114" spans="1:26" x14ac:dyDescent="0.3">
      <c r="A114">
        <v>106011111</v>
      </c>
      <c r="B114" t="s">
        <v>185</v>
      </c>
      <c r="C114">
        <v>3034</v>
      </c>
      <c r="D114">
        <v>756</v>
      </c>
      <c r="E114">
        <v>363</v>
      </c>
      <c r="F114">
        <v>1364</v>
      </c>
      <c r="G114">
        <v>551</v>
      </c>
      <c r="H114">
        <v>1064</v>
      </c>
      <c r="I114">
        <v>1214</v>
      </c>
      <c r="J114">
        <v>610</v>
      </c>
      <c r="K114">
        <v>618</v>
      </c>
      <c r="L114">
        <v>681</v>
      </c>
      <c r="M114">
        <v>1126</v>
      </c>
      <c r="N114">
        <v>125</v>
      </c>
      <c r="O114">
        <v>352</v>
      </c>
      <c r="P114">
        <v>118</v>
      </c>
      <c r="Q114">
        <v>1112</v>
      </c>
      <c r="R114">
        <v>571</v>
      </c>
      <c r="S114">
        <v>456</v>
      </c>
      <c r="T114">
        <v>657</v>
      </c>
      <c r="U114">
        <v>1527</v>
      </c>
      <c r="V114">
        <v>387</v>
      </c>
      <c r="W114">
        <v>3097</v>
      </c>
      <c r="X114">
        <v>447</v>
      </c>
      <c r="Y114">
        <v>4</v>
      </c>
      <c r="Z114">
        <v>274</v>
      </c>
    </row>
    <row r="115" spans="1:26" x14ac:dyDescent="0.3">
      <c r="A115">
        <v>106011112</v>
      </c>
      <c r="B115" t="s">
        <v>186</v>
      </c>
      <c r="C115">
        <v>1720</v>
      </c>
      <c r="D115">
        <v>437</v>
      </c>
      <c r="E115">
        <v>93</v>
      </c>
      <c r="F115">
        <v>817</v>
      </c>
      <c r="G115">
        <v>373</v>
      </c>
      <c r="H115">
        <v>645</v>
      </c>
      <c r="I115">
        <v>638</v>
      </c>
      <c r="J115">
        <v>349</v>
      </c>
      <c r="K115">
        <v>462</v>
      </c>
      <c r="L115">
        <v>363</v>
      </c>
      <c r="M115">
        <v>546</v>
      </c>
      <c r="N115">
        <v>111</v>
      </c>
      <c r="O115">
        <v>153</v>
      </c>
      <c r="P115">
        <v>86</v>
      </c>
      <c r="Q115">
        <v>550</v>
      </c>
      <c r="R115">
        <v>384</v>
      </c>
      <c r="S115">
        <v>302</v>
      </c>
      <c r="T115">
        <v>361</v>
      </c>
      <c r="U115">
        <v>649</v>
      </c>
      <c r="V115">
        <v>350</v>
      </c>
      <c r="W115">
        <v>1759</v>
      </c>
      <c r="X115">
        <v>279</v>
      </c>
      <c r="Y115">
        <v>13</v>
      </c>
      <c r="Z115">
        <v>144</v>
      </c>
    </row>
    <row r="116" spans="1:26" x14ac:dyDescent="0.3">
      <c r="A116">
        <v>106011113</v>
      </c>
      <c r="B116" t="s">
        <v>187</v>
      </c>
      <c r="C116">
        <v>506</v>
      </c>
      <c r="D116">
        <v>90</v>
      </c>
      <c r="E116">
        <v>85</v>
      </c>
      <c r="F116">
        <v>242</v>
      </c>
      <c r="G116">
        <v>89</v>
      </c>
      <c r="H116">
        <v>180</v>
      </c>
      <c r="I116">
        <v>236</v>
      </c>
      <c r="J116">
        <v>68</v>
      </c>
      <c r="K116">
        <v>179</v>
      </c>
      <c r="L116">
        <v>93</v>
      </c>
      <c r="M116">
        <v>132</v>
      </c>
      <c r="N116">
        <v>23</v>
      </c>
      <c r="O116">
        <v>96</v>
      </c>
      <c r="P116">
        <v>23</v>
      </c>
      <c r="Q116">
        <v>181</v>
      </c>
      <c r="R116">
        <v>93</v>
      </c>
      <c r="S116">
        <v>140</v>
      </c>
      <c r="T116">
        <v>181</v>
      </c>
      <c r="U116">
        <v>127</v>
      </c>
      <c r="V116">
        <v>51</v>
      </c>
      <c r="W116">
        <v>504</v>
      </c>
      <c r="X116">
        <v>68</v>
      </c>
      <c r="Y116" t="s">
        <v>73</v>
      </c>
      <c r="Z116">
        <v>27</v>
      </c>
    </row>
    <row r="117" spans="1:26" x14ac:dyDescent="0.3">
      <c r="A117">
        <v>106021114</v>
      </c>
      <c r="B117" t="s">
        <v>188</v>
      </c>
      <c r="C117">
        <v>962</v>
      </c>
      <c r="D117">
        <v>171</v>
      </c>
      <c r="E117">
        <v>141</v>
      </c>
      <c r="F117">
        <v>454</v>
      </c>
      <c r="G117">
        <v>197</v>
      </c>
      <c r="H117">
        <v>356</v>
      </c>
      <c r="I117">
        <v>436</v>
      </c>
      <c r="J117">
        <v>198</v>
      </c>
      <c r="K117">
        <v>245</v>
      </c>
      <c r="L117">
        <v>191</v>
      </c>
      <c r="M117">
        <v>299</v>
      </c>
      <c r="N117">
        <v>56</v>
      </c>
      <c r="O117">
        <v>139</v>
      </c>
      <c r="P117">
        <v>74</v>
      </c>
      <c r="Q117">
        <v>319</v>
      </c>
      <c r="R117">
        <v>204</v>
      </c>
      <c r="S117">
        <v>143</v>
      </c>
      <c r="T117">
        <v>262</v>
      </c>
      <c r="U117">
        <v>453</v>
      </c>
      <c r="V117">
        <v>75</v>
      </c>
      <c r="W117">
        <v>875</v>
      </c>
      <c r="X117">
        <v>86</v>
      </c>
      <c r="Y117">
        <v>14</v>
      </c>
      <c r="Z117">
        <v>53</v>
      </c>
    </row>
    <row r="118" spans="1:26" x14ac:dyDescent="0.3">
      <c r="A118">
        <v>106021116</v>
      </c>
      <c r="B118" t="s">
        <v>189</v>
      </c>
      <c r="C118">
        <v>506</v>
      </c>
      <c r="D118">
        <v>62</v>
      </c>
      <c r="E118">
        <v>62</v>
      </c>
      <c r="F118">
        <v>252</v>
      </c>
      <c r="G118">
        <v>129</v>
      </c>
      <c r="H118">
        <v>222</v>
      </c>
      <c r="I118">
        <v>221</v>
      </c>
      <c r="J118">
        <v>69</v>
      </c>
      <c r="K118">
        <v>204</v>
      </c>
      <c r="L118">
        <v>36</v>
      </c>
      <c r="M118">
        <v>161</v>
      </c>
      <c r="N118">
        <v>38</v>
      </c>
      <c r="O118">
        <v>79</v>
      </c>
      <c r="P118">
        <v>19</v>
      </c>
      <c r="Q118">
        <v>174</v>
      </c>
      <c r="R118">
        <v>133</v>
      </c>
      <c r="S118">
        <v>148</v>
      </c>
      <c r="T118">
        <v>188</v>
      </c>
      <c r="U118">
        <v>108</v>
      </c>
      <c r="V118">
        <v>62</v>
      </c>
      <c r="W118">
        <v>513</v>
      </c>
      <c r="X118">
        <v>10</v>
      </c>
      <c r="Y118" t="s">
        <v>73</v>
      </c>
      <c r="Z118">
        <v>22</v>
      </c>
    </row>
    <row r="119" spans="1:26" x14ac:dyDescent="0.3">
      <c r="A119">
        <v>106021614</v>
      </c>
      <c r="B119" t="s">
        <v>190</v>
      </c>
      <c r="C119">
        <v>2105</v>
      </c>
      <c r="D119">
        <v>404</v>
      </c>
      <c r="E119">
        <v>250</v>
      </c>
      <c r="F119">
        <v>939</v>
      </c>
      <c r="G119">
        <v>512</v>
      </c>
      <c r="H119">
        <v>855</v>
      </c>
      <c r="I119">
        <v>846</v>
      </c>
      <c r="J119">
        <v>503</v>
      </c>
      <c r="K119">
        <v>549</v>
      </c>
      <c r="L119">
        <v>375</v>
      </c>
      <c r="M119">
        <v>647</v>
      </c>
      <c r="N119">
        <v>103</v>
      </c>
      <c r="O119">
        <v>251</v>
      </c>
      <c r="P119">
        <v>103</v>
      </c>
      <c r="Q119">
        <v>719</v>
      </c>
      <c r="R119">
        <v>526</v>
      </c>
      <c r="S119">
        <v>287</v>
      </c>
      <c r="T119">
        <v>461</v>
      </c>
      <c r="U119">
        <v>943</v>
      </c>
      <c r="V119">
        <v>320</v>
      </c>
      <c r="W119">
        <v>2133</v>
      </c>
      <c r="X119">
        <v>220</v>
      </c>
      <c r="Y119">
        <v>38</v>
      </c>
      <c r="Z119">
        <v>179</v>
      </c>
    </row>
    <row r="120" spans="1:26" x14ac:dyDescent="0.3">
      <c r="A120">
        <v>106021615</v>
      </c>
      <c r="B120" t="s">
        <v>191</v>
      </c>
      <c r="C120">
        <v>1739</v>
      </c>
      <c r="D120">
        <v>391</v>
      </c>
      <c r="E120">
        <v>137</v>
      </c>
      <c r="F120">
        <v>847</v>
      </c>
      <c r="G120">
        <v>363</v>
      </c>
      <c r="H120">
        <v>667</v>
      </c>
      <c r="I120">
        <v>680</v>
      </c>
      <c r="J120">
        <v>271</v>
      </c>
      <c r="K120">
        <v>528</v>
      </c>
      <c r="L120">
        <v>352</v>
      </c>
      <c r="M120">
        <v>569</v>
      </c>
      <c r="N120">
        <v>110</v>
      </c>
      <c r="O120">
        <v>234</v>
      </c>
      <c r="P120">
        <v>77</v>
      </c>
      <c r="Q120">
        <v>553</v>
      </c>
      <c r="R120">
        <v>373</v>
      </c>
      <c r="S120">
        <v>312</v>
      </c>
      <c r="T120">
        <v>462</v>
      </c>
      <c r="U120">
        <v>698</v>
      </c>
      <c r="V120">
        <v>230</v>
      </c>
      <c r="W120">
        <v>1871</v>
      </c>
      <c r="X120">
        <v>200</v>
      </c>
      <c r="Y120">
        <v>7</v>
      </c>
      <c r="Z120">
        <v>184</v>
      </c>
    </row>
    <row r="121" spans="1:26" x14ac:dyDescent="0.3">
      <c r="A121">
        <v>106021616</v>
      </c>
      <c r="B121" t="s">
        <v>192</v>
      </c>
      <c r="C121">
        <v>1223</v>
      </c>
      <c r="D121">
        <v>247</v>
      </c>
      <c r="E121">
        <v>134</v>
      </c>
      <c r="F121">
        <v>640</v>
      </c>
      <c r="G121">
        <v>202</v>
      </c>
      <c r="H121">
        <v>535</v>
      </c>
      <c r="I121">
        <v>441</v>
      </c>
      <c r="J121">
        <v>218</v>
      </c>
      <c r="K121">
        <v>353</v>
      </c>
      <c r="L121">
        <v>258</v>
      </c>
      <c r="M121">
        <v>357</v>
      </c>
      <c r="N121">
        <v>84</v>
      </c>
      <c r="O121">
        <v>117</v>
      </c>
      <c r="P121">
        <v>94</v>
      </c>
      <c r="Q121">
        <v>466</v>
      </c>
      <c r="R121">
        <v>214</v>
      </c>
      <c r="S121">
        <v>203</v>
      </c>
      <c r="T121">
        <v>261</v>
      </c>
      <c r="U121">
        <v>474</v>
      </c>
      <c r="V121">
        <v>225</v>
      </c>
      <c r="W121">
        <v>1218</v>
      </c>
      <c r="X121">
        <v>204</v>
      </c>
      <c r="Y121">
        <v>8</v>
      </c>
      <c r="Z121">
        <v>141</v>
      </c>
    </row>
    <row r="122" spans="1:26" x14ac:dyDescent="0.3">
      <c r="A122">
        <v>106021617</v>
      </c>
      <c r="B122" t="s">
        <v>193</v>
      </c>
      <c r="C122">
        <v>1297</v>
      </c>
      <c r="D122">
        <v>230</v>
      </c>
      <c r="E122">
        <v>132</v>
      </c>
      <c r="F122">
        <v>606</v>
      </c>
      <c r="G122">
        <v>330</v>
      </c>
      <c r="H122">
        <v>556</v>
      </c>
      <c r="I122">
        <v>512</v>
      </c>
      <c r="J122">
        <v>287</v>
      </c>
      <c r="K122">
        <v>377</v>
      </c>
      <c r="L122">
        <v>213</v>
      </c>
      <c r="M122">
        <v>392</v>
      </c>
      <c r="N122">
        <v>61</v>
      </c>
      <c r="O122">
        <v>171</v>
      </c>
      <c r="P122">
        <v>63</v>
      </c>
      <c r="Q122">
        <v>435</v>
      </c>
      <c r="R122">
        <v>338</v>
      </c>
      <c r="S122">
        <v>233</v>
      </c>
      <c r="T122">
        <v>293</v>
      </c>
      <c r="U122">
        <v>495</v>
      </c>
      <c r="V122">
        <v>219</v>
      </c>
      <c r="W122">
        <v>1430</v>
      </c>
      <c r="X122">
        <v>147</v>
      </c>
      <c r="Y122" t="s">
        <v>73</v>
      </c>
      <c r="Z122">
        <v>119</v>
      </c>
    </row>
    <row r="123" spans="1:26" x14ac:dyDescent="0.3">
      <c r="A123">
        <v>106021618</v>
      </c>
      <c r="B123" t="s">
        <v>194</v>
      </c>
      <c r="C123">
        <v>1266</v>
      </c>
      <c r="D123">
        <v>272</v>
      </c>
      <c r="E123">
        <v>112</v>
      </c>
      <c r="F123">
        <v>664</v>
      </c>
      <c r="G123">
        <v>218</v>
      </c>
      <c r="H123">
        <v>477</v>
      </c>
      <c r="I123">
        <v>517</v>
      </c>
      <c r="J123">
        <v>138</v>
      </c>
      <c r="K123">
        <v>410</v>
      </c>
      <c r="L123">
        <v>286</v>
      </c>
      <c r="M123">
        <v>368</v>
      </c>
      <c r="N123">
        <v>78</v>
      </c>
      <c r="O123">
        <v>216</v>
      </c>
      <c r="P123">
        <v>56</v>
      </c>
      <c r="Q123">
        <v>421</v>
      </c>
      <c r="R123">
        <v>223</v>
      </c>
      <c r="S123">
        <v>242</v>
      </c>
      <c r="T123">
        <v>440</v>
      </c>
      <c r="U123">
        <v>463</v>
      </c>
      <c r="V123">
        <v>117</v>
      </c>
      <c r="W123">
        <v>1131</v>
      </c>
      <c r="X123">
        <v>106</v>
      </c>
      <c r="Y123">
        <v>15</v>
      </c>
      <c r="Z123">
        <v>108</v>
      </c>
    </row>
    <row r="124" spans="1:26" x14ac:dyDescent="0.3">
      <c r="A124">
        <v>106031119</v>
      </c>
      <c r="B124" t="s">
        <v>195</v>
      </c>
      <c r="C124">
        <v>833</v>
      </c>
      <c r="D124">
        <v>139</v>
      </c>
      <c r="E124">
        <v>52</v>
      </c>
      <c r="F124">
        <v>410</v>
      </c>
      <c r="G124">
        <v>231</v>
      </c>
      <c r="H124">
        <v>354</v>
      </c>
      <c r="I124">
        <v>339</v>
      </c>
      <c r="J124">
        <v>105</v>
      </c>
      <c r="K124">
        <v>330</v>
      </c>
      <c r="L124">
        <v>195</v>
      </c>
      <c r="M124">
        <v>164</v>
      </c>
      <c r="N124">
        <v>55</v>
      </c>
      <c r="O124">
        <v>107</v>
      </c>
      <c r="P124">
        <v>38</v>
      </c>
      <c r="Q124">
        <v>254</v>
      </c>
      <c r="R124">
        <v>240</v>
      </c>
      <c r="S124">
        <v>277</v>
      </c>
      <c r="T124">
        <v>224</v>
      </c>
      <c r="U124">
        <v>252</v>
      </c>
      <c r="V124">
        <v>59</v>
      </c>
      <c r="W124">
        <v>935</v>
      </c>
      <c r="X124">
        <v>41</v>
      </c>
      <c r="Y124" t="s">
        <v>73</v>
      </c>
      <c r="Z124">
        <v>43</v>
      </c>
    </row>
    <row r="125" spans="1:26" x14ac:dyDescent="0.3">
      <c r="A125">
        <v>106031120</v>
      </c>
      <c r="B125" t="s">
        <v>196</v>
      </c>
      <c r="C125">
        <v>1189</v>
      </c>
      <c r="D125">
        <v>158</v>
      </c>
      <c r="E125">
        <v>267</v>
      </c>
      <c r="F125">
        <v>534</v>
      </c>
      <c r="G125">
        <v>231</v>
      </c>
      <c r="H125">
        <v>400</v>
      </c>
      <c r="I125">
        <v>632</v>
      </c>
      <c r="J125">
        <v>159</v>
      </c>
      <c r="K125">
        <v>316</v>
      </c>
      <c r="L125">
        <v>249</v>
      </c>
      <c r="M125">
        <v>279</v>
      </c>
      <c r="N125">
        <v>79</v>
      </c>
      <c r="O125">
        <v>159</v>
      </c>
      <c r="P125">
        <v>107</v>
      </c>
      <c r="Q125">
        <v>442</v>
      </c>
      <c r="R125">
        <v>246</v>
      </c>
      <c r="S125">
        <v>219</v>
      </c>
      <c r="T125">
        <v>381</v>
      </c>
      <c r="U125">
        <v>559</v>
      </c>
      <c r="V125" t="s">
        <v>73</v>
      </c>
      <c r="W125">
        <v>1319</v>
      </c>
      <c r="X125">
        <v>140</v>
      </c>
      <c r="Y125" t="s">
        <v>73</v>
      </c>
      <c r="Z125">
        <v>116</v>
      </c>
    </row>
    <row r="126" spans="1:26" x14ac:dyDescent="0.3">
      <c r="A126">
        <v>106031121</v>
      </c>
      <c r="B126" t="s">
        <v>197</v>
      </c>
      <c r="C126">
        <v>3066</v>
      </c>
      <c r="D126">
        <v>507</v>
      </c>
      <c r="E126">
        <v>313</v>
      </c>
      <c r="F126">
        <v>1487</v>
      </c>
      <c r="G126">
        <v>759</v>
      </c>
      <c r="H126">
        <v>1263</v>
      </c>
      <c r="I126">
        <v>1296</v>
      </c>
      <c r="J126">
        <v>622</v>
      </c>
      <c r="K126">
        <v>1013</v>
      </c>
      <c r="L126">
        <v>558</v>
      </c>
      <c r="M126">
        <v>742</v>
      </c>
      <c r="N126">
        <v>199</v>
      </c>
      <c r="O126">
        <v>539</v>
      </c>
      <c r="P126">
        <v>142</v>
      </c>
      <c r="Q126">
        <v>889</v>
      </c>
      <c r="R126">
        <v>790</v>
      </c>
      <c r="S126">
        <v>688</v>
      </c>
      <c r="T126">
        <v>675</v>
      </c>
      <c r="U126">
        <v>1359</v>
      </c>
      <c r="V126">
        <v>254</v>
      </c>
      <c r="W126">
        <v>3111</v>
      </c>
      <c r="X126">
        <v>151</v>
      </c>
      <c r="Y126">
        <v>17</v>
      </c>
      <c r="Z126">
        <v>158</v>
      </c>
    </row>
    <row r="127" spans="1:26" x14ac:dyDescent="0.3">
      <c r="A127">
        <v>106031122</v>
      </c>
      <c r="B127" t="s">
        <v>198</v>
      </c>
      <c r="C127">
        <v>2398</v>
      </c>
      <c r="D127">
        <v>639</v>
      </c>
      <c r="E127">
        <v>223</v>
      </c>
      <c r="F127">
        <v>1010</v>
      </c>
      <c r="G127">
        <v>526</v>
      </c>
      <c r="H127">
        <v>928</v>
      </c>
      <c r="I127">
        <v>831</v>
      </c>
      <c r="J127">
        <v>443</v>
      </c>
      <c r="K127">
        <v>448</v>
      </c>
      <c r="L127">
        <v>640</v>
      </c>
      <c r="M127">
        <v>867</v>
      </c>
      <c r="N127">
        <v>120</v>
      </c>
      <c r="O127">
        <v>235</v>
      </c>
      <c r="P127">
        <v>92</v>
      </c>
      <c r="Q127">
        <v>784</v>
      </c>
      <c r="R127">
        <v>528</v>
      </c>
      <c r="S127">
        <v>230</v>
      </c>
      <c r="T127">
        <v>587</v>
      </c>
      <c r="U127">
        <v>1078</v>
      </c>
      <c r="V127">
        <v>418</v>
      </c>
      <c r="W127">
        <v>2556</v>
      </c>
      <c r="X127">
        <v>469</v>
      </c>
      <c r="Y127">
        <v>19</v>
      </c>
      <c r="Z127">
        <v>241</v>
      </c>
    </row>
    <row r="128" spans="1:26" x14ac:dyDescent="0.3">
      <c r="A128">
        <v>106031123</v>
      </c>
      <c r="B128" t="s">
        <v>199</v>
      </c>
      <c r="C128">
        <v>446</v>
      </c>
      <c r="D128">
        <v>55</v>
      </c>
      <c r="E128">
        <v>39</v>
      </c>
      <c r="F128">
        <v>274</v>
      </c>
      <c r="G128">
        <v>78</v>
      </c>
      <c r="H128">
        <v>199</v>
      </c>
      <c r="I128">
        <v>192</v>
      </c>
      <c r="J128">
        <v>35</v>
      </c>
      <c r="K128">
        <v>224</v>
      </c>
      <c r="L128">
        <v>94</v>
      </c>
      <c r="M128">
        <v>78</v>
      </c>
      <c r="N128">
        <v>31</v>
      </c>
      <c r="O128">
        <v>107</v>
      </c>
      <c r="P128">
        <v>13</v>
      </c>
      <c r="Q128">
        <v>159</v>
      </c>
      <c r="R128">
        <v>81</v>
      </c>
      <c r="S128">
        <v>130</v>
      </c>
      <c r="T128">
        <v>255</v>
      </c>
      <c r="U128">
        <v>60</v>
      </c>
      <c r="V128" t="s">
        <v>73</v>
      </c>
      <c r="W128">
        <v>364</v>
      </c>
      <c r="X128">
        <v>24</v>
      </c>
      <c r="Y128" t="s">
        <v>73</v>
      </c>
      <c r="Z128">
        <v>30</v>
      </c>
    </row>
    <row r="129" spans="1:26" x14ac:dyDescent="0.3">
      <c r="A129">
        <v>106031124</v>
      </c>
      <c r="B129" t="s">
        <v>200</v>
      </c>
      <c r="C129">
        <v>801</v>
      </c>
      <c r="D129">
        <v>70</v>
      </c>
      <c r="E129">
        <v>16</v>
      </c>
      <c r="F129">
        <v>406</v>
      </c>
      <c r="G129">
        <v>308</v>
      </c>
      <c r="H129">
        <v>382</v>
      </c>
      <c r="I129">
        <v>348</v>
      </c>
      <c r="J129">
        <v>175</v>
      </c>
      <c r="K129">
        <v>397</v>
      </c>
      <c r="L129">
        <v>60</v>
      </c>
      <c r="M129">
        <v>97</v>
      </c>
      <c r="N129">
        <v>59</v>
      </c>
      <c r="O129">
        <v>104</v>
      </c>
      <c r="P129">
        <v>40</v>
      </c>
      <c r="Q129">
        <v>209</v>
      </c>
      <c r="R129">
        <v>318</v>
      </c>
      <c r="S129">
        <v>322</v>
      </c>
      <c r="T129">
        <v>196</v>
      </c>
      <c r="U129">
        <v>195</v>
      </c>
      <c r="V129">
        <v>54</v>
      </c>
      <c r="W129">
        <v>1143</v>
      </c>
      <c r="X129">
        <v>51</v>
      </c>
      <c r="Y129" t="s">
        <v>73</v>
      </c>
      <c r="Z129">
        <v>43</v>
      </c>
    </row>
    <row r="130" spans="1:26" x14ac:dyDescent="0.3">
      <c r="A130">
        <v>106031125</v>
      </c>
      <c r="B130" t="s">
        <v>201</v>
      </c>
      <c r="C130">
        <v>1615</v>
      </c>
      <c r="D130">
        <v>342</v>
      </c>
      <c r="E130">
        <v>201</v>
      </c>
      <c r="F130">
        <v>792</v>
      </c>
      <c r="G130">
        <v>280</v>
      </c>
      <c r="H130">
        <v>610</v>
      </c>
      <c r="I130">
        <v>663</v>
      </c>
      <c r="J130">
        <v>170</v>
      </c>
      <c r="K130">
        <v>516</v>
      </c>
      <c r="L130">
        <v>434</v>
      </c>
      <c r="M130">
        <v>419</v>
      </c>
      <c r="N130">
        <v>109</v>
      </c>
      <c r="O130">
        <v>219</v>
      </c>
      <c r="P130">
        <v>139</v>
      </c>
      <c r="Q130">
        <v>509</v>
      </c>
      <c r="R130">
        <v>297</v>
      </c>
      <c r="S130">
        <v>369</v>
      </c>
      <c r="T130">
        <v>498</v>
      </c>
      <c r="U130">
        <v>626</v>
      </c>
      <c r="V130">
        <v>15</v>
      </c>
      <c r="W130">
        <v>1694</v>
      </c>
      <c r="X130">
        <v>175</v>
      </c>
      <c r="Y130">
        <v>12</v>
      </c>
      <c r="Z130">
        <v>117</v>
      </c>
    </row>
    <row r="131" spans="1:26" x14ac:dyDescent="0.3">
      <c r="A131">
        <v>106041126</v>
      </c>
      <c r="B131" t="s">
        <v>202</v>
      </c>
      <c r="C131">
        <v>1524</v>
      </c>
      <c r="D131">
        <v>334</v>
      </c>
      <c r="E131">
        <v>204</v>
      </c>
      <c r="F131">
        <v>658</v>
      </c>
      <c r="G131">
        <v>329</v>
      </c>
      <c r="H131">
        <v>610</v>
      </c>
      <c r="I131">
        <v>581</v>
      </c>
      <c r="J131">
        <v>322</v>
      </c>
      <c r="K131">
        <v>388</v>
      </c>
      <c r="L131">
        <v>285</v>
      </c>
      <c r="M131">
        <v>529</v>
      </c>
      <c r="N131">
        <v>78</v>
      </c>
      <c r="O131">
        <v>131</v>
      </c>
      <c r="P131">
        <v>138</v>
      </c>
      <c r="Q131">
        <v>503</v>
      </c>
      <c r="R131">
        <v>341</v>
      </c>
      <c r="S131">
        <v>260</v>
      </c>
      <c r="T131">
        <v>314</v>
      </c>
      <c r="U131">
        <v>609</v>
      </c>
      <c r="V131">
        <v>309</v>
      </c>
      <c r="W131">
        <v>1807</v>
      </c>
      <c r="X131">
        <v>419</v>
      </c>
      <c r="Y131">
        <v>6</v>
      </c>
      <c r="Z131">
        <v>176</v>
      </c>
    </row>
    <row r="132" spans="1:26" x14ac:dyDescent="0.3">
      <c r="A132">
        <v>106041127</v>
      </c>
      <c r="B132" t="s">
        <v>203</v>
      </c>
      <c r="C132">
        <v>420</v>
      </c>
      <c r="D132">
        <v>54</v>
      </c>
      <c r="E132">
        <v>92</v>
      </c>
      <c r="F132">
        <v>202</v>
      </c>
      <c r="G132">
        <v>72</v>
      </c>
      <c r="H132">
        <v>181</v>
      </c>
      <c r="I132">
        <v>185</v>
      </c>
      <c r="J132">
        <v>82</v>
      </c>
      <c r="K132">
        <v>140</v>
      </c>
      <c r="L132">
        <v>58</v>
      </c>
      <c r="M132">
        <v>110</v>
      </c>
      <c r="N132">
        <v>27</v>
      </c>
      <c r="O132">
        <v>59</v>
      </c>
      <c r="P132">
        <v>23</v>
      </c>
      <c r="Q132">
        <v>180</v>
      </c>
      <c r="R132">
        <v>77</v>
      </c>
      <c r="S132">
        <v>121</v>
      </c>
      <c r="T132">
        <v>139</v>
      </c>
      <c r="U132">
        <v>129</v>
      </c>
      <c r="V132" t="s">
        <v>73</v>
      </c>
      <c r="W132">
        <v>424</v>
      </c>
      <c r="X132">
        <v>31</v>
      </c>
      <c r="Y132" t="s">
        <v>73</v>
      </c>
      <c r="Z132">
        <v>11</v>
      </c>
    </row>
    <row r="133" spans="1:26" x14ac:dyDescent="0.3">
      <c r="A133">
        <v>106041128</v>
      </c>
      <c r="B133" t="s">
        <v>204</v>
      </c>
      <c r="C133">
        <v>669</v>
      </c>
      <c r="D133">
        <v>100</v>
      </c>
      <c r="E133">
        <v>78</v>
      </c>
      <c r="F133">
        <v>326</v>
      </c>
      <c r="G133">
        <v>164</v>
      </c>
      <c r="H133">
        <v>284</v>
      </c>
      <c r="I133">
        <v>284</v>
      </c>
      <c r="J133">
        <v>175</v>
      </c>
      <c r="K133">
        <v>203</v>
      </c>
      <c r="L133">
        <v>124</v>
      </c>
      <c r="M133">
        <v>164</v>
      </c>
      <c r="N133">
        <v>43</v>
      </c>
      <c r="O133">
        <v>77</v>
      </c>
      <c r="P133">
        <v>46</v>
      </c>
      <c r="Q133">
        <v>232</v>
      </c>
      <c r="R133">
        <v>170</v>
      </c>
      <c r="S133">
        <v>153</v>
      </c>
      <c r="T133">
        <v>198</v>
      </c>
      <c r="U133">
        <v>178</v>
      </c>
      <c r="V133">
        <v>100</v>
      </c>
      <c r="W133">
        <v>726</v>
      </c>
      <c r="X133">
        <v>91</v>
      </c>
      <c r="Y133">
        <v>4</v>
      </c>
      <c r="Z133">
        <v>29</v>
      </c>
    </row>
    <row r="134" spans="1:26" x14ac:dyDescent="0.3">
      <c r="A134">
        <v>106041129</v>
      </c>
      <c r="B134" t="s">
        <v>205</v>
      </c>
      <c r="C134">
        <v>1039</v>
      </c>
      <c r="D134">
        <v>235</v>
      </c>
      <c r="E134">
        <v>62</v>
      </c>
      <c r="F134">
        <v>480</v>
      </c>
      <c r="G134">
        <v>263</v>
      </c>
      <c r="H134">
        <v>397</v>
      </c>
      <c r="I134">
        <v>408</v>
      </c>
      <c r="J134">
        <v>177</v>
      </c>
      <c r="K134">
        <v>306</v>
      </c>
      <c r="L134">
        <v>296</v>
      </c>
      <c r="M134">
        <v>259</v>
      </c>
      <c r="N134">
        <v>68</v>
      </c>
      <c r="O134">
        <v>127</v>
      </c>
      <c r="P134">
        <v>19</v>
      </c>
      <c r="Q134">
        <v>327</v>
      </c>
      <c r="R134">
        <v>264</v>
      </c>
      <c r="S134">
        <v>272</v>
      </c>
      <c r="T134">
        <v>315</v>
      </c>
      <c r="U134">
        <v>340</v>
      </c>
      <c r="V134">
        <v>105</v>
      </c>
      <c r="W134">
        <v>1241</v>
      </c>
      <c r="X134">
        <v>98</v>
      </c>
      <c r="Y134" t="s">
        <v>73</v>
      </c>
      <c r="Z134">
        <v>90</v>
      </c>
    </row>
    <row r="135" spans="1:26" x14ac:dyDescent="0.3">
      <c r="A135">
        <v>107011131</v>
      </c>
      <c r="B135" t="s">
        <v>206</v>
      </c>
      <c r="C135">
        <v>3416</v>
      </c>
      <c r="D135">
        <v>664</v>
      </c>
      <c r="E135">
        <v>427</v>
      </c>
      <c r="F135">
        <v>1654</v>
      </c>
      <c r="G135">
        <v>671</v>
      </c>
      <c r="H135">
        <v>1327</v>
      </c>
      <c r="I135">
        <v>1425</v>
      </c>
      <c r="J135">
        <v>576</v>
      </c>
      <c r="K135">
        <v>933</v>
      </c>
      <c r="L135">
        <v>645</v>
      </c>
      <c r="M135">
        <v>1181</v>
      </c>
      <c r="N135">
        <v>178</v>
      </c>
      <c r="O135">
        <v>534</v>
      </c>
      <c r="P135">
        <v>166</v>
      </c>
      <c r="Q135">
        <v>1180</v>
      </c>
      <c r="R135">
        <v>694</v>
      </c>
      <c r="S135">
        <v>642</v>
      </c>
      <c r="T135">
        <v>1022</v>
      </c>
      <c r="U135">
        <v>1241</v>
      </c>
      <c r="V135">
        <v>498</v>
      </c>
      <c r="W135">
        <v>3529</v>
      </c>
      <c r="X135">
        <v>265</v>
      </c>
      <c r="Y135">
        <v>76</v>
      </c>
      <c r="Z135">
        <v>253</v>
      </c>
    </row>
    <row r="136" spans="1:26" x14ac:dyDescent="0.3">
      <c r="A136">
        <v>107011132</v>
      </c>
      <c r="B136" t="s">
        <v>207</v>
      </c>
      <c r="C136">
        <v>906</v>
      </c>
      <c r="D136">
        <v>108</v>
      </c>
      <c r="E136">
        <v>198</v>
      </c>
      <c r="F136">
        <v>484</v>
      </c>
      <c r="G136">
        <v>116</v>
      </c>
      <c r="H136">
        <v>362</v>
      </c>
      <c r="I136">
        <v>436</v>
      </c>
      <c r="J136">
        <v>80</v>
      </c>
      <c r="K136">
        <v>413</v>
      </c>
      <c r="L136">
        <v>149</v>
      </c>
      <c r="M136">
        <v>261</v>
      </c>
      <c r="N136">
        <v>94</v>
      </c>
      <c r="O136">
        <v>195</v>
      </c>
      <c r="P136">
        <v>28</v>
      </c>
      <c r="Q136">
        <v>362</v>
      </c>
      <c r="R136">
        <v>119</v>
      </c>
      <c r="S136">
        <v>180</v>
      </c>
      <c r="T136">
        <v>487</v>
      </c>
      <c r="U136">
        <v>236</v>
      </c>
      <c r="V136" t="s">
        <v>73</v>
      </c>
      <c r="W136">
        <v>848</v>
      </c>
      <c r="X136">
        <v>56</v>
      </c>
      <c r="Y136">
        <v>22</v>
      </c>
      <c r="Z136">
        <v>73</v>
      </c>
    </row>
    <row r="137" spans="1:26" x14ac:dyDescent="0.3">
      <c r="A137">
        <v>107011133</v>
      </c>
      <c r="B137" t="s">
        <v>208</v>
      </c>
      <c r="C137" t="s">
        <v>73</v>
      </c>
      <c r="D137" t="s">
        <v>73</v>
      </c>
      <c r="E137" t="s">
        <v>73</v>
      </c>
      <c r="F137" t="s">
        <v>73</v>
      </c>
      <c r="G137" t="s">
        <v>73</v>
      </c>
      <c r="H137" t="s">
        <v>73</v>
      </c>
      <c r="I137" t="s">
        <v>73</v>
      </c>
      <c r="J137" t="s">
        <v>73</v>
      </c>
      <c r="K137" t="s">
        <v>73</v>
      </c>
      <c r="L137" t="s">
        <v>73</v>
      </c>
      <c r="M137" t="s">
        <v>73</v>
      </c>
      <c r="N137" t="s">
        <v>73</v>
      </c>
      <c r="O137" t="s">
        <v>73</v>
      </c>
      <c r="P137" t="s">
        <v>73</v>
      </c>
      <c r="Q137" t="s">
        <v>73</v>
      </c>
      <c r="R137" t="s">
        <v>73</v>
      </c>
      <c r="S137" t="s">
        <v>73</v>
      </c>
      <c r="T137" t="s">
        <v>73</v>
      </c>
      <c r="U137" t="s">
        <v>73</v>
      </c>
      <c r="V137" t="s">
        <v>73</v>
      </c>
      <c r="W137" t="s">
        <v>73</v>
      </c>
      <c r="X137" t="s">
        <v>73</v>
      </c>
      <c r="Y137" t="s">
        <v>73</v>
      </c>
      <c r="Z137" t="s">
        <v>73</v>
      </c>
    </row>
    <row r="138" spans="1:26" x14ac:dyDescent="0.3">
      <c r="A138">
        <v>107011134</v>
      </c>
      <c r="B138" t="s">
        <v>209</v>
      </c>
      <c r="C138">
        <v>1682</v>
      </c>
      <c r="D138">
        <v>295</v>
      </c>
      <c r="E138">
        <v>166</v>
      </c>
      <c r="F138">
        <v>851</v>
      </c>
      <c r="G138">
        <v>370</v>
      </c>
      <c r="H138">
        <v>699</v>
      </c>
      <c r="I138">
        <v>688</v>
      </c>
      <c r="J138">
        <v>410</v>
      </c>
      <c r="K138">
        <v>464</v>
      </c>
      <c r="L138">
        <v>297</v>
      </c>
      <c r="M138">
        <v>496</v>
      </c>
      <c r="N138">
        <v>129</v>
      </c>
      <c r="O138">
        <v>219</v>
      </c>
      <c r="P138">
        <v>91</v>
      </c>
      <c r="Q138">
        <v>570</v>
      </c>
      <c r="R138">
        <v>377</v>
      </c>
      <c r="S138">
        <v>327</v>
      </c>
      <c r="T138">
        <v>455</v>
      </c>
      <c r="U138">
        <v>421</v>
      </c>
      <c r="V138">
        <v>452</v>
      </c>
      <c r="W138">
        <v>1755</v>
      </c>
      <c r="X138">
        <v>123</v>
      </c>
      <c r="Y138">
        <v>70</v>
      </c>
      <c r="Z138">
        <v>150</v>
      </c>
    </row>
    <row r="139" spans="1:26" x14ac:dyDescent="0.3">
      <c r="A139">
        <v>107011545</v>
      </c>
      <c r="B139" t="s">
        <v>210</v>
      </c>
      <c r="C139">
        <v>2814</v>
      </c>
      <c r="D139">
        <v>716</v>
      </c>
      <c r="E139">
        <v>296</v>
      </c>
      <c r="F139">
        <v>1365</v>
      </c>
      <c r="G139">
        <v>436</v>
      </c>
      <c r="H139">
        <v>1005</v>
      </c>
      <c r="I139">
        <v>1092</v>
      </c>
      <c r="J139">
        <v>535</v>
      </c>
      <c r="K139">
        <v>587</v>
      </c>
      <c r="L139">
        <v>814</v>
      </c>
      <c r="M139">
        <v>871</v>
      </c>
      <c r="N139">
        <v>171</v>
      </c>
      <c r="O139">
        <v>352</v>
      </c>
      <c r="P139">
        <v>111</v>
      </c>
      <c r="Q139">
        <v>1016</v>
      </c>
      <c r="R139">
        <v>447</v>
      </c>
      <c r="S139">
        <v>436</v>
      </c>
      <c r="T139">
        <v>631</v>
      </c>
      <c r="U139">
        <v>1202</v>
      </c>
      <c r="V139">
        <v>537</v>
      </c>
      <c r="W139">
        <v>2944</v>
      </c>
      <c r="X139">
        <v>237</v>
      </c>
      <c r="Y139">
        <v>274</v>
      </c>
      <c r="Z139">
        <v>236</v>
      </c>
    </row>
    <row r="140" spans="1:26" x14ac:dyDescent="0.3">
      <c r="A140">
        <v>107011546</v>
      </c>
      <c r="B140" t="s">
        <v>211</v>
      </c>
      <c r="C140">
        <v>1972</v>
      </c>
      <c r="D140">
        <v>444</v>
      </c>
      <c r="E140">
        <v>188</v>
      </c>
      <c r="F140">
        <v>939</v>
      </c>
      <c r="G140">
        <v>401</v>
      </c>
      <c r="H140">
        <v>797</v>
      </c>
      <c r="I140">
        <v>731</v>
      </c>
      <c r="J140">
        <v>509</v>
      </c>
      <c r="K140">
        <v>378</v>
      </c>
      <c r="L140">
        <v>462</v>
      </c>
      <c r="M140">
        <v>594</v>
      </c>
      <c r="N140">
        <v>82</v>
      </c>
      <c r="O140">
        <v>178</v>
      </c>
      <c r="P140">
        <v>130</v>
      </c>
      <c r="Q140">
        <v>720</v>
      </c>
      <c r="R140">
        <v>418</v>
      </c>
      <c r="S140">
        <v>287</v>
      </c>
      <c r="T140">
        <v>226</v>
      </c>
      <c r="U140">
        <v>937</v>
      </c>
      <c r="V140">
        <v>506</v>
      </c>
      <c r="W140">
        <v>2129</v>
      </c>
      <c r="X140">
        <v>204</v>
      </c>
      <c r="Y140">
        <v>311</v>
      </c>
      <c r="Z140">
        <v>173</v>
      </c>
    </row>
    <row r="141" spans="1:26" x14ac:dyDescent="0.3">
      <c r="A141">
        <v>107011547</v>
      </c>
      <c r="B141" t="s">
        <v>212</v>
      </c>
      <c r="C141">
        <v>586</v>
      </c>
      <c r="D141">
        <v>76</v>
      </c>
      <c r="E141">
        <v>56</v>
      </c>
      <c r="F141">
        <v>276</v>
      </c>
      <c r="G141">
        <v>179</v>
      </c>
      <c r="H141">
        <v>256</v>
      </c>
      <c r="I141">
        <v>255</v>
      </c>
      <c r="J141">
        <v>185</v>
      </c>
      <c r="K141">
        <v>150</v>
      </c>
      <c r="L141">
        <v>113</v>
      </c>
      <c r="M141">
        <v>91</v>
      </c>
      <c r="N141">
        <v>30</v>
      </c>
      <c r="O141">
        <v>67</v>
      </c>
      <c r="P141">
        <v>35</v>
      </c>
      <c r="Q141">
        <v>195</v>
      </c>
      <c r="R141">
        <v>184</v>
      </c>
      <c r="S141">
        <v>160</v>
      </c>
      <c r="T141">
        <v>130</v>
      </c>
      <c r="U141">
        <v>193</v>
      </c>
      <c r="V141">
        <v>65</v>
      </c>
      <c r="W141">
        <v>719</v>
      </c>
      <c r="X141">
        <v>34</v>
      </c>
      <c r="Y141">
        <v>25</v>
      </c>
      <c r="Z141">
        <v>40</v>
      </c>
    </row>
    <row r="142" spans="1:26" x14ac:dyDescent="0.3">
      <c r="A142">
        <v>107021135</v>
      </c>
      <c r="B142" t="s">
        <v>213</v>
      </c>
      <c r="C142" t="s">
        <v>73</v>
      </c>
      <c r="D142" t="s">
        <v>73</v>
      </c>
      <c r="E142" t="s">
        <v>73</v>
      </c>
      <c r="F142" t="s">
        <v>73</v>
      </c>
      <c r="G142" t="s">
        <v>73</v>
      </c>
      <c r="H142" t="s">
        <v>73</v>
      </c>
      <c r="I142" t="s">
        <v>73</v>
      </c>
      <c r="J142" t="s">
        <v>73</v>
      </c>
      <c r="K142" t="s">
        <v>73</v>
      </c>
      <c r="L142" t="s">
        <v>73</v>
      </c>
      <c r="M142" t="s">
        <v>73</v>
      </c>
      <c r="N142" t="s">
        <v>73</v>
      </c>
      <c r="O142" t="s">
        <v>73</v>
      </c>
      <c r="P142" t="s">
        <v>73</v>
      </c>
      <c r="Q142" t="s">
        <v>73</v>
      </c>
      <c r="R142" t="s">
        <v>73</v>
      </c>
      <c r="S142" t="s">
        <v>73</v>
      </c>
      <c r="T142" t="s">
        <v>73</v>
      </c>
      <c r="U142" t="s">
        <v>73</v>
      </c>
      <c r="V142" t="s">
        <v>73</v>
      </c>
      <c r="W142" t="s">
        <v>73</v>
      </c>
      <c r="X142" t="s">
        <v>73</v>
      </c>
      <c r="Y142" t="s">
        <v>73</v>
      </c>
      <c r="Z142" t="s">
        <v>73</v>
      </c>
    </row>
    <row r="143" spans="1:26" x14ac:dyDescent="0.3">
      <c r="A143">
        <v>107031136</v>
      </c>
      <c r="B143" t="s">
        <v>214</v>
      </c>
      <c r="C143">
        <v>1865</v>
      </c>
      <c r="D143">
        <v>361</v>
      </c>
      <c r="E143">
        <v>234</v>
      </c>
      <c r="F143">
        <v>983</v>
      </c>
      <c r="G143">
        <v>288</v>
      </c>
      <c r="H143">
        <v>723</v>
      </c>
      <c r="I143">
        <v>782</v>
      </c>
      <c r="J143">
        <v>204</v>
      </c>
      <c r="K143">
        <v>688</v>
      </c>
      <c r="L143">
        <v>413</v>
      </c>
      <c r="M143">
        <v>529</v>
      </c>
      <c r="N143">
        <v>159</v>
      </c>
      <c r="O143">
        <v>336</v>
      </c>
      <c r="P143">
        <v>90</v>
      </c>
      <c r="Q143">
        <v>624</v>
      </c>
      <c r="R143">
        <v>296</v>
      </c>
      <c r="S143">
        <v>395</v>
      </c>
      <c r="T143">
        <v>732</v>
      </c>
      <c r="U143">
        <v>577</v>
      </c>
      <c r="V143">
        <v>148</v>
      </c>
      <c r="W143">
        <v>1647</v>
      </c>
      <c r="X143">
        <v>91</v>
      </c>
      <c r="Y143">
        <v>23</v>
      </c>
      <c r="Z143">
        <v>115</v>
      </c>
    </row>
    <row r="144" spans="1:26" x14ac:dyDescent="0.3">
      <c r="A144">
        <v>107031137</v>
      </c>
      <c r="B144" t="s">
        <v>215</v>
      </c>
      <c r="C144">
        <v>1056</v>
      </c>
      <c r="D144">
        <v>204</v>
      </c>
      <c r="E144">
        <v>136</v>
      </c>
      <c r="F144">
        <v>534</v>
      </c>
      <c r="G144">
        <v>182</v>
      </c>
      <c r="H144">
        <v>413</v>
      </c>
      <c r="I144">
        <v>439</v>
      </c>
      <c r="J144">
        <v>172</v>
      </c>
      <c r="K144">
        <v>287</v>
      </c>
      <c r="L144">
        <v>174</v>
      </c>
      <c r="M144">
        <v>362</v>
      </c>
      <c r="N144">
        <v>90</v>
      </c>
      <c r="O144">
        <v>205</v>
      </c>
      <c r="P144">
        <v>39</v>
      </c>
      <c r="Q144">
        <v>338</v>
      </c>
      <c r="R144">
        <v>180</v>
      </c>
      <c r="S144">
        <v>188</v>
      </c>
      <c r="T144">
        <v>335</v>
      </c>
      <c r="U144">
        <v>351</v>
      </c>
      <c r="V144">
        <v>167</v>
      </c>
      <c r="W144">
        <v>1078</v>
      </c>
      <c r="X144">
        <v>98</v>
      </c>
      <c r="Y144">
        <v>25</v>
      </c>
      <c r="Z144">
        <v>92</v>
      </c>
    </row>
    <row r="145" spans="1:26" x14ac:dyDescent="0.3">
      <c r="A145">
        <v>107031138</v>
      </c>
      <c r="B145" t="s">
        <v>216</v>
      </c>
      <c r="C145">
        <v>908</v>
      </c>
      <c r="D145">
        <v>93</v>
      </c>
      <c r="E145">
        <v>146</v>
      </c>
      <c r="F145">
        <v>464</v>
      </c>
      <c r="G145">
        <v>205</v>
      </c>
      <c r="H145">
        <v>392</v>
      </c>
      <c r="I145">
        <v>423</v>
      </c>
      <c r="J145">
        <v>178</v>
      </c>
      <c r="K145">
        <v>356</v>
      </c>
      <c r="L145">
        <v>105</v>
      </c>
      <c r="M145">
        <v>217</v>
      </c>
      <c r="N145">
        <v>72</v>
      </c>
      <c r="O145">
        <v>251</v>
      </c>
      <c r="P145">
        <v>37</v>
      </c>
      <c r="Q145">
        <v>242</v>
      </c>
      <c r="R145">
        <v>213</v>
      </c>
      <c r="S145">
        <v>188</v>
      </c>
      <c r="T145">
        <v>316</v>
      </c>
      <c r="U145">
        <v>306</v>
      </c>
      <c r="V145">
        <v>82</v>
      </c>
      <c r="W145">
        <v>929</v>
      </c>
      <c r="X145">
        <v>25</v>
      </c>
      <c r="Y145">
        <v>18</v>
      </c>
      <c r="Z145">
        <v>34</v>
      </c>
    </row>
    <row r="146" spans="1:26" x14ac:dyDescent="0.3">
      <c r="A146">
        <v>107031139</v>
      </c>
      <c r="B146" t="s">
        <v>217</v>
      </c>
      <c r="C146">
        <v>469</v>
      </c>
      <c r="D146">
        <v>55</v>
      </c>
      <c r="E146">
        <v>63</v>
      </c>
      <c r="F146">
        <v>267</v>
      </c>
      <c r="G146">
        <v>85</v>
      </c>
      <c r="H146">
        <v>216</v>
      </c>
      <c r="I146">
        <v>199</v>
      </c>
      <c r="J146">
        <v>38</v>
      </c>
      <c r="K146">
        <v>217</v>
      </c>
      <c r="L146">
        <v>110</v>
      </c>
      <c r="M146">
        <v>72</v>
      </c>
      <c r="N146">
        <v>54</v>
      </c>
      <c r="O146">
        <v>92</v>
      </c>
      <c r="P146">
        <v>30</v>
      </c>
      <c r="Q146">
        <v>150</v>
      </c>
      <c r="R146">
        <v>88</v>
      </c>
      <c r="S146">
        <v>140</v>
      </c>
      <c r="T146">
        <v>235</v>
      </c>
      <c r="U146">
        <v>81</v>
      </c>
      <c r="V146" t="s">
        <v>73</v>
      </c>
      <c r="W146">
        <v>457</v>
      </c>
      <c r="X146">
        <v>3</v>
      </c>
      <c r="Y146" t="s">
        <v>73</v>
      </c>
      <c r="Z146">
        <v>11</v>
      </c>
    </row>
    <row r="147" spans="1:26" x14ac:dyDescent="0.3">
      <c r="A147">
        <v>107031140</v>
      </c>
      <c r="B147" t="s">
        <v>218</v>
      </c>
      <c r="C147">
        <v>681</v>
      </c>
      <c r="D147">
        <v>123</v>
      </c>
      <c r="E147">
        <v>43</v>
      </c>
      <c r="F147">
        <v>376</v>
      </c>
      <c r="G147">
        <v>139</v>
      </c>
      <c r="H147">
        <v>287</v>
      </c>
      <c r="I147">
        <v>271</v>
      </c>
      <c r="J147">
        <v>83</v>
      </c>
      <c r="K147">
        <v>242</v>
      </c>
      <c r="L147">
        <v>143</v>
      </c>
      <c r="M147">
        <v>170</v>
      </c>
      <c r="N147">
        <v>41</v>
      </c>
      <c r="O147">
        <v>151</v>
      </c>
      <c r="P147">
        <v>30</v>
      </c>
      <c r="Q147">
        <v>199</v>
      </c>
      <c r="R147">
        <v>138</v>
      </c>
      <c r="S147">
        <v>145</v>
      </c>
      <c r="T147">
        <v>268</v>
      </c>
      <c r="U147">
        <v>149</v>
      </c>
      <c r="V147">
        <v>96</v>
      </c>
      <c r="W147">
        <v>639</v>
      </c>
      <c r="X147">
        <v>22</v>
      </c>
      <c r="Y147" t="s">
        <v>73</v>
      </c>
      <c r="Z147">
        <v>20</v>
      </c>
    </row>
    <row r="148" spans="1:26" x14ac:dyDescent="0.3">
      <c r="A148">
        <v>107031141</v>
      </c>
      <c r="B148" t="s">
        <v>219</v>
      </c>
      <c r="C148">
        <v>1762</v>
      </c>
      <c r="D148">
        <v>272</v>
      </c>
      <c r="E148">
        <v>198</v>
      </c>
      <c r="F148">
        <v>933</v>
      </c>
      <c r="G148">
        <v>359</v>
      </c>
      <c r="H148">
        <v>733</v>
      </c>
      <c r="I148">
        <v>757</v>
      </c>
      <c r="J148">
        <v>232</v>
      </c>
      <c r="K148">
        <v>678</v>
      </c>
      <c r="L148">
        <v>301</v>
      </c>
      <c r="M148">
        <v>490</v>
      </c>
      <c r="N148">
        <v>116</v>
      </c>
      <c r="O148">
        <v>347</v>
      </c>
      <c r="P148">
        <v>74</v>
      </c>
      <c r="Q148">
        <v>581</v>
      </c>
      <c r="R148">
        <v>372</v>
      </c>
      <c r="S148">
        <v>390</v>
      </c>
      <c r="T148">
        <v>596</v>
      </c>
      <c r="U148">
        <v>536</v>
      </c>
      <c r="V148">
        <v>214</v>
      </c>
      <c r="W148">
        <v>1588</v>
      </c>
      <c r="X148">
        <v>70</v>
      </c>
      <c r="Y148">
        <v>44</v>
      </c>
      <c r="Z148">
        <v>111</v>
      </c>
    </row>
    <row r="149" spans="1:26" x14ac:dyDescent="0.3">
      <c r="A149">
        <v>107031142</v>
      </c>
      <c r="B149" t="s">
        <v>220</v>
      </c>
      <c r="C149">
        <v>1416</v>
      </c>
      <c r="D149">
        <v>201</v>
      </c>
      <c r="E149">
        <v>201</v>
      </c>
      <c r="F149">
        <v>716</v>
      </c>
      <c r="G149">
        <v>299</v>
      </c>
      <c r="H149">
        <v>594</v>
      </c>
      <c r="I149">
        <v>622</v>
      </c>
      <c r="J149">
        <v>232</v>
      </c>
      <c r="K149">
        <v>467</v>
      </c>
      <c r="L149">
        <v>204</v>
      </c>
      <c r="M149">
        <v>408</v>
      </c>
      <c r="N149">
        <v>86</v>
      </c>
      <c r="O149">
        <v>285</v>
      </c>
      <c r="P149">
        <v>86</v>
      </c>
      <c r="Q149">
        <v>443</v>
      </c>
      <c r="R149">
        <v>316</v>
      </c>
      <c r="S149">
        <v>286</v>
      </c>
      <c r="T149">
        <v>445</v>
      </c>
      <c r="U149">
        <v>500</v>
      </c>
      <c r="V149">
        <v>162</v>
      </c>
      <c r="W149">
        <v>1369</v>
      </c>
      <c r="X149">
        <v>66</v>
      </c>
      <c r="Y149">
        <v>50</v>
      </c>
      <c r="Z149">
        <v>109</v>
      </c>
    </row>
    <row r="150" spans="1:26" x14ac:dyDescent="0.3">
      <c r="A150">
        <v>107031143</v>
      </c>
      <c r="B150" t="s">
        <v>221</v>
      </c>
      <c r="C150">
        <v>3865</v>
      </c>
      <c r="D150">
        <v>771</v>
      </c>
      <c r="E150">
        <v>458</v>
      </c>
      <c r="F150">
        <v>1868</v>
      </c>
      <c r="G150">
        <v>767</v>
      </c>
      <c r="H150">
        <v>1599</v>
      </c>
      <c r="I150">
        <v>1494</v>
      </c>
      <c r="J150">
        <v>802</v>
      </c>
      <c r="K150">
        <v>952</v>
      </c>
      <c r="L150">
        <v>639</v>
      </c>
      <c r="M150">
        <v>1370</v>
      </c>
      <c r="N150">
        <v>199</v>
      </c>
      <c r="O150">
        <v>438</v>
      </c>
      <c r="P150">
        <v>211</v>
      </c>
      <c r="Q150">
        <v>1454</v>
      </c>
      <c r="R150">
        <v>792</v>
      </c>
      <c r="S150">
        <v>652</v>
      </c>
      <c r="T150">
        <v>791</v>
      </c>
      <c r="U150">
        <v>1411</v>
      </c>
      <c r="V150">
        <v>960</v>
      </c>
      <c r="W150">
        <v>3873</v>
      </c>
      <c r="X150">
        <v>401</v>
      </c>
      <c r="Y150">
        <v>133</v>
      </c>
      <c r="Z150">
        <v>370</v>
      </c>
    </row>
    <row r="151" spans="1:26" x14ac:dyDescent="0.3">
      <c r="A151">
        <v>107041144</v>
      </c>
      <c r="B151" t="s">
        <v>222</v>
      </c>
      <c r="C151">
        <v>2537</v>
      </c>
      <c r="D151">
        <v>338</v>
      </c>
      <c r="E151">
        <v>324</v>
      </c>
      <c r="F151">
        <v>1340</v>
      </c>
      <c r="G151">
        <v>535</v>
      </c>
      <c r="H151">
        <v>1114</v>
      </c>
      <c r="I151">
        <v>1085</v>
      </c>
      <c r="J151">
        <v>661</v>
      </c>
      <c r="K151">
        <v>714</v>
      </c>
      <c r="L151">
        <v>305</v>
      </c>
      <c r="M151">
        <v>695</v>
      </c>
      <c r="N151">
        <v>174</v>
      </c>
      <c r="O151">
        <v>460</v>
      </c>
      <c r="P151">
        <v>138</v>
      </c>
      <c r="Q151">
        <v>882</v>
      </c>
      <c r="R151">
        <v>546</v>
      </c>
      <c r="S151">
        <v>458</v>
      </c>
      <c r="T151">
        <v>675</v>
      </c>
      <c r="U151">
        <v>798</v>
      </c>
      <c r="V151">
        <v>561</v>
      </c>
      <c r="W151">
        <v>2569</v>
      </c>
      <c r="X151">
        <v>93</v>
      </c>
      <c r="Y151">
        <v>171</v>
      </c>
      <c r="Z151">
        <v>170</v>
      </c>
    </row>
    <row r="152" spans="1:26" x14ac:dyDescent="0.3">
      <c r="A152">
        <v>107041145</v>
      </c>
      <c r="B152" t="s">
        <v>223</v>
      </c>
      <c r="C152">
        <v>2348</v>
      </c>
      <c r="D152">
        <v>358</v>
      </c>
      <c r="E152">
        <v>276</v>
      </c>
      <c r="F152">
        <v>1191</v>
      </c>
      <c r="G152">
        <v>523</v>
      </c>
      <c r="H152">
        <v>1037</v>
      </c>
      <c r="I152">
        <v>953</v>
      </c>
      <c r="J152">
        <v>648</v>
      </c>
      <c r="K152">
        <v>612</v>
      </c>
      <c r="L152">
        <v>293</v>
      </c>
      <c r="M152">
        <v>732</v>
      </c>
      <c r="N152">
        <v>137</v>
      </c>
      <c r="O152">
        <v>337</v>
      </c>
      <c r="P152">
        <v>144</v>
      </c>
      <c r="Q152">
        <v>840</v>
      </c>
      <c r="R152">
        <v>532</v>
      </c>
      <c r="S152">
        <v>344</v>
      </c>
      <c r="T152">
        <v>500</v>
      </c>
      <c r="U152">
        <v>734</v>
      </c>
      <c r="V152">
        <v>705</v>
      </c>
      <c r="W152">
        <v>2419</v>
      </c>
      <c r="X152">
        <v>210</v>
      </c>
      <c r="Y152">
        <v>104</v>
      </c>
      <c r="Z152">
        <v>239</v>
      </c>
    </row>
    <row r="153" spans="1:26" x14ac:dyDescent="0.3">
      <c r="A153">
        <v>107041146</v>
      </c>
      <c r="B153" t="s">
        <v>224</v>
      </c>
      <c r="C153">
        <v>2348</v>
      </c>
      <c r="D153">
        <v>394</v>
      </c>
      <c r="E153">
        <v>432</v>
      </c>
      <c r="F153">
        <v>1168</v>
      </c>
      <c r="G153">
        <v>354</v>
      </c>
      <c r="H153">
        <v>980</v>
      </c>
      <c r="I153">
        <v>974</v>
      </c>
      <c r="J153">
        <v>392</v>
      </c>
      <c r="K153">
        <v>606</v>
      </c>
      <c r="L153">
        <v>656</v>
      </c>
      <c r="M153">
        <v>602</v>
      </c>
      <c r="N153">
        <v>169</v>
      </c>
      <c r="O153">
        <v>532</v>
      </c>
      <c r="P153">
        <v>122</v>
      </c>
      <c r="Q153">
        <v>770</v>
      </c>
      <c r="R153">
        <v>361</v>
      </c>
      <c r="S153">
        <v>395</v>
      </c>
      <c r="T153">
        <v>740</v>
      </c>
      <c r="U153">
        <v>999</v>
      </c>
      <c r="V153">
        <v>201</v>
      </c>
      <c r="W153">
        <v>2118</v>
      </c>
      <c r="X153">
        <v>61</v>
      </c>
      <c r="Y153">
        <v>151</v>
      </c>
      <c r="Z153">
        <v>105</v>
      </c>
    </row>
    <row r="154" spans="1:26" x14ac:dyDescent="0.3">
      <c r="A154">
        <v>107041147</v>
      </c>
      <c r="B154" t="s">
        <v>225</v>
      </c>
      <c r="C154">
        <v>570</v>
      </c>
      <c r="D154">
        <v>71</v>
      </c>
      <c r="E154">
        <v>67</v>
      </c>
      <c r="F154">
        <v>341</v>
      </c>
      <c r="G154">
        <v>91</v>
      </c>
      <c r="H154">
        <v>255</v>
      </c>
      <c r="I154">
        <v>244</v>
      </c>
      <c r="J154">
        <v>84</v>
      </c>
      <c r="K154">
        <v>259</v>
      </c>
      <c r="L154">
        <v>141</v>
      </c>
      <c r="M154">
        <v>75</v>
      </c>
      <c r="N154">
        <v>55</v>
      </c>
      <c r="O154">
        <v>148</v>
      </c>
      <c r="P154">
        <v>13</v>
      </c>
      <c r="Q154">
        <v>193</v>
      </c>
      <c r="R154">
        <v>90</v>
      </c>
      <c r="S154">
        <v>117</v>
      </c>
      <c r="T154">
        <v>335</v>
      </c>
      <c r="U154">
        <v>76</v>
      </c>
      <c r="V154">
        <v>41</v>
      </c>
      <c r="W154">
        <v>470</v>
      </c>
      <c r="X154">
        <v>24</v>
      </c>
      <c r="Y154">
        <v>3</v>
      </c>
      <c r="Z154">
        <v>27</v>
      </c>
    </row>
    <row r="155" spans="1:26" x14ac:dyDescent="0.3">
      <c r="A155">
        <v>107041148</v>
      </c>
      <c r="B155" t="s">
        <v>226</v>
      </c>
      <c r="C155">
        <v>991</v>
      </c>
      <c r="D155">
        <v>183</v>
      </c>
      <c r="E155">
        <v>157</v>
      </c>
      <c r="F155">
        <v>489</v>
      </c>
      <c r="G155">
        <v>162</v>
      </c>
      <c r="H155">
        <v>367</v>
      </c>
      <c r="I155">
        <v>441</v>
      </c>
      <c r="J155">
        <v>123</v>
      </c>
      <c r="K155">
        <v>263</v>
      </c>
      <c r="L155">
        <v>299</v>
      </c>
      <c r="M155">
        <v>273</v>
      </c>
      <c r="N155">
        <v>63</v>
      </c>
      <c r="O155">
        <v>219</v>
      </c>
      <c r="P155">
        <v>32</v>
      </c>
      <c r="Q155">
        <v>330</v>
      </c>
      <c r="R155">
        <v>163</v>
      </c>
      <c r="S155">
        <v>144</v>
      </c>
      <c r="T155">
        <v>442</v>
      </c>
      <c r="U155">
        <v>325</v>
      </c>
      <c r="V155">
        <v>80</v>
      </c>
      <c r="W155">
        <v>768</v>
      </c>
      <c r="X155">
        <v>28</v>
      </c>
      <c r="Y155">
        <v>8</v>
      </c>
      <c r="Z155">
        <v>36</v>
      </c>
    </row>
    <row r="156" spans="1:26" x14ac:dyDescent="0.3">
      <c r="A156">
        <v>107041150</v>
      </c>
      <c r="B156" t="s">
        <v>227</v>
      </c>
      <c r="C156">
        <v>2135</v>
      </c>
      <c r="D156">
        <v>316</v>
      </c>
      <c r="E156">
        <v>242</v>
      </c>
      <c r="F156">
        <v>1147</v>
      </c>
      <c r="G156">
        <v>431</v>
      </c>
      <c r="H156">
        <v>924</v>
      </c>
      <c r="I156">
        <v>896</v>
      </c>
      <c r="J156">
        <v>549</v>
      </c>
      <c r="K156">
        <v>630</v>
      </c>
      <c r="L156">
        <v>272</v>
      </c>
      <c r="M156">
        <v>633</v>
      </c>
      <c r="N156">
        <v>115</v>
      </c>
      <c r="O156">
        <v>386</v>
      </c>
      <c r="P156">
        <v>107</v>
      </c>
      <c r="Q156">
        <v>771</v>
      </c>
      <c r="R156">
        <v>441</v>
      </c>
      <c r="S156">
        <v>344</v>
      </c>
      <c r="T156">
        <v>653</v>
      </c>
      <c r="U156">
        <v>607</v>
      </c>
      <c r="V156">
        <v>498</v>
      </c>
      <c r="W156">
        <v>1958</v>
      </c>
      <c r="X156">
        <v>125</v>
      </c>
      <c r="Y156">
        <v>33</v>
      </c>
      <c r="Z156">
        <v>124</v>
      </c>
    </row>
    <row r="157" spans="1:26" x14ac:dyDescent="0.3">
      <c r="A157">
        <v>107041548</v>
      </c>
      <c r="B157" t="s">
        <v>228</v>
      </c>
      <c r="C157">
        <v>2407</v>
      </c>
      <c r="D157">
        <v>236</v>
      </c>
      <c r="E157">
        <v>411</v>
      </c>
      <c r="F157">
        <v>1320</v>
      </c>
      <c r="G157">
        <v>441</v>
      </c>
      <c r="H157">
        <v>1103</v>
      </c>
      <c r="I157">
        <v>1069</v>
      </c>
      <c r="J157">
        <v>753</v>
      </c>
      <c r="K157">
        <v>709</v>
      </c>
      <c r="L157">
        <v>252</v>
      </c>
      <c r="M157">
        <v>417</v>
      </c>
      <c r="N157">
        <v>263</v>
      </c>
      <c r="O157">
        <v>468</v>
      </c>
      <c r="P157">
        <v>197</v>
      </c>
      <c r="Q157">
        <v>797</v>
      </c>
      <c r="R157">
        <v>448</v>
      </c>
      <c r="S157">
        <v>284</v>
      </c>
      <c r="T157">
        <v>329</v>
      </c>
      <c r="U157">
        <v>1292</v>
      </c>
      <c r="V157">
        <v>437</v>
      </c>
      <c r="W157">
        <v>1922</v>
      </c>
      <c r="X157">
        <v>58</v>
      </c>
      <c r="Y157">
        <v>214</v>
      </c>
      <c r="Z157">
        <v>126</v>
      </c>
    </row>
    <row r="158" spans="1:26" x14ac:dyDescent="0.3">
      <c r="A158">
        <v>107041549</v>
      </c>
      <c r="B158" t="s">
        <v>229</v>
      </c>
      <c r="C158">
        <v>2598</v>
      </c>
      <c r="D158">
        <v>316</v>
      </c>
      <c r="E158">
        <v>562</v>
      </c>
      <c r="F158">
        <v>1451</v>
      </c>
      <c r="G158">
        <v>269</v>
      </c>
      <c r="H158">
        <v>1121</v>
      </c>
      <c r="I158">
        <v>1161</v>
      </c>
      <c r="J158">
        <v>700</v>
      </c>
      <c r="K158">
        <v>518</v>
      </c>
      <c r="L158">
        <v>573</v>
      </c>
      <c r="M158">
        <v>435</v>
      </c>
      <c r="N158">
        <v>242</v>
      </c>
      <c r="O158">
        <v>496</v>
      </c>
      <c r="P158">
        <v>241</v>
      </c>
      <c r="Q158">
        <v>1035</v>
      </c>
      <c r="R158">
        <v>269</v>
      </c>
      <c r="S158">
        <v>428</v>
      </c>
      <c r="T158">
        <v>397</v>
      </c>
      <c r="U158">
        <v>1191</v>
      </c>
      <c r="V158">
        <v>498</v>
      </c>
      <c r="W158">
        <v>2106</v>
      </c>
      <c r="X158">
        <v>74</v>
      </c>
      <c r="Y158">
        <v>286</v>
      </c>
      <c r="Z158">
        <v>132</v>
      </c>
    </row>
    <row r="159" spans="1:26" x14ac:dyDescent="0.3">
      <c r="A159">
        <v>108011151</v>
      </c>
      <c r="B159" t="s">
        <v>230</v>
      </c>
      <c r="C159">
        <v>805</v>
      </c>
      <c r="D159">
        <v>147</v>
      </c>
      <c r="E159">
        <v>135</v>
      </c>
      <c r="F159">
        <v>374</v>
      </c>
      <c r="G159">
        <v>150</v>
      </c>
      <c r="H159">
        <v>269</v>
      </c>
      <c r="I159">
        <v>390</v>
      </c>
      <c r="J159">
        <v>139</v>
      </c>
      <c r="K159">
        <v>206</v>
      </c>
      <c r="L159">
        <v>216</v>
      </c>
      <c r="M159">
        <v>169</v>
      </c>
      <c r="N159">
        <v>32</v>
      </c>
      <c r="O159">
        <v>91</v>
      </c>
      <c r="P159">
        <v>68</v>
      </c>
      <c r="Q159">
        <v>302</v>
      </c>
      <c r="R159">
        <v>165</v>
      </c>
      <c r="S159">
        <v>207</v>
      </c>
      <c r="T159">
        <v>227</v>
      </c>
      <c r="U159">
        <v>364</v>
      </c>
      <c r="V159" t="s">
        <v>73</v>
      </c>
      <c r="W159">
        <v>946</v>
      </c>
      <c r="X159">
        <v>65</v>
      </c>
      <c r="Y159" t="s">
        <v>73</v>
      </c>
      <c r="Z159">
        <v>91</v>
      </c>
    </row>
    <row r="160" spans="1:26" x14ac:dyDescent="0.3">
      <c r="A160">
        <v>108011152</v>
      </c>
      <c r="B160" t="s">
        <v>231</v>
      </c>
      <c r="C160">
        <v>2389</v>
      </c>
      <c r="D160">
        <v>385</v>
      </c>
      <c r="E160">
        <v>259</v>
      </c>
      <c r="F160">
        <v>1039</v>
      </c>
      <c r="G160">
        <v>706</v>
      </c>
      <c r="H160">
        <v>991</v>
      </c>
      <c r="I160">
        <v>1013</v>
      </c>
      <c r="J160">
        <v>580</v>
      </c>
      <c r="K160">
        <v>683</v>
      </c>
      <c r="L160">
        <v>426</v>
      </c>
      <c r="M160">
        <v>602</v>
      </c>
      <c r="N160">
        <v>106</v>
      </c>
      <c r="O160">
        <v>277</v>
      </c>
      <c r="P160">
        <v>121</v>
      </c>
      <c r="Q160">
        <v>759</v>
      </c>
      <c r="R160">
        <v>741</v>
      </c>
      <c r="S160">
        <v>551</v>
      </c>
      <c r="T160">
        <v>513</v>
      </c>
      <c r="U160">
        <v>1023</v>
      </c>
      <c r="V160">
        <v>187</v>
      </c>
      <c r="W160">
        <v>2884</v>
      </c>
      <c r="X160">
        <v>259</v>
      </c>
      <c r="Y160">
        <v>0</v>
      </c>
      <c r="Z160">
        <v>192</v>
      </c>
    </row>
    <row r="161" spans="1:26" x14ac:dyDescent="0.3">
      <c r="A161">
        <v>108011153</v>
      </c>
      <c r="B161" t="s">
        <v>232</v>
      </c>
      <c r="C161">
        <v>1087</v>
      </c>
      <c r="D161">
        <v>224</v>
      </c>
      <c r="E161">
        <v>138</v>
      </c>
      <c r="F161">
        <v>485</v>
      </c>
      <c r="G161">
        <v>239</v>
      </c>
      <c r="H161">
        <v>376</v>
      </c>
      <c r="I161">
        <v>486</v>
      </c>
      <c r="J161">
        <v>157</v>
      </c>
      <c r="K161">
        <v>307</v>
      </c>
      <c r="L161">
        <v>326</v>
      </c>
      <c r="M161">
        <v>244</v>
      </c>
      <c r="N161">
        <v>44</v>
      </c>
      <c r="O161">
        <v>170</v>
      </c>
      <c r="P161">
        <v>59</v>
      </c>
      <c r="Q161">
        <v>336</v>
      </c>
      <c r="R161">
        <v>253</v>
      </c>
      <c r="S161">
        <v>306</v>
      </c>
      <c r="T161">
        <v>336</v>
      </c>
      <c r="U161">
        <v>434</v>
      </c>
      <c r="V161" t="s">
        <v>73</v>
      </c>
      <c r="W161">
        <v>1324</v>
      </c>
      <c r="X161">
        <v>114</v>
      </c>
      <c r="Y161" t="s">
        <v>73</v>
      </c>
      <c r="Z161">
        <v>79</v>
      </c>
    </row>
    <row r="162" spans="1:26" x14ac:dyDescent="0.3">
      <c r="A162">
        <v>108011154</v>
      </c>
      <c r="B162" t="s">
        <v>233</v>
      </c>
      <c r="C162">
        <v>1155</v>
      </c>
      <c r="D162">
        <v>140</v>
      </c>
      <c r="E162">
        <v>80</v>
      </c>
      <c r="F162">
        <v>549</v>
      </c>
      <c r="G162">
        <v>386</v>
      </c>
      <c r="H162">
        <v>519</v>
      </c>
      <c r="I162">
        <v>496</v>
      </c>
      <c r="J162">
        <v>340</v>
      </c>
      <c r="K162">
        <v>423</v>
      </c>
      <c r="L162">
        <v>163</v>
      </c>
      <c r="M162">
        <v>219</v>
      </c>
      <c r="N162">
        <v>57</v>
      </c>
      <c r="O162">
        <v>113</v>
      </c>
      <c r="P162">
        <v>68</v>
      </c>
      <c r="Q162">
        <v>377</v>
      </c>
      <c r="R162">
        <v>400</v>
      </c>
      <c r="S162">
        <v>303</v>
      </c>
      <c r="T162">
        <v>257</v>
      </c>
      <c r="U162">
        <v>433</v>
      </c>
      <c r="V162">
        <v>116</v>
      </c>
      <c r="W162">
        <v>1495</v>
      </c>
      <c r="X162">
        <v>89</v>
      </c>
      <c r="Y162" t="s">
        <v>73</v>
      </c>
      <c r="Z162">
        <v>92</v>
      </c>
    </row>
    <row r="163" spans="1:26" x14ac:dyDescent="0.3">
      <c r="A163">
        <v>108021155</v>
      </c>
      <c r="B163" t="s">
        <v>234</v>
      </c>
      <c r="C163">
        <v>2880</v>
      </c>
      <c r="D163">
        <v>746</v>
      </c>
      <c r="E163">
        <v>431</v>
      </c>
      <c r="F163">
        <v>1182</v>
      </c>
      <c r="G163">
        <v>521</v>
      </c>
      <c r="H163">
        <v>999</v>
      </c>
      <c r="I163">
        <v>1135</v>
      </c>
      <c r="J163">
        <v>554</v>
      </c>
      <c r="K163">
        <v>560</v>
      </c>
      <c r="L163">
        <v>737</v>
      </c>
      <c r="M163">
        <v>1029</v>
      </c>
      <c r="N163">
        <v>123</v>
      </c>
      <c r="O163">
        <v>356</v>
      </c>
      <c r="P163">
        <v>112</v>
      </c>
      <c r="Q163">
        <v>1000</v>
      </c>
      <c r="R163">
        <v>542</v>
      </c>
      <c r="S163">
        <v>478</v>
      </c>
      <c r="T163">
        <v>627</v>
      </c>
      <c r="U163">
        <v>1293</v>
      </c>
      <c r="V163">
        <v>379</v>
      </c>
      <c r="W163">
        <v>3168</v>
      </c>
      <c r="X163">
        <v>823</v>
      </c>
      <c r="Y163">
        <v>5</v>
      </c>
      <c r="Z163">
        <v>288</v>
      </c>
    </row>
    <row r="164" spans="1:26" x14ac:dyDescent="0.3">
      <c r="A164">
        <v>108021156</v>
      </c>
      <c r="B164" t="s">
        <v>235</v>
      </c>
      <c r="C164">
        <v>1451</v>
      </c>
      <c r="D164">
        <v>343</v>
      </c>
      <c r="E164">
        <v>109</v>
      </c>
      <c r="F164">
        <v>687</v>
      </c>
      <c r="G164">
        <v>312</v>
      </c>
      <c r="H164">
        <v>528</v>
      </c>
      <c r="I164">
        <v>580</v>
      </c>
      <c r="J164">
        <v>244</v>
      </c>
      <c r="K164">
        <v>350</v>
      </c>
      <c r="L164">
        <v>426</v>
      </c>
      <c r="M164">
        <v>419</v>
      </c>
      <c r="N164">
        <v>65</v>
      </c>
      <c r="O164">
        <v>185</v>
      </c>
      <c r="P164">
        <v>35</v>
      </c>
      <c r="Q164">
        <v>503</v>
      </c>
      <c r="R164">
        <v>321</v>
      </c>
      <c r="S164">
        <v>296</v>
      </c>
      <c r="T164">
        <v>503</v>
      </c>
      <c r="U164">
        <v>457</v>
      </c>
      <c r="V164">
        <v>191</v>
      </c>
      <c r="W164">
        <v>1760</v>
      </c>
      <c r="X164">
        <v>203</v>
      </c>
      <c r="Y164">
        <v>0</v>
      </c>
      <c r="Z164">
        <v>132</v>
      </c>
    </row>
    <row r="165" spans="1:26" x14ac:dyDescent="0.3">
      <c r="A165">
        <v>108021157</v>
      </c>
      <c r="B165" t="s">
        <v>236</v>
      </c>
      <c r="C165">
        <v>803</v>
      </c>
      <c r="D165">
        <v>193</v>
      </c>
      <c r="E165">
        <v>50</v>
      </c>
      <c r="F165">
        <v>378</v>
      </c>
      <c r="G165">
        <v>182</v>
      </c>
      <c r="H165">
        <v>286</v>
      </c>
      <c r="I165">
        <v>324</v>
      </c>
      <c r="J165">
        <v>146</v>
      </c>
      <c r="K165">
        <v>210</v>
      </c>
      <c r="L165">
        <v>182</v>
      </c>
      <c r="M165">
        <v>262</v>
      </c>
      <c r="N165">
        <v>40</v>
      </c>
      <c r="O165">
        <v>89</v>
      </c>
      <c r="P165">
        <v>20</v>
      </c>
      <c r="Q165">
        <v>276</v>
      </c>
      <c r="R165">
        <v>185</v>
      </c>
      <c r="S165">
        <v>176</v>
      </c>
      <c r="T165">
        <v>220</v>
      </c>
      <c r="U165">
        <v>309</v>
      </c>
      <c r="V165">
        <v>84</v>
      </c>
      <c r="W165">
        <v>1136</v>
      </c>
      <c r="X165">
        <v>97</v>
      </c>
      <c r="Y165" t="s">
        <v>73</v>
      </c>
      <c r="Z165">
        <v>79</v>
      </c>
    </row>
    <row r="166" spans="1:26" x14ac:dyDescent="0.3">
      <c r="A166">
        <v>108021158</v>
      </c>
      <c r="B166" t="s">
        <v>237</v>
      </c>
      <c r="C166">
        <v>1343</v>
      </c>
      <c r="D166">
        <v>233</v>
      </c>
      <c r="E166">
        <v>70</v>
      </c>
      <c r="F166">
        <v>648</v>
      </c>
      <c r="G166">
        <v>392</v>
      </c>
      <c r="H166">
        <v>543</v>
      </c>
      <c r="I166">
        <v>567</v>
      </c>
      <c r="J166">
        <v>449</v>
      </c>
      <c r="K166">
        <v>305</v>
      </c>
      <c r="L166">
        <v>229</v>
      </c>
      <c r="M166">
        <v>329</v>
      </c>
      <c r="N166">
        <v>67</v>
      </c>
      <c r="O166">
        <v>100</v>
      </c>
      <c r="P166">
        <v>71</v>
      </c>
      <c r="Q166">
        <v>462</v>
      </c>
      <c r="R166">
        <v>410</v>
      </c>
      <c r="S166">
        <v>292</v>
      </c>
      <c r="T166">
        <v>234</v>
      </c>
      <c r="U166">
        <v>519</v>
      </c>
      <c r="V166">
        <v>172</v>
      </c>
      <c r="W166">
        <v>1701</v>
      </c>
      <c r="X166">
        <v>203</v>
      </c>
      <c r="Y166" t="s">
        <v>73</v>
      </c>
      <c r="Z166">
        <v>118</v>
      </c>
    </row>
    <row r="167" spans="1:26" x14ac:dyDescent="0.3">
      <c r="A167">
        <v>108021159</v>
      </c>
      <c r="B167" t="s">
        <v>238</v>
      </c>
      <c r="C167">
        <v>1138</v>
      </c>
      <c r="D167">
        <v>201</v>
      </c>
      <c r="E167">
        <v>182</v>
      </c>
      <c r="F167">
        <v>506</v>
      </c>
      <c r="G167">
        <v>249</v>
      </c>
      <c r="H167">
        <v>422</v>
      </c>
      <c r="I167">
        <v>515</v>
      </c>
      <c r="J167">
        <v>174</v>
      </c>
      <c r="K167">
        <v>320</v>
      </c>
      <c r="L167">
        <v>301</v>
      </c>
      <c r="M167">
        <v>325</v>
      </c>
      <c r="N167">
        <v>59</v>
      </c>
      <c r="O167">
        <v>194</v>
      </c>
      <c r="P167">
        <v>46</v>
      </c>
      <c r="Q167">
        <v>379</v>
      </c>
      <c r="R167">
        <v>260</v>
      </c>
      <c r="S167">
        <v>307</v>
      </c>
      <c r="T167">
        <v>470</v>
      </c>
      <c r="U167">
        <v>360</v>
      </c>
      <c r="V167" t="s">
        <v>73</v>
      </c>
      <c r="W167">
        <v>1647</v>
      </c>
      <c r="X167">
        <v>152</v>
      </c>
      <c r="Y167" t="s">
        <v>73</v>
      </c>
      <c r="Z167">
        <v>112</v>
      </c>
    </row>
    <row r="168" spans="1:26" x14ac:dyDescent="0.3">
      <c r="A168">
        <v>108021160</v>
      </c>
      <c r="B168" t="s">
        <v>239</v>
      </c>
      <c r="C168">
        <v>937</v>
      </c>
      <c r="D168">
        <v>134</v>
      </c>
      <c r="E168">
        <v>82</v>
      </c>
      <c r="F168">
        <v>430</v>
      </c>
      <c r="G168">
        <v>290</v>
      </c>
      <c r="H168">
        <v>410</v>
      </c>
      <c r="I168">
        <v>392</v>
      </c>
      <c r="J168">
        <v>181</v>
      </c>
      <c r="K168">
        <v>373</v>
      </c>
      <c r="L168">
        <v>141</v>
      </c>
      <c r="M168">
        <v>218</v>
      </c>
      <c r="N168">
        <v>37</v>
      </c>
      <c r="O168">
        <v>106</v>
      </c>
      <c r="P168">
        <v>42</v>
      </c>
      <c r="Q168">
        <v>316</v>
      </c>
      <c r="R168">
        <v>301</v>
      </c>
      <c r="S168">
        <v>306</v>
      </c>
      <c r="T168">
        <v>197</v>
      </c>
      <c r="U168">
        <v>345</v>
      </c>
      <c r="V168">
        <v>89</v>
      </c>
      <c r="W168">
        <v>1210</v>
      </c>
      <c r="X168">
        <v>91</v>
      </c>
      <c r="Y168" t="s">
        <v>73</v>
      </c>
      <c r="Z168">
        <v>84</v>
      </c>
    </row>
    <row r="169" spans="1:26" x14ac:dyDescent="0.3">
      <c r="A169">
        <v>108031161</v>
      </c>
      <c r="B169" t="s">
        <v>240</v>
      </c>
      <c r="C169" t="s">
        <v>73</v>
      </c>
      <c r="D169" t="s">
        <v>73</v>
      </c>
      <c r="E169" t="s">
        <v>73</v>
      </c>
      <c r="F169" t="s">
        <v>73</v>
      </c>
      <c r="G169" t="s">
        <v>73</v>
      </c>
      <c r="H169" t="s">
        <v>73</v>
      </c>
      <c r="I169" t="s">
        <v>73</v>
      </c>
      <c r="J169" t="s">
        <v>73</v>
      </c>
      <c r="K169" t="s">
        <v>73</v>
      </c>
      <c r="L169" t="s">
        <v>73</v>
      </c>
      <c r="M169" t="s">
        <v>73</v>
      </c>
      <c r="N169" t="s">
        <v>73</v>
      </c>
      <c r="O169" t="s">
        <v>73</v>
      </c>
      <c r="P169" t="s">
        <v>73</v>
      </c>
      <c r="Q169" t="s">
        <v>73</v>
      </c>
      <c r="R169" t="s">
        <v>73</v>
      </c>
      <c r="S169" t="s">
        <v>73</v>
      </c>
      <c r="T169" t="s">
        <v>73</v>
      </c>
      <c r="U169" t="s">
        <v>73</v>
      </c>
      <c r="V169" t="s">
        <v>73</v>
      </c>
      <c r="W169">
        <v>32</v>
      </c>
      <c r="X169" t="s">
        <v>73</v>
      </c>
      <c r="Y169" t="s">
        <v>73</v>
      </c>
      <c r="Z169" t="s">
        <v>73</v>
      </c>
    </row>
    <row r="170" spans="1:26" x14ac:dyDescent="0.3">
      <c r="A170">
        <v>108041162</v>
      </c>
      <c r="B170" t="s">
        <v>241</v>
      </c>
      <c r="C170">
        <v>2704</v>
      </c>
      <c r="D170">
        <v>404</v>
      </c>
      <c r="E170">
        <v>255</v>
      </c>
      <c r="F170">
        <v>1218</v>
      </c>
      <c r="G170">
        <v>827</v>
      </c>
      <c r="H170">
        <v>1120</v>
      </c>
      <c r="I170">
        <v>1180</v>
      </c>
      <c r="J170">
        <v>525</v>
      </c>
      <c r="K170">
        <v>1046</v>
      </c>
      <c r="L170">
        <v>383</v>
      </c>
      <c r="M170">
        <v>653</v>
      </c>
      <c r="N170">
        <v>134</v>
      </c>
      <c r="O170">
        <v>431</v>
      </c>
      <c r="P170">
        <v>100</v>
      </c>
      <c r="Q170">
        <v>784</v>
      </c>
      <c r="R170">
        <v>851</v>
      </c>
      <c r="S170">
        <v>833</v>
      </c>
      <c r="T170">
        <v>651</v>
      </c>
      <c r="U170">
        <v>991</v>
      </c>
      <c r="V170">
        <v>199</v>
      </c>
      <c r="W170">
        <v>3344</v>
      </c>
      <c r="X170">
        <v>145</v>
      </c>
      <c r="Y170">
        <v>5</v>
      </c>
      <c r="Z170">
        <v>193</v>
      </c>
    </row>
    <row r="171" spans="1:26" x14ac:dyDescent="0.3">
      <c r="A171">
        <v>108041164</v>
      </c>
      <c r="B171" t="s">
        <v>242</v>
      </c>
      <c r="C171">
        <v>3038</v>
      </c>
      <c r="D171">
        <v>460</v>
      </c>
      <c r="E171">
        <v>338</v>
      </c>
      <c r="F171">
        <v>1475</v>
      </c>
      <c r="G171">
        <v>765</v>
      </c>
      <c r="H171">
        <v>1256</v>
      </c>
      <c r="I171">
        <v>1322</v>
      </c>
      <c r="J171">
        <v>758</v>
      </c>
      <c r="K171">
        <v>896</v>
      </c>
      <c r="L171">
        <v>386</v>
      </c>
      <c r="M171">
        <v>867</v>
      </c>
      <c r="N171">
        <v>234</v>
      </c>
      <c r="O171">
        <v>474</v>
      </c>
      <c r="P171">
        <v>164</v>
      </c>
      <c r="Q171">
        <v>922</v>
      </c>
      <c r="R171">
        <v>784</v>
      </c>
      <c r="S171">
        <v>545</v>
      </c>
      <c r="T171">
        <v>719</v>
      </c>
      <c r="U171">
        <v>1199</v>
      </c>
      <c r="V171">
        <v>346</v>
      </c>
      <c r="W171">
        <v>3292</v>
      </c>
      <c r="X171">
        <v>338</v>
      </c>
      <c r="Y171">
        <v>22</v>
      </c>
      <c r="Z171">
        <v>272</v>
      </c>
    </row>
    <row r="172" spans="1:26" x14ac:dyDescent="0.3">
      <c r="A172">
        <v>108041165</v>
      </c>
      <c r="B172" t="s">
        <v>243</v>
      </c>
      <c r="C172">
        <v>726</v>
      </c>
      <c r="D172">
        <v>152</v>
      </c>
      <c r="E172">
        <v>87</v>
      </c>
      <c r="F172">
        <v>374</v>
      </c>
      <c r="G172">
        <v>113</v>
      </c>
      <c r="H172">
        <v>256</v>
      </c>
      <c r="I172">
        <v>318</v>
      </c>
      <c r="J172">
        <v>88</v>
      </c>
      <c r="K172">
        <v>204</v>
      </c>
      <c r="L172">
        <v>257</v>
      </c>
      <c r="M172">
        <v>110</v>
      </c>
      <c r="N172">
        <v>61</v>
      </c>
      <c r="O172">
        <v>98</v>
      </c>
      <c r="P172">
        <v>53</v>
      </c>
      <c r="Q172">
        <v>242</v>
      </c>
      <c r="R172">
        <v>120</v>
      </c>
      <c r="S172">
        <v>144</v>
      </c>
      <c r="T172">
        <v>275</v>
      </c>
      <c r="U172">
        <v>285</v>
      </c>
      <c r="V172" t="s">
        <v>73</v>
      </c>
      <c r="W172">
        <v>854</v>
      </c>
      <c r="X172">
        <v>33</v>
      </c>
      <c r="Y172" t="s">
        <v>73</v>
      </c>
      <c r="Z172">
        <v>62</v>
      </c>
    </row>
    <row r="173" spans="1:26" x14ac:dyDescent="0.3">
      <c r="A173">
        <v>108041166</v>
      </c>
      <c r="B173" t="s">
        <v>244</v>
      </c>
      <c r="C173">
        <v>2009</v>
      </c>
      <c r="D173">
        <v>469</v>
      </c>
      <c r="E173">
        <v>258</v>
      </c>
      <c r="F173">
        <v>900</v>
      </c>
      <c r="G173">
        <v>382</v>
      </c>
      <c r="H173">
        <v>721</v>
      </c>
      <c r="I173">
        <v>819</v>
      </c>
      <c r="J173">
        <v>296</v>
      </c>
      <c r="K173">
        <v>533</v>
      </c>
      <c r="L173">
        <v>499</v>
      </c>
      <c r="M173">
        <v>661</v>
      </c>
      <c r="N173">
        <v>101</v>
      </c>
      <c r="O173">
        <v>244</v>
      </c>
      <c r="P173">
        <v>105</v>
      </c>
      <c r="Q173">
        <v>689</v>
      </c>
      <c r="R173">
        <v>400</v>
      </c>
      <c r="S173">
        <v>397</v>
      </c>
      <c r="T173">
        <v>538</v>
      </c>
      <c r="U173">
        <v>794</v>
      </c>
      <c r="V173">
        <v>218</v>
      </c>
      <c r="W173">
        <v>1996</v>
      </c>
      <c r="X173">
        <v>206</v>
      </c>
      <c r="Y173" t="s">
        <v>73</v>
      </c>
      <c r="Z173">
        <v>136</v>
      </c>
    </row>
    <row r="174" spans="1:26" x14ac:dyDescent="0.3">
      <c r="A174">
        <v>108041619</v>
      </c>
      <c r="B174" t="s">
        <v>245</v>
      </c>
      <c r="C174">
        <v>1624</v>
      </c>
      <c r="D174">
        <v>260</v>
      </c>
      <c r="E174">
        <v>154</v>
      </c>
      <c r="F174">
        <v>795</v>
      </c>
      <c r="G174">
        <v>415</v>
      </c>
      <c r="H174">
        <v>658</v>
      </c>
      <c r="I174">
        <v>706</v>
      </c>
      <c r="J174">
        <v>509</v>
      </c>
      <c r="K174">
        <v>366</v>
      </c>
      <c r="L174">
        <v>271</v>
      </c>
      <c r="M174">
        <v>407</v>
      </c>
      <c r="N174">
        <v>87</v>
      </c>
      <c r="O174">
        <v>234</v>
      </c>
      <c r="P174">
        <v>109</v>
      </c>
      <c r="Q174">
        <v>507</v>
      </c>
      <c r="R174">
        <v>427</v>
      </c>
      <c r="S174">
        <v>177</v>
      </c>
      <c r="T174">
        <v>295</v>
      </c>
      <c r="U174">
        <v>884</v>
      </c>
      <c r="V174">
        <v>192</v>
      </c>
      <c r="W174">
        <v>1440</v>
      </c>
      <c r="X174">
        <v>115</v>
      </c>
      <c r="Y174">
        <v>7</v>
      </c>
      <c r="Z174">
        <v>129</v>
      </c>
    </row>
    <row r="175" spans="1:26" x14ac:dyDescent="0.3">
      <c r="A175">
        <v>108041620</v>
      </c>
      <c r="B175" t="s">
        <v>246</v>
      </c>
      <c r="C175">
        <v>2055</v>
      </c>
      <c r="D175">
        <v>376</v>
      </c>
      <c r="E175">
        <v>251</v>
      </c>
      <c r="F175">
        <v>953</v>
      </c>
      <c r="G175">
        <v>476</v>
      </c>
      <c r="H175">
        <v>824</v>
      </c>
      <c r="I175">
        <v>856</v>
      </c>
      <c r="J175">
        <v>364</v>
      </c>
      <c r="K175">
        <v>593</v>
      </c>
      <c r="L175">
        <v>436</v>
      </c>
      <c r="M175">
        <v>577</v>
      </c>
      <c r="N175">
        <v>124</v>
      </c>
      <c r="O175">
        <v>377</v>
      </c>
      <c r="P175">
        <v>104</v>
      </c>
      <c r="Q175">
        <v>581</v>
      </c>
      <c r="R175">
        <v>494</v>
      </c>
      <c r="S175">
        <v>462</v>
      </c>
      <c r="T175">
        <v>524</v>
      </c>
      <c r="U175">
        <v>825</v>
      </c>
      <c r="V175">
        <v>178</v>
      </c>
      <c r="W175">
        <v>2308</v>
      </c>
      <c r="X175">
        <v>143</v>
      </c>
      <c r="Y175">
        <v>5</v>
      </c>
      <c r="Z175">
        <v>153</v>
      </c>
    </row>
    <row r="176" spans="1:26" x14ac:dyDescent="0.3">
      <c r="A176">
        <v>108051167</v>
      </c>
      <c r="B176" t="s">
        <v>247</v>
      </c>
      <c r="C176">
        <v>857</v>
      </c>
      <c r="D176">
        <v>165</v>
      </c>
      <c r="E176">
        <v>88</v>
      </c>
      <c r="F176">
        <v>370</v>
      </c>
      <c r="G176">
        <v>234</v>
      </c>
      <c r="H176">
        <v>341</v>
      </c>
      <c r="I176">
        <v>351</v>
      </c>
      <c r="J176">
        <v>184</v>
      </c>
      <c r="K176">
        <v>239</v>
      </c>
      <c r="L176">
        <v>228</v>
      </c>
      <c r="M176">
        <v>207</v>
      </c>
      <c r="N176">
        <v>35</v>
      </c>
      <c r="O176">
        <v>101</v>
      </c>
      <c r="P176">
        <v>21</v>
      </c>
      <c r="Q176">
        <v>292</v>
      </c>
      <c r="R176">
        <v>243</v>
      </c>
      <c r="S176">
        <v>211</v>
      </c>
      <c r="T176">
        <v>249</v>
      </c>
      <c r="U176">
        <v>307</v>
      </c>
      <c r="V176">
        <v>82</v>
      </c>
      <c r="W176">
        <v>1128</v>
      </c>
      <c r="X176">
        <v>78</v>
      </c>
      <c r="Y176" t="s">
        <v>73</v>
      </c>
      <c r="Z176">
        <v>75</v>
      </c>
    </row>
    <row r="177" spans="1:26" x14ac:dyDescent="0.3">
      <c r="A177">
        <v>108051168</v>
      </c>
      <c r="B177" t="s">
        <v>248</v>
      </c>
      <c r="C177">
        <v>1607</v>
      </c>
      <c r="D177">
        <v>282</v>
      </c>
      <c r="E177">
        <v>154</v>
      </c>
      <c r="F177">
        <v>749</v>
      </c>
      <c r="G177">
        <v>422</v>
      </c>
      <c r="H177">
        <v>651</v>
      </c>
      <c r="I177">
        <v>674</v>
      </c>
      <c r="J177">
        <v>280</v>
      </c>
      <c r="K177">
        <v>535</v>
      </c>
      <c r="L177">
        <v>342</v>
      </c>
      <c r="M177">
        <v>376</v>
      </c>
      <c r="N177">
        <v>92</v>
      </c>
      <c r="O177">
        <v>249</v>
      </c>
      <c r="P177">
        <v>51</v>
      </c>
      <c r="Q177">
        <v>498</v>
      </c>
      <c r="R177">
        <v>436</v>
      </c>
      <c r="S177">
        <v>414</v>
      </c>
      <c r="T177">
        <v>456</v>
      </c>
      <c r="U177">
        <v>601</v>
      </c>
      <c r="V177">
        <v>118</v>
      </c>
      <c r="W177">
        <v>1902</v>
      </c>
      <c r="X177">
        <v>124</v>
      </c>
      <c r="Y177">
        <v>8</v>
      </c>
      <c r="Z177">
        <v>100</v>
      </c>
    </row>
    <row r="178" spans="1:26" x14ac:dyDescent="0.3">
      <c r="A178">
        <v>108051169</v>
      </c>
      <c r="B178" t="s">
        <v>249</v>
      </c>
      <c r="C178">
        <v>4206</v>
      </c>
      <c r="D178">
        <v>897</v>
      </c>
      <c r="E178">
        <v>624</v>
      </c>
      <c r="F178">
        <v>1825</v>
      </c>
      <c r="G178">
        <v>860</v>
      </c>
      <c r="H178">
        <v>1640</v>
      </c>
      <c r="I178">
        <v>1669</v>
      </c>
      <c r="J178">
        <v>903</v>
      </c>
      <c r="K178">
        <v>807</v>
      </c>
      <c r="L178">
        <v>1027</v>
      </c>
      <c r="M178">
        <v>1465</v>
      </c>
      <c r="N178">
        <v>171</v>
      </c>
      <c r="O178">
        <v>551</v>
      </c>
      <c r="P178">
        <v>175</v>
      </c>
      <c r="Q178">
        <v>1526</v>
      </c>
      <c r="R178">
        <v>886</v>
      </c>
      <c r="S178">
        <v>586</v>
      </c>
      <c r="T178">
        <v>1125</v>
      </c>
      <c r="U178">
        <v>1819</v>
      </c>
      <c r="V178">
        <v>495</v>
      </c>
      <c r="W178">
        <v>4350</v>
      </c>
      <c r="X178">
        <v>789</v>
      </c>
      <c r="Y178">
        <v>15</v>
      </c>
      <c r="Z178">
        <v>333</v>
      </c>
    </row>
    <row r="179" spans="1:26" x14ac:dyDescent="0.3">
      <c r="A179">
        <v>108051170</v>
      </c>
      <c r="B179" t="s">
        <v>250</v>
      </c>
      <c r="C179">
        <v>1998</v>
      </c>
      <c r="D179">
        <v>388</v>
      </c>
      <c r="E179">
        <v>177</v>
      </c>
      <c r="F179">
        <v>913</v>
      </c>
      <c r="G179">
        <v>520</v>
      </c>
      <c r="H179">
        <v>762</v>
      </c>
      <c r="I179">
        <v>848</v>
      </c>
      <c r="J179">
        <v>290</v>
      </c>
      <c r="K179">
        <v>654</v>
      </c>
      <c r="L179">
        <v>510</v>
      </c>
      <c r="M179">
        <v>524</v>
      </c>
      <c r="N179">
        <v>108</v>
      </c>
      <c r="O179">
        <v>282</v>
      </c>
      <c r="P179">
        <v>62</v>
      </c>
      <c r="Q179">
        <v>627</v>
      </c>
      <c r="R179">
        <v>531</v>
      </c>
      <c r="S179">
        <v>600</v>
      </c>
      <c r="T179">
        <v>624</v>
      </c>
      <c r="U179">
        <v>588</v>
      </c>
      <c r="V179">
        <v>180</v>
      </c>
      <c r="W179">
        <v>2700</v>
      </c>
      <c r="X179">
        <v>173</v>
      </c>
      <c r="Y179" t="s">
        <v>73</v>
      </c>
      <c r="Z179">
        <v>131</v>
      </c>
    </row>
    <row r="180" spans="1:26" x14ac:dyDescent="0.3">
      <c r="A180">
        <v>108051171</v>
      </c>
      <c r="B180" t="s">
        <v>251</v>
      </c>
      <c r="C180">
        <v>865</v>
      </c>
      <c r="D180">
        <v>175</v>
      </c>
      <c r="E180">
        <v>149</v>
      </c>
      <c r="F180">
        <v>386</v>
      </c>
      <c r="G180">
        <v>156</v>
      </c>
      <c r="H180">
        <v>318</v>
      </c>
      <c r="I180">
        <v>373</v>
      </c>
      <c r="J180">
        <v>179</v>
      </c>
      <c r="K180">
        <v>177</v>
      </c>
      <c r="L180">
        <v>189</v>
      </c>
      <c r="M180">
        <v>320</v>
      </c>
      <c r="N180">
        <v>40</v>
      </c>
      <c r="O180">
        <v>129</v>
      </c>
      <c r="P180">
        <v>36</v>
      </c>
      <c r="Q180">
        <v>319</v>
      </c>
      <c r="R180">
        <v>168</v>
      </c>
      <c r="S180">
        <v>156</v>
      </c>
      <c r="T180">
        <v>307</v>
      </c>
      <c r="U180">
        <v>307</v>
      </c>
      <c r="V180">
        <v>88</v>
      </c>
      <c r="W180">
        <v>1053</v>
      </c>
      <c r="X180">
        <v>102</v>
      </c>
      <c r="Y180" t="s">
        <v>73</v>
      </c>
      <c r="Z180">
        <v>56</v>
      </c>
    </row>
    <row r="181" spans="1:26" x14ac:dyDescent="0.3">
      <c r="A181">
        <v>109011172</v>
      </c>
      <c r="B181" t="s">
        <v>41</v>
      </c>
      <c r="C181">
        <v>1462</v>
      </c>
      <c r="D181">
        <v>318</v>
      </c>
      <c r="E181">
        <v>99</v>
      </c>
      <c r="F181">
        <v>724</v>
      </c>
      <c r="G181">
        <v>321</v>
      </c>
      <c r="H181">
        <v>573</v>
      </c>
      <c r="I181">
        <v>571</v>
      </c>
      <c r="J181">
        <v>366</v>
      </c>
      <c r="K181">
        <v>383</v>
      </c>
      <c r="L181">
        <v>362</v>
      </c>
      <c r="M181">
        <v>336</v>
      </c>
      <c r="N181">
        <v>85</v>
      </c>
      <c r="O181">
        <v>182</v>
      </c>
      <c r="P181">
        <v>66</v>
      </c>
      <c r="Q181">
        <v>485</v>
      </c>
      <c r="R181">
        <v>326</v>
      </c>
      <c r="S181">
        <v>224</v>
      </c>
      <c r="T181">
        <v>403</v>
      </c>
      <c r="U181">
        <v>632</v>
      </c>
      <c r="V181">
        <v>181</v>
      </c>
      <c r="W181">
        <v>1573</v>
      </c>
      <c r="X181">
        <v>90</v>
      </c>
      <c r="Y181">
        <v>20</v>
      </c>
      <c r="Z181">
        <v>120</v>
      </c>
    </row>
    <row r="182" spans="1:26" x14ac:dyDescent="0.3">
      <c r="A182">
        <v>109011173</v>
      </c>
      <c r="B182" t="s">
        <v>252</v>
      </c>
      <c r="C182">
        <v>1471</v>
      </c>
      <c r="D182">
        <v>326</v>
      </c>
      <c r="E182">
        <v>215</v>
      </c>
      <c r="F182">
        <v>663</v>
      </c>
      <c r="G182">
        <v>267</v>
      </c>
      <c r="H182">
        <v>610</v>
      </c>
      <c r="I182">
        <v>535</v>
      </c>
      <c r="J182">
        <v>377</v>
      </c>
      <c r="K182">
        <v>248</v>
      </c>
      <c r="L182">
        <v>324</v>
      </c>
      <c r="M182">
        <v>498</v>
      </c>
      <c r="N182">
        <v>60</v>
      </c>
      <c r="O182">
        <v>220</v>
      </c>
      <c r="P182">
        <v>67</v>
      </c>
      <c r="Q182">
        <v>522</v>
      </c>
      <c r="R182">
        <v>276</v>
      </c>
      <c r="S182">
        <v>217</v>
      </c>
      <c r="T182">
        <v>351</v>
      </c>
      <c r="U182">
        <v>568</v>
      </c>
      <c r="V182">
        <v>315</v>
      </c>
      <c r="W182">
        <v>1602</v>
      </c>
      <c r="X182">
        <v>157</v>
      </c>
      <c r="Y182">
        <v>31</v>
      </c>
      <c r="Z182">
        <v>147</v>
      </c>
    </row>
    <row r="183" spans="1:26" x14ac:dyDescent="0.3">
      <c r="A183">
        <v>109011174</v>
      </c>
      <c r="B183" t="s">
        <v>253</v>
      </c>
      <c r="C183">
        <v>1178</v>
      </c>
      <c r="D183">
        <v>150</v>
      </c>
      <c r="E183">
        <v>126</v>
      </c>
      <c r="F183">
        <v>646</v>
      </c>
      <c r="G183">
        <v>256</v>
      </c>
      <c r="H183">
        <v>581</v>
      </c>
      <c r="I183">
        <v>447</v>
      </c>
      <c r="J183">
        <v>509</v>
      </c>
      <c r="K183">
        <v>194</v>
      </c>
      <c r="L183">
        <v>184</v>
      </c>
      <c r="M183">
        <v>261</v>
      </c>
      <c r="N183">
        <v>52</v>
      </c>
      <c r="O183">
        <v>162</v>
      </c>
      <c r="P183">
        <v>110</v>
      </c>
      <c r="Q183">
        <v>435</v>
      </c>
      <c r="R183">
        <v>268</v>
      </c>
      <c r="S183">
        <v>132</v>
      </c>
      <c r="T183">
        <v>248</v>
      </c>
      <c r="U183">
        <v>552</v>
      </c>
      <c r="V183">
        <v>223</v>
      </c>
      <c r="W183">
        <v>1185</v>
      </c>
      <c r="X183">
        <v>95</v>
      </c>
      <c r="Y183">
        <v>21</v>
      </c>
      <c r="Z183">
        <v>104</v>
      </c>
    </row>
    <row r="184" spans="1:26" x14ac:dyDescent="0.3">
      <c r="A184">
        <v>109011175</v>
      </c>
      <c r="B184" t="s">
        <v>254</v>
      </c>
      <c r="C184">
        <v>1194</v>
      </c>
      <c r="D184">
        <v>224</v>
      </c>
      <c r="E184">
        <v>192</v>
      </c>
      <c r="F184">
        <v>532</v>
      </c>
      <c r="G184">
        <v>246</v>
      </c>
      <c r="H184">
        <v>497</v>
      </c>
      <c r="I184">
        <v>473</v>
      </c>
      <c r="J184">
        <v>229</v>
      </c>
      <c r="K184">
        <v>297</v>
      </c>
      <c r="L184">
        <v>414</v>
      </c>
      <c r="M184">
        <v>253</v>
      </c>
      <c r="N184">
        <v>53</v>
      </c>
      <c r="O184">
        <v>130</v>
      </c>
      <c r="P184">
        <v>48</v>
      </c>
      <c r="Q184">
        <v>479</v>
      </c>
      <c r="R184">
        <v>260</v>
      </c>
      <c r="S184">
        <v>264</v>
      </c>
      <c r="T184">
        <v>519</v>
      </c>
      <c r="U184">
        <v>334</v>
      </c>
      <c r="V184">
        <v>23</v>
      </c>
      <c r="W184">
        <v>1592</v>
      </c>
      <c r="X184">
        <v>102</v>
      </c>
      <c r="Y184" t="s">
        <v>73</v>
      </c>
      <c r="Z184">
        <v>100</v>
      </c>
    </row>
    <row r="185" spans="1:26" x14ac:dyDescent="0.3">
      <c r="A185">
        <v>109011176</v>
      </c>
      <c r="B185" t="s">
        <v>255</v>
      </c>
      <c r="C185">
        <v>2663</v>
      </c>
      <c r="D185">
        <v>581</v>
      </c>
      <c r="E185">
        <v>330</v>
      </c>
      <c r="F185">
        <v>1213</v>
      </c>
      <c r="G185">
        <v>539</v>
      </c>
      <c r="H185">
        <v>1064</v>
      </c>
      <c r="I185">
        <v>1018</v>
      </c>
      <c r="J185">
        <v>777</v>
      </c>
      <c r="K185">
        <v>479</v>
      </c>
      <c r="L185">
        <v>659</v>
      </c>
      <c r="M185">
        <v>745</v>
      </c>
      <c r="N185">
        <v>111</v>
      </c>
      <c r="O185">
        <v>337</v>
      </c>
      <c r="P185">
        <v>117</v>
      </c>
      <c r="Q185">
        <v>959</v>
      </c>
      <c r="R185">
        <v>558</v>
      </c>
      <c r="S185">
        <v>359</v>
      </c>
      <c r="T185">
        <v>615</v>
      </c>
      <c r="U185">
        <v>1313</v>
      </c>
      <c r="V185">
        <v>334</v>
      </c>
      <c r="W185">
        <v>2826</v>
      </c>
      <c r="X185">
        <v>211</v>
      </c>
      <c r="Y185">
        <v>111</v>
      </c>
      <c r="Z185">
        <v>231</v>
      </c>
    </row>
    <row r="186" spans="1:26" x14ac:dyDescent="0.3">
      <c r="A186">
        <v>109021177</v>
      </c>
      <c r="B186" t="s">
        <v>256</v>
      </c>
      <c r="C186">
        <v>402</v>
      </c>
      <c r="D186">
        <v>88</v>
      </c>
      <c r="E186">
        <v>63</v>
      </c>
      <c r="F186">
        <v>158</v>
      </c>
      <c r="G186">
        <v>93</v>
      </c>
      <c r="H186">
        <v>165</v>
      </c>
      <c r="I186">
        <v>149</v>
      </c>
      <c r="J186">
        <v>110</v>
      </c>
      <c r="K186">
        <v>49</v>
      </c>
      <c r="L186">
        <v>79</v>
      </c>
      <c r="M186">
        <v>146</v>
      </c>
      <c r="N186">
        <v>27</v>
      </c>
      <c r="O186">
        <v>42</v>
      </c>
      <c r="P186" t="s">
        <v>73</v>
      </c>
      <c r="Q186">
        <v>136</v>
      </c>
      <c r="R186">
        <v>98</v>
      </c>
      <c r="S186">
        <v>80</v>
      </c>
      <c r="T186">
        <v>97</v>
      </c>
      <c r="U186">
        <v>150</v>
      </c>
      <c r="V186">
        <v>60</v>
      </c>
      <c r="W186">
        <v>434</v>
      </c>
      <c r="X186">
        <v>57</v>
      </c>
      <c r="Y186" t="s">
        <v>73</v>
      </c>
      <c r="Z186">
        <v>25</v>
      </c>
    </row>
    <row r="187" spans="1:26" x14ac:dyDescent="0.3">
      <c r="A187">
        <v>109021178</v>
      </c>
      <c r="B187" t="s">
        <v>257</v>
      </c>
      <c r="C187">
        <v>813</v>
      </c>
      <c r="D187">
        <v>142</v>
      </c>
      <c r="E187">
        <v>209</v>
      </c>
      <c r="F187">
        <v>304</v>
      </c>
      <c r="G187">
        <v>158</v>
      </c>
      <c r="H187">
        <v>364</v>
      </c>
      <c r="I187">
        <v>307</v>
      </c>
      <c r="J187">
        <v>148</v>
      </c>
      <c r="K187">
        <v>206</v>
      </c>
      <c r="L187">
        <v>140</v>
      </c>
      <c r="M187">
        <v>319</v>
      </c>
      <c r="N187">
        <v>26</v>
      </c>
      <c r="O187">
        <v>141</v>
      </c>
      <c r="P187">
        <v>61</v>
      </c>
      <c r="Q187">
        <v>275</v>
      </c>
      <c r="R187">
        <v>169</v>
      </c>
      <c r="S187">
        <v>182</v>
      </c>
      <c r="T187">
        <v>224</v>
      </c>
      <c r="U187">
        <v>255</v>
      </c>
      <c r="V187">
        <v>84</v>
      </c>
      <c r="W187">
        <v>907</v>
      </c>
      <c r="X187">
        <v>217</v>
      </c>
      <c r="Y187" t="s">
        <v>73</v>
      </c>
      <c r="Z187">
        <v>73</v>
      </c>
    </row>
    <row r="188" spans="1:26" x14ac:dyDescent="0.3">
      <c r="A188">
        <v>109021179</v>
      </c>
      <c r="B188" t="s">
        <v>258</v>
      </c>
      <c r="C188">
        <v>417</v>
      </c>
      <c r="D188">
        <v>73</v>
      </c>
      <c r="E188">
        <v>57</v>
      </c>
      <c r="F188">
        <v>203</v>
      </c>
      <c r="G188">
        <v>84</v>
      </c>
      <c r="H188">
        <v>191</v>
      </c>
      <c r="I188">
        <v>153</v>
      </c>
      <c r="J188">
        <v>74</v>
      </c>
      <c r="K188">
        <v>83</v>
      </c>
      <c r="L188">
        <v>121</v>
      </c>
      <c r="M188">
        <v>127</v>
      </c>
      <c r="N188">
        <v>17</v>
      </c>
      <c r="O188">
        <v>50</v>
      </c>
      <c r="P188">
        <v>16</v>
      </c>
      <c r="Q188">
        <v>174</v>
      </c>
      <c r="R188">
        <v>88</v>
      </c>
      <c r="S188">
        <v>95</v>
      </c>
      <c r="T188">
        <v>143</v>
      </c>
      <c r="U188">
        <v>101</v>
      </c>
      <c r="V188">
        <v>54</v>
      </c>
      <c r="W188">
        <v>523</v>
      </c>
      <c r="X188">
        <v>63</v>
      </c>
      <c r="Y188">
        <v>9</v>
      </c>
      <c r="Z188">
        <v>34</v>
      </c>
    </row>
    <row r="189" spans="1:26" x14ac:dyDescent="0.3">
      <c r="A189">
        <v>109031180</v>
      </c>
      <c r="B189" t="s">
        <v>259</v>
      </c>
      <c r="C189">
        <v>661</v>
      </c>
      <c r="D189">
        <v>75</v>
      </c>
      <c r="E189">
        <v>53</v>
      </c>
      <c r="F189">
        <v>306</v>
      </c>
      <c r="G189">
        <v>227</v>
      </c>
      <c r="H189">
        <v>311</v>
      </c>
      <c r="I189">
        <v>275</v>
      </c>
      <c r="J189">
        <v>229</v>
      </c>
      <c r="K189">
        <v>220</v>
      </c>
      <c r="L189">
        <v>94</v>
      </c>
      <c r="M189">
        <v>116</v>
      </c>
      <c r="N189">
        <v>28</v>
      </c>
      <c r="O189">
        <v>61</v>
      </c>
      <c r="P189">
        <v>34</v>
      </c>
      <c r="Q189">
        <v>227</v>
      </c>
      <c r="R189">
        <v>235</v>
      </c>
      <c r="S189">
        <v>187</v>
      </c>
      <c r="T189">
        <v>184</v>
      </c>
      <c r="U189">
        <v>236</v>
      </c>
      <c r="V189">
        <v>47</v>
      </c>
      <c r="W189">
        <v>877</v>
      </c>
      <c r="X189">
        <v>34</v>
      </c>
      <c r="Y189" t="s">
        <v>73</v>
      </c>
      <c r="Z189">
        <v>43</v>
      </c>
    </row>
    <row r="190" spans="1:26" x14ac:dyDescent="0.3">
      <c r="A190">
        <v>109031181</v>
      </c>
      <c r="B190" t="s">
        <v>260</v>
      </c>
      <c r="C190">
        <v>848</v>
      </c>
      <c r="D190">
        <v>134</v>
      </c>
      <c r="E190">
        <v>66</v>
      </c>
      <c r="F190">
        <v>395</v>
      </c>
      <c r="G190">
        <v>252</v>
      </c>
      <c r="H190">
        <v>364</v>
      </c>
      <c r="I190">
        <v>349</v>
      </c>
      <c r="J190">
        <v>176</v>
      </c>
      <c r="K190">
        <v>303</v>
      </c>
      <c r="L190">
        <v>168</v>
      </c>
      <c r="M190">
        <v>200</v>
      </c>
      <c r="N190">
        <v>29</v>
      </c>
      <c r="O190">
        <v>98</v>
      </c>
      <c r="P190">
        <v>27</v>
      </c>
      <c r="Q190">
        <v>300</v>
      </c>
      <c r="R190">
        <v>259</v>
      </c>
      <c r="S190">
        <v>249</v>
      </c>
      <c r="T190">
        <v>250</v>
      </c>
      <c r="U190">
        <v>229</v>
      </c>
      <c r="V190">
        <v>112</v>
      </c>
      <c r="W190">
        <v>1141</v>
      </c>
      <c r="X190">
        <v>33</v>
      </c>
      <c r="Y190" t="s">
        <v>73</v>
      </c>
      <c r="Z190">
        <v>53</v>
      </c>
    </row>
    <row r="191" spans="1:26" x14ac:dyDescent="0.3">
      <c r="A191">
        <v>109031182</v>
      </c>
      <c r="B191" t="s">
        <v>261</v>
      </c>
      <c r="C191">
        <v>915</v>
      </c>
      <c r="D191">
        <v>151</v>
      </c>
      <c r="E191">
        <v>76</v>
      </c>
      <c r="F191">
        <v>434</v>
      </c>
      <c r="G191">
        <v>255</v>
      </c>
      <c r="H191">
        <v>414</v>
      </c>
      <c r="I191">
        <v>351</v>
      </c>
      <c r="J191">
        <v>268</v>
      </c>
      <c r="K191">
        <v>205</v>
      </c>
      <c r="L191">
        <v>222</v>
      </c>
      <c r="M191">
        <v>191</v>
      </c>
      <c r="N191">
        <v>25</v>
      </c>
      <c r="O191">
        <v>95</v>
      </c>
      <c r="P191">
        <v>32</v>
      </c>
      <c r="Q191">
        <v>350</v>
      </c>
      <c r="R191">
        <v>263</v>
      </c>
      <c r="S191">
        <v>219</v>
      </c>
      <c r="T191">
        <v>199</v>
      </c>
      <c r="U191">
        <v>359</v>
      </c>
      <c r="V191">
        <v>131</v>
      </c>
      <c r="W191">
        <v>1082</v>
      </c>
      <c r="X191">
        <v>75</v>
      </c>
      <c r="Y191" t="s">
        <v>73</v>
      </c>
      <c r="Z191">
        <v>87</v>
      </c>
    </row>
    <row r="192" spans="1:26" x14ac:dyDescent="0.3">
      <c r="A192">
        <v>109031183</v>
      </c>
      <c r="B192" t="s">
        <v>262</v>
      </c>
      <c r="C192">
        <v>796</v>
      </c>
      <c r="D192">
        <v>175</v>
      </c>
      <c r="E192">
        <v>55</v>
      </c>
      <c r="F192">
        <v>397</v>
      </c>
      <c r="G192">
        <v>170</v>
      </c>
      <c r="H192">
        <v>322</v>
      </c>
      <c r="I192">
        <v>300</v>
      </c>
      <c r="J192">
        <v>177</v>
      </c>
      <c r="K192">
        <v>195</v>
      </c>
      <c r="L192">
        <v>297</v>
      </c>
      <c r="M192">
        <v>127</v>
      </c>
      <c r="N192">
        <v>52</v>
      </c>
      <c r="O192">
        <v>98</v>
      </c>
      <c r="P192">
        <v>20</v>
      </c>
      <c r="Q192">
        <v>281</v>
      </c>
      <c r="R192">
        <v>170</v>
      </c>
      <c r="S192">
        <v>183</v>
      </c>
      <c r="T192">
        <v>259</v>
      </c>
      <c r="U192">
        <v>246</v>
      </c>
      <c r="V192">
        <v>93</v>
      </c>
      <c r="W192">
        <v>1114</v>
      </c>
      <c r="X192">
        <v>73</v>
      </c>
      <c r="Y192" t="s">
        <v>73</v>
      </c>
      <c r="Z192">
        <v>50</v>
      </c>
    </row>
    <row r="193" spans="1:26" x14ac:dyDescent="0.3">
      <c r="A193">
        <v>109031184</v>
      </c>
      <c r="B193" t="s">
        <v>263</v>
      </c>
      <c r="C193">
        <v>623</v>
      </c>
      <c r="D193">
        <v>86</v>
      </c>
      <c r="E193">
        <v>4</v>
      </c>
      <c r="F193">
        <v>321</v>
      </c>
      <c r="G193">
        <v>212</v>
      </c>
      <c r="H193">
        <v>253</v>
      </c>
      <c r="I193">
        <v>284</v>
      </c>
      <c r="J193">
        <v>168</v>
      </c>
      <c r="K193">
        <v>267</v>
      </c>
      <c r="L193">
        <v>116</v>
      </c>
      <c r="M193">
        <v>69</v>
      </c>
      <c r="N193">
        <v>35</v>
      </c>
      <c r="O193">
        <v>61</v>
      </c>
      <c r="P193">
        <v>18</v>
      </c>
      <c r="Q193">
        <v>206</v>
      </c>
      <c r="R193">
        <v>217</v>
      </c>
      <c r="S193">
        <v>205</v>
      </c>
      <c r="T193">
        <v>170</v>
      </c>
      <c r="U193">
        <v>165</v>
      </c>
      <c r="V193">
        <v>52</v>
      </c>
      <c r="W193">
        <v>879</v>
      </c>
      <c r="X193">
        <v>35</v>
      </c>
      <c r="Y193">
        <v>6</v>
      </c>
      <c r="Z193">
        <v>31</v>
      </c>
    </row>
    <row r="194" spans="1:26" x14ac:dyDescent="0.3">
      <c r="A194">
        <v>109031185</v>
      </c>
      <c r="B194" t="s">
        <v>264</v>
      </c>
      <c r="C194">
        <v>1181</v>
      </c>
      <c r="D194">
        <v>201</v>
      </c>
      <c r="E194">
        <v>98</v>
      </c>
      <c r="F194">
        <v>572</v>
      </c>
      <c r="G194">
        <v>310</v>
      </c>
      <c r="H194">
        <v>475</v>
      </c>
      <c r="I194">
        <v>505</v>
      </c>
      <c r="J194">
        <v>294</v>
      </c>
      <c r="K194">
        <v>396</v>
      </c>
      <c r="L194">
        <v>320</v>
      </c>
      <c r="M194">
        <v>167</v>
      </c>
      <c r="N194">
        <v>61</v>
      </c>
      <c r="O194">
        <v>133</v>
      </c>
      <c r="P194">
        <v>36</v>
      </c>
      <c r="Q194">
        <v>431</v>
      </c>
      <c r="R194">
        <v>319</v>
      </c>
      <c r="S194">
        <v>307</v>
      </c>
      <c r="T194">
        <v>289</v>
      </c>
      <c r="U194">
        <v>428</v>
      </c>
      <c r="V194">
        <v>137</v>
      </c>
      <c r="W194">
        <v>1600</v>
      </c>
      <c r="X194">
        <v>67</v>
      </c>
      <c r="Y194" t="s">
        <v>73</v>
      </c>
      <c r="Z194">
        <v>91</v>
      </c>
    </row>
    <row r="195" spans="1:26" x14ac:dyDescent="0.3">
      <c r="A195">
        <v>110011186</v>
      </c>
      <c r="B195" t="s">
        <v>265</v>
      </c>
      <c r="C195">
        <v>3165</v>
      </c>
      <c r="D195">
        <v>661</v>
      </c>
      <c r="E195">
        <v>524</v>
      </c>
      <c r="F195">
        <v>1495</v>
      </c>
      <c r="G195">
        <v>486</v>
      </c>
      <c r="H195">
        <v>1302</v>
      </c>
      <c r="I195">
        <v>1203</v>
      </c>
      <c r="J195">
        <v>773</v>
      </c>
      <c r="K195">
        <v>522</v>
      </c>
      <c r="L195">
        <v>1005</v>
      </c>
      <c r="M195">
        <v>855</v>
      </c>
      <c r="N195">
        <v>214</v>
      </c>
      <c r="O195">
        <v>477</v>
      </c>
      <c r="P195">
        <v>169</v>
      </c>
      <c r="Q195">
        <v>1153</v>
      </c>
      <c r="R195">
        <v>492</v>
      </c>
      <c r="S195">
        <v>336</v>
      </c>
      <c r="T195">
        <v>736</v>
      </c>
      <c r="U195">
        <v>1557</v>
      </c>
      <c r="V195">
        <v>380</v>
      </c>
      <c r="W195">
        <v>3348</v>
      </c>
      <c r="X195">
        <v>621</v>
      </c>
      <c r="Y195">
        <v>182</v>
      </c>
      <c r="Z195">
        <v>211</v>
      </c>
    </row>
    <row r="196" spans="1:26" x14ac:dyDescent="0.3">
      <c r="A196">
        <v>110011187</v>
      </c>
      <c r="B196" t="s">
        <v>266</v>
      </c>
      <c r="C196">
        <v>634</v>
      </c>
      <c r="D196">
        <v>130</v>
      </c>
      <c r="E196">
        <v>58</v>
      </c>
      <c r="F196">
        <v>313</v>
      </c>
      <c r="G196">
        <v>133</v>
      </c>
      <c r="H196">
        <v>259</v>
      </c>
      <c r="I196">
        <v>245</v>
      </c>
      <c r="J196">
        <v>146</v>
      </c>
      <c r="K196">
        <v>177</v>
      </c>
      <c r="L196">
        <v>259</v>
      </c>
      <c r="M196">
        <v>52</v>
      </c>
      <c r="N196">
        <v>34</v>
      </c>
      <c r="O196">
        <v>75</v>
      </c>
      <c r="P196">
        <v>26</v>
      </c>
      <c r="Q196">
        <v>232</v>
      </c>
      <c r="R196">
        <v>137</v>
      </c>
      <c r="S196">
        <v>123</v>
      </c>
      <c r="T196">
        <v>184</v>
      </c>
      <c r="U196">
        <v>245</v>
      </c>
      <c r="V196">
        <v>60</v>
      </c>
      <c r="W196">
        <v>740</v>
      </c>
      <c r="X196">
        <v>108</v>
      </c>
      <c r="Y196">
        <v>0</v>
      </c>
      <c r="Z196">
        <v>50</v>
      </c>
    </row>
    <row r="197" spans="1:26" x14ac:dyDescent="0.3">
      <c r="A197">
        <v>110011188</v>
      </c>
      <c r="B197" t="s">
        <v>267</v>
      </c>
      <c r="C197">
        <v>716</v>
      </c>
      <c r="D197">
        <v>158</v>
      </c>
      <c r="E197">
        <v>75</v>
      </c>
      <c r="F197">
        <v>322</v>
      </c>
      <c r="G197">
        <v>162</v>
      </c>
      <c r="H197">
        <v>274</v>
      </c>
      <c r="I197">
        <v>285</v>
      </c>
      <c r="J197">
        <v>125</v>
      </c>
      <c r="K197">
        <v>169</v>
      </c>
      <c r="L197">
        <v>219</v>
      </c>
      <c r="M197">
        <v>196</v>
      </c>
      <c r="N197">
        <v>44</v>
      </c>
      <c r="O197">
        <v>71</v>
      </c>
      <c r="P197">
        <v>15</v>
      </c>
      <c r="Q197">
        <v>264</v>
      </c>
      <c r="R197">
        <v>165</v>
      </c>
      <c r="S197">
        <v>144</v>
      </c>
      <c r="T197">
        <v>273</v>
      </c>
      <c r="U197">
        <v>251</v>
      </c>
      <c r="V197">
        <v>41</v>
      </c>
      <c r="W197">
        <v>908</v>
      </c>
      <c r="X197">
        <v>171</v>
      </c>
      <c r="Y197" t="s">
        <v>73</v>
      </c>
      <c r="Z197">
        <v>54</v>
      </c>
    </row>
    <row r="198" spans="1:26" x14ac:dyDescent="0.3">
      <c r="A198">
        <v>110011189</v>
      </c>
      <c r="B198" t="s">
        <v>268</v>
      </c>
      <c r="C198">
        <v>473</v>
      </c>
      <c r="D198">
        <v>59</v>
      </c>
      <c r="E198">
        <v>62</v>
      </c>
      <c r="F198">
        <v>244</v>
      </c>
      <c r="G198">
        <v>109</v>
      </c>
      <c r="H198">
        <v>220</v>
      </c>
      <c r="I198">
        <v>195</v>
      </c>
      <c r="J198">
        <v>112</v>
      </c>
      <c r="K198">
        <v>161</v>
      </c>
      <c r="L198">
        <v>98</v>
      </c>
      <c r="M198">
        <v>89</v>
      </c>
      <c r="N198">
        <v>43</v>
      </c>
      <c r="O198">
        <v>66</v>
      </c>
      <c r="P198">
        <v>16</v>
      </c>
      <c r="Q198">
        <v>178</v>
      </c>
      <c r="R198">
        <v>112</v>
      </c>
      <c r="S198">
        <v>93</v>
      </c>
      <c r="T198">
        <v>236</v>
      </c>
      <c r="U198">
        <v>91</v>
      </c>
      <c r="V198">
        <v>38</v>
      </c>
      <c r="W198">
        <v>533</v>
      </c>
      <c r="X198">
        <v>73</v>
      </c>
      <c r="Y198" t="s">
        <v>73</v>
      </c>
      <c r="Z198">
        <v>39</v>
      </c>
    </row>
    <row r="199" spans="1:26" x14ac:dyDescent="0.3">
      <c r="A199">
        <v>110021190</v>
      </c>
      <c r="B199" t="s">
        <v>269</v>
      </c>
      <c r="C199">
        <v>1407</v>
      </c>
      <c r="D199">
        <v>243</v>
      </c>
      <c r="E199">
        <v>153</v>
      </c>
      <c r="F199">
        <v>644</v>
      </c>
      <c r="G199">
        <v>367</v>
      </c>
      <c r="H199">
        <v>593</v>
      </c>
      <c r="I199">
        <v>571</v>
      </c>
      <c r="J199">
        <v>390</v>
      </c>
      <c r="K199">
        <v>398</v>
      </c>
      <c r="L199">
        <v>350</v>
      </c>
      <c r="M199">
        <v>268</v>
      </c>
      <c r="N199">
        <v>66</v>
      </c>
      <c r="O199">
        <v>159</v>
      </c>
      <c r="P199">
        <v>54</v>
      </c>
      <c r="Q199">
        <v>509</v>
      </c>
      <c r="R199">
        <v>375</v>
      </c>
      <c r="S199">
        <v>350</v>
      </c>
      <c r="T199">
        <v>425</v>
      </c>
      <c r="U199">
        <v>443</v>
      </c>
      <c r="V199">
        <v>172</v>
      </c>
      <c r="W199">
        <v>2038</v>
      </c>
      <c r="X199">
        <v>232</v>
      </c>
      <c r="Y199" t="s">
        <v>73</v>
      </c>
      <c r="Z199">
        <v>117</v>
      </c>
    </row>
    <row r="200" spans="1:26" x14ac:dyDescent="0.3">
      <c r="A200">
        <v>110021191</v>
      </c>
      <c r="B200" t="s">
        <v>270</v>
      </c>
      <c r="C200">
        <v>1762</v>
      </c>
      <c r="D200">
        <v>403</v>
      </c>
      <c r="E200">
        <v>237</v>
      </c>
      <c r="F200">
        <v>714</v>
      </c>
      <c r="G200">
        <v>407</v>
      </c>
      <c r="H200">
        <v>698</v>
      </c>
      <c r="I200">
        <v>660</v>
      </c>
      <c r="J200">
        <v>377</v>
      </c>
      <c r="K200">
        <v>395</v>
      </c>
      <c r="L200">
        <v>405</v>
      </c>
      <c r="M200">
        <v>583</v>
      </c>
      <c r="N200">
        <v>57</v>
      </c>
      <c r="O200">
        <v>195</v>
      </c>
      <c r="P200">
        <v>90</v>
      </c>
      <c r="Q200">
        <v>599</v>
      </c>
      <c r="R200">
        <v>418</v>
      </c>
      <c r="S200">
        <v>335</v>
      </c>
      <c r="T200">
        <v>387</v>
      </c>
      <c r="U200">
        <v>691</v>
      </c>
      <c r="V200">
        <v>304</v>
      </c>
      <c r="W200">
        <v>2177</v>
      </c>
      <c r="X200">
        <v>392</v>
      </c>
      <c r="Y200">
        <v>4</v>
      </c>
      <c r="Z200">
        <v>141</v>
      </c>
    </row>
    <row r="201" spans="1:26" x14ac:dyDescent="0.3">
      <c r="A201">
        <v>110021192</v>
      </c>
      <c r="B201" t="s">
        <v>271</v>
      </c>
      <c r="C201">
        <v>945</v>
      </c>
      <c r="D201">
        <v>187</v>
      </c>
      <c r="E201">
        <v>184</v>
      </c>
      <c r="F201">
        <v>440</v>
      </c>
      <c r="G201">
        <v>134</v>
      </c>
      <c r="H201">
        <v>351</v>
      </c>
      <c r="I201">
        <v>407</v>
      </c>
      <c r="J201">
        <v>120</v>
      </c>
      <c r="K201">
        <v>210</v>
      </c>
      <c r="L201">
        <v>358</v>
      </c>
      <c r="M201">
        <v>163</v>
      </c>
      <c r="N201">
        <v>87</v>
      </c>
      <c r="O201">
        <v>135</v>
      </c>
      <c r="P201">
        <v>86</v>
      </c>
      <c r="Q201">
        <v>311</v>
      </c>
      <c r="R201">
        <v>139</v>
      </c>
      <c r="S201">
        <v>173</v>
      </c>
      <c r="T201">
        <v>373</v>
      </c>
      <c r="U201">
        <v>367</v>
      </c>
      <c r="V201" t="s">
        <v>73</v>
      </c>
      <c r="W201">
        <v>1096</v>
      </c>
      <c r="X201">
        <v>212</v>
      </c>
      <c r="Y201" t="s">
        <v>73</v>
      </c>
      <c r="Z201">
        <v>72</v>
      </c>
    </row>
    <row r="202" spans="1:26" x14ac:dyDescent="0.3">
      <c r="A202">
        <v>110021193</v>
      </c>
      <c r="B202" t="s">
        <v>272</v>
      </c>
      <c r="C202">
        <v>885</v>
      </c>
      <c r="D202">
        <v>155</v>
      </c>
      <c r="E202">
        <v>154</v>
      </c>
      <c r="F202">
        <v>388</v>
      </c>
      <c r="G202">
        <v>188</v>
      </c>
      <c r="H202">
        <v>340</v>
      </c>
      <c r="I202">
        <v>390</v>
      </c>
      <c r="J202">
        <v>134</v>
      </c>
      <c r="K202">
        <v>239</v>
      </c>
      <c r="L202">
        <v>273</v>
      </c>
      <c r="M202">
        <v>147</v>
      </c>
      <c r="N202">
        <v>48</v>
      </c>
      <c r="O202">
        <v>79</v>
      </c>
      <c r="P202">
        <v>79</v>
      </c>
      <c r="Q202">
        <v>322</v>
      </c>
      <c r="R202">
        <v>203</v>
      </c>
      <c r="S202">
        <v>240</v>
      </c>
      <c r="T202">
        <v>300</v>
      </c>
      <c r="U202">
        <v>295</v>
      </c>
      <c r="V202" t="s">
        <v>73</v>
      </c>
      <c r="W202">
        <v>1188</v>
      </c>
      <c r="X202">
        <v>137</v>
      </c>
      <c r="Y202" t="s">
        <v>73</v>
      </c>
      <c r="Z202">
        <v>88</v>
      </c>
    </row>
    <row r="203" spans="1:26" x14ac:dyDescent="0.3">
      <c r="A203">
        <v>110021194</v>
      </c>
      <c r="B203" t="s">
        <v>273</v>
      </c>
      <c r="C203">
        <v>1302</v>
      </c>
      <c r="D203">
        <v>253</v>
      </c>
      <c r="E203">
        <v>151</v>
      </c>
      <c r="F203">
        <v>567</v>
      </c>
      <c r="G203">
        <v>331</v>
      </c>
      <c r="H203">
        <v>511</v>
      </c>
      <c r="I203">
        <v>538</v>
      </c>
      <c r="J203">
        <v>302</v>
      </c>
      <c r="K203">
        <v>335</v>
      </c>
      <c r="L203">
        <v>342</v>
      </c>
      <c r="M203">
        <v>308</v>
      </c>
      <c r="N203">
        <v>45</v>
      </c>
      <c r="O203">
        <v>161</v>
      </c>
      <c r="P203">
        <v>77</v>
      </c>
      <c r="Q203">
        <v>415</v>
      </c>
      <c r="R203">
        <v>352</v>
      </c>
      <c r="S203">
        <v>366</v>
      </c>
      <c r="T203">
        <v>353</v>
      </c>
      <c r="U203">
        <v>361</v>
      </c>
      <c r="V203">
        <v>192</v>
      </c>
      <c r="W203">
        <v>1774</v>
      </c>
      <c r="X203">
        <v>251</v>
      </c>
      <c r="Y203" t="s">
        <v>73</v>
      </c>
      <c r="Z203">
        <v>115</v>
      </c>
    </row>
    <row r="204" spans="1:26" x14ac:dyDescent="0.3">
      <c r="A204">
        <v>110031195</v>
      </c>
      <c r="B204" t="s">
        <v>274</v>
      </c>
      <c r="C204">
        <v>848</v>
      </c>
      <c r="D204">
        <v>205</v>
      </c>
      <c r="E204">
        <v>100</v>
      </c>
      <c r="F204">
        <v>366</v>
      </c>
      <c r="G204">
        <v>177</v>
      </c>
      <c r="H204">
        <v>340</v>
      </c>
      <c r="I204">
        <v>303</v>
      </c>
      <c r="J204">
        <v>233</v>
      </c>
      <c r="K204">
        <v>142</v>
      </c>
      <c r="L204">
        <v>185</v>
      </c>
      <c r="M204">
        <v>288</v>
      </c>
      <c r="N204">
        <v>51</v>
      </c>
      <c r="O204">
        <v>77</v>
      </c>
      <c r="P204">
        <v>71</v>
      </c>
      <c r="Q204">
        <v>259</v>
      </c>
      <c r="R204">
        <v>185</v>
      </c>
      <c r="S204">
        <v>124</v>
      </c>
      <c r="T204">
        <v>177</v>
      </c>
      <c r="U204">
        <v>385</v>
      </c>
      <c r="V204">
        <v>139</v>
      </c>
      <c r="W204">
        <v>1004</v>
      </c>
      <c r="X204">
        <v>481</v>
      </c>
      <c r="Y204" t="s">
        <v>73</v>
      </c>
      <c r="Z204">
        <v>58</v>
      </c>
    </row>
    <row r="205" spans="1:26" x14ac:dyDescent="0.3">
      <c r="A205">
        <v>110031196</v>
      </c>
      <c r="B205" t="s">
        <v>275</v>
      </c>
      <c r="C205">
        <v>359</v>
      </c>
      <c r="D205">
        <v>82</v>
      </c>
      <c r="E205">
        <v>38</v>
      </c>
      <c r="F205">
        <v>173</v>
      </c>
      <c r="G205">
        <v>67</v>
      </c>
      <c r="H205">
        <v>139</v>
      </c>
      <c r="I205">
        <v>139</v>
      </c>
      <c r="J205">
        <v>88</v>
      </c>
      <c r="K205">
        <v>56</v>
      </c>
      <c r="L205">
        <v>121</v>
      </c>
      <c r="M205">
        <v>94</v>
      </c>
      <c r="N205">
        <v>34</v>
      </c>
      <c r="O205">
        <v>42</v>
      </c>
      <c r="P205">
        <v>4</v>
      </c>
      <c r="Q205">
        <v>132</v>
      </c>
      <c r="R205">
        <v>66</v>
      </c>
      <c r="S205">
        <v>56</v>
      </c>
      <c r="T205">
        <v>135</v>
      </c>
      <c r="U205">
        <v>127</v>
      </c>
      <c r="V205">
        <v>30</v>
      </c>
      <c r="W205">
        <v>569</v>
      </c>
      <c r="X205">
        <v>224</v>
      </c>
      <c r="Y205" t="s">
        <v>73</v>
      </c>
      <c r="Z205">
        <v>28</v>
      </c>
    </row>
    <row r="206" spans="1:26" x14ac:dyDescent="0.3">
      <c r="A206">
        <v>110031197</v>
      </c>
      <c r="B206" t="s">
        <v>276</v>
      </c>
      <c r="C206">
        <v>680</v>
      </c>
      <c r="D206">
        <v>142</v>
      </c>
      <c r="E206">
        <v>36</v>
      </c>
      <c r="F206">
        <v>302</v>
      </c>
      <c r="G206">
        <v>199</v>
      </c>
      <c r="H206">
        <v>289</v>
      </c>
      <c r="I206">
        <v>248</v>
      </c>
      <c r="J206">
        <v>175</v>
      </c>
      <c r="K206">
        <v>194</v>
      </c>
      <c r="L206">
        <v>93</v>
      </c>
      <c r="M206">
        <v>217</v>
      </c>
      <c r="N206">
        <v>31</v>
      </c>
      <c r="O206">
        <v>57</v>
      </c>
      <c r="P206">
        <v>45</v>
      </c>
      <c r="Q206">
        <v>197</v>
      </c>
      <c r="R206">
        <v>208</v>
      </c>
      <c r="S206">
        <v>158</v>
      </c>
      <c r="T206">
        <v>86</v>
      </c>
      <c r="U206">
        <v>252</v>
      </c>
      <c r="V206">
        <v>161</v>
      </c>
      <c r="W206">
        <v>889</v>
      </c>
      <c r="X206">
        <v>304</v>
      </c>
      <c r="Y206" t="s">
        <v>73</v>
      </c>
      <c r="Z206">
        <v>49</v>
      </c>
    </row>
    <row r="207" spans="1:26" x14ac:dyDescent="0.3">
      <c r="A207">
        <v>110031198</v>
      </c>
      <c r="B207" t="s">
        <v>277</v>
      </c>
      <c r="C207">
        <v>445</v>
      </c>
      <c r="D207">
        <v>102</v>
      </c>
      <c r="E207">
        <v>29</v>
      </c>
      <c r="F207">
        <v>206</v>
      </c>
      <c r="G207">
        <v>108</v>
      </c>
      <c r="H207">
        <v>177</v>
      </c>
      <c r="I207">
        <v>166</v>
      </c>
      <c r="J207">
        <v>87</v>
      </c>
      <c r="K207">
        <v>102</v>
      </c>
      <c r="L207">
        <v>141</v>
      </c>
      <c r="M207">
        <v>112</v>
      </c>
      <c r="N207">
        <v>18</v>
      </c>
      <c r="O207">
        <v>48</v>
      </c>
      <c r="P207">
        <v>9</v>
      </c>
      <c r="Q207">
        <v>157</v>
      </c>
      <c r="R207">
        <v>111</v>
      </c>
      <c r="S207">
        <v>113</v>
      </c>
      <c r="T207">
        <v>111</v>
      </c>
      <c r="U207">
        <v>134</v>
      </c>
      <c r="V207">
        <v>74</v>
      </c>
      <c r="W207">
        <v>641</v>
      </c>
      <c r="X207">
        <v>151</v>
      </c>
      <c r="Y207" t="s">
        <v>73</v>
      </c>
      <c r="Z207">
        <v>41</v>
      </c>
    </row>
    <row r="208" spans="1:26" x14ac:dyDescent="0.3">
      <c r="A208">
        <v>110041199</v>
      </c>
      <c r="B208" t="s">
        <v>278</v>
      </c>
      <c r="C208">
        <v>1059</v>
      </c>
      <c r="D208">
        <v>226</v>
      </c>
      <c r="E208">
        <v>88</v>
      </c>
      <c r="F208">
        <v>495</v>
      </c>
      <c r="G208">
        <v>250</v>
      </c>
      <c r="H208">
        <v>423</v>
      </c>
      <c r="I208">
        <v>410</v>
      </c>
      <c r="J208">
        <v>277</v>
      </c>
      <c r="K208">
        <v>247</v>
      </c>
      <c r="L208">
        <v>203</v>
      </c>
      <c r="M208">
        <v>331</v>
      </c>
      <c r="N208">
        <v>49</v>
      </c>
      <c r="O208">
        <v>94</v>
      </c>
      <c r="P208">
        <v>64</v>
      </c>
      <c r="Q208">
        <v>366</v>
      </c>
      <c r="R208">
        <v>260</v>
      </c>
      <c r="S208">
        <v>188</v>
      </c>
      <c r="T208">
        <v>249</v>
      </c>
      <c r="U208">
        <v>437</v>
      </c>
      <c r="V208">
        <v>143</v>
      </c>
      <c r="W208">
        <v>1283</v>
      </c>
      <c r="X208">
        <v>374</v>
      </c>
      <c r="Y208" t="s">
        <v>73</v>
      </c>
      <c r="Z208">
        <v>97</v>
      </c>
    </row>
    <row r="209" spans="1:26" x14ac:dyDescent="0.3">
      <c r="A209">
        <v>110041200</v>
      </c>
      <c r="B209" t="s">
        <v>279</v>
      </c>
      <c r="C209">
        <v>545</v>
      </c>
      <c r="D209">
        <v>136</v>
      </c>
      <c r="E209">
        <v>68</v>
      </c>
      <c r="F209">
        <v>221</v>
      </c>
      <c r="G209">
        <v>120</v>
      </c>
      <c r="H209">
        <v>200</v>
      </c>
      <c r="I209">
        <v>209</v>
      </c>
      <c r="J209">
        <v>86</v>
      </c>
      <c r="K209">
        <v>100</v>
      </c>
      <c r="L209">
        <v>160</v>
      </c>
      <c r="M209">
        <v>150</v>
      </c>
      <c r="N209">
        <v>29</v>
      </c>
      <c r="O209">
        <v>47</v>
      </c>
      <c r="P209">
        <v>17</v>
      </c>
      <c r="Q209">
        <v>192</v>
      </c>
      <c r="R209">
        <v>124</v>
      </c>
      <c r="S209">
        <v>124</v>
      </c>
      <c r="T209">
        <v>137</v>
      </c>
      <c r="U209">
        <v>204</v>
      </c>
      <c r="V209">
        <v>66</v>
      </c>
      <c r="W209">
        <v>540</v>
      </c>
      <c r="X209">
        <v>93</v>
      </c>
      <c r="Y209" t="s">
        <v>73</v>
      </c>
      <c r="Z209">
        <v>39</v>
      </c>
    </row>
    <row r="210" spans="1:26" x14ac:dyDescent="0.3">
      <c r="A210">
        <v>110041201</v>
      </c>
      <c r="B210" t="s">
        <v>280</v>
      </c>
      <c r="C210">
        <v>904</v>
      </c>
      <c r="D210">
        <v>188</v>
      </c>
      <c r="E210">
        <v>117</v>
      </c>
      <c r="F210">
        <v>374</v>
      </c>
      <c r="G210">
        <v>225</v>
      </c>
      <c r="H210">
        <v>357</v>
      </c>
      <c r="I210">
        <v>359</v>
      </c>
      <c r="J210">
        <v>221</v>
      </c>
      <c r="K210">
        <v>192</v>
      </c>
      <c r="L210">
        <v>197</v>
      </c>
      <c r="M210">
        <v>293</v>
      </c>
      <c r="N210">
        <v>52</v>
      </c>
      <c r="O210">
        <v>86</v>
      </c>
      <c r="P210">
        <v>31</v>
      </c>
      <c r="Q210">
        <v>318</v>
      </c>
      <c r="R210">
        <v>229</v>
      </c>
      <c r="S210">
        <v>209</v>
      </c>
      <c r="T210">
        <v>286</v>
      </c>
      <c r="U210">
        <v>224</v>
      </c>
      <c r="V210">
        <v>163</v>
      </c>
      <c r="W210">
        <v>1372</v>
      </c>
      <c r="X210">
        <v>352</v>
      </c>
      <c r="Y210" t="s">
        <v>73</v>
      </c>
      <c r="Z210">
        <v>79</v>
      </c>
    </row>
    <row r="211" spans="1:26" x14ac:dyDescent="0.3">
      <c r="A211">
        <v>110041202</v>
      </c>
      <c r="B211" t="s">
        <v>281</v>
      </c>
      <c r="C211">
        <v>2822</v>
      </c>
      <c r="D211">
        <v>619</v>
      </c>
      <c r="E211">
        <v>360</v>
      </c>
      <c r="F211">
        <v>1235</v>
      </c>
      <c r="G211">
        <v>609</v>
      </c>
      <c r="H211">
        <v>1103</v>
      </c>
      <c r="I211">
        <v>1101</v>
      </c>
      <c r="J211">
        <v>670</v>
      </c>
      <c r="K211">
        <v>567</v>
      </c>
      <c r="L211">
        <v>617</v>
      </c>
      <c r="M211">
        <v>967</v>
      </c>
      <c r="N211">
        <v>136</v>
      </c>
      <c r="O211">
        <v>310</v>
      </c>
      <c r="P211">
        <v>143</v>
      </c>
      <c r="Q211">
        <v>981</v>
      </c>
      <c r="R211">
        <v>634</v>
      </c>
      <c r="S211">
        <v>418</v>
      </c>
      <c r="T211">
        <v>688</v>
      </c>
      <c r="U211">
        <v>1268</v>
      </c>
      <c r="V211">
        <v>400</v>
      </c>
      <c r="W211">
        <v>2983</v>
      </c>
      <c r="X211">
        <v>680</v>
      </c>
      <c r="Y211">
        <v>8</v>
      </c>
      <c r="Z211">
        <v>195</v>
      </c>
    </row>
    <row r="212" spans="1:26" x14ac:dyDescent="0.3">
      <c r="A212">
        <v>110041203</v>
      </c>
      <c r="B212" t="s">
        <v>282</v>
      </c>
      <c r="C212">
        <v>1900</v>
      </c>
      <c r="D212">
        <v>412</v>
      </c>
      <c r="E212">
        <v>196</v>
      </c>
      <c r="F212">
        <v>874</v>
      </c>
      <c r="G212">
        <v>419</v>
      </c>
      <c r="H212">
        <v>756</v>
      </c>
      <c r="I212">
        <v>733</v>
      </c>
      <c r="J212">
        <v>509</v>
      </c>
      <c r="K212">
        <v>342</v>
      </c>
      <c r="L212">
        <v>472</v>
      </c>
      <c r="M212">
        <v>571</v>
      </c>
      <c r="N212">
        <v>106</v>
      </c>
      <c r="O212">
        <v>180</v>
      </c>
      <c r="P212">
        <v>92</v>
      </c>
      <c r="Q212">
        <v>682</v>
      </c>
      <c r="R212">
        <v>429</v>
      </c>
      <c r="S212">
        <v>199</v>
      </c>
      <c r="T212">
        <v>415</v>
      </c>
      <c r="U212">
        <v>955</v>
      </c>
      <c r="V212">
        <v>245</v>
      </c>
      <c r="W212">
        <v>1923</v>
      </c>
      <c r="X212">
        <v>384</v>
      </c>
      <c r="Y212">
        <v>10</v>
      </c>
      <c r="Z212">
        <v>154</v>
      </c>
    </row>
    <row r="213" spans="1:26" x14ac:dyDescent="0.3">
      <c r="A213">
        <v>110041204</v>
      </c>
      <c r="B213" t="s">
        <v>283</v>
      </c>
      <c r="C213">
        <v>1176</v>
      </c>
      <c r="D213">
        <v>319</v>
      </c>
      <c r="E213">
        <v>226</v>
      </c>
      <c r="F213">
        <v>527</v>
      </c>
      <c r="G213">
        <v>104</v>
      </c>
      <c r="H213">
        <v>372</v>
      </c>
      <c r="I213">
        <v>485</v>
      </c>
      <c r="J213">
        <v>125</v>
      </c>
      <c r="K213">
        <v>232</v>
      </c>
      <c r="L213">
        <v>298</v>
      </c>
      <c r="M213">
        <v>522</v>
      </c>
      <c r="N213">
        <v>63</v>
      </c>
      <c r="O213">
        <v>140</v>
      </c>
      <c r="P213">
        <v>90</v>
      </c>
      <c r="Q213">
        <v>452</v>
      </c>
      <c r="R213">
        <v>111</v>
      </c>
      <c r="S213">
        <v>178</v>
      </c>
      <c r="T213">
        <v>269</v>
      </c>
      <c r="U213">
        <v>493</v>
      </c>
      <c r="V213">
        <v>213</v>
      </c>
      <c r="W213">
        <v>1251</v>
      </c>
      <c r="X213">
        <v>543</v>
      </c>
      <c r="Y213">
        <v>0</v>
      </c>
      <c r="Z213">
        <v>93</v>
      </c>
    </row>
    <row r="214" spans="1:26" x14ac:dyDescent="0.3">
      <c r="A214">
        <v>110041205</v>
      </c>
      <c r="B214" t="s">
        <v>284</v>
      </c>
      <c r="C214">
        <v>2273</v>
      </c>
      <c r="D214">
        <v>506</v>
      </c>
      <c r="E214">
        <v>231</v>
      </c>
      <c r="F214">
        <v>1027</v>
      </c>
      <c r="G214">
        <v>509</v>
      </c>
      <c r="H214">
        <v>845</v>
      </c>
      <c r="I214">
        <v>922</v>
      </c>
      <c r="J214">
        <v>386</v>
      </c>
      <c r="K214">
        <v>642</v>
      </c>
      <c r="L214">
        <v>541</v>
      </c>
      <c r="M214">
        <v>690</v>
      </c>
      <c r="N214">
        <v>116</v>
      </c>
      <c r="O214">
        <v>308</v>
      </c>
      <c r="P214">
        <v>67</v>
      </c>
      <c r="Q214">
        <v>751</v>
      </c>
      <c r="R214">
        <v>525</v>
      </c>
      <c r="S214">
        <v>563</v>
      </c>
      <c r="T214">
        <v>765</v>
      </c>
      <c r="U214">
        <v>669</v>
      </c>
      <c r="V214">
        <v>266</v>
      </c>
      <c r="W214">
        <v>2661</v>
      </c>
      <c r="X214">
        <v>320</v>
      </c>
      <c r="Y214">
        <v>0</v>
      </c>
      <c r="Z214">
        <v>169</v>
      </c>
    </row>
    <row r="215" spans="1:26" x14ac:dyDescent="0.3">
      <c r="A215">
        <v>111011206</v>
      </c>
      <c r="B215" t="s">
        <v>285</v>
      </c>
      <c r="C215">
        <v>2056</v>
      </c>
      <c r="D215">
        <v>368</v>
      </c>
      <c r="E215">
        <v>180</v>
      </c>
      <c r="F215">
        <v>1045</v>
      </c>
      <c r="G215">
        <v>463</v>
      </c>
      <c r="H215">
        <v>872</v>
      </c>
      <c r="I215">
        <v>816</v>
      </c>
      <c r="J215">
        <v>449</v>
      </c>
      <c r="K215">
        <v>655</v>
      </c>
      <c r="L215">
        <v>351</v>
      </c>
      <c r="M215">
        <v>557</v>
      </c>
      <c r="N215">
        <v>130</v>
      </c>
      <c r="O215">
        <v>318</v>
      </c>
      <c r="P215">
        <v>108</v>
      </c>
      <c r="Q215">
        <v>656</v>
      </c>
      <c r="R215">
        <v>475</v>
      </c>
      <c r="S215">
        <v>426</v>
      </c>
      <c r="T215">
        <v>532</v>
      </c>
      <c r="U215">
        <v>747</v>
      </c>
      <c r="V215">
        <v>314</v>
      </c>
      <c r="W215">
        <v>2212</v>
      </c>
      <c r="X215">
        <v>166</v>
      </c>
      <c r="Y215">
        <v>24</v>
      </c>
      <c r="Z215">
        <v>158</v>
      </c>
    </row>
    <row r="216" spans="1:26" x14ac:dyDescent="0.3">
      <c r="A216">
        <v>111011207</v>
      </c>
      <c r="B216" t="s">
        <v>286</v>
      </c>
      <c r="C216">
        <v>753</v>
      </c>
      <c r="D216">
        <v>79</v>
      </c>
      <c r="E216">
        <v>75</v>
      </c>
      <c r="F216">
        <v>360</v>
      </c>
      <c r="G216">
        <v>239</v>
      </c>
      <c r="H216">
        <v>348</v>
      </c>
      <c r="I216">
        <v>326</v>
      </c>
      <c r="J216">
        <v>219</v>
      </c>
      <c r="K216">
        <v>232</v>
      </c>
      <c r="L216">
        <v>48</v>
      </c>
      <c r="M216">
        <v>212</v>
      </c>
      <c r="N216">
        <v>16</v>
      </c>
      <c r="O216">
        <v>65</v>
      </c>
      <c r="P216">
        <v>40</v>
      </c>
      <c r="Q216">
        <v>302</v>
      </c>
      <c r="R216">
        <v>252</v>
      </c>
      <c r="S216">
        <v>190</v>
      </c>
      <c r="T216">
        <v>185</v>
      </c>
      <c r="U216">
        <v>192</v>
      </c>
      <c r="V216">
        <v>178</v>
      </c>
      <c r="W216">
        <v>872</v>
      </c>
      <c r="X216">
        <v>81</v>
      </c>
      <c r="Y216" t="s">
        <v>73</v>
      </c>
      <c r="Z216">
        <v>72</v>
      </c>
    </row>
    <row r="217" spans="1:26" x14ac:dyDescent="0.3">
      <c r="A217">
        <v>111011208</v>
      </c>
      <c r="B217" t="s">
        <v>287</v>
      </c>
      <c r="C217">
        <v>2234</v>
      </c>
      <c r="D217">
        <v>380</v>
      </c>
      <c r="E217">
        <v>241</v>
      </c>
      <c r="F217">
        <v>1121</v>
      </c>
      <c r="G217">
        <v>493</v>
      </c>
      <c r="H217">
        <v>928</v>
      </c>
      <c r="I217">
        <v>927</v>
      </c>
      <c r="J217">
        <v>471</v>
      </c>
      <c r="K217">
        <v>680</v>
      </c>
      <c r="L217">
        <v>369</v>
      </c>
      <c r="M217">
        <v>643</v>
      </c>
      <c r="N217">
        <v>140</v>
      </c>
      <c r="O217">
        <v>398</v>
      </c>
      <c r="P217">
        <v>106</v>
      </c>
      <c r="Q217">
        <v>713</v>
      </c>
      <c r="R217">
        <v>498</v>
      </c>
      <c r="S217">
        <v>419</v>
      </c>
      <c r="T217">
        <v>591</v>
      </c>
      <c r="U217">
        <v>860</v>
      </c>
      <c r="V217">
        <v>345</v>
      </c>
      <c r="W217">
        <v>2571</v>
      </c>
      <c r="X217">
        <v>224</v>
      </c>
      <c r="Y217">
        <v>39</v>
      </c>
      <c r="Z217">
        <v>199</v>
      </c>
    </row>
    <row r="218" spans="1:26" x14ac:dyDescent="0.3">
      <c r="A218">
        <v>111011209</v>
      </c>
      <c r="B218" t="s">
        <v>288</v>
      </c>
      <c r="C218">
        <v>2438</v>
      </c>
      <c r="D218">
        <v>472</v>
      </c>
      <c r="E218">
        <v>316</v>
      </c>
      <c r="F218">
        <v>1178</v>
      </c>
      <c r="G218">
        <v>471</v>
      </c>
      <c r="H218">
        <v>957</v>
      </c>
      <c r="I218">
        <v>1008</v>
      </c>
      <c r="J218">
        <v>463</v>
      </c>
      <c r="K218">
        <v>598</v>
      </c>
      <c r="L218">
        <v>569</v>
      </c>
      <c r="M218">
        <v>713</v>
      </c>
      <c r="N218">
        <v>131</v>
      </c>
      <c r="O218">
        <v>358</v>
      </c>
      <c r="P218">
        <v>134</v>
      </c>
      <c r="Q218">
        <v>863</v>
      </c>
      <c r="R218">
        <v>479</v>
      </c>
      <c r="S218">
        <v>434</v>
      </c>
      <c r="T218">
        <v>716</v>
      </c>
      <c r="U218">
        <v>983</v>
      </c>
      <c r="V218">
        <v>262</v>
      </c>
      <c r="W218">
        <v>2532</v>
      </c>
      <c r="X218">
        <v>207</v>
      </c>
      <c r="Y218">
        <v>28</v>
      </c>
      <c r="Z218">
        <v>169</v>
      </c>
    </row>
    <row r="219" spans="1:26" x14ac:dyDescent="0.3">
      <c r="A219">
        <v>111011210</v>
      </c>
      <c r="B219" t="s">
        <v>289</v>
      </c>
      <c r="C219">
        <v>1675</v>
      </c>
      <c r="D219">
        <v>354</v>
      </c>
      <c r="E219">
        <v>101</v>
      </c>
      <c r="F219">
        <v>847</v>
      </c>
      <c r="G219">
        <v>372</v>
      </c>
      <c r="H219">
        <v>692</v>
      </c>
      <c r="I219">
        <v>628</v>
      </c>
      <c r="J219">
        <v>488</v>
      </c>
      <c r="K219">
        <v>373</v>
      </c>
      <c r="L219">
        <v>258</v>
      </c>
      <c r="M219">
        <v>557</v>
      </c>
      <c r="N219">
        <v>91</v>
      </c>
      <c r="O219">
        <v>100</v>
      </c>
      <c r="P219">
        <v>105</v>
      </c>
      <c r="Q219">
        <v>640</v>
      </c>
      <c r="R219">
        <v>385</v>
      </c>
      <c r="S219">
        <v>235</v>
      </c>
      <c r="T219">
        <v>259</v>
      </c>
      <c r="U219">
        <v>418</v>
      </c>
      <c r="V219">
        <v>694</v>
      </c>
      <c r="W219">
        <v>1931</v>
      </c>
      <c r="X219">
        <v>343</v>
      </c>
      <c r="Y219">
        <v>10</v>
      </c>
      <c r="Z219">
        <v>223</v>
      </c>
    </row>
    <row r="220" spans="1:26" x14ac:dyDescent="0.3">
      <c r="A220">
        <v>111011211</v>
      </c>
      <c r="B220" t="s">
        <v>290</v>
      </c>
      <c r="C220">
        <v>231</v>
      </c>
      <c r="D220">
        <v>16</v>
      </c>
      <c r="E220">
        <v>7</v>
      </c>
      <c r="F220">
        <v>144</v>
      </c>
      <c r="G220">
        <v>64</v>
      </c>
      <c r="H220">
        <v>117</v>
      </c>
      <c r="I220">
        <v>98</v>
      </c>
      <c r="J220">
        <v>79</v>
      </c>
      <c r="K220">
        <v>106</v>
      </c>
      <c r="L220">
        <v>23</v>
      </c>
      <c r="M220">
        <v>23</v>
      </c>
      <c r="N220">
        <v>11</v>
      </c>
      <c r="O220">
        <v>44</v>
      </c>
      <c r="P220">
        <v>6</v>
      </c>
      <c r="Q220">
        <v>87</v>
      </c>
      <c r="R220">
        <v>66</v>
      </c>
      <c r="S220">
        <v>92</v>
      </c>
      <c r="T220">
        <v>89</v>
      </c>
      <c r="U220">
        <v>29</v>
      </c>
      <c r="V220" t="s">
        <v>73</v>
      </c>
      <c r="W220">
        <v>330</v>
      </c>
      <c r="X220">
        <v>5</v>
      </c>
      <c r="Y220" t="s">
        <v>73</v>
      </c>
      <c r="Z220">
        <v>8</v>
      </c>
    </row>
    <row r="221" spans="1:26" x14ac:dyDescent="0.3">
      <c r="A221">
        <v>111011212</v>
      </c>
      <c r="B221" t="s">
        <v>291</v>
      </c>
      <c r="C221">
        <v>1475</v>
      </c>
      <c r="D221">
        <v>250</v>
      </c>
      <c r="E221">
        <v>124</v>
      </c>
      <c r="F221">
        <v>706</v>
      </c>
      <c r="G221">
        <v>395</v>
      </c>
      <c r="H221">
        <v>629</v>
      </c>
      <c r="I221">
        <v>596</v>
      </c>
      <c r="J221">
        <v>313</v>
      </c>
      <c r="K221">
        <v>491</v>
      </c>
      <c r="L221">
        <v>250</v>
      </c>
      <c r="M221">
        <v>398</v>
      </c>
      <c r="N221">
        <v>82</v>
      </c>
      <c r="O221">
        <v>178</v>
      </c>
      <c r="P221">
        <v>65</v>
      </c>
      <c r="Q221">
        <v>494</v>
      </c>
      <c r="R221">
        <v>406</v>
      </c>
      <c r="S221">
        <v>362</v>
      </c>
      <c r="T221">
        <v>384</v>
      </c>
      <c r="U221">
        <v>483</v>
      </c>
      <c r="V221">
        <v>216</v>
      </c>
      <c r="W221">
        <v>1743</v>
      </c>
      <c r="X221">
        <v>101</v>
      </c>
      <c r="Y221">
        <v>6</v>
      </c>
      <c r="Z221">
        <v>98</v>
      </c>
    </row>
    <row r="222" spans="1:26" x14ac:dyDescent="0.3">
      <c r="A222">
        <v>111011213</v>
      </c>
      <c r="B222" t="s">
        <v>292</v>
      </c>
      <c r="C222">
        <v>672</v>
      </c>
      <c r="D222">
        <v>78</v>
      </c>
      <c r="E222">
        <v>76</v>
      </c>
      <c r="F222">
        <v>339</v>
      </c>
      <c r="G222">
        <v>178</v>
      </c>
      <c r="H222">
        <v>276</v>
      </c>
      <c r="I222">
        <v>317</v>
      </c>
      <c r="J222">
        <v>115</v>
      </c>
      <c r="K222">
        <v>254</v>
      </c>
      <c r="L222">
        <v>102</v>
      </c>
      <c r="M222">
        <v>152</v>
      </c>
      <c r="N222">
        <v>34</v>
      </c>
      <c r="O222">
        <v>138</v>
      </c>
      <c r="P222">
        <v>24</v>
      </c>
      <c r="Q222">
        <v>214</v>
      </c>
      <c r="R222">
        <v>183</v>
      </c>
      <c r="S222">
        <v>229</v>
      </c>
      <c r="T222">
        <v>258</v>
      </c>
      <c r="U222">
        <v>168</v>
      </c>
      <c r="V222" t="s">
        <v>73</v>
      </c>
      <c r="W222">
        <v>803</v>
      </c>
      <c r="X222">
        <v>13</v>
      </c>
      <c r="Y222">
        <v>3</v>
      </c>
      <c r="Z222">
        <v>33</v>
      </c>
    </row>
    <row r="223" spans="1:26" x14ac:dyDescent="0.3">
      <c r="A223">
        <v>111011214</v>
      </c>
      <c r="B223" t="s">
        <v>293</v>
      </c>
      <c r="C223">
        <v>1363</v>
      </c>
      <c r="D223">
        <v>201</v>
      </c>
      <c r="E223">
        <v>144</v>
      </c>
      <c r="F223">
        <v>705</v>
      </c>
      <c r="G223">
        <v>313</v>
      </c>
      <c r="H223">
        <v>587</v>
      </c>
      <c r="I223">
        <v>575</v>
      </c>
      <c r="J223">
        <v>283</v>
      </c>
      <c r="K223">
        <v>471</v>
      </c>
      <c r="L223">
        <v>167</v>
      </c>
      <c r="M223">
        <v>384</v>
      </c>
      <c r="N223">
        <v>64</v>
      </c>
      <c r="O223">
        <v>257</v>
      </c>
      <c r="P223">
        <v>76</v>
      </c>
      <c r="Q223">
        <v>441</v>
      </c>
      <c r="R223">
        <v>324</v>
      </c>
      <c r="S223">
        <v>269</v>
      </c>
      <c r="T223">
        <v>379</v>
      </c>
      <c r="U223">
        <v>558</v>
      </c>
      <c r="V223">
        <v>144</v>
      </c>
      <c r="W223">
        <v>1520</v>
      </c>
      <c r="X223">
        <v>65</v>
      </c>
      <c r="Y223">
        <v>15</v>
      </c>
      <c r="Z223">
        <v>89</v>
      </c>
    </row>
    <row r="224" spans="1:26" x14ac:dyDescent="0.3">
      <c r="A224">
        <v>111021215</v>
      </c>
      <c r="B224" t="s">
        <v>294</v>
      </c>
      <c r="C224">
        <v>1197</v>
      </c>
      <c r="D224">
        <v>260</v>
      </c>
      <c r="E224">
        <v>105</v>
      </c>
      <c r="F224">
        <v>564</v>
      </c>
      <c r="G224">
        <v>267</v>
      </c>
      <c r="H224">
        <v>460</v>
      </c>
      <c r="I224">
        <v>476</v>
      </c>
      <c r="J224">
        <v>271</v>
      </c>
      <c r="K224">
        <v>276</v>
      </c>
      <c r="L224">
        <v>181</v>
      </c>
      <c r="M224">
        <v>464</v>
      </c>
      <c r="N224">
        <v>36</v>
      </c>
      <c r="O224">
        <v>121</v>
      </c>
      <c r="P224">
        <v>60</v>
      </c>
      <c r="Q224">
        <v>443</v>
      </c>
      <c r="R224">
        <v>276</v>
      </c>
      <c r="S224">
        <v>180</v>
      </c>
      <c r="T224">
        <v>349</v>
      </c>
      <c r="U224">
        <v>344</v>
      </c>
      <c r="V224">
        <v>275</v>
      </c>
      <c r="W224">
        <v>1380</v>
      </c>
      <c r="X224">
        <v>194</v>
      </c>
      <c r="Y224">
        <v>24</v>
      </c>
      <c r="Z224">
        <v>107</v>
      </c>
    </row>
    <row r="225" spans="1:26" x14ac:dyDescent="0.3">
      <c r="A225">
        <v>111021216</v>
      </c>
      <c r="B225" t="s">
        <v>295</v>
      </c>
      <c r="C225">
        <v>1325</v>
      </c>
      <c r="D225">
        <v>185</v>
      </c>
      <c r="E225">
        <v>276</v>
      </c>
      <c r="F225">
        <v>649</v>
      </c>
      <c r="G225">
        <v>216</v>
      </c>
      <c r="H225">
        <v>426</v>
      </c>
      <c r="I225">
        <v>715</v>
      </c>
      <c r="J225">
        <v>166</v>
      </c>
      <c r="K225">
        <v>417</v>
      </c>
      <c r="L225">
        <v>292</v>
      </c>
      <c r="M225">
        <v>258</v>
      </c>
      <c r="N225">
        <v>76</v>
      </c>
      <c r="O225">
        <v>279</v>
      </c>
      <c r="P225">
        <v>132</v>
      </c>
      <c r="Q225">
        <v>420</v>
      </c>
      <c r="R225">
        <v>234</v>
      </c>
      <c r="S225">
        <v>282</v>
      </c>
      <c r="T225">
        <v>385</v>
      </c>
      <c r="U225">
        <v>640</v>
      </c>
      <c r="V225" t="s">
        <v>73</v>
      </c>
      <c r="W225">
        <v>1303</v>
      </c>
      <c r="X225">
        <v>103</v>
      </c>
      <c r="Y225">
        <v>4</v>
      </c>
      <c r="Z225">
        <v>79</v>
      </c>
    </row>
    <row r="226" spans="1:26" x14ac:dyDescent="0.3">
      <c r="A226">
        <v>111021217</v>
      </c>
      <c r="B226" t="s">
        <v>296</v>
      </c>
      <c r="C226">
        <v>1549</v>
      </c>
      <c r="D226">
        <v>291</v>
      </c>
      <c r="E226">
        <v>194</v>
      </c>
      <c r="F226">
        <v>795</v>
      </c>
      <c r="G226">
        <v>269</v>
      </c>
      <c r="H226">
        <v>606</v>
      </c>
      <c r="I226">
        <v>652</v>
      </c>
      <c r="J226">
        <v>277</v>
      </c>
      <c r="K226">
        <v>515</v>
      </c>
      <c r="L226">
        <v>298</v>
      </c>
      <c r="M226">
        <v>424</v>
      </c>
      <c r="N226">
        <v>121</v>
      </c>
      <c r="O226">
        <v>286</v>
      </c>
      <c r="P226">
        <v>73</v>
      </c>
      <c r="Q226">
        <v>505</v>
      </c>
      <c r="R226">
        <v>273</v>
      </c>
      <c r="S226">
        <v>297</v>
      </c>
      <c r="T226">
        <v>436</v>
      </c>
      <c r="U226">
        <v>559</v>
      </c>
      <c r="V226">
        <v>213</v>
      </c>
      <c r="W226">
        <v>1500</v>
      </c>
      <c r="X226">
        <v>175</v>
      </c>
      <c r="Y226">
        <v>24</v>
      </c>
      <c r="Z226">
        <v>115</v>
      </c>
    </row>
    <row r="227" spans="1:26" x14ac:dyDescent="0.3">
      <c r="A227">
        <v>111021218</v>
      </c>
      <c r="B227" t="s">
        <v>297</v>
      </c>
      <c r="C227">
        <v>2276</v>
      </c>
      <c r="D227">
        <v>416</v>
      </c>
      <c r="E227">
        <v>278</v>
      </c>
      <c r="F227">
        <v>1105</v>
      </c>
      <c r="G227">
        <v>476</v>
      </c>
      <c r="H227">
        <v>949</v>
      </c>
      <c r="I227">
        <v>910</v>
      </c>
      <c r="J227">
        <v>448</v>
      </c>
      <c r="K227">
        <v>675</v>
      </c>
      <c r="L227">
        <v>415</v>
      </c>
      <c r="M227">
        <v>639</v>
      </c>
      <c r="N227">
        <v>137</v>
      </c>
      <c r="O227">
        <v>434</v>
      </c>
      <c r="P227">
        <v>123</v>
      </c>
      <c r="Q227">
        <v>676</v>
      </c>
      <c r="R227">
        <v>489</v>
      </c>
      <c r="S227">
        <v>472</v>
      </c>
      <c r="T227">
        <v>548</v>
      </c>
      <c r="U227">
        <v>892</v>
      </c>
      <c r="V227">
        <v>263</v>
      </c>
      <c r="W227">
        <v>2475</v>
      </c>
      <c r="X227">
        <v>169</v>
      </c>
      <c r="Y227">
        <v>24</v>
      </c>
      <c r="Z227">
        <v>148</v>
      </c>
    </row>
    <row r="228" spans="1:26" x14ac:dyDescent="0.3">
      <c r="A228">
        <v>111021219</v>
      </c>
      <c r="B228" t="s">
        <v>298</v>
      </c>
      <c r="C228">
        <v>1742</v>
      </c>
      <c r="D228">
        <v>267</v>
      </c>
      <c r="E228">
        <v>230</v>
      </c>
      <c r="F228">
        <v>825</v>
      </c>
      <c r="G228">
        <v>420</v>
      </c>
      <c r="H228">
        <v>745</v>
      </c>
      <c r="I228">
        <v>730</v>
      </c>
      <c r="J228">
        <v>427</v>
      </c>
      <c r="K228">
        <v>488</v>
      </c>
      <c r="L228">
        <v>273</v>
      </c>
      <c r="M228">
        <v>534</v>
      </c>
      <c r="N228">
        <v>92</v>
      </c>
      <c r="O228">
        <v>224</v>
      </c>
      <c r="P228">
        <v>66</v>
      </c>
      <c r="Q228">
        <v>661</v>
      </c>
      <c r="R228">
        <v>432</v>
      </c>
      <c r="S228">
        <v>312</v>
      </c>
      <c r="T228">
        <v>542</v>
      </c>
      <c r="U228">
        <v>575</v>
      </c>
      <c r="V228">
        <v>286</v>
      </c>
      <c r="W228">
        <v>1930</v>
      </c>
      <c r="X228">
        <v>229</v>
      </c>
      <c r="Y228">
        <v>15</v>
      </c>
      <c r="Z228">
        <v>153</v>
      </c>
    </row>
    <row r="229" spans="1:26" x14ac:dyDescent="0.3">
      <c r="A229">
        <v>111021220</v>
      </c>
      <c r="B229" t="s">
        <v>299</v>
      </c>
      <c r="C229">
        <v>1035</v>
      </c>
      <c r="D229">
        <v>159</v>
      </c>
      <c r="E229">
        <v>86</v>
      </c>
      <c r="F229">
        <v>538</v>
      </c>
      <c r="G229">
        <v>252</v>
      </c>
      <c r="H229">
        <v>423</v>
      </c>
      <c r="I229">
        <v>453</v>
      </c>
      <c r="J229">
        <v>178</v>
      </c>
      <c r="K229">
        <v>407</v>
      </c>
      <c r="L229">
        <v>106</v>
      </c>
      <c r="M229">
        <v>303</v>
      </c>
      <c r="N229">
        <v>68</v>
      </c>
      <c r="O229">
        <v>228</v>
      </c>
      <c r="P229">
        <v>45</v>
      </c>
      <c r="Q229">
        <v>278</v>
      </c>
      <c r="R229">
        <v>258</v>
      </c>
      <c r="S229">
        <v>260</v>
      </c>
      <c r="T229">
        <v>346</v>
      </c>
      <c r="U229">
        <v>325</v>
      </c>
      <c r="V229">
        <v>101</v>
      </c>
      <c r="W229">
        <v>1081</v>
      </c>
      <c r="X229">
        <v>68</v>
      </c>
      <c r="Y229" t="s">
        <v>73</v>
      </c>
      <c r="Z229">
        <v>60</v>
      </c>
    </row>
    <row r="230" spans="1:26" x14ac:dyDescent="0.3">
      <c r="A230">
        <v>111021221</v>
      </c>
      <c r="B230" t="s">
        <v>300</v>
      </c>
      <c r="C230">
        <v>720</v>
      </c>
      <c r="D230">
        <v>144</v>
      </c>
      <c r="E230">
        <v>43</v>
      </c>
      <c r="F230">
        <v>388</v>
      </c>
      <c r="G230">
        <v>145</v>
      </c>
      <c r="H230">
        <v>332</v>
      </c>
      <c r="I230">
        <v>244</v>
      </c>
      <c r="J230">
        <v>108</v>
      </c>
      <c r="K230">
        <v>228</v>
      </c>
      <c r="L230">
        <v>127</v>
      </c>
      <c r="M230">
        <v>221</v>
      </c>
      <c r="N230">
        <v>42</v>
      </c>
      <c r="O230">
        <v>93</v>
      </c>
      <c r="P230">
        <v>24</v>
      </c>
      <c r="Q230">
        <v>268</v>
      </c>
      <c r="R230">
        <v>149</v>
      </c>
      <c r="S230">
        <v>191</v>
      </c>
      <c r="T230">
        <v>252</v>
      </c>
      <c r="U230">
        <v>158</v>
      </c>
      <c r="V230">
        <v>120</v>
      </c>
      <c r="W230">
        <v>789</v>
      </c>
      <c r="X230">
        <v>55</v>
      </c>
      <c r="Y230" t="s">
        <v>73</v>
      </c>
      <c r="Z230">
        <v>70</v>
      </c>
    </row>
    <row r="231" spans="1:26" x14ac:dyDescent="0.3">
      <c r="A231">
        <v>111031222</v>
      </c>
      <c r="B231" t="s">
        <v>301</v>
      </c>
      <c r="C231">
        <v>1185</v>
      </c>
      <c r="D231">
        <v>156</v>
      </c>
      <c r="E231">
        <v>134</v>
      </c>
      <c r="F231">
        <v>665</v>
      </c>
      <c r="G231">
        <v>230</v>
      </c>
      <c r="H231">
        <v>530</v>
      </c>
      <c r="I231">
        <v>499</v>
      </c>
      <c r="J231">
        <v>257</v>
      </c>
      <c r="K231">
        <v>358</v>
      </c>
      <c r="L231">
        <v>129</v>
      </c>
      <c r="M231">
        <v>336</v>
      </c>
      <c r="N231">
        <v>66</v>
      </c>
      <c r="O231">
        <v>284</v>
      </c>
      <c r="P231">
        <v>76</v>
      </c>
      <c r="Q231">
        <v>366</v>
      </c>
      <c r="R231">
        <v>236</v>
      </c>
      <c r="S231">
        <v>227</v>
      </c>
      <c r="T231">
        <v>332</v>
      </c>
      <c r="U231">
        <v>470</v>
      </c>
      <c r="V231">
        <v>153</v>
      </c>
      <c r="W231">
        <v>1240</v>
      </c>
      <c r="X231">
        <v>40</v>
      </c>
      <c r="Y231">
        <v>46</v>
      </c>
      <c r="Z231">
        <v>52</v>
      </c>
    </row>
    <row r="232" spans="1:26" x14ac:dyDescent="0.3">
      <c r="A232">
        <v>111031223</v>
      </c>
      <c r="B232" t="s">
        <v>302</v>
      </c>
      <c r="C232">
        <v>1403</v>
      </c>
      <c r="D232">
        <v>361</v>
      </c>
      <c r="E232">
        <v>166</v>
      </c>
      <c r="F232">
        <v>599</v>
      </c>
      <c r="G232">
        <v>276</v>
      </c>
      <c r="H232">
        <v>499</v>
      </c>
      <c r="I232">
        <v>542</v>
      </c>
      <c r="J232">
        <v>237</v>
      </c>
      <c r="K232">
        <v>269</v>
      </c>
      <c r="L232">
        <v>337</v>
      </c>
      <c r="M232">
        <v>561</v>
      </c>
      <c r="N232">
        <v>55</v>
      </c>
      <c r="O232">
        <v>126</v>
      </c>
      <c r="P232">
        <v>91</v>
      </c>
      <c r="Q232">
        <v>480</v>
      </c>
      <c r="R232">
        <v>289</v>
      </c>
      <c r="S232">
        <v>268</v>
      </c>
      <c r="T232">
        <v>291</v>
      </c>
      <c r="U232">
        <v>631</v>
      </c>
      <c r="V232">
        <v>185</v>
      </c>
      <c r="W232">
        <v>1662</v>
      </c>
      <c r="X232">
        <v>308</v>
      </c>
      <c r="Y232">
        <v>11</v>
      </c>
      <c r="Z232">
        <v>137</v>
      </c>
    </row>
    <row r="233" spans="1:26" x14ac:dyDescent="0.3">
      <c r="A233">
        <v>111031224</v>
      </c>
      <c r="B233" t="s">
        <v>303</v>
      </c>
      <c r="C233">
        <v>1450</v>
      </c>
      <c r="D233">
        <v>105</v>
      </c>
      <c r="E233">
        <v>146</v>
      </c>
      <c r="F233">
        <v>896</v>
      </c>
      <c r="G233">
        <v>303</v>
      </c>
      <c r="H233">
        <v>720</v>
      </c>
      <c r="I233">
        <v>625</v>
      </c>
      <c r="J233">
        <v>581</v>
      </c>
      <c r="K233">
        <v>328</v>
      </c>
      <c r="L233">
        <v>124</v>
      </c>
      <c r="M233">
        <v>262</v>
      </c>
      <c r="N233">
        <v>60</v>
      </c>
      <c r="O233">
        <v>285</v>
      </c>
      <c r="P233">
        <v>177</v>
      </c>
      <c r="Q233">
        <v>511</v>
      </c>
      <c r="R233">
        <v>312</v>
      </c>
      <c r="S233">
        <v>178</v>
      </c>
      <c r="T233">
        <v>262</v>
      </c>
      <c r="U233">
        <v>544</v>
      </c>
      <c r="V233">
        <v>409</v>
      </c>
      <c r="W233">
        <v>1319</v>
      </c>
      <c r="X233">
        <v>135</v>
      </c>
      <c r="Y233">
        <v>54</v>
      </c>
      <c r="Z233">
        <v>105</v>
      </c>
    </row>
    <row r="234" spans="1:26" x14ac:dyDescent="0.3">
      <c r="A234">
        <v>111031225</v>
      </c>
      <c r="B234" t="s">
        <v>304</v>
      </c>
      <c r="C234">
        <v>1525</v>
      </c>
      <c r="D234">
        <v>199</v>
      </c>
      <c r="E234">
        <v>168</v>
      </c>
      <c r="F234">
        <v>840</v>
      </c>
      <c r="G234">
        <v>318</v>
      </c>
      <c r="H234">
        <v>648</v>
      </c>
      <c r="I234">
        <v>678</v>
      </c>
      <c r="J234">
        <v>464</v>
      </c>
      <c r="K234">
        <v>334</v>
      </c>
      <c r="L234">
        <v>218</v>
      </c>
      <c r="M234">
        <v>401</v>
      </c>
      <c r="N234">
        <v>61</v>
      </c>
      <c r="O234">
        <v>291</v>
      </c>
      <c r="P234">
        <v>97</v>
      </c>
      <c r="Q234">
        <v>551</v>
      </c>
      <c r="R234">
        <v>326</v>
      </c>
      <c r="S234">
        <v>231</v>
      </c>
      <c r="T234">
        <v>402</v>
      </c>
      <c r="U234">
        <v>590</v>
      </c>
      <c r="V234">
        <v>250</v>
      </c>
      <c r="W234">
        <v>1632</v>
      </c>
      <c r="X234">
        <v>67</v>
      </c>
      <c r="Y234">
        <v>64</v>
      </c>
      <c r="Z234">
        <v>120</v>
      </c>
    </row>
    <row r="235" spans="1:26" x14ac:dyDescent="0.3">
      <c r="A235">
        <v>111031226</v>
      </c>
      <c r="B235" t="s">
        <v>305</v>
      </c>
      <c r="C235">
        <v>1416</v>
      </c>
      <c r="D235">
        <v>326</v>
      </c>
      <c r="E235">
        <v>233</v>
      </c>
      <c r="F235">
        <v>743</v>
      </c>
      <c r="G235">
        <v>114</v>
      </c>
      <c r="H235">
        <v>448</v>
      </c>
      <c r="I235">
        <v>642</v>
      </c>
      <c r="J235">
        <v>142</v>
      </c>
      <c r="K235">
        <v>336</v>
      </c>
      <c r="L235">
        <v>297</v>
      </c>
      <c r="M235">
        <v>583</v>
      </c>
      <c r="N235">
        <v>110</v>
      </c>
      <c r="O235">
        <v>271</v>
      </c>
      <c r="P235">
        <v>76</v>
      </c>
      <c r="Q235">
        <v>515</v>
      </c>
      <c r="R235">
        <v>118</v>
      </c>
      <c r="S235">
        <v>261</v>
      </c>
      <c r="T235">
        <v>425</v>
      </c>
      <c r="U235">
        <v>629</v>
      </c>
      <c r="V235">
        <v>94</v>
      </c>
      <c r="W235">
        <v>1372</v>
      </c>
      <c r="X235">
        <v>147</v>
      </c>
      <c r="Y235">
        <v>63</v>
      </c>
      <c r="Z235">
        <v>122</v>
      </c>
    </row>
    <row r="236" spans="1:26" x14ac:dyDescent="0.3">
      <c r="A236">
        <v>111031227</v>
      </c>
      <c r="B236" t="s">
        <v>306</v>
      </c>
      <c r="C236">
        <v>1852</v>
      </c>
      <c r="D236">
        <v>265</v>
      </c>
      <c r="E236">
        <v>259</v>
      </c>
      <c r="F236">
        <v>954</v>
      </c>
      <c r="G236">
        <v>374</v>
      </c>
      <c r="H236">
        <v>779</v>
      </c>
      <c r="I236">
        <v>808</v>
      </c>
      <c r="J236">
        <v>581</v>
      </c>
      <c r="K236">
        <v>357</v>
      </c>
      <c r="L236">
        <v>318</v>
      </c>
      <c r="M236">
        <v>480</v>
      </c>
      <c r="N236">
        <v>89</v>
      </c>
      <c r="O236">
        <v>304</v>
      </c>
      <c r="P236">
        <v>145</v>
      </c>
      <c r="Q236">
        <v>666</v>
      </c>
      <c r="R236">
        <v>382</v>
      </c>
      <c r="S236">
        <v>220</v>
      </c>
      <c r="T236">
        <v>383</v>
      </c>
      <c r="U236">
        <v>914</v>
      </c>
      <c r="V236">
        <v>297</v>
      </c>
      <c r="W236">
        <v>1755</v>
      </c>
      <c r="X236">
        <v>122</v>
      </c>
      <c r="Y236">
        <v>70</v>
      </c>
      <c r="Z236">
        <v>157</v>
      </c>
    </row>
    <row r="237" spans="1:26" x14ac:dyDescent="0.3">
      <c r="A237">
        <v>111031228</v>
      </c>
      <c r="B237" t="s">
        <v>307</v>
      </c>
      <c r="C237">
        <v>1052</v>
      </c>
      <c r="D237">
        <v>110</v>
      </c>
      <c r="E237">
        <v>160</v>
      </c>
      <c r="F237">
        <v>604</v>
      </c>
      <c r="G237">
        <v>177</v>
      </c>
      <c r="H237">
        <v>473</v>
      </c>
      <c r="I237">
        <v>468</v>
      </c>
      <c r="J237">
        <v>348</v>
      </c>
      <c r="K237">
        <v>236</v>
      </c>
      <c r="L237">
        <v>103</v>
      </c>
      <c r="M237">
        <v>250</v>
      </c>
      <c r="N237">
        <v>54</v>
      </c>
      <c r="O237">
        <v>249</v>
      </c>
      <c r="P237">
        <v>75</v>
      </c>
      <c r="Q237">
        <v>380</v>
      </c>
      <c r="R237">
        <v>184</v>
      </c>
      <c r="S237">
        <v>132</v>
      </c>
      <c r="T237">
        <v>277</v>
      </c>
      <c r="U237">
        <v>428</v>
      </c>
      <c r="V237">
        <v>212</v>
      </c>
      <c r="W237">
        <v>979</v>
      </c>
      <c r="X237">
        <v>34</v>
      </c>
      <c r="Y237">
        <v>13</v>
      </c>
      <c r="Z237">
        <v>85</v>
      </c>
    </row>
    <row r="238" spans="1:26" x14ac:dyDescent="0.3">
      <c r="A238">
        <v>111031229</v>
      </c>
      <c r="B238" t="s">
        <v>308</v>
      </c>
      <c r="C238">
        <v>3760</v>
      </c>
      <c r="D238">
        <v>842</v>
      </c>
      <c r="E238">
        <v>602</v>
      </c>
      <c r="F238">
        <v>2053</v>
      </c>
      <c r="G238">
        <v>262</v>
      </c>
      <c r="H238">
        <v>1695</v>
      </c>
      <c r="I238">
        <v>1222</v>
      </c>
      <c r="J238">
        <v>624</v>
      </c>
      <c r="K238">
        <v>628</v>
      </c>
      <c r="L238">
        <v>1781</v>
      </c>
      <c r="M238">
        <v>452</v>
      </c>
      <c r="N238">
        <v>616</v>
      </c>
      <c r="O238">
        <v>854</v>
      </c>
      <c r="P238">
        <v>258</v>
      </c>
      <c r="Q238">
        <v>930</v>
      </c>
      <c r="R238">
        <v>258</v>
      </c>
      <c r="S238">
        <v>196</v>
      </c>
      <c r="T238">
        <v>574</v>
      </c>
      <c r="U238">
        <v>2568</v>
      </c>
      <c r="V238">
        <v>399</v>
      </c>
      <c r="W238">
        <v>971</v>
      </c>
      <c r="X238">
        <v>51</v>
      </c>
      <c r="Y238">
        <v>15</v>
      </c>
      <c r="Z238">
        <v>103</v>
      </c>
    </row>
    <row r="239" spans="1:26" x14ac:dyDescent="0.3">
      <c r="A239">
        <v>111031230</v>
      </c>
      <c r="B239" t="s">
        <v>309</v>
      </c>
      <c r="C239" t="s">
        <v>73</v>
      </c>
      <c r="D239" t="s">
        <v>73</v>
      </c>
      <c r="E239" t="s">
        <v>73</v>
      </c>
      <c r="F239" t="s">
        <v>73</v>
      </c>
      <c r="G239" t="s">
        <v>73</v>
      </c>
      <c r="H239" t="s">
        <v>73</v>
      </c>
      <c r="I239" t="s">
        <v>73</v>
      </c>
      <c r="J239" t="s">
        <v>73</v>
      </c>
      <c r="K239" t="s">
        <v>73</v>
      </c>
      <c r="L239" t="s">
        <v>73</v>
      </c>
      <c r="M239" t="s">
        <v>73</v>
      </c>
      <c r="N239" t="s">
        <v>73</v>
      </c>
      <c r="O239" t="s">
        <v>73</v>
      </c>
      <c r="P239" t="s">
        <v>73</v>
      </c>
      <c r="Q239" t="s">
        <v>73</v>
      </c>
      <c r="R239" t="s">
        <v>73</v>
      </c>
      <c r="S239" t="s">
        <v>73</v>
      </c>
      <c r="T239" t="s">
        <v>73</v>
      </c>
      <c r="U239" t="s">
        <v>73</v>
      </c>
      <c r="V239" t="s">
        <v>73</v>
      </c>
      <c r="W239" t="s">
        <v>73</v>
      </c>
      <c r="X239" t="s">
        <v>73</v>
      </c>
      <c r="Y239" t="s">
        <v>73</v>
      </c>
      <c r="Z239" t="s">
        <v>73</v>
      </c>
    </row>
    <row r="240" spans="1:26" x14ac:dyDescent="0.3">
      <c r="A240">
        <v>111031231</v>
      </c>
      <c r="B240" t="s">
        <v>310</v>
      </c>
      <c r="C240">
        <v>1821</v>
      </c>
      <c r="D240">
        <v>280</v>
      </c>
      <c r="E240">
        <v>236</v>
      </c>
      <c r="F240">
        <v>1099</v>
      </c>
      <c r="G240">
        <v>205</v>
      </c>
      <c r="H240">
        <v>895</v>
      </c>
      <c r="I240">
        <v>645</v>
      </c>
      <c r="J240">
        <v>367</v>
      </c>
      <c r="K240">
        <v>454</v>
      </c>
      <c r="L240">
        <v>473</v>
      </c>
      <c r="M240">
        <v>388</v>
      </c>
      <c r="N240">
        <v>153</v>
      </c>
      <c r="O240">
        <v>403</v>
      </c>
      <c r="P240">
        <v>128</v>
      </c>
      <c r="Q240">
        <v>640</v>
      </c>
      <c r="R240">
        <v>216</v>
      </c>
      <c r="S240">
        <v>242</v>
      </c>
      <c r="T240">
        <v>313</v>
      </c>
      <c r="U240">
        <v>938</v>
      </c>
      <c r="V240">
        <v>258</v>
      </c>
      <c r="W240">
        <v>1757</v>
      </c>
      <c r="X240">
        <v>137</v>
      </c>
      <c r="Y240">
        <v>137</v>
      </c>
      <c r="Z240">
        <v>124</v>
      </c>
    </row>
    <row r="241" spans="1:26" x14ac:dyDescent="0.3">
      <c r="A241">
        <v>111031232</v>
      </c>
      <c r="B241" t="s">
        <v>311</v>
      </c>
      <c r="C241">
        <v>809</v>
      </c>
      <c r="D241">
        <v>73</v>
      </c>
      <c r="E241">
        <v>78</v>
      </c>
      <c r="F241">
        <v>409</v>
      </c>
      <c r="G241">
        <v>249</v>
      </c>
      <c r="H241">
        <v>358</v>
      </c>
      <c r="I241">
        <v>378</v>
      </c>
      <c r="J241">
        <v>245</v>
      </c>
      <c r="K241">
        <v>276</v>
      </c>
      <c r="L241">
        <v>88</v>
      </c>
      <c r="M241">
        <v>145</v>
      </c>
      <c r="N241">
        <v>21</v>
      </c>
      <c r="O241">
        <v>136</v>
      </c>
      <c r="P241">
        <v>64</v>
      </c>
      <c r="Q241">
        <v>258</v>
      </c>
      <c r="R241">
        <v>258</v>
      </c>
      <c r="S241">
        <v>255</v>
      </c>
      <c r="T241">
        <v>136</v>
      </c>
      <c r="U241">
        <v>291</v>
      </c>
      <c r="V241">
        <v>110</v>
      </c>
      <c r="W241">
        <v>1096</v>
      </c>
      <c r="X241">
        <v>59</v>
      </c>
      <c r="Y241">
        <v>8</v>
      </c>
      <c r="Z241">
        <v>73</v>
      </c>
    </row>
    <row r="242" spans="1:26" x14ac:dyDescent="0.3">
      <c r="A242">
        <v>111031233</v>
      </c>
      <c r="B242" t="s">
        <v>312</v>
      </c>
      <c r="C242">
        <v>2434</v>
      </c>
      <c r="D242">
        <v>402</v>
      </c>
      <c r="E242">
        <v>305</v>
      </c>
      <c r="F242">
        <v>1234</v>
      </c>
      <c r="G242">
        <v>494</v>
      </c>
      <c r="H242">
        <v>1003</v>
      </c>
      <c r="I242">
        <v>1030</v>
      </c>
      <c r="J242">
        <v>603</v>
      </c>
      <c r="K242">
        <v>592</v>
      </c>
      <c r="L242">
        <v>518</v>
      </c>
      <c r="M242">
        <v>622</v>
      </c>
      <c r="N242">
        <v>137</v>
      </c>
      <c r="O242">
        <v>347</v>
      </c>
      <c r="P242">
        <v>154</v>
      </c>
      <c r="Q242">
        <v>890</v>
      </c>
      <c r="R242">
        <v>504</v>
      </c>
      <c r="S242">
        <v>395</v>
      </c>
      <c r="T242">
        <v>565</v>
      </c>
      <c r="U242">
        <v>981</v>
      </c>
      <c r="V242">
        <v>419</v>
      </c>
      <c r="W242">
        <v>2804</v>
      </c>
      <c r="X242">
        <v>209</v>
      </c>
      <c r="Y242">
        <v>96</v>
      </c>
      <c r="Z242">
        <v>201</v>
      </c>
    </row>
    <row r="243" spans="1:26" x14ac:dyDescent="0.3">
      <c r="A243">
        <v>111031234</v>
      </c>
      <c r="B243" t="s">
        <v>313</v>
      </c>
      <c r="C243">
        <v>1406</v>
      </c>
      <c r="D243">
        <v>153</v>
      </c>
      <c r="E243">
        <v>304</v>
      </c>
      <c r="F243">
        <v>719</v>
      </c>
      <c r="G243">
        <v>230</v>
      </c>
      <c r="H243">
        <v>638</v>
      </c>
      <c r="I243">
        <v>615</v>
      </c>
      <c r="J243">
        <v>449</v>
      </c>
      <c r="K243">
        <v>200</v>
      </c>
      <c r="L243">
        <v>185</v>
      </c>
      <c r="M243">
        <v>462</v>
      </c>
      <c r="N243">
        <v>29</v>
      </c>
      <c r="O243">
        <v>271</v>
      </c>
      <c r="P243">
        <v>136</v>
      </c>
      <c r="Q243">
        <v>586</v>
      </c>
      <c r="R243">
        <v>232</v>
      </c>
      <c r="S243">
        <v>153</v>
      </c>
      <c r="T243">
        <v>371</v>
      </c>
      <c r="U243">
        <v>594</v>
      </c>
      <c r="V243">
        <v>269</v>
      </c>
      <c r="W243">
        <v>1442</v>
      </c>
      <c r="X243">
        <v>165</v>
      </c>
      <c r="Y243">
        <v>44</v>
      </c>
      <c r="Z243">
        <v>112</v>
      </c>
    </row>
    <row r="244" spans="1:26" x14ac:dyDescent="0.3">
      <c r="A244">
        <v>111031235</v>
      </c>
      <c r="B244" t="s">
        <v>314</v>
      </c>
      <c r="C244">
        <v>911</v>
      </c>
      <c r="D244">
        <v>131</v>
      </c>
      <c r="E244">
        <v>123</v>
      </c>
      <c r="F244">
        <v>542</v>
      </c>
      <c r="G244">
        <v>115</v>
      </c>
      <c r="H244">
        <v>339</v>
      </c>
      <c r="I244">
        <v>441</v>
      </c>
      <c r="J244">
        <v>226</v>
      </c>
      <c r="K244">
        <v>175</v>
      </c>
      <c r="L244">
        <v>139</v>
      </c>
      <c r="M244">
        <v>202</v>
      </c>
      <c r="N244">
        <v>62</v>
      </c>
      <c r="O244">
        <v>241</v>
      </c>
      <c r="P244">
        <v>89</v>
      </c>
      <c r="Q244">
        <v>273</v>
      </c>
      <c r="R244">
        <v>115</v>
      </c>
      <c r="S244">
        <v>96</v>
      </c>
      <c r="T244">
        <v>163</v>
      </c>
      <c r="U244">
        <v>521</v>
      </c>
      <c r="V244">
        <v>77</v>
      </c>
      <c r="W244">
        <v>766</v>
      </c>
      <c r="X244">
        <v>37</v>
      </c>
      <c r="Y244">
        <v>14</v>
      </c>
      <c r="Z244">
        <v>61</v>
      </c>
    </row>
    <row r="245" spans="1:26" x14ac:dyDescent="0.3">
      <c r="A245">
        <v>112011236</v>
      </c>
      <c r="B245" t="s">
        <v>315</v>
      </c>
      <c r="C245">
        <v>2881</v>
      </c>
      <c r="D245">
        <v>384</v>
      </c>
      <c r="E245">
        <v>334</v>
      </c>
      <c r="F245">
        <v>1471</v>
      </c>
      <c r="G245">
        <v>693</v>
      </c>
      <c r="H245">
        <v>1269</v>
      </c>
      <c r="I245">
        <v>1229</v>
      </c>
      <c r="J245">
        <v>797</v>
      </c>
      <c r="K245">
        <v>815</v>
      </c>
      <c r="L245">
        <v>321</v>
      </c>
      <c r="M245">
        <v>769</v>
      </c>
      <c r="N245">
        <v>184</v>
      </c>
      <c r="O245">
        <v>520</v>
      </c>
      <c r="P245">
        <v>160</v>
      </c>
      <c r="Q245">
        <v>919</v>
      </c>
      <c r="R245">
        <v>715</v>
      </c>
      <c r="S245">
        <v>524</v>
      </c>
      <c r="T245">
        <v>556</v>
      </c>
      <c r="U245">
        <v>1185</v>
      </c>
      <c r="V245">
        <v>510</v>
      </c>
      <c r="W245">
        <v>2925</v>
      </c>
      <c r="X245">
        <v>247</v>
      </c>
      <c r="Y245">
        <v>21</v>
      </c>
      <c r="Z245">
        <v>182</v>
      </c>
    </row>
    <row r="246" spans="1:26" x14ac:dyDescent="0.3">
      <c r="A246">
        <v>112011237</v>
      </c>
      <c r="B246" t="s">
        <v>316</v>
      </c>
      <c r="C246">
        <v>2009</v>
      </c>
      <c r="D246">
        <v>359</v>
      </c>
      <c r="E246">
        <v>255</v>
      </c>
      <c r="F246">
        <v>1029</v>
      </c>
      <c r="G246">
        <v>365</v>
      </c>
      <c r="H246">
        <v>799</v>
      </c>
      <c r="I246">
        <v>850</v>
      </c>
      <c r="J246">
        <v>321</v>
      </c>
      <c r="K246">
        <v>570</v>
      </c>
      <c r="L246">
        <v>468</v>
      </c>
      <c r="M246">
        <v>536</v>
      </c>
      <c r="N246">
        <v>151</v>
      </c>
      <c r="O246">
        <v>419</v>
      </c>
      <c r="P246">
        <v>66</v>
      </c>
      <c r="Q246">
        <v>639</v>
      </c>
      <c r="R246">
        <v>374</v>
      </c>
      <c r="S246">
        <v>370</v>
      </c>
      <c r="T246">
        <v>709</v>
      </c>
      <c r="U246">
        <v>791</v>
      </c>
      <c r="V246">
        <v>116</v>
      </c>
      <c r="W246">
        <v>1883</v>
      </c>
      <c r="X246">
        <v>116</v>
      </c>
      <c r="Y246">
        <v>8</v>
      </c>
      <c r="Z246">
        <v>113</v>
      </c>
    </row>
    <row r="247" spans="1:26" x14ac:dyDescent="0.3">
      <c r="A247">
        <v>112011238</v>
      </c>
      <c r="B247" t="s">
        <v>317</v>
      </c>
      <c r="C247">
        <v>810</v>
      </c>
      <c r="D247">
        <v>151</v>
      </c>
      <c r="E247">
        <v>103</v>
      </c>
      <c r="F247">
        <v>454</v>
      </c>
      <c r="G247">
        <v>101</v>
      </c>
      <c r="H247">
        <v>299</v>
      </c>
      <c r="I247">
        <v>359</v>
      </c>
      <c r="J247">
        <v>111</v>
      </c>
      <c r="K247">
        <v>237</v>
      </c>
      <c r="L247">
        <v>155</v>
      </c>
      <c r="M247">
        <v>221</v>
      </c>
      <c r="N247">
        <v>44</v>
      </c>
      <c r="O247">
        <v>269</v>
      </c>
      <c r="P247">
        <v>31</v>
      </c>
      <c r="Q247">
        <v>211</v>
      </c>
      <c r="R247">
        <v>102</v>
      </c>
      <c r="S247">
        <v>98</v>
      </c>
      <c r="T247">
        <v>362</v>
      </c>
      <c r="U247">
        <v>263</v>
      </c>
      <c r="V247">
        <v>78</v>
      </c>
      <c r="W247">
        <v>475</v>
      </c>
      <c r="X247">
        <v>8</v>
      </c>
      <c r="Y247">
        <v>6</v>
      </c>
      <c r="Z247">
        <v>12</v>
      </c>
    </row>
    <row r="248" spans="1:26" x14ac:dyDescent="0.3">
      <c r="A248">
        <v>112011239</v>
      </c>
      <c r="B248" t="s">
        <v>318</v>
      </c>
      <c r="C248">
        <v>1438</v>
      </c>
      <c r="D248">
        <v>170</v>
      </c>
      <c r="E248">
        <v>305</v>
      </c>
      <c r="F248">
        <v>790</v>
      </c>
      <c r="G248">
        <v>173</v>
      </c>
      <c r="H248">
        <v>587</v>
      </c>
      <c r="I248">
        <v>681</v>
      </c>
      <c r="J248">
        <v>273</v>
      </c>
      <c r="K248">
        <v>416</v>
      </c>
      <c r="L248">
        <v>272</v>
      </c>
      <c r="M248">
        <v>336</v>
      </c>
      <c r="N248">
        <v>144</v>
      </c>
      <c r="O248">
        <v>455</v>
      </c>
      <c r="P248">
        <v>147</v>
      </c>
      <c r="Q248">
        <v>339</v>
      </c>
      <c r="R248">
        <v>183</v>
      </c>
      <c r="S248">
        <v>167</v>
      </c>
      <c r="T248">
        <v>594</v>
      </c>
      <c r="U248">
        <v>562</v>
      </c>
      <c r="V248">
        <v>31</v>
      </c>
      <c r="W248">
        <v>1140</v>
      </c>
      <c r="X248">
        <v>32</v>
      </c>
      <c r="Y248">
        <v>7</v>
      </c>
      <c r="Z248">
        <v>47</v>
      </c>
    </row>
    <row r="249" spans="1:26" x14ac:dyDescent="0.3">
      <c r="A249">
        <v>112011240</v>
      </c>
      <c r="B249" t="s">
        <v>319</v>
      </c>
      <c r="C249">
        <v>1229</v>
      </c>
      <c r="D249">
        <v>156</v>
      </c>
      <c r="E249">
        <v>196</v>
      </c>
      <c r="F249">
        <v>720</v>
      </c>
      <c r="G249">
        <v>156</v>
      </c>
      <c r="H249">
        <v>488</v>
      </c>
      <c r="I249">
        <v>584</v>
      </c>
      <c r="J249">
        <v>279</v>
      </c>
      <c r="K249">
        <v>492</v>
      </c>
      <c r="L249">
        <v>178</v>
      </c>
      <c r="M249">
        <v>194</v>
      </c>
      <c r="N249">
        <v>158</v>
      </c>
      <c r="O249">
        <v>352</v>
      </c>
      <c r="P249">
        <v>56</v>
      </c>
      <c r="Q249">
        <v>344</v>
      </c>
      <c r="R249">
        <v>163</v>
      </c>
      <c r="S249">
        <v>145</v>
      </c>
      <c r="T249">
        <v>324</v>
      </c>
      <c r="U249">
        <v>544</v>
      </c>
      <c r="V249">
        <v>109</v>
      </c>
      <c r="W249">
        <v>940</v>
      </c>
      <c r="X249">
        <v>46</v>
      </c>
      <c r="Y249">
        <v>14</v>
      </c>
      <c r="Z249">
        <v>70</v>
      </c>
    </row>
    <row r="250" spans="1:26" x14ac:dyDescent="0.3">
      <c r="A250">
        <v>112011241</v>
      </c>
      <c r="B250" t="s">
        <v>320</v>
      </c>
      <c r="C250">
        <v>921</v>
      </c>
      <c r="D250">
        <v>140</v>
      </c>
      <c r="E250">
        <v>117</v>
      </c>
      <c r="F250">
        <v>424</v>
      </c>
      <c r="G250">
        <v>240</v>
      </c>
      <c r="H250">
        <v>359</v>
      </c>
      <c r="I250">
        <v>422</v>
      </c>
      <c r="J250">
        <v>246</v>
      </c>
      <c r="K250">
        <v>255</v>
      </c>
      <c r="L250">
        <v>148</v>
      </c>
      <c r="M250">
        <v>242</v>
      </c>
      <c r="N250">
        <v>40</v>
      </c>
      <c r="O250">
        <v>156</v>
      </c>
      <c r="P250">
        <v>44</v>
      </c>
      <c r="Q250">
        <v>292</v>
      </c>
      <c r="R250">
        <v>250</v>
      </c>
      <c r="S250">
        <v>201</v>
      </c>
      <c r="T250">
        <v>200</v>
      </c>
      <c r="U250">
        <v>409</v>
      </c>
      <c r="V250">
        <v>84</v>
      </c>
      <c r="W250">
        <v>947</v>
      </c>
      <c r="X250">
        <v>64</v>
      </c>
      <c r="Y250" t="s">
        <v>73</v>
      </c>
      <c r="Z250">
        <v>47</v>
      </c>
    </row>
    <row r="251" spans="1:26" x14ac:dyDescent="0.3">
      <c r="A251">
        <v>112011242</v>
      </c>
      <c r="B251" t="s">
        <v>321</v>
      </c>
      <c r="C251">
        <v>817</v>
      </c>
      <c r="D251">
        <v>93</v>
      </c>
      <c r="E251">
        <v>101</v>
      </c>
      <c r="F251">
        <v>522</v>
      </c>
      <c r="G251">
        <v>101</v>
      </c>
      <c r="H251">
        <v>332</v>
      </c>
      <c r="I251">
        <v>392</v>
      </c>
      <c r="J251">
        <v>83</v>
      </c>
      <c r="K251">
        <v>375</v>
      </c>
      <c r="L251">
        <v>78</v>
      </c>
      <c r="M251">
        <v>219</v>
      </c>
      <c r="N251">
        <v>77</v>
      </c>
      <c r="O251">
        <v>285</v>
      </c>
      <c r="P251">
        <v>54</v>
      </c>
      <c r="Q251">
        <v>203</v>
      </c>
      <c r="R251">
        <v>105</v>
      </c>
      <c r="S251">
        <v>173</v>
      </c>
      <c r="T251">
        <v>304</v>
      </c>
      <c r="U251">
        <v>321</v>
      </c>
      <c r="V251" t="s">
        <v>73</v>
      </c>
      <c r="W251">
        <v>653</v>
      </c>
      <c r="X251">
        <v>16</v>
      </c>
      <c r="Y251" t="s">
        <v>73</v>
      </c>
      <c r="Z251">
        <v>17</v>
      </c>
    </row>
    <row r="252" spans="1:26" x14ac:dyDescent="0.3">
      <c r="A252">
        <v>112011243</v>
      </c>
      <c r="B252" t="s">
        <v>322</v>
      </c>
      <c r="C252">
        <v>1496</v>
      </c>
      <c r="D252">
        <v>252</v>
      </c>
      <c r="E252">
        <v>243</v>
      </c>
      <c r="F252">
        <v>803</v>
      </c>
      <c r="G252">
        <v>197</v>
      </c>
      <c r="H252">
        <v>580</v>
      </c>
      <c r="I252">
        <v>663</v>
      </c>
      <c r="J252">
        <v>254</v>
      </c>
      <c r="K252">
        <v>378</v>
      </c>
      <c r="L252">
        <v>353</v>
      </c>
      <c r="M252">
        <v>406</v>
      </c>
      <c r="N252">
        <v>70</v>
      </c>
      <c r="O252">
        <v>418</v>
      </c>
      <c r="P252">
        <v>89</v>
      </c>
      <c r="Q252">
        <v>453</v>
      </c>
      <c r="R252">
        <v>213</v>
      </c>
      <c r="S252">
        <v>157</v>
      </c>
      <c r="T252">
        <v>591</v>
      </c>
      <c r="U252">
        <v>594</v>
      </c>
      <c r="V252">
        <v>127</v>
      </c>
      <c r="W252">
        <v>1061</v>
      </c>
      <c r="X252">
        <v>17</v>
      </c>
      <c r="Y252">
        <v>6</v>
      </c>
      <c r="Z252">
        <v>38</v>
      </c>
    </row>
    <row r="253" spans="1:26" x14ac:dyDescent="0.3">
      <c r="A253">
        <v>112021244</v>
      </c>
      <c r="B253" t="s">
        <v>323</v>
      </c>
      <c r="C253">
        <v>2181</v>
      </c>
      <c r="D253">
        <v>476</v>
      </c>
      <c r="E253">
        <v>267</v>
      </c>
      <c r="F253">
        <v>949</v>
      </c>
      <c r="G253">
        <v>489</v>
      </c>
      <c r="H253">
        <v>857</v>
      </c>
      <c r="I253">
        <v>848</v>
      </c>
      <c r="J253">
        <v>469</v>
      </c>
      <c r="K253">
        <v>466</v>
      </c>
      <c r="L253">
        <v>534</v>
      </c>
      <c r="M253">
        <v>688</v>
      </c>
      <c r="N253">
        <v>110</v>
      </c>
      <c r="O253">
        <v>252</v>
      </c>
      <c r="P253">
        <v>95</v>
      </c>
      <c r="Q253">
        <v>730</v>
      </c>
      <c r="R253">
        <v>518</v>
      </c>
      <c r="S253">
        <v>384</v>
      </c>
      <c r="T253">
        <v>583</v>
      </c>
      <c r="U253">
        <v>851</v>
      </c>
      <c r="V253">
        <v>321</v>
      </c>
      <c r="W253">
        <v>2397</v>
      </c>
      <c r="X253">
        <v>342</v>
      </c>
      <c r="Y253">
        <v>13</v>
      </c>
      <c r="Z253">
        <v>158</v>
      </c>
    </row>
    <row r="254" spans="1:26" x14ac:dyDescent="0.3">
      <c r="A254">
        <v>112021245</v>
      </c>
      <c r="B254" t="s">
        <v>324</v>
      </c>
      <c r="C254">
        <v>1058</v>
      </c>
      <c r="D254">
        <v>209</v>
      </c>
      <c r="E254">
        <v>171</v>
      </c>
      <c r="F254">
        <v>464</v>
      </c>
      <c r="G254">
        <v>213</v>
      </c>
      <c r="H254">
        <v>325</v>
      </c>
      <c r="I254">
        <v>523</v>
      </c>
      <c r="J254">
        <v>163</v>
      </c>
      <c r="K254">
        <v>228</v>
      </c>
      <c r="L254">
        <v>295</v>
      </c>
      <c r="M254">
        <v>254</v>
      </c>
      <c r="N254">
        <v>69</v>
      </c>
      <c r="O254">
        <v>97</v>
      </c>
      <c r="P254">
        <v>80</v>
      </c>
      <c r="Q254">
        <v>372</v>
      </c>
      <c r="R254">
        <v>230</v>
      </c>
      <c r="S254">
        <v>231</v>
      </c>
      <c r="T254">
        <v>407</v>
      </c>
      <c r="U254">
        <v>396</v>
      </c>
      <c r="V254" t="s">
        <v>73</v>
      </c>
      <c r="W254">
        <v>1345</v>
      </c>
      <c r="X254">
        <v>93</v>
      </c>
      <c r="Y254" t="s">
        <v>73</v>
      </c>
      <c r="Z254">
        <v>104</v>
      </c>
    </row>
    <row r="255" spans="1:26" x14ac:dyDescent="0.3">
      <c r="A255">
        <v>112021246</v>
      </c>
      <c r="B255" t="s">
        <v>325</v>
      </c>
      <c r="C255">
        <v>1770</v>
      </c>
      <c r="D255">
        <v>370</v>
      </c>
      <c r="E255">
        <v>193</v>
      </c>
      <c r="F255">
        <v>842</v>
      </c>
      <c r="G255">
        <v>366</v>
      </c>
      <c r="H255">
        <v>700</v>
      </c>
      <c r="I255">
        <v>701</v>
      </c>
      <c r="J255">
        <v>385</v>
      </c>
      <c r="K255">
        <v>343</v>
      </c>
      <c r="L255">
        <v>376</v>
      </c>
      <c r="M255">
        <v>611</v>
      </c>
      <c r="N255">
        <v>75</v>
      </c>
      <c r="O255">
        <v>219</v>
      </c>
      <c r="P255">
        <v>98</v>
      </c>
      <c r="Q255">
        <v>630</v>
      </c>
      <c r="R255">
        <v>379</v>
      </c>
      <c r="S255">
        <v>296</v>
      </c>
      <c r="T255">
        <v>520</v>
      </c>
      <c r="U255">
        <v>624</v>
      </c>
      <c r="V255">
        <v>301</v>
      </c>
      <c r="W255">
        <v>1928</v>
      </c>
      <c r="X255">
        <v>236</v>
      </c>
      <c r="Y255">
        <v>17</v>
      </c>
      <c r="Z255">
        <v>183</v>
      </c>
    </row>
    <row r="256" spans="1:26" x14ac:dyDescent="0.3">
      <c r="A256">
        <v>112021247</v>
      </c>
      <c r="B256" t="s">
        <v>326</v>
      </c>
      <c r="C256">
        <v>1372</v>
      </c>
      <c r="D256">
        <v>280</v>
      </c>
      <c r="E256">
        <v>195</v>
      </c>
      <c r="F256">
        <v>574</v>
      </c>
      <c r="G256">
        <v>323</v>
      </c>
      <c r="H256">
        <v>554</v>
      </c>
      <c r="I256">
        <v>538</v>
      </c>
      <c r="J256">
        <v>268</v>
      </c>
      <c r="K256">
        <v>290</v>
      </c>
      <c r="L256">
        <v>285</v>
      </c>
      <c r="M256">
        <v>494</v>
      </c>
      <c r="N256">
        <v>54</v>
      </c>
      <c r="O256">
        <v>168</v>
      </c>
      <c r="P256">
        <v>34</v>
      </c>
      <c r="Q256">
        <v>501</v>
      </c>
      <c r="R256">
        <v>334</v>
      </c>
      <c r="S256">
        <v>279</v>
      </c>
      <c r="T256">
        <v>493</v>
      </c>
      <c r="U256">
        <v>428</v>
      </c>
      <c r="V256">
        <v>159</v>
      </c>
      <c r="W256">
        <v>1657</v>
      </c>
      <c r="X256">
        <v>135</v>
      </c>
      <c r="Y256" t="s">
        <v>73</v>
      </c>
      <c r="Z256">
        <v>111</v>
      </c>
    </row>
    <row r="257" spans="1:26" x14ac:dyDescent="0.3">
      <c r="A257">
        <v>112021248</v>
      </c>
      <c r="B257" t="s">
        <v>327</v>
      </c>
      <c r="C257">
        <v>2474</v>
      </c>
      <c r="D257">
        <v>470</v>
      </c>
      <c r="E257">
        <v>342</v>
      </c>
      <c r="F257">
        <v>1178</v>
      </c>
      <c r="G257">
        <v>483</v>
      </c>
      <c r="H257">
        <v>1017</v>
      </c>
      <c r="I257">
        <v>986</v>
      </c>
      <c r="J257">
        <v>737</v>
      </c>
      <c r="K257">
        <v>326</v>
      </c>
      <c r="L257">
        <v>534</v>
      </c>
      <c r="M257">
        <v>791</v>
      </c>
      <c r="N257">
        <v>97</v>
      </c>
      <c r="O257">
        <v>363</v>
      </c>
      <c r="P257">
        <v>170</v>
      </c>
      <c r="Q257">
        <v>869</v>
      </c>
      <c r="R257">
        <v>504</v>
      </c>
      <c r="S257">
        <v>219</v>
      </c>
      <c r="T257">
        <v>667</v>
      </c>
      <c r="U257">
        <v>1132</v>
      </c>
      <c r="V257">
        <v>343</v>
      </c>
      <c r="W257">
        <v>2410</v>
      </c>
      <c r="X257">
        <v>218</v>
      </c>
      <c r="Y257">
        <v>8</v>
      </c>
      <c r="Z257">
        <v>221</v>
      </c>
    </row>
    <row r="258" spans="1:26" x14ac:dyDescent="0.3">
      <c r="A258">
        <v>112021249</v>
      </c>
      <c r="B258" t="s">
        <v>328</v>
      </c>
      <c r="C258">
        <v>1772</v>
      </c>
      <c r="D258">
        <v>312</v>
      </c>
      <c r="E258">
        <v>290</v>
      </c>
      <c r="F258">
        <v>905</v>
      </c>
      <c r="G258">
        <v>265</v>
      </c>
      <c r="H258">
        <v>626</v>
      </c>
      <c r="I258">
        <v>834</v>
      </c>
      <c r="J258">
        <v>283</v>
      </c>
      <c r="K258">
        <v>387</v>
      </c>
      <c r="L258">
        <v>511</v>
      </c>
      <c r="M258">
        <v>407</v>
      </c>
      <c r="N258">
        <v>99</v>
      </c>
      <c r="O258">
        <v>300</v>
      </c>
      <c r="P258">
        <v>149</v>
      </c>
      <c r="Q258">
        <v>630</v>
      </c>
      <c r="R258">
        <v>283</v>
      </c>
      <c r="S258">
        <v>341</v>
      </c>
      <c r="T258">
        <v>719</v>
      </c>
      <c r="U258">
        <v>669</v>
      </c>
      <c r="V258" t="s">
        <v>73</v>
      </c>
      <c r="W258">
        <v>2033</v>
      </c>
      <c r="X258">
        <v>96</v>
      </c>
      <c r="Y258" t="s">
        <v>73</v>
      </c>
      <c r="Z258">
        <v>116</v>
      </c>
    </row>
    <row r="259" spans="1:26" x14ac:dyDescent="0.3">
      <c r="A259">
        <v>112031250</v>
      </c>
      <c r="B259" t="s">
        <v>329</v>
      </c>
      <c r="C259">
        <v>1742</v>
      </c>
      <c r="D259">
        <v>265</v>
      </c>
      <c r="E259">
        <v>195</v>
      </c>
      <c r="F259">
        <v>944</v>
      </c>
      <c r="G259">
        <v>338</v>
      </c>
      <c r="H259">
        <v>728</v>
      </c>
      <c r="I259">
        <v>749</v>
      </c>
      <c r="J259">
        <v>293</v>
      </c>
      <c r="K259">
        <v>631</v>
      </c>
      <c r="L259">
        <v>302</v>
      </c>
      <c r="M259">
        <v>379</v>
      </c>
      <c r="N259">
        <v>135</v>
      </c>
      <c r="O259">
        <v>414</v>
      </c>
      <c r="P259">
        <v>98</v>
      </c>
      <c r="Q259">
        <v>478</v>
      </c>
      <c r="R259">
        <v>352</v>
      </c>
      <c r="S259">
        <v>407</v>
      </c>
      <c r="T259">
        <v>442</v>
      </c>
      <c r="U259">
        <v>687</v>
      </c>
      <c r="V259">
        <v>165</v>
      </c>
      <c r="W259">
        <v>1584</v>
      </c>
      <c r="X259">
        <v>101</v>
      </c>
      <c r="Y259">
        <v>5</v>
      </c>
      <c r="Z259">
        <v>85</v>
      </c>
    </row>
    <row r="260" spans="1:26" x14ac:dyDescent="0.3">
      <c r="A260">
        <v>112031251</v>
      </c>
      <c r="B260" t="s">
        <v>330</v>
      </c>
      <c r="C260">
        <v>1742</v>
      </c>
      <c r="D260">
        <v>378</v>
      </c>
      <c r="E260">
        <v>165</v>
      </c>
      <c r="F260">
        <v>876</v>
      </c>
      <c r="G260">
        <v>323</v>
      </c>
      <c r="H260">
        <v>660</v>
      </c>
      <c r="I260">
        <v>704</v>
      </c>
      <c r="J260">
        <v>387</v>
      </c>
      <c r="K260">
        <v>379</v>
      </c>
      <c r="L260">
        <v>378</v>
      </c>
      <c r="M260">
        <v>562</v>
      </c>
      <c r="N260">
        <v>101</v>
      </c>
      <c r="O260">
        <v>297</v>
      </c>
      <c r="P260">
        <v>63</v>
      </c>
      <c r="Q260">
        <v>569</v>
      </c>
      <c r="R260">
        <v>334</v>
      </c>
      <c r="S260">
        <v>210</v>
      </c>
      <c r="T260">
        <v>468</v>
      </c>
      <c r="U260">
        <v>812</v>
      </c>
      <c r="V260">
        <v>223</v>
      </c>
      <c r="W260">
        <v>1645</v>
      </c>
      <c r="X260">
        <v>86</v>
      </c>
      <c r="Y260">
        <v>11</v>
      </c>
      <c r="Z260">
        <v>123</v>
      </c>
    </row>
    <row r="261" spans="1:26" x14ac:dyDescent="0.3">
      <c r="A261">
        <v>112031252</v>
      </c>
      <c r="B261" t="s">
        <v>331</v>
      </c>
      <c r="C261">
        <v>1283</v>
      </c>
      <c r="D261">
        <v>262</v>
      </c>
      <c r="E261">
        <v>163</v>
      </c>
      <c r="F261">
        <v>668</v>
      </c>
      <c r="G261">
        <v>190</v>
      </c>
      <c r="H261">
        <v>479</v>
      </c>
      <c r="I261">
        <v>542</v>
      </c>
      <c r="J261">
        <v>179</v>
      </c>
      <c r="K261">
        <v>307</v>
      </c>
      <c r="L261">
        <v>355</v>
      </c>
      <c r="M261">
        <v>403</v>
      </c>
      <c r="N261">
        <v>93</v>
      </c>
      <c r="O261">
        <v>217</v>
      </c>
      <c r="P261">
        <v>74</v>
      </c>
      <c r="Q261">
        <v>442</v>
      </c>
      <c r="R261">
        <v>194</v>
      </c>
      <c r="S261">
        <v>272</v>
      </c>
      <c r="T261">
        <v>501</v>
      </c>
      <c r="U261">
        <v>473</v>
      </c>
      <c r="V261" t="s">
        <v>73</v>
      </c>
      <c r="W261">
        <v>1495</v>
      </c>
      <c r="X261">
        <v>84</v>
      </c>
      <c r="Y261">
        <v>8</v>
      </c>
      <c r="Z261">
        <v>78</v>
      </c>
    </row>
    <row r="262" spans="1:26" x14ac:dyDescent="0.3">
      <c r="A262">
        <v>112031253</v>
      </c>
      <c r="B262" t="s">
        <v>332</v>
      </c>
      <c r="C262">
        <v>1933</v>
      </c>
      <c r="D262">
        <v>360</v>
      </c>
      <c r="E262">
        <v>265</v>
      </c>
      <c r="F262">
        <v>1024</v>
      </c>
      <c r="G262">
        <v>285</v>
      </c>
      <c r="H262">
        <v>733</v>
      </c>
      <c r="I262">
        <v>841</v>
      </c>
      <c r="J262">
        <v>304</v>
      </c>
      <c r="K262">
        <v>632</v>
      </c>
      <c r="L262">
        <v>389</v>
      </c>
      <c r="M262">
        <v>519</v>
      </c>
      <c r="N262">
        <v>196</v>
      </c>
      <c r="O262">
        <v>488</v>
      </c>
      <c r="P262">
        <v>85</v>
      </c>
      <c r="Q262">
        <v>510</v>
      </c>
      <c r="R262">
        <v>294</v>
      </c>
      <c r="S262">
        <v>315</v>
      </c>
      <c r="T262">
        <v>649</v>
      </c>
      <c r="U262">
        <v>752</v>
      </c>
      <c r="V262">
        <v>202</v>
      </c>
      <c r="W262">
        <v>1708</v>
      </c>
      <c r="X262">
        <v>71</v>
      </c>
      <c r="Y262" t="s">
        <v>73</v>
      </c>
      <c r="Z262">
        <v>90</v>
      </c>
    </row>
    <row r="263" spans="1:26" x14ac:dyDescent="0.3">
      <c r="A263">
        <v>112031254</v>
      </c>
      <c r="B263" t="s">
        <v>333</v>
      </c>
      <c r="C263">
        <v>3027</v>
      </c>
      <c r="D263">
        <v>440</v>
      </c>
      <c r="E263">
        <v>267</v>
      </c>
      <c r="F263">
        <v>1576</v>
      </c>
      <c r="G263">
        <v>744</v>
      </c>
      <c r="H263">
        <v>1273</v>
      </c>
      <c r="I263">
        <v>1314</v>
      </c>
      <c r="J263">
        <v>723</v>
      </c>
      <c r="K263">
        <v>913</v>
      </c>
      <c r="L263">
        <v>445</v>
      </c>
      <c r="M263">
        <v>726</v>
      </c>
      <c r="N263">
        <v>194</v>
      </c>
      <c r="O263">
        <v>583</v>
      </c>
      <c r="P263">
        <v>164</v>
      </c>
      <c r="Q263">
        <v>882</v>
      </c>
      <c r="R263">
        <v>764</v>
      </c>
      <c r="S263">
        <v>580</v>
      </c>
      <c r="T263">
        <v>917</v>
      </c>
      <c r="U263">
        <v>1178</v>
      </c>
      <c r="V263">
        <v>298</v>
      </c>
      <c r="W263">
        <v>2992</v>
      </c>
      <c r="X263">
        <v>184</v>
      </c>
      <c r="Y263">
        <v>34</v>
      </c>
      <c r="Z263">
        <v>194</v>
      </c>
    </row>
    <row r="264" spans="1:26" x14ac:dyDescent="0.3">
      <c r="A264">
        <v>112031550</v>
      </c>
      <c r="B264" t="s">
        <v>334</v>
      </c>
      <c r="C264">
        <v>2088</v>
      </c>
      <c r="D264">
        <v>336</v>
      </c>
      <c r="E264">
        <v>208</v>
      </c>
      <c r="F264">
        <v>1117</v>
      </c>
      <c r="G264">
        <v>428</v>
      </c>
      <c r="H264">
        <v>850</v>
      </c>
      <c r="I264">
        <v>903</v>
      </c>
      <c r="J264">
        <v>367</v>
      </c>
      <c r="K264">
        <v>741</v>
      </c>
      <c r="L264">
        <v>330</v>
      </c>
      <c r="M264">
        <v>556</v>
      </c>
      <c r="N264">
        <v>170</v>
      </c>
      <c r="O264">
        <v>457</v>
      </c>
      <c r="P264">
        <v>77</v>
      </c>
      <c r="Q264">
        <v>607</v>
      </c>
      <c r="R264">
        <v>441</v>
      </c>
      <c r="S264">
        <v>515</v>
      </c>
      <c r="T264">
        <v>732</v>
      </c>
      <c r="U264">
        <v>593</v>
      </c>
      <c r="V264">
        <v>226</v>
      </c>
      <c r="W264">
        <v>2265</v>
      </c>
      <c r="X264">
        <v>133</v>
      </c>
      <c r="Y264">
        <v>11</v>
      </c>
      <c r="Z264">
        <v>139</v>
      </c>
    </row>
    <row r="265" spans="1:26" x14ac:dyDescent="0.3">
      <c r="A265">
        <v>112031551</v>
      </c>
      <c r="B265" t="s">
        <v>335</v>
      </c>
      <c r="C265">
        <v>323</v>
      </c>
      <c r="D265">
        <v>67</v>
      </c>
      <c r="E265">
        <v>21</v>
      </c>
      <c r="F265">
        <v>180</v>
      </c>
      <c r="G265">
        <v>55</v>
      </c>
      <c r="H265">
        <v>120</v>
      </c>
      <c r="I265">
        <v>136</v>
      </c>
      <c r="J265">
        <v>19</v>
      </c>
      <c r="K265">
        <v>136</v>
      </c>
      <c r="L265">
        <v>49</v>
      </c>
      <c r="M265">
        <v>115</v>
      </c>
      <c r="N265">
        <v>23</v>
      </c>
      <c r="O265">
        <v>49</v>
      </c>
      <c r="P265">
        <v>13</v>
      </c>
      <c r="Q265">
        <v>114</v>
      </c>
      <c r="R265">
        <v>57</v>
      </c>
      <c r="S265">
        <v>86</v>
      </c>
      <c r="T265">
        <v>154</v>
      </c>
      <c r="U265">
        <v>77</v>
      </c>
      <c r="V265" t="s">
        <v>73</v>
      </c>
      <c r="W265">
        <v>273</v>
      </c>
      <c r="X265">
        <v>25</v>
      </c>
      <c r="Y265" t="s">
        <v>73</v>
      </c>
      <c r="Z265">
        <v>16</v>
      </c>
    </row>
    <row r="266" spans="1:26" x14ac:dyDescent="0.3">
      <c r="A266">
        <v>112031552</v>
      </c>
      <c r="B266" t="s">
        <v>336</v>
      </c>
      <c r="C266">
        <v>1370</v>
      </c>
      <c r="D266">
        <v>197</v>
      </c>
      <c r="E266">
        <v>93</v>
      </c>
      <c r="F266">
        <v>729</v>
      </c>
      <c r="G266">
        <v>352</v>
      </c>
      <c r="H266">
        <v>613</v>
      </c>
      <c r="I266">
        <v>561</v>
      </c>
      <c r="J266">
        <v>336</v>
      </c>
      <c r="K266">
        <v>419</v>
      </c>
      <c r="L266">
        <v>184</v>
      </c>
      <c r="M266">
        <v>313</v>
      </c>
      <c r="N266">
        <v>105</v>
      </c>
      <c r="O266">
        <v>165</v>
      </c>
      <c r="P266">
        <v>95</v>
      </c>
      <c r="Q266">
        <v>438</v>
      </c>
      <c r="R266">
        <v>370</v>
      </c>
      <c r="S266">
        <v>335</v>
      </c>
      <c r="T266">
        <v>238</v>
      </c>
      <c r="U266">
        <v>513</v>
      </c>
      <c r="V266">
        <v>215</v>
      </c>
      <c r="W266">
        <v>1567</v>
      </c>
      <c r="X266">
        <v>125</v>
      </c>
      <c r="Y266">
        <v>18</v>
      </c>
      <c r="Z266">
        <v>105</v>
      </c>
    </row>
    <row r="267" spans="1:26" x14ac:dyDescent="0.3">
      <c r="A267">
        <v>113011256</v>
      </c>
      <c r="B267" t="s">
        <v>337</v>
      </c>
      <c r="C267">
        <v>2328</v>
      </c>
      <c r="D267">
        <v>590</v>
      </c>
      <c r="E267">
        <v>243</v>
      </c>
      <c r="F267">
        <v>1100</v>
      </c>
      <c r="G267">
        <v>395</v>
      </c>
      <c r="H267">
        <v>901</v>
      </c>
      <c r="I267">
        <v>837</v>
      </c>
      <c r="J267">
        <v>473</v>
      </c>
      <c r="K267">
        <v>416</v>
      </c>
      <c r="L267">
        <v>827</v>
      </c>
      <c r="M267">
        <v>613</v>
      </c>
      <c r="N267">
        <v>154</v>
      </c>
      <c r="O267">
        <v>251</v>
      </c>
      <c r="P267">
        <v>104</v>
      </c>
      <c r="Q267">
        <v>823</v>
      </c>
      <c r="R267">
        <v>405</v>
      </c>
      <c r="S267">
        <v>314</v>
      </c>
      <c r="T267">
        <v>584</v>
      </c>
      <c r="U267">
        <v>999</v>
      </c>
      <c r="V267">
        <v>361</v>
      </c>
      <c r="W267">
        <v>2372</v>
      </c>
      <c r="X267">
        <v>321</v>
      </c>
      <c r="Y267">
        <v>183</v>
      </c>
      <c r="Z267">
        <v>138</v>
      </c>
    </row>
    <row r="268" spans="1:26" x14ac:dyDescent="0.3">
      <c r="A268">
        <v>113011257</v>
      </c>
      <c r="B268" t="s">
        <v>338</v>
      </c>
      <c r="C268">
        <v>1323</v>
      </c>
      <c r="D268">
        <v>311</v>
      </c>
      <c r="E268">
        <v>110</v>
      </c>
      <c r="F268">
        <v>631</v>
      </c>
      <c r="G268">
        <v>271</v>
      </c>
      <c r="H268">
        <v>497</v>
      </c>
      <c r="I268">
        <v>515</v>
      </c>
      <c r="J268">
        <v>323</v>
      </c>
      <c r="K268">
        <v>288</v>
      </c>
      <c r="L268">
        <v>413</v>
      </c>
      <c r="M268">
        <v>299</v>
      </c>
      <c r="N268">
        <v>107</v>
      </c>
      <c r="O268">
        <v>119</v>
      </c>
      <c r="P268">
        <v>24</v>
      </c>
      <c r="Q268">
        <v>488</v>
      </c>
      <c r="R268">
        <v>274</v>
      </c>
      <c r="S268">
        <v>195</v>
      </c>
      <c r="T268">
        <v>419</v>
      </c>
      <c r="U268">
        <v>553</v>
      </c>
      <c r="V268">
        <v>146</v>
      </c>
      <c r="W268">
        <v>1399</v>
      </c>
      <c r="X268">
        <v>143</v>
      </c>
      <c r="Y268">
        <v>23</v>
      </c>
      <c r="Z268">
        <v>90</v>
      </c>
    </row>
    <row r="269" spans="1:26" x14ac:dyDescent="0.3">
      <c r="A269">
        <v>113011258</v>
      </c>
      <c r="B269" t="s">
        <v>339</v>
      </c>
      <c r="C269">
        <v>1213</v>
      </c>
      <c r="D269">
        <v>327</v>
      </c>
      <c r="E269">
        <v>113</v>
      </c>
      <c r="F269">
        <v>560</v>
      </c>
      <c r="G269">
        <v>213</v>
      </c>
      <c r="H269">
        <v>442</v>
      </c>
      <c r="I269">
        <v>444</v>
      </c>
      <c r="J269">
        <v>234</v>
      </c>
      <c r="K269">
        <v>251</v>
      </c>
      <c r="L269">
        <v>339</v>
      </c>
      <c r="M269">
        <v>382</v>
      </c>
      <c r="N269">
        <v>60</v>
      </c>
      <c r="O269">
        <v>131</v>
      </c>
      <c r="P269">
        <v>41</v>
      </c>
      <c r="Q269">
        <v>433</v>
      </c>
      <c r="R269">
        <v>221</v>
      </c>
      <c r="S269">
        <v>208</v>
      </c>
      <c r="T269">
        <v>305</v>
      </c>
      <c r="U269">
        <v>490</v>
      </c>
      <c r="V269">
        <v>199</v>
      </c>
      <c r="W269">
        <v>1432</v>
      </c>
      <c r="X269">
        <v>220</v>
      </c>
      <c r="Y269">
        <v>44</v>
      </c>
      <c r="Z269">
        <v>91</v>
      </c>
    </row>
    <row r="270" spans="1:26" x14ac:dyDescent="0.3">
      <c r="A270">
        <v>113011259</v>
      </c>
      <c r="B270" t="s">
        <v>340</v>
      </c>
      <c r="C270">
        <v>871</v>
      </c>
      <c r="D270">
        <v>147</v>
      </c>
      <c r="E270">
        <v>262</v>
      </c>
      <c r="F270">
        <v>306</v>
      </c>
      <c r="G270">
        <v>157</v>
      </c>
      <c r="H270">
        <v>285</v>
      </c>
      <c r="I270">
        <v>440</v>
      </c>
      <c r="J270">
        <v>191</v>
      </c>
      <c r="K270">
        <v>182</v>
      </c>
      <c r="L270">
        <v>144</v>
      </c>
      <c r="M270">
        <v>354</v>
      </c>
      <c r="N270">
        <v>32</v>
      </c>
      <c r="O270">
        <v>125</v>
      </c>
      <c r="P270">
        <v>35</v>
      </c>
      <c r="Q270">
        <v>362</v>
      </c>
      <c r="R270">
        <v>171</v>
      </c>
      <c r="S270">
        <v>199</v>
      </c>
      <c r="T270">
        <v>316</v>
      </c>
      <c r="U270">
        <v>245</v>
      </c>
      <c r="V270">
        <v>87</v>
      </c>
      <c r="W270">
        <v>1045</v>
      </c>
      <c r="X270">
        <v>229</v>
      </c>
      <c r="Y270" t="s">
        <v>73</v>
      </c>
      <c r="Z270">
        <v>63</v>
      </c>
    </row>
    <row r="271" spans="1:26" x14ac:dyDescent="0.3">
      <c r="A271">
        <v>113021260</v>
      </c>
      <c r="B271" t="s">
        <v>341</v>
      </c>
      <c r="C271">
        <v>352</v>
      </c>
      <c r="D271">
        <v>52</v>
      </c>
      <c r="E271">
        <v>21</v>
      </c>
      <c r="F271">
        <v>177</v>
      </c>
      <c r="G271">
        <v>102</v>
      </c>
      <c r="H271">
        <v>147</v>
      </c>
      <c r="I271">
        <v>153</v>
      </c>
      <c r="J271">
        <v>85</v>
      </c>
      <c r="K271">
        <v>113</v>
      </c>
      <c r="L271">
        <v>102</v>
      </c>
      <c r="M271">
        <v>52</v>
      </c>
      <c r="N271">
        <v>22</v>
      </c>
      <c r="O271">
        <v>34</v>
      </c>
      <c r="P271">
        <v>17</v>
      </c>
      <c r="Q271">
        <v>125</v>
      </c>
      <c r="R271">
        <v>101</v>
      </c>
      <c r="S271">
        <v>102</v>
      </c>
      <c r="T271">
        <v>119</v>
      </c>
      <c r="U271">
        <v>82</v>
      </c>
      <c r="V271">
        <v>49</v>
      </c>
      <c r="W271">
        <v>497</v>
      </c>
      <c r="X271">
        <v>28</v>
      </c>
      <c r="Y271" t="s">
        <v>73</v>
      </c>
      <c r="Z271">
        <v>36</v>
      </c>
    </row>
    <row r="272" spans="1:26" x14ac:dyDescent="0.3">
      <c r="A272">
        <v>113021261</v>
      </c>
      <c r="B272" t="s">
        <v>342</v>
      </c>
      <c r="C272">
        <v>935</v>
      </c>
      <c r="D272">
        <v>209</v>
      </c>
      <c r="E272">
        <v>91</v>
      </c>
      <c r="F272">
        <v>410</v>
      </c>
      <c r="G272">
        <v>225</v>
      </c>
      <c r="H272">
        <v>418</v>
      </c>
      <c r="I272">
        <v>308</v>
      </c>
      <c r="J272">
        <v>192</v>
      </c>
      <c r="K272">
        <v>210</v>
      </c>
      <c r="L272">
        <v>222</v>
      </c>
      <c r="M272">
        <v>310</v>
      </c>
      <c r="N272">
        <v>33</v>
      </c>
      <c r="O272">
        <v>102</v>
      </c>
      <c r="P272">
        <v>40</v>
      </c>
      <c r="Q272">
        <v>320</v>
      </c>
      <c r="R272">
        <v>231</v>
      </c>
      <c r="S272">
        <v>189</v>
      </c>
      <c r="T272">
        <v>203</v>
      </c>
      <c r="U272">
        <v>334</v>
      </c>
      <c r="V272">
        <v>204</v>
      </c>
      <c r="W272">
        <v>1148</v>
      </c>
      <c r="X272">
        <v>160</v>
      </c>
      <c r="Y272" t="s">
        <v>73</v>
      </c>
      <c r="Z272">
        <v>70</v>
      </c>
    </row>
    <row r="273" spans="1:26" x14ac:dyDescent="0.3">
      <c r="A273">
        <v>113021262</v>
      </c>
      <c r="B273" t="s">
        <v>343</v>
      </c>
      <c r="C273">
        <v>523</v>
      </c>
      <c r="D273">
        <v>81</v>
      </c>
      <c r="E273">
        <v>28</v>
      </c>
      <c r="F273">
        <v>290</v>
      </c>
      <c r="G273">
        <v>123</v>
      </c>
      <c r="H273">
        <v>200</v>
      </c>
      <c r="I273">
        <v>241</v>
      </c>
      <c r="J273">
        <v>78</v>
      </c>
      <c r="K273">
        <v>217</v>
      </c>
      <c r="L273">
        <v>128</v>
      </c>
      <c r="M273">
        <v>100</v>
      </c>
      <c r="N273">
        <v>40</v>
      </c>
      <c r="O273">
        <v>74</v>
      </c>
      <c r="P273">
        <v>32</v>
      </c>
      <c r="Q273">
        <v>169</v>
      </c>
      <c r="R273">
        <v>125</v>
      </c>
      <c r="S273">
        <v>158</v>
      </c>
      <c r="T273">
        <v>167</v>
      </c>
      <c r="U273">
        <v>102</v>
      </c>
      <c r="V273">
        <v>87</v>
      </c>
      <c r="W273">
        <v>686</v>
      </c>
      <c r="X273">
        <v>54</v>
      </c>
      <c r="Y273">
        <v>3</v>
      </c>
      <c r="Z273">
        <v>32</v>
      </c>
    </row>
    <row r="274" spans="1:26" x14ac:dyDescent="0.3">
      <c r="A274">
        <v>113031263</v>
      </c>
      <c r="B274" t="s">
        <v>344</v>
      </c>
      <c r="C274">
        <v>1185</v>
      </c>
      <c r="D274">
        <v>244</v>
      </c>
      <c r="E274">
        <v>125</v>
      </c>
      <c r="F274">
        <v>467</v>
      </c>
      <c r="G274">
        <v>349</v>
      </c>
      <c r="H274">
        <v>501</v>
      </c>
      <c r="I274">
        <v>440</v>
      </c>
      <c r="J274">
        <v>261</v>
      </c>
      <c r="K274">
        <v>320</v>
      </c>
      <c r="L274">
        <v>264</v>
      </c>
      <c r="M274">
        <v>340</v>
      </c>
      <c r="N274">
        <v>36</v>
      </c>
      <c r="O274">
        <v>102</v>
      </c>
      <c r="P274">
        <v>60</v>
      </c>
      <c r="Q274">
        <v>384</v>
      </c>
      <c r="R274">
        <v>358</v>
      </c>
      <c r="S274">
        <v>326</v>
      </c>
      <c r="T274">
        <v>198</v>
      </c>
      <c r="U274">
        <v>424</v>
      </c>
      <c r="V274">
        <v>230</v>
      </c>
      <c r="W274">
        <v>1586</v>
      </c>
      <c r="X274">
        <v>177</v>
      </c>
      <c r="Y274" t="s">
        <v>73</v>
      </c>
      <c r="Z274">
        <v>107</v>
      </c>
    </row>
    <row r="275" spans="1:26" x14ac:dyDescent="0.3">
      <c r="A275">
        <v>113031264</v>
      </c>
      <c r="B275" t="s">
        <v>345</v>
      </c>
      <c r="C275">
        <v>494</v>
      </c>
      <c r="D275">
        <v>127</v>
      </c>
      <c r="E275">
        <v>71</v>
      </c>
      <c r="F275">
        <v>222</v>
      </c>
      <c r="G275">
        <v>74</v>
      </c>
      <c r="H275">
        <v>213</v>
      </c>
      <c r="I275">
        <v>154</v>
      </c>
      <c r="J275">
        <v>86</v>
      </c>
      <c r="K275">
        <v>88</v>
      </c>
      <c r="L275">
        <v>157</v>
      </c>
      <c r="M275">
        <v>163</v>
      </c>
      <c r="N275">
        <v>26</v>
      </c>
      <c r="O275">
        <v>48</v>
      </c>
      <c r="P275">
        <v>29</v>
      </c>
      <c r="Q275">
        <v>186</v>
      </c>
      <c r="R275">
        <v>78</v>
      </c>
      <c r="S275">
        <v>131</v>
      </c>
      <c r="T275">
        <v>90</v>
      </c>
      <c r="U275">
        <v>202</v>
      </c>
      <c r="V275">
        <v>53</v>
      </c>
      <c r="W275">
        <v>578</v>
      </c>
      <c r="X275">
        <v>37</v>
      </c>
      <c r="Y275">
        <v>7</v>
      </c>
      <c r="Z275">
        <v>38</v>
      </c>
    </row>
    <row r="276" spans="1:26" x14ac:dyDescent="0.3">
      <c r="A276">
        <v>113031265</v>
      </c>
      <c r="B276" t="s">
        <v>346</v>
      </c>
      <c r="C276">
        <v>645</v>
      </c>
      <c r="D276">
        <v>133</v>
      </c>
      <c r="E276">
        <v>72</v>
      </c>
      <c r="F276">
        <v>284</v>
      </c>
      <c r="G276">
        <v>156</v>
      </c>
      <c r="H276">
        <v>273</v>
      </c>
      <c r="I276">
        <v>239</v>
      </c>
      <c r="J276">
        <v>152</v>
      </c>
      <c r="K276">
        <v>129</v>
      </c>
      <c r="L276">
        <v>197</v>
      </c>
      <c r="M276">
        <v>163</v>
      </c>
      <c r="N276">
        <v>11</v>
      </c>
      <c r="O276">
        <v>59</v>
      </c>
      <c r="P276">
        <v>21</v>
      </c>
      <c r="Q276">
        <v>260</v>
      </c>
      <c r="R276">
        <v>161</v>
      </c>
      <c r="S276">
        <v>107</v>
      </c>
      <c r="T276">
        <v>191</v>
      </c>
      <c r="U276">
        <v>257</v>
      </c>
      <c r="V276">
        <v>82</v>
      </c>
      <c r="W276">
        <v>756</v>
      </c>
      <c r="X276">
        <v>63</v>
      </c>
      <c r="Y276">
        <v>8</v>
      </c>
      <c r="Z276">
        <v>69</v>
      </c>
    </row>
    <row r="277" spans="1:26" x14ac:dyDescent="0.3">
      <c r="A277">
        <v>113031266</v>
      </c>
      <c r="B277" t="s">
        <v>347</v>
      </c>
      <c r="C277">
        <v>847</v>
      </c>
      <c r="D277">
        <v>168</v>
      </c>
      <c r="E277">
        <v>96</v>
      </c>
      <c r="F277">
        <v>366</v>
      </c>
      <c r="G277">
        <v>218</v>
      </c>
      <c r="H277">
        <v>365</v>
      </c>
      <c r="I277">
        <v>315</v>
      </c>
      <c r="J277">
        <v>207</v>
      </c>
      <c r="K277">
        <v>214</v>
      </c>
      <c r="L277">
        <v>187</v>
      </c>
      <c r="M277">
        <v>225</v>
      </c>
      <c r="N277">
        <v>39</v>
      </c>
      <c r="O277">
        <v>94</v>
      </c>
      <c r="P277">
        <v>25</v>
      </c>
      <c r="Q277">
        <v>295</v>
      </c>
      <c r="R277">
        <v>227</v>
      </c>
      <c r="S277">
        <v>235</v>
      </c>
      <c r="T277">
        <v>188</v>
      </c>
      <c r="U277">
        <v>273</v>
      </c>
      <c r="V277">
        <v>137</v>
      </c>
      <c r="W277">
        <v>1185</v>
      </c>
      <c r="X277">
        <v>88</v>
      </c>
      <c r="Y277" t="s">
        <v>73</v>
      </c>
      <c r="Z277">
        <v>74</v>
      </c>
    </row>
    <row r="278" spans="1:26" x14ac:dyDescent="0.3">
      <c r="A278">
        <v>113031267</v>
      </c>
      <c r="B278" t="s">
        <v>348</v>
      </c>
      <c r="C278">
        <v>1693</v>
      </c>
      <c r="D278">
        <v>364</v>
      </c>
      <c r="E278">
        <v>237</v>
      </c>
      <c r="F278">
        <v>768</v>
      </c>
      <c r="G278">
        <v>324</v>
      </c>
      <c r="H278">
        <v>669</v>
      </c>
      <c r="I278">
        <v>660</v>
      </c>
      <c r="J278">
        <v>378</v>
      </c>
      <c r="K278">
        <v>351</v>
      </c>
      <c r="L278">
        <v>370</v>
      </c>
      <c r="M278">
        <v>594</v>
      </c>
      <c r="N278">
        <v>73</v>
      </c>
      <c r="O278">
        <v>227</v>
      </c>
      <c r="P278">
        <v>73</v>
      </c>
      <c r="Q278">
        <v>617</v>
      </c>
      <c r="R278">
        <v>339</v>
      </c>
      <c r="S278">
        <v>340</v>
      </c>
      <c r="T278">
        <v>457</v>
      </c>
      <c r="U278">
        <v>666</v>
      </c>
      <c r="V278">
        <v>205</v>
      </c>
      <c r="W278">
        <v>1838</v>
      </c>
      <c r="X278">
        <v>158</v>
      </c>
      <c r="Y278">
        <v>46</v>
      </c>
      <c r="Z278">
        <v>127</v>
      </c>
    </row>
    <row r="279" spans="1:26" x14ac:dyDescent="0.3">
      <c r="A279">
        <v>113031268</v>
      </c>
      <c r="B279" t="s">
        <v>349</v>
      </c>
      <c r="C279">
        <v>330</v>
      </c>
      <c r="D279">
        <v>62</v>
      </c>
      <c r="E279">
        <v>32</v>
      </c>
      <c r="F279">
        <v>184</v>
      </c>
      <c r="G279">
        <v>53</v>
      </c>
      <c r="H279">
        <v>127</v>
      </c>
      <c r="I279">
        <v>142</v>
      </c>
      <c r="J279">
        <v>66</v>
      </c>
      <c r="K279">
        <v>98</v>
      </c>
      <c r="L279">
        <v>45</v>
      </c>
      <c r="M279">
        <v>86</v>
      </c>
      <c r="N279">
        <v>28</v>
      </c>
      <c r="O279">
        <v>53</v>
      </c>
      <c r="P279">
        <v>18</v>
      </c>
      <c r="Q279">
        <v>116</v>
      </c>
      <c r="R279">
        <v>54</v>
      </c>
      <c r="S279">
        <v>82</v>
      </c>
      <c r="T279">
        <v>104</v>
      </c>
      <c r="U279">
        <v>123</v>
      </c>
      <c r="V279" t="s">
        <v>73</v>
      </c>
      <c r="W279">
        <v>356</v>
      </c>
      <c r="X279">
        <v>24</v>
      </c>
      <c r="Y279">
        <v>6</v>
      </c>
      <c r="Z279">
        <v>12</v>
      </c>
    </row>
    <row r="280" spans="1:26" x14ac:dyDescent="0.3">
      <c r="A280">
        <v>113031269</v>
      </c>
      <c r="B280" t="s">
        <v>350</v>
      </c>
      <c r="C280">
        <v>2667</v>
      </c>
      <c r="D280">
        <v>669</v>
      </c>
      <c r="E280">
        <v>285</v>
      </c>
      <c r="F280">
        <v>1256</v>
      </c>
      <c r="G280">
        <v>457</v>
      </c>
      <c r="H280">
        <v>1048</v>
      </c>
      <c r="I280">
        <v>950</v>
      </c>
      <c r="J280">
        <v>595</v>
      </c>
      <c r="K280">
        <v>507</v>
      </c>
      <c r="L280">
        <v>887</v>
      </c>
      <c r="M280">
        <v>678</v>
      </c>
      <c r="N280">
        <v>142</v>
      </c>
      <c r="O280">
        <v>308</v>
      </c>
      <c r="P280">
        <v>153</v>
      </c>
      <c r="Q280">
        <v>930</v>
      </c>
      <c r="R280">
        <v>465</v>
      </c>
      <c r="S280">
        <v>363</v>
      </c>
      <c r="T280">
        <v>635</v>
      </c>
      <c r="U280">
        <v>1151</v>
      </c>
      <c r="V280">
        <v>487</v>
      </c>
      <c r="W280">
        <v>3109</v>
      </c>
      <c r="X280">
        <v>460</v>
      </c>
      <c r="Y280">
        <v>207</v>
      </c>
      <c r="Z280">
        <v>239</v>
      </c>
    </row>
    <row r="281" spans="1:26" x14ac:dyDescent="0.3">
      <c r="A281">
        <v>113031270</v>
      </c>
      <c r="B281" t="s">
        <v>351</v>
      </c>
      <c r="C281">
        <v>1716</v>
      </c>
      <c r="D281">
        <v>280</v>
      </c>
      <c r="E281">
        <v>215</v>
      </c>
      <c r="F281">
        <v>886</v>
      </c>
      <c r="G281">
        <v>335</v>
      </c>
      <c r="H281">
        <v>766</v>
      </c>
      <c r="I281">
        <v>670</v>
      </c>
      <c r="J281">
        <v>595</v>
      </c>
      <c r="K281">
        <v>372</v>
      </c>
      <c r="L281">
        <v>375</v>
      </c>
      <c r="M281">
        <v>374</v>
      </c>
      <c r="N281">
        <v>106</v>
      </c>
      <c r="O281">
        <v>228</v>
      </c>
      <c r="P281">
        <v>129</v>
      </c>
      <c r="Q281">
        <v>631</v>
      </c>
      <c r="R281">
        <v>342</v>
      </c>
      <c r="S281">
        <v>160</v>
      </c>
      <c r="T281">
        <v>317</v>
      </c>
      <c r="U281">
        <v>831</v>
      </c>
      <c r="V281">
        <v>349</v>
      </c>
      <c r="W281">
        <v>1867</v>
      </c>
      <c r="X281">
        <v>359</v>
      </c>
      <c r="Y281">
        <v>72</v>
      </c>
      <c r="Z281">
        <v>146</v>
      </c>
    </row>
    <row r="282" spans="1:26" x14ac:dyDescent="0.3">
      <c r="A282">
        <v>113031271</v>
      </c>
      <c r="B282" t="s">
        <v>352</v>
      </c>
      <c r="C282">
        <v>1560</v>
      </c>
      <c r="D282">
        <v>302</v>
      </c>
      <c r="E282">
        <v>305</v>
      </c>
      <c r="F282">
        <v>686</v>
      </c>
      <c r="G282">
        <v>268</v>
      </c>
      <c r="H282">
        <v>613</v>
      </c>
      <c r="I282">
        <v>646</v>
      </c>
      <c r="J282">
        <v>297</v>
      </c>
      <c r="K282">
        <v>388</v>
      </c>
      <c r="L282">
        <v>460</v>
      </c>
      <c r="M282">
        <v>415</v>
      </c>
      <c r="N282">
        <v>120</v>
      </c>
      <c r="O282">
        <v>225</v>
      </c>
      <c r="P282">
        <v>72</v>
      </c>
      <c r="Q282">
        <v>564</v>
      </c>
      <c r="R282">
        <v>279</v>
      </c>
      <c r="S282">
        <v>356</v>
      </c>
      <c r="T282">
        <v>653</v>
      </c>
      <c r="U282">
        <v>481</v>
      </c>
      <c r="V282" t="s">
        <v>73</v>
      </c>
      <c r="W282">
        <v>1883</v>
      </c>
      <c r="X282">
        <v>159</v>
      </c>
      <c r="Y282">
        <v>0</v>
      </c>
      <c r="Z282">
        <v>121</v>
      </c>
    </row>
    <row r="283" spans="1:26" x14ac:dyDescent="0.3">
      <c r="A283">
        <v>114011272</v>
      </c>
      <c r="B283" t="s">
        <v>353</v>
      </c>
      <c r="C283">
        <v>913</v>
      </c>
      <c r="D283">
        <v>145</v>
      </c>
      <c r="E283">
        <v>26</v>
      </c>
      <c r="F283">
        <v>438</v>
      </c>
      <c r="G283">
        <v>304</v>
      </c>
      <c r="H283">
        <v>429</v>
      </c>
      <c r="I283">
        <v>339</v>
      </c>
      <c r="J283">
        <v>149</v>
      </c>
      <c r="K283">
        <v>372</v>
      </c>
      <c r="L283">
        <v>84</v>
      </c>
      <c r="M283">
        <v>235</v>
      </c>
      <c r="N283">
        <v>38</v>
      </c>
      <c r="O283">
        <v>153</v>
      </c>
      <c r="P283">
        <v>47</v>
      </c>
      <c r="Q283">
        <v>223</v>
      </c>
      <c r="R283">
        <v>307</v>
      </c>
      <c r="S283">
        <v>338</v>
      </c>
      <c r="T283">
        <v>259</v>
      </c>
      <c r="U283">
        <v>187</v>
      </c>
      <c r="V283">
        <v>121</v>
      </c>
      <c r="W283">
        <v>1270</v>
      </c>
      <c r="X283">
        <v>51</v>
      </c>
      <c r="Y283" t="s">
        <v>73</v>
      </c>
      <c r="Z283">
        <v>48</v>
      </c>
    </row>
    <row r="284" spans="1:26" x14ac:dyDescent="0.3">
      <c r="A284">
        <v>114011273</v>
      </c>
      <c r="B284" t="s">
        <v>354</v>
      </c>
      <c r="C284">
        <v>401</v>
      </c>
      <c r="D284">
        <v>60</v>
      </c>
      <c r="E284">
        <v>58</v>
      </c>
      <c r="F284">
        <v>174</v>
      </c>
      <c r="G284">
        <v>110</v>
      </c>
      <c r="H284">
        <v>143</v>
      </c>
      <c r="I284">
        <v>199</v>
      </c>
      <c r="J284">
        <v>83</v>
      </c>
      <c r="K284">
        <v>156</v>
      </c>
      <c r="L284">
        <v>79</v>
      </c>
      <c r="M284">
        <v>79</v>
      </c>
      <c r="N284">
        <v>9</v>
      </c>
      <c r="O284">
        <v>90</v>
      </c>
      <c r="P284">
        <v>13</v>
      </c>
      <c r="Q284">
        <v>114</v>
      </c>
      <c r="R284">
        <v>116</v>
      </c>
      <c r="S284">
        <v>152</v>
      </c>
      <c r="T284">
        <v>95</v>
      </c>
      <c r="U284">
        <v>119</v>
      </c>
      <c r="V284">
        <v>35</v>
      </c>
      <c r="W284">
        <v>571</v>
      </c>
      <c r="X284">
        <v>51</v>
      </c>
      <c r="Y284" t="s">
        <v>73</v>
      </c>
      <c r="Z284">
        <v>35</v>
      </c>
    </row>
    <row r="285" spans="1:26" x14ac:dyDescent="0.3">
      <c r="A285">
        <v>114011274</v>
      </c>
      <c r="B285" t="s">
        <v>355</v>
      </c>
      <c r="C285">
        <v>663</v>
      </c>
      <c r="D285">
        <v>83</v>
      </c>
      <c r="E285">
        <v>51</v>
      </c>
      <c r="F285">
        <v>322</v>
      </c>
      <c r="G285">
        <v>208</v>
      </c>
      <c r="H285">
        <v>291</v>
      </c>
      <c r="I285">
        <v>290</v>
      </c>
      <c r="J285">
        <v>166</v>
      </c>
      <c r="K285">
        <v>232</v>
      </c>
      <c r="L285">
        <v>57</v>
      </c>
      <c r="M285">
        <v>180</v>
      </c>
      <c r="N285">
        <v>42</v>
      </c>
      <c r="O285">
        <v>74</v>
      </c>
      <c r="P285">
        <v>27</v>
      </c>
      <c r="Q285">
        <v>222</v>
      </c>
      <c r="R285">
        <v>216</v>
      </c>
      <c r="S285">
        <v>191</v>
      </c>
      <c r="T285">
        <v>210</v>
      </c>
      <c r="U285">
        <v>201</v>
      </c>
      <c r="V285">
        <v>50</v>
      </c>
      <c r="W285">
        <v>834</v>
      </c>
      <c r="X285">
        <v>60</v>
      </c>
      <c r="Y285" t="s">
        <v>73</v>
      </c>
      <c r="Z285">
        <v>26</v>
      </c>
    </row>
    <row r="286" spans="1:26" x14ac:dyDescent="0.3">
      <c r="A286">
        <v>114011275</v>
      </c>
      <c r="B286" t="s">
        <v>356</v>
      </c>
      <c r="C286" t="s">
        <v>73</v>
      </c>
      <c r="D286" t="s">
        <v>73</v>
      </c>
      <c r="E286" t="s">
        <v>73</v>
      </c>
      <c r="F286" t="s">
        <v>73</v>
      </c>
      <c r="G286" t="s">
        <v>73</v>
      </c>
      <c r="H286" t="s">
        <v>73</v>
      </c>
      <c r="I286" t="s">
        <v>73</v>
      </c>
      <c r="J286" t="s">
        <v>73</v>
      </c>
      <c r="K286" t="s">
        <v>73</v>
      </c>
      <c r="L286" t="s">
        <v>73</v>
      </c>
      <c r="M286" t="s">
        <v>73</v>
      </c>
      <c r="N286" t="s">
        <v>73</v>
      </c>
      <c r="O286" t="s">
        <v>73</v>
      </c>
      <c r="P286" t="s">
        <v>73</v>
      </c>
      <c r="Q286" t="s">
        <v>73</v>
      </c>
      <c r="R286" t="s">
        <v>73</v>
      </c>
      <c r="S286" t="s">
        <v>73</v>
      </c>
      <c r="T286" t="s">
        <v>73</v>
      </c>
      <c r="U286" t="s">
        <v>73</v>
      </c>
      <c r="V286" t="s">
        <v>73</v>
      </c>
      <c r="W286">
        <v>10</v>
      </c>
      <c r="X286" t="s">
        <v>73</v>
      </c>
      <c r="Y286" t="s">
        <v>73</v>
      </c>
      <c r="Z286" t="s">
        <v>73</v>
      </c>
    </row>
    <row r="287" spans="1:26" x14ac:dyDescent="0.3">
      <c r="A287">
        <v>114011276</v>
      </c>
      <c r="B287" t="s">
        <v>357</v>
      </c>
      <c r="C287">
        <v>515</v>
      </c>
      <c r="D287">
        <v>50</v>
      </c>
      <c r="E287">
        <v>59</v>
      </c>
      <c r="F287">
        <v>241</v>
      </c>
      <c r="G287">
        <v>165</v>
      </c>
      <c r="H287">
        <v>241</v>
      </c>
      <c r="I287">
        <v>224</v>
      </c>
      <c r="J287">
        <v>131</v>
      </c>
      <c r="K287">
        <v>175</v>
      </c>
      <c r="L287">
        <v>73</v>
      </c>
      <c r="M287">
        <v>93</v>
      </c>
      <c r="N287">
        <v>16</v>
      </c>
      <c r="O287">
        <v>80</v>
      </c>
      <c r="P287">
        <v>27</v>
      </c>
      <c r="Q287">
        <v>172</v>
      </c>
      <c r="R287">
        <v>170</v>
      </c>
      <c r="S287">
        <v>127</v>
      </c>
      <c r="T287">
        <v>145</v>
      </c>
      <c r="U287">
        <v>180</v>
      </c>
      <c r="V287">
        <v>57</v>
      </c>
      <c r="W287">
        <v>552</v>
      </c>
      <c r="X287">
        <v>23</v>
      </c>
      <c r="Y287" t="s">
        <v>73</v>
      </c>
      <c r="Z287">
        <v>36</v>
      </c>
    </row>
    <row r="288" spans="1:26" x14ac:dyDescent="0.3">
      <c r="A288">
        <v>114011277</v>
      </c>
      <c r="B288" t="s">
        <v>358</v>
      </c>
      <c r="C288">
        <v>2124</v>
      </c>
      <c r="D288">
        <v>467</v>
      </c>
      <c r="E288">
        <v>215</v>
      </c>
      <c r="F288">
        <v>976</v>
      </c>
      <c r="G288">
        <v>465</v>
      </c>
      <c r="H288">
        <v>792</v>
      </c>
      <c r="I288">
        <v>864</v>
      </c>
      <c r="J288">
        <v>435</v>
      </c>
      <c r="K288">
        <v>507</v>
      </c>
      <c r="L288">
        <v>560</v>
      </c>
      <c r="M288">
        <v>588</v>
      </c>
      <c r="N288">
        <v>104</v>
      </c>
      <c r="O288">
        <v>302</v>
      </c>
      <c r="P288">
        <v>83</v>
      </c>
      <c r="Q288">
        <v>688</v>
      </c>
      <c r="R288">
        <v>480</v>
      </c>
      <c r="S288">
        <v>362</v>
      </c>
      <c r="T288">
        <v>629</v>
      </c>
      <c r="U288">
        <v>816</v>
      </c>
      <c r="V288">
        <v>222</v>
      </c>
      <c r="W288">
        <v>2313</v>
      </c>
      <c r="X288">
        <v>280</v>
      </c>
      <c r="Y288">
        <v>13</v>
      </c>
      <c r="Z288">
        <v>169</v>
      </c>
    </row>
    <row r="289" spans="1:26" x14ac:dyDescent="0.3">
      <c r="A289">
        <v>114011278</v>
      </c>
      <c r="B289" t="s">
        <v>359</v>
      </c>
      <c r="C289">
        <v>3279</v>
      </c>
      <c r="D289">
        <v>829</v>
      </c>
      <c r="E289">
        <v>296</v>
      </c>
      <c r="F289">
        <v>1568</v>
      </c>
      <c r="G289">
        <v>586</v>
      </c>
      <c r="H289">
        <v>1244</v>
      </c>
      <c r="I289">
        <v>1206</v>
      </c>
      <c r="J289">
        <v>663</v>
      </c>
      <c r="K289">
        <v>762</v>
      </c>
      <c r="L289">
        <v>881</v>
      </c>
      <c r="M289">
        <v>958</v>
      </c>
      <c r="N289">
        <v>233</v>
      </c>
      <c r="O289">
        <v>382</v>
      </c>
      <c r="P289">
        <v>159</v>
      </c>
      <c r="Q289">
        <v>1079</v>
      </c>
      <c r="R289">
        <v>597</v>
      </c>
      <c r="S289">
        <v>389</v>
      </c>
      <c r="T289">
        <v>749</v>
      </c>
      <c r="U289">
        <v>1388</v>
      </c>
      <c r="V289">
        <v>539</v>
      </c>
      <c r="W289">
        <v>3464</v>
      </c>
      <c r="X289">
        <v>685</v>
      </c>
      <c r="Y289">
        <v>44</v>
      </c>
      <c r="Z289">
        <v>324</v>
      </c>
    </row>
    <row r="290" spans="1:26" x14ac:dyDescent="0.3">
      <c r="A290">
        <v>114011279</v>
      </c>
      <c r="B290" t="s">
        <v>360</v>
      </c>
      <c r="C290">
        <v>2680</v>
      </c>
      <c r="D290">
        <v>532</v>
      </c>
      <c r="E290">
        <v>328</v>
      </c>
      <c r="F290">
        <v>1174</v>
      </c>
      <c r="G290">
        <v>646</v>
      </c>
      <c r="H290">
        <v>1001</v>
      </c>
      <c r="I290">
        <v>1147</v>
      </c>
      <c r="J290">
        <v>449</v>
      </c>
      <c r="K290">
        <v>755</v>
      </c>
      <c r="L290">
        <v>577</v>
      </c>
      <c r="M290">
        <v>803</v>
      </c>
      <c r="N290">
        <v>134</v>
      </c>
      <c r="O290">
        <v>413</v>
      </c>
      <c r="P290">
        <v>80</v>
      </c>
      <c r="Q290">
        <v>855</v>
      </c>
      <c r="R290">
        <v>666</v>
      </c>
      <c r="S290">
        <v>563</v>
      </c>
      <c r="T290">
        <v>763</v>
      </c>
      <c r="U290">
        <v>1068</v>
      </c>
      <c r="V290">
        <v>242</v>
      </c>
      <c r="W290">
        <v>2933</v>
      </c>
      <c r="X290">
        <v>265</v>
      </c>
      <c r="Y290">
        <v>25</v>
      </c>
      <c r="Z290">
        <v>200</v>
      </c>
    </row>
    <row r="291" spans="1:26" x14ac:dyDescent="0.3">
      <c r="A291">
        <v>114011280</v>
      </c>
      <c r="B291" t="s">
        <v>361</v>
      </c>
      <c r="C291">
        <v>721</v>
      </c>
      <c r="D291">
        <v>94</v>
      </c>
      <c r="E291">
        <v>46</v>
      </c>
      <c r="F291">
        <v>325</v>
      </c>
      <c r="G291">
        <v>256</v>
      </c>
      <c r="H291">
        <v>311</v>
      </c>
      <c r="I291">
        <v>316</v>
      </c>
      <c r="J291">
        <v>174</v>
      </c>
      <c r="K291">
        <v>247</v>
      </c>
      <c r="L291">
        <v>121</v>
      </c>
      <c r="M291">
        <v>162</v>
      </c>
      <c r="N291">
        <v>40</v>
      </c>
      <c r="O291">
        <v>65</v>
      </c>
      <c r="P291">
        <v>23</v>
      </c>
      <c r="Q291">
        <v>236</v>
      </c>
      <c r="R291">
        <v>264</v>
      </c>
      <c r="S291">
        <v>233</v>
      </c>
      <c r="T291">
        <v>205</v>
      </c>
      <c r="U291">
        <v>206</v>
      </c>
      <c r="V291">
        <v>66</v>
      </c>
      <c r="W291">
        <v>1001</v>
      </c>
      <c r="X291">
        <v>53</v>
      </c>
      <c r="Y291" t="s">
        <v>73</v>
      </c>
      <c r="Z291">
        <v>73</v>
      </c>
    </row>
    <row r="292" spans="1:26" x14ac:dyDescent="0.3">
      <c r="A292">
        <v>114011281</v>
      </c>
      <c r="B292" t="s">
        <v>362</v>
      </c>
      <c r="C292">
        <v>350</v>
      </c>
      <c r="D292">
        <v>46</v>
      </c>
      <c r="E292">
        <v>35</v>
      </c>
      <c r="F292">
        <v>205</v>
      </c>
      <c r="G292">
        <v>64</v>
      </c>
      <c r="H292">
        <v>148</v>
      </c>
      <c r="I292">
        <v>156</v>
      </c>
      <c r="J292">
        <v>45</v>
      </c>
      <c r="K292">
        <v>128</v>
      </c>
      <c r="L292">
        <v>91</v>
      </c>
      <c r="M292">
        <v>83</v>
      </c>
      <c r="N292">
        <v>24</v>
      </c>
      <c r="O292">
        <v>58</v>
      </c>
      <c r="P292">
        <v>9</v>
      </c>
      <c r="Q292">
        <v>146</v>
      </c>
      <c r="R292">
        <v>66</v>
      </c>
      <c r="S292">
        <v>107</v>
      </c>
      <c r="T292">
        <v>190</v>
      </c>
      <c r="U292">
        <v>48</v>
      </c>
      <c r="V292" t="s">
        <v>73</v>
      </c>
      <c r="W292">
        <v>403</v>
      </c>
      <c r="X292">
        <v>16</v>
      </c>
      <c r="Y292" t="s">
        <v>73</v>
      </c>
      <c r="Z292">
        <v>28</v>
      </c>
    </row>
    <row r="293" spans="1:26" x14ac:dyDescent="0.3">
      <c r="A293">
        <v>114011282</v>
      </c>
      <c r="B293" t="s">
        <v>363</v>
      </c>
      <c r="C293">
        <v>2493</v>
      </c>
      <c r="D293">
        <v>495</v>
      </c>
      <c r="E293">
        <v>258</v>
      </c>
      <c r="F293">
        <v>1082</v>
      </c>
      <c r="G293">
        <v>657</v>
      </c>
      <c r="H293">
        <v>974</v>
      </c>
      <c r="I293">
        <v>1023</v>
      </c>
      <c r="J293">
        <v>490</v>
      </c>
      <c r="K293">
        <v>735</v>
      </c>
      <c r="L293">
        <v>537</v>
      </c>
      <c r="M293">
        <v>687</v>
      </c>
      <c r="N293">
        <v>113</v>
      </c>
      <c r="O293">
        <v>399</v>
      </c>
      <c r="P293">
        <v>94</v>
      </c>
      <c r="Q293">
        <v>714</v>
      </c>
      <c r="R293">
        <v>677</v>
      </c>
      <c r="S293">
        <v>624</v>
      </c>
      <c r="T293">
        <v>609</v>
      </c>
      <c r="U293">
        <v>931</v>
      </c>
      <c r="V293">
        <v>231</v>
      </c>
      <c r="W293">
        <v>2946</v>
      </c>
      <c r="X293">
        <v>170</v>
      </c>
      <c r="Y293">
        <v>12</v>
      </c>
      <c r="Z293">
        <v>163</v>
      </c>
    </row>
    <row r="294" spans="1:26" x14ac:dyDescent="0.3">
      <c r="A294">
        <v>114011283</v>
      </c>
      <c r="B294" t="s">
        <v>364</v>
      </c>
      <c r="C294">
        <v>801</v>
      </c>
      <c r="D294">
        <v>120</v>
      </c>
      <c r="E294">
        <v>59</v>
      </c>
      <c r="F294">
        <v>405</v>
      </c>
      <c r="G294">
        <v>216</v>
      </c>
      <c r="H294">
        <v>336</v>
      </c>
      <c r="I294">
        <v>344</v>
      </c>
      <c r="J294">
        <v>115</v>
      </c>
      <c r="K294">
        <v>324</v>
      </c>
      <c r="L294">
        <v>179</v>
      </c>
      <c r="M294">
        <v>168</v>
      </c>
      <c r="N294">
        <v>69</v>
      </c>
      <c r="O294">
        <v>129</v>
      </c>
      <c r="P294">
        <v>21</v>
      </c>
      <c r="Q294">
        <v>240</v>
      </c>
      <c r="R294">
        <v>221</v>
      </c>
      <c r="S294">
        <v>270</v>
      </c>
      <c r="T294">
        <v>314</v>
      </c>
      <c r="U294">
        <v>168</v>
      </c>
      <c r="V294">
        <v>48</v>
      </c>
      <c r="W294">
        <v>1072</v>
      </c>
      <c r="X294">
        <v>25</v>
      </c>
      <c r="Y294" t="s">
        <v>73</v>
      </c>
      <c r="Z294">
        <v>50</v>
      </c>
    </row>
    <row r="295" spans="1:26" x14ac:dyDescent="0.3">
      <c r="A295">
        <v>114021284</v>
      </c>
      <c r="B295" t="s">
        <v>365</v>
      </c>
      <c r="C295">
        <v>1421</v>
      </c>
      <c r="D295">
        <v>157</v>
      </c>
      <c r="E295">
        <v>231</v>
      </c>
      <c r="F295">
        <v>771</v>
      </c>
      <c r="G295">
        <v>262</v>
      </c>
      <c r="H295">
        <v>618</v>
      </c>
      <c r="I295">
        <v>646</v>
      </c>
      <c r="J295">
        <v>259</v>
      </c>
      <c r="K295">
        <v>547</v>
      </c>
      <c r="L295">
        <v>203</v>
      </c>
      <c r="M295">
        <v>342</v>
      </c>
      <c r="N295">
        <v>118</v>
      </c>
      <c r="O295">
        <v>386</v>
      </c>
      <c r="P295">
        <v>60</v>
      </c>
      <c r="Q295">
        <v>429</v>
      </c>
      <c r="R295">
        <v>270</v>
      </c>
      <c r="S295">
        <v>333</v>
      </c>
      <c r="T295">
        <v>590</v>
      </c>
      <c r="U295">
        <v>386</v>
      </c>
      <c r="V295">
        <v>66</v>
      </c>
      <c r="W295">
        <v>1402</v>
      </c>
      <c r="X295">
        <v>33</v>
      </c>
      <c r="Y295">
        <v>9</v>
      </c>
      <c r="Z295">
        <v>50</v>
      </c>
    </row>
    <row r="296" spans="1:26" x14ac:dyDescent="0.3">
      <c r="A296">
        <v>114021285</v>
      </c>
      <c r="B296" t="s">
        <v>366</v>
      </c>
      <c r="C296">
        <v>798</v>
      </c>
      <c r="D296">
        <v>127</v>
      </c>
      <c r="E296">
        <v>91</v>
      </c>
      <c r="F296">
        <v>474</v>
      </c>
      <c r="G296">
        <v>106</v>
      </c>
      <c r="H296">
        <v>344</v>
      </c>
      <c r="I296">
        <v>327</v>
      </c>
      <c r="J296">
        <v>183</v>
      </c>
      <c r="K296">
        <v>212</v>
      </c>
      <c r="L296">
        <v>151</v>
      </c>
      <c r="M296">
        <v>201</v>
      </c>
      <c r="N296">
        <v>74</v>
      </c>
      <c r="O296">
        <v>149</v>
      </c>
      <c r="P296">
        <v>55</v>
      </c>
      <c r="Q296">
        <v>283</v>
      </c>
      <c r="R296">
        <v>111</v>
      </c>
      <c r="S296">
        <v>105</v>
      </c>
      <c r="T296">
        <v>390</v>
      </c>
      <c r="U296">
        <v>272</v>
      </c>
      <c r="V296" t="s">
        <v>73</v>
      </c>
      <c r="W296">
        <v>574</v>
      </c>
      <c r="X296">
        <v>38</v>
      </c>
      <c r="Y296" t="s">
        <v>73</v>
      </c>
      <c r="Z296">
        <v>41</v>
      </c>
    </row>
    <row r="297" spans="1:26" x14ac:dyDescent="0.3">
      <c r="A297">
        <v>114021286</v>
      </c>
      <c r="B297" t="s">
        <v>367</v>
      </c>
      <c r="C297">
        <v>1194</v>
      </c>
      <c r="D297">
        <v>159</v>
      </c>
      <c r="E297">
        <v>158</v>
      </c>
      <c r="F297">
        <v>609</v>
      </c>
      <c r="G297">
        <v>268</v>
      </c>
      <c r="H297">
        <v>489</v>
      </c>
      <c r="I297">
        <v>546</v>
      </c>
      <c r="J297">
        <v>256</v>
      </c>
      <c r="K297">
        <v>392</v>
      </c>
      <c r="L297">
        <v>139</v>
      </c>
      <c r="M297">
        <v>291</v>
      </c>
      <c r="N297">
        <v>92</v>
      </c>
      <c r="O297">
        <v>239</v>
      </c>
      <c r="P297">
        <v>83</v>
      </c>
      <c r="Q297">
        <v>345</v>
      </c>
      <c r="R297">
        <v>276</v>
      </c>
      <c r="S297">
        <v>253</v>
      </c>
      <c r="T297">
        <v>356</v>
      </c>
      <c r="U297">
        <v>419</v>
      </c>
      <c r="V297">
        <v>115</v>
      </c>
      <c r="W297">
        <v>1118</v>
      </c>
      <c r="X297">
        <v>40</v>
      </c>
      <c r="Y297">
        <v>19</v>
      </c>
      <c r="Z297">
        <v>59</v>
      </c>
    </row>
    <row r="298" spans="1:26" x14ac:dyDescent="0.3">
      <c r="A298">
        <v>114021287</v>
      </c>
      <c r="B298" t="s">
        <v>368</v>
      </c>
      <c r="C298">
        <v>1110</v>
      </c>
      <c r="D298">
        <v>210</v>
      </c>
      <c r="E298">
        <v>115</v>
      </c>
      <c r="F298">
        <v>488</v>
      </c>
      <c r="G298">
        <v>296</v>
      </c>
      <c r="H298">
        <v>429</v>
      </c>
      <c r="I298">
        <v>470</v>
      </c>
      <c r="J298">
        <v>257</v>
      </c>
      <c r="K298">
        <v>264</v>
      </c>
      <c r="L298">
        <v>174</v>
      </c>
      <c r="M298">
        <v>369</v>
      </c>
      <c r="N298">
        <v>63</v>
      </c>
      <c r="O298">
        <v>150</v>
      </c>
      <c r="P298">
        <v>56</v>
      </c>
      <c r="Q298">
        <v>329</v>
      </c>
      <c r="R298">
        <v>301</v>
      </c>
      <c r="S298">
        <v>224</v>
      </c>
      <c r="T298">
        <v>326</v>
      </c>
      <c r="U298">
        <v>344</v>
      </c>
      <c r="V298">
        <v>145</v>
      </c>
      <c r="W298">
        <v>1231</v>
      </c>
      <c r="X298">
        <v>58</v>
      </c>
      <c r="Y298">
        <v>7</v>
      </c>
      <c r="Z298">
        <v>87</v>
      </c>
    </row>
    <row r="299" spans="1:26" x14ac:dyDescent="0.3">
      <c r="A299">
        <v>114021288</v>
      </c>
      <c r="B299" t="s">
        <v>369</v>
      </c>
      <c r="C299">
        <v>382</v>
      </c>
      <c r="D299">
        <v>59</v>
      </c>
      <c r="E299">
        <v>51</v>
      </c>
      <c r="F299">
        <v>198</v>
      </c>
      <c r="G299">
        <v>74</v>
      </c>
      <c r="H299">
        <v>146</v>
      </c>
      <c r="I299">
        <v>177</v>
      </c>
      <c r="J299">
        <v>46</v>
      </c>
      <c r="K299">
        <v>143</v>
      </c>
      <c r="L299">
        <v>83</v>
      </c>
      <c r="M299">
        <v>78</v>
      </c>
      <c r="N299">
        <v>38</v>
      </c>
      <c r="O299">
        <v>67</v>
      </c>
      <c r="P299">
        <v>28</v>
      </c>
      <c r="Q299">
        <v>112</v>
      </c>
      <c r="R299">
        <v>78</v>
      </c>
      <c r="S299">
        <v>100</v>
      </c>
      <c r="T299">
        <v>183</v>
      </c>
      <c r="U299">
        <v>98</v>
      </c>
      <c r="V299" t="s">
        <v>73</v>
      </c>
      <c r="W299">
        <v>329</v>
      </c>
      <c r="X299">
        <v>10</v>
      </c>
      <c r="Y299" t="s">
        <v>73</v>
      </c>
      <c r="Z299">
        <v>10</v>
      </c>
    </row>
    <row r="300" spans="1:26" x14ac:dyDescent="0.3">
      <c r="A300">
        <v>114021289</v>
      </c>
      <c r="B300" t="s">
        <v>370</v>
      </c>
      <c r="C300">
        <v>816</v>
      </c>
      <c r="D300">
        <v>154</v>
      </c>
      <c r="E300">
        <v>65</v>
      </c>
      <c r="F300">
        <v>434</v>
      </c>
      <c r="G300">
        <v>163</v>
      </c>
      <c r="H300">
        <v>297</v>
      </c>
      <c r="I300">
        <v>365</v>
      </c>
      <c r="J300">
        <v>131</v>
      </c>
      <c r="K300">
        <v>291</v>
      </c>
      <c r="L300">
        <v>209</v>
      </c>
      <c r="M300">
        <v>152</v>
      </c>
      <c r="N300">
        <v>50</v>
      </c>
      <c r="O300">
        <v>160</v>
      </c>
      <c r="P300">
        <v>35</v>
      </c>
      <c r="Q300">
        <v>253</v>
      </c>
      <c r="R300">
        <v>165</v>
      </c>
      <c r="S300">
        <v>190</v>
      </c>
      <c r="T300">
        <v>374</v>
      </c>
      <c r="U300">
        <v>205</v>
      </c>
      <c r="V300">
        <v>45</v>
      </c>
      <c r="W300">
        <v>810</v>
      </c>
      <c r="X300">
        <v>10</v>
      </c>
      <c r="Y300" t="s">
        <v>73</v>
      </c>
      <c r="Z300">
        <v>28</v>
      </c>
    </row>
    <row r="301" spans="1:26" x14ac:dyDescent="0.3">
      <c r="A301">
        <v>115011290</v>
      </c>
      <c r="B301" t="s">
        <v>371</v>
      </c>
      <c r="C301">
        <v>2278</v>
      </c>
      <c r="D301">
        <v>607</v>
      </c>
      <c r="E301">
        <v>213</v>
      </c>
      <c r="F301">
        <v>1078</v>
      </c>
      <c r="G301">
        <v>381</v>
      </c>
      <c r="H301">
        <v>769</v>
      </c>
      <c r="I301">
        <v>903</v>
      </c>
      <c r="J301">
        <v>238</v>
      </c>
      <c r="K301">
        <v>511</v>
      </c>
      <c r="L301">
        <v>950</v>
      </c>
      <c r="M301">
        <v>345</v>
      </c>
      <c r="N301">
        <v>322</v>
      </c>
      <c r="O301">
        <v>298</v>
      </c>
      <c r="P301">
        <v>64</v>
      </c>
      <c r="Q301">
        <v>676</v>
      </c>
      <c r="R301">
        <v>312</v>
      </c>
      <c r="S301">
        <v>363</v>
      </c>
      <c r="T301">
        <v>891</v>
      </c>
      <c r="U301">
        <v>917</v>
      </c>
      <c r="V301">
        <v>39</v>
      </c>
      <c r="W301">
        <v>1750</v>
      </c>
      <c r="X301">
        <v>14</v>
      </c>
      <c r="Y301">
        <v>236</v>
      </c>
      <c r="Z301">
        <v>52</v>
      </c>
    </row>
    <row r="302" spans="1:26" x14ac:dyDescent="0.3">
      <c r="A302">
        <v>115011291</v>
      </c>
      <c r="B302" t="s">
        <v>372</v>
      </c>
      <c r="C302">
        <v>1641</v>
      </c>
      <c r="D302">
        <v>440</v>
      </c>
      <c r="E302">
        <v>139</v>
      </c>
      <c r="F302">
        <v>760</v>
      </c>
      <c r="G302">
        <v>302</v>
      </c>
      <c r="H302">
        <v>520</v>
      </c>
      <c r="I302">
        <v>681</v>
      </c>
      <c r="J302">
        <v>130</v>
      </c>
      <c r="K302">
        <v>467</v>
      </c>
      <c r="L302">
        <v>710</v>
      </c>
      <c r="M302">
        <v>231</v>
      </c>
      <c r="N302">
        <v>269</v>
      </c>
      <c r="O302">
        <v>165</v>
      </c>
      <c r="P302">
        <v>29</v>
      </c>
      <c r="Q302">
        <v>504</v>
      </c>
      <c r="R302">
        <v>233</v>
      </c>
      <c r="S302">
        <v>337</v>
      </c>
      <c r="T302">
        <v>749</v>
      </c>
      <c r="U302">
        <v>515</v>
      </c>
      <c r="V302" t="s">
        <v>73</v>
      </c>
      <c r="W302">
        <v>1313</v>
      </c>
      <c r="X302">
        <v>8</v>
      </c>
      <c r="Y302">
        <v>146</v>
      </c>
      <c r="Z302">
        <v>41</v>
      </c>
    </row>
    <row r="303" spans="1:26" x14ac:dyDescent="0.3">
      <c r="A303">
        <v>115011294</v>
      </c>
      <c r="B303" t="s">
        <v>373</v>
      </c>
      <c r="C303">
        <v>342</v>
      </c>
      <c r="D303">
        <v>59</v>
      </c>
      <c r="E303">
        <v>30</v>
      </c>
      <c r="F303">
        <v>124</v>
      </c>
      <c r="G303">
        <v>129</v>
      </c>
      <c r="H303">
        <v>129</v>
      </c>
      <c r="I303">
        <v>154</v>
      </c>
      <c r="J303">
        <v>56</v>
      </c>
      <c r="K303">
        <v>144</v>
      </c>
      <c r="L303">
        <v>113</v>
      </c>
      <c r="M303">
        <v>23</v>
      </c>
      <c r="N303">
        <v>56</v>
      </c>
      <c r="O303">
        <v>32</v>
      </c>
      <c r="P303">
        <v>7</v>
      </c>
      <c r="Q303">
        <v>76</v>
      </c>
      <c r="R303">
        <v>113</v>
      </c>
      <c r="S303">
        <v>84</v>
      </c>
      <c r="T303">
        <v>149</v>
      </c>
      <c r="U303">
        <v>30</v>
      </c>
      <c r="V303" t="s">
        <v>73</v>
      </c>
      <c r="W303">
        <v>376</v>
      </c>
      <c r="X303">
        <v>0</v>
      </c>
      <c r="Y303">
        <v>9</v>
      </c>
      <c r="Z303">
        <v>5</v>
      </c>
    </row>
    <row r="304" spans="1:26" x14ac:dyDescent="0.3">
      <c r="A304">
        <v>115011296</v>
      </c>
      <c r="B304" t="s">
        <v>374</v>
      </c>
      <c r="C304">
        <v>684</v>
      </c>
      <c r="D304">
        <v>133</v>
      </c>
      <c r="E304">
        <v>65</v>
      </c>
      <c r="F304">
        <v>309</v>
      </c>
      <c r="G304">
        <v>177</v>
      </c>
      <c r="H304">
        <v>268</v>
      </c>
      <c r="I304">
        <v>283</v>
      </c>
      <c r="J304">
        <v>84</v>
      </c>
      <c r="K304">
        <v>217</v>
      </c>
      <c r="L304">
        <v>224</v>
      </c>
      <c r="M304">
        <v>81</v>
      </c>
      <c r="N304">
        <v>117</v>
      </c>
      <c r="O304">
        <v>97</v>
      </c>
      <c r="P304">
        <v>17</v>
      </c>
      <c r="Q304">
        <v>179</v>
      </c>
      <c r="R304">
        <v>141</v>
      </c>
      <c r="S304">
        <v>202</v>
      </c>
      <c r="T304">
        <v>368</v>
      </c>
      <c r="U304">
        <v>79</v>
      </c>
      <c r="V304" t="s">
        <v>73</v>
      </c>
      <c r="W304">
        <v>661</v>
      </c>
      <c r="X304" t="s">
        <v>73</v>
      </c>
      <c r="Y304">
        <v>91</v>
      </c>
      <c r="Z304">
        <v>21</v>
      </c>
    </row>
    <row r="305" spans="1:26" x14ac:dyDescent="0.3">
      <c r="A305">
        <v>115011553</v>
      </c>
      <c r="B305" t="s">
        <v>375</v>
      </c>
      <c r="C305">
        <v>676</v>
      </c>
      <c r="D305">
        <v>166</v>
      </c>
      <c r="E305">
        <v>90</v>
      </c>
      <c r="F305">
        <v>311</v>
      </c>
      <c r="G305">
        <v>109</v>
      </c>
      <c r="H305">
        <v>231</v>
      </c>
      <c r="I305">
        <v>279</v>
      </c>
      <c r="J305">
        <v>86</v>
      </c>
      <c r="K305">
        <v>136</v>
      </c>
      <c r="L305">
        <v>269</v>
      </c>
      <c r="M305">
        <v>100</v>
      </c>
      <c r="N305">
        <v>95</v>
      </c>
      <c r="O305">
        <v>91</v>
      </c>
      <c r="P305">
        <v>16</v>
      </c>
      <c r="Q305">
        <v>227</v>
      </c>
      <c r="R305">
        <v>80</v>
      </c>
      <c r="S305">
        <v>128</v>
      </c>
      <c r="T305">
        <v>261</v>
      </c>
      <c r="U305">
        <v>279</v>
      </c>
      <c r="V305" t="s">
        <v>73</v>
      </c>
      <c r="W305">
        <v>561</v>
      </c>
      <c r="X305" t="s">
        <v>73</v>
      </c>
      <c r="Y305">
        <v>75</v>
      </c>
      <c r="Z305">
        <v>26</v>
      </c>
    </row>
    <row r="306" spans="1:26" x14ac:dyDescent="0.3">
      <c r="A306">
        <v>115011554</v>
      </c>
      <c r="B306" t="s">
        <v>376</v>
      </c>
      <c r="C306">
        <v>431</v>
      </c>
      <c r="D306">
        <v>64</v>
      </c>
      <c r="E306">
        <v>22</v>
      </c>
      <c r="F306">
        <v>168</v>
      </c>
      <c r="G306">
        <v>177</v>
      </c>
      <c r="H306">
        <v>186</v>
      </c>
      <c r="I306">
        <v>181</v>
      </c>
      <c r="J306">
        <v>127</v>
      </c>
      <c r="K306">
        <v>168</v>
      </c>
      <c r="L306">
        <v>104</v>
      </c>
      <c r="M306">
        <v>32</v>
      </c>
      <c r="N306">
        <v>48</v>
      </c>
      <c r="O306">
        <v>28</v>
      </c>
      <c r="P306">
        <v>8</v>
      </c>
      <c r="Q306">
        <v>123</v>
      </c>
      <c r="R306">
        <v>160</v>
      </c>
      <c r="S306">
        <v>22</v>
      </c>
      <c r="T306">
        <v>196</v>
      </c>
      <c r="U306">
        <v>13</v>
      </c>
      <c r="V306" t="s">
        <v>73</v>
      </c>
      <c r="W306">
        <v>448</v>
      </c>
      <c r="X306" t="s">
        <v>73</v>
      </c>
      <c r="Y306">
        <v>50</v>
      </c>
      <c r="Z306">
        <v>4</v>
      </c>
    </row>
    <row r="307" spans="1:26" x14ac:dyDescent="0.3">
      <c r="A307">
        <v>115011555</v>
      </c>
      <c r="B307" t="s">
        <v>377</v>
      </c>
      <c r="C307">
        <v>1073</v>
      </c>
      <c r="D307">
        <v>273</v>
      </c>
      <c r="E307">
        <v>82</v>
      </c>
      <c r="F307">
        <v>500</v>
      </c>
      <c r="G307">
        <v>218</v>
      </c>
      <c r="H307">
        <v>389</v>
      </c>
      <c r="I307">
        <v>411</v>
      </c>
      <c r="J307">
        <v>111</v>
      </c>
      <c r="K307">
        <v>269</v>
      </c>
      <c r="L307">
        <v>377</v>
      </c>
      <c r="M307">
        <v>156</v>
      </c>
      <c r="N307">
        <v>192</v>
      </c>
      <c r="O307">
        <v>113</v>
      </c>
      <c r="P307">
        <v>11</v>
      </c>
      <c r="Q307">
        <v>303</v>
      </c>
      <c r="R307">
        <v>180</v>
      </c>
      <c r="S307">
        <v>236</v>
      </c>
      <c r="T307">
        <v>483</v>
      </c>
      <c r="U307">
        <v>281</v>
      </c>
      <c r="V307">
        <v>42</v>
      </c>
      <c r="W307">
        <v>846</v>
      </c>
      <c r="X307">
        <v>3</v>
      </c>
      <c r="Y307">
        <v>98</v>
      </c>
      <c r="Z307">
        <v>23</v>
      </c>
    </row>
    <row r="308" spans="1:26" x14ac:dyDescent="0.3">
      <c r="A308">
        <v>115011556</v>
      </c>
      <c r="B308" t="s">
        <v>378</v>
      </c>
      <c r="C308">
        <v>971</v>
      </c>
      <c r="D308">
        <v>215</v>
      </c>
      <c r="E308">
        <v>127</v>
      </c>
      <c r="F308">
        <v>459</v>
      </c>
      <c r="G308">
        <v>169</v>
      </c>
      <c r="H308">
        <v>365</v>
      </c>
      <c r="I308">
        <v>390</v>
      </c>
      <c r="J308">
        <v>84</v>
      </c>
      <c r="K308">
        <v>225</v>
      </c>
      <c r="L308">
        <v>362</v>
      </c>
      <c r="M308">
        <v>111</v>
      </c>
      <c r="N308">
        <v>131</v>
      </c>
      <c r="O308">
        <v>150</v>
      </c>
      <c r="P308">
        <v>20</v>
      </c>
      <c r="Q308">
        <v>327</v>
      </c>
      <c r="R308">
        <v>126</v>
      </c>
      <c r="S308">
        <v>175</v>
      </c>
      <c r="T308">
        <v>330</v>
      </c>
      <c r="U308">
        <v>459</v>
      </c>
      <c r="V308" t="s">
        <v>73</v>
      </c>
      <c r="W308">
        <v>804</v>
      </c>
      <c r="X308">
        <v>0</v>
      </c>
      <c r="Y308">
        <v>134</v>
      </c>
      <c r="Z308">
        <v>27</v>
      </c>
    </row>
    <row r="309" spans="1:26" x14ac:dyDescent="0.3">
      <c r="A309">
        <v>115011557</v>
      </c>
      <c r="B309" t="s">
        <v>379</v>
      </c>
      <c r="C309">
        <v>367</v>
      </c>
      <c r="D309">
        <v>85</v>
      </c>
      <c r="E309">
        <v>24</v>
      </c>
      <c r="F309">
        <v>187</v>
      </c>
      <c r="G309">
        <v>70</v>
      </c>
      <c r="H309">
        <v>130</v>
      </c>
      <c r="I309">
        <v>151</v>
      </c>
      <c r="J309">
        <v>45</v>
      </c>
      <c r="K309">
        <v>115</v>
      </c>
      <c r="L309">
        <v>172</v>
      </c>
      <c r="M309">
        <v>30</v>
      </c>
      <c r="N309">
        <v>80</v>
      </c>
      <c r="O309">
        <v>46</v>
      </c>
      <c r="P309">
        <v>5</v>
      </c>
      <c r="Q309">
        <v>103</v>
      </c>
      <c r="R309">
        <v>47</v>
      </c>
      <c r="S309">
        <v>91</v>
      </c>
      <c r="T309">
        <v>252</v>
      </c>
      <c r="U309">
        <v>23</v>
      </c>
      <c r="V309" t="s">
        <v>73</v>
      </c>
      <c r="W309">
        <v>274</v>
      </c>
      <c r="X309" t="s">
        <v>73</v>
      </c>
      <c r="Y309">
        <v>35</v>
      </c>
      <c r="Z309">
        <v>0</v>
      </c>
    </row>
    <row r="310" spans="1:26" x14ac:dyDescent="0.3">
      <c r="A310">
        <v>115011558</v>
      </c>
      <c r="B310" t="s">
        <v>380</v>
      </c>
      <c r="C310">
        <v>1227</v>
      </c>
      <c r="D310">
        <v>268</v>
      </c>
      <c r="E310">
        <v>153</v>
      </c>
      <c r="F310">
        <v>509</v>
      </c>
      <c r="G310">
        <v>296</v>
      </c>
      <c r="H310">
        <v>439</v>
      </c>
      <c r="I310">
        <v>519</v>
      </c>
      <c r="J310">
        <v>90</v>
      </c>
      <c r="K310">
        <v>366</v>
      </c>
      <c r="L310">
        <v>464</v>
      </c>
      <c r="M310">
        <v>189</v>
      </c>
      <c r="N310">
        <v>156</v>
      </c>
      <c r="O310">
        <v>208</v>
      </c>
      <c r="P310">
        <v>35</v>
      </c>
      <c r="Q310">
        <v>327</v>
      </c>
      <c r="R310">
        <v>232</v>
      </c>
      <c r="S310">
        <v>320</v>
      </c>
      <c r="T310">
        <v>625</v>
      </c>
      <c r="U310">
        <v>217</v>
      </c>
      <c r="V310" t="s">
        <v>73</v>
      </c>
      <c r="W310">
        <v>1120</v>
      </c>
      <c r="X310">
        <v>3</v>
      </c>
      <c r="Y310">
        <v>146</v>
      </c>
      <c r="Z310">
        <v>30</v>
      </c>
    </row>
    <row r="311" spans="1:26" x14ac:dyDescent="0.3">
      <c r="A311">
        <v>115011621</v>
      </c>
      <c r="B311" t="s">
        <v>381</v>
      </c>
      <c r="C311">
        <v>1309</v>
      </c>
      <c r="D311">
        <v>349</v>
      </c>
      <c r="E311">
        <v>170</v>
      </c>
      <c r="F311">
        <v>608</v>
      </c>
      <c r="G311">
        <v>181</v>
      </c>
      <c r="H311">
        <v>423</v>
      </c>
      <c r="I311">
        <v>536</v>
      </c>
      <c r="J311">
        <v>83</v>
      </c>
      <c r="K311">
        <v>287</v>
      </c>
      <c r="L311">
        <v>656</v>
      </c>
      <c r="M311">
        <v>228</v>
      </c>
      <c r="N311">
        <v>232</v>
      </c>
      <c r="O311">
        <v>173</v>
      </c>
      <c r="P311">
        <v>47</v>
      </c>
      <c r="Q311">
        <v>372</v>
      </c>
      <c r="R311">
        <v>135</v>
      </c>
      <c r="S311">
        <v>212</v>
      </c>
      <c r="T311">
        <v>751</v>
      </c>
      <c r="U311">
        <v>338</v>
      </c>
      <c r="V311" t="s">
        <v>73</v>
      </c>
      <c r="W311">
        <v>965</v>
      </c>
      <c r="X311">
        <v>5</v>
      </c>
      <c r="Y311">
        <v>105</v>
      </c>
      <c r="Z311">
        <v>35</v>
      </c>
    </row>
    <row r="312" spans="1:26" x14ac:dyDescent="0.3">
      <c r="A312">
        <v>115011622</v>
      </c>
      <c r="B312" t="s">
        <v>382</v>
      </c>
      <c r="C312">
        <v>901</v>
      </c>
      <c r="D312">
        <v>227</v>
      </c>
      <c r="E312">
        <v>113</v>
      </c>
      <c r="F312">
        <v>429</v>
      </c>
      <c r="G312">
        <v>132</v>
      </c>
      <c r="H312">
        <v>312</v>
      </c>
      <c r="I312">
        <v>362</v>
      </c>
      <c r="J312">
        <v>70</v>
      </c>
      <c r="K312">
        <v>188</v>
      </c>
      <c r="L312">
        <v>410</v>
      </c>
      <c r="M312">
        <v>78</v>
      </c>
      <c r="N312">
        <v>151</v>
      </c>
      <c r="O312">
        <v>127</v>
      </c>
      <c r="P312">
        <v>19</v>
      </c>
      <c r="Q312">
        <v>292</v>
      </c>
      <c r="R312">
        <v>84</v>
      </c>
      <c r="S312">
        <v>62</v>
      </c>
      <c r="T312">
        <v>415</v>
      </c>
      <c r="U312">
        <v>322</v>
      </c>
      <c r="V312" t="s">
        <v>73</v>
      </c>
      <c r="W312">
        <v>522</v>
      </c>
      <c r="X312" t="s">
        <v>73</v>
      </c>
      <c r="Y312">
        <v>71</v>
      </c>
      <c r="Z312">
        <v>27</v>
      </c>
    </row>
    <row r="313" spans="1:26" x14ac:dyDescent="0.3">
      <c r="A313">
        <v>115021297</v>
      </c>
      <c r="B313" t="s">
        <v>383</v>
      </c>
      <c r="C313">
        <v>1930</v>
      </c>
      <c r="D313">
        <v>540</v>
      </c>
      <c r="E313">
        <v>209</v>
      </c>
      <c r="F313">
        <v>838</v>
      </c>
      <c r="G313">
        <v>343</v>
      </c>
      <c r="H313">
        <v>664</v>
      </c>
      <c r="I313">
        <v>726</v>
      </c>
      <c r="J313">
        <v>181</v>
      </c>
      <c r="K313">
        <v>420</v>
      </c>
      <c r="L313">
        <v>791</v>
      </c>
      <c r="M313">
        <v>262</v>
      </c>
      <c r="N313">
        <v>313</v>
      </c>
      <c r="O313">
        <v>189</v>
      </c>
      <c r="P313">
        <v>35</v>
      </c>
      <c r="Q313">
        <v>559</v>
      </c>
      <c r="R313">
        <v>294</v>
      </c>
      <c r="S313">
        <v>352</v>
      </c>
      <c r="T313">
        <v>931</v>
      </c>
      <c r="U313">
        <v>539</v>
      </c>
      <c r="V313" t="s">
        <v>73</v>
      </c>
      <c r="W313">
        <v>1498</v>
      </c>
      <c r="X313">
        <v>15</v>
      </c>
      <c r="Y313">
        <v>78</v>
      </c>
      <c r="Z313">
        <v>46</v>
      </c>
    </row>
    <row r="314" spans="1:26" x14ac:dyDescent="0.3">
      <c r="A314">
        <v>115021298</v>
      </c>
      <c r="B314" t="s">
        <v>384</v>
      </c>
      <c r="C314">
        <v>392</v>
      </c>
      <c r="D314">
        <v>71</v>
      </c>
      <c r="E314">
        <v>26</v>
      </c>
      <c r="F314">
        <v>193</v>
      </c>
      <c r="G314">
        <v>103</v>
      </c>
      <c r="H314">
        <v>145</v>
      </c>
      <c r="I314">
        <v>177</v>
      </c>
      <c r="J314">
        <v>65</v>
      </c>
      <c r="K314">
        <v>110</v>
      </c>
      <c r="L314">
        <v>115</v>
      </c>
      <c r="M314">
        <v>31</v>
      </c>
      <c r="N314">
        <v>57</v>
      </c>
      <c r="O314">
        <v>50</v>
      </c>
      <c r="P314">
        <v>8</v>
      </c>
      <c r="Q314">
        <v>118</v>
      </c>
      <c r="R314">
        <v>89</v>
      </c>
      <c r="S314">
        <v>84</v>
      </c>
      <c r="T314">
        <v>198</v>
      </c>
      <c r="U314">
        <v>78</v>
      </c>
      <c r="V314" t="s">
        <v>73</v>
      </c>
      <c r="W314">
        <v>398</v>
      </c>
      <c r="X314">
        <v>12</v>
      </c>
      <c r="Y314">
        <v>3</v>
      </c>
      <c r="Z314">
        <v>0</v>
      </c>
    </row>
    <row r="315" spans="1:26" x14ac:dyDescent="0.3">
      <c r="A315">
        <v>115031299</v>
      </c>
      <c r="B315" t="s">
        <v>385</v>
      </c>
      <c r="C315">
        <v>345</v>
      </c>
      <c r="D315">
        <v>53</v>
      </c>
      <c r="E315">
        <v>5</v>
      </c>
      <c r="F315">
        <v>185</v>
      </c>
      <c r="G315">
        <v>102</v>
      </c>
      <c r="H315">
        <v>127</v>
      </c>
      <c r="I315">
        <v>165</v>
      </c>
      <c r="J315">
        <v>63</v>
      </c>
      <c r="K315">
        <v>132</v>
      </c>
      <c r="L315">
        <v>119</v>
      </c>
      <c r="M315">
        <v>20</v>
      </c>
      <c r="N315">
        <v>62</v>
      </c>
      <c r="O315">
        <v>46</v>
      </c>
      <c r="P315">
        <v>11</v>
      </c>
      <c r="Q315">
        <v>90</v>
      </c>
      <c r="R315">
        <v>83</v>
      </c>
      <c r="S315">
        <v>84</v>
      </c>
      <c r="T315">
        <v>192</v>
      </c>
      <c r="U315">
        <v>62</v>
      </c>
      <c r="V315" t="s">
        <v>73</v>
      </c>
      <c r="W315">
        <v>330</v>
      </c>
      <c r="X315">
        <v>3</v>
      </c>
      <c r="Y315" t="s">
        <v>73</v>
      </c>
      <c r="Z315">
        <v>16</v>
      </c>
    </row>
    <row r="316" spans="1:26" x14ac:dyDescent="0.3">
      <c r="A316">
        <v>115031300</v>
      </c>
      <c r="B316" t="s">
        <v>386</v>
      </c>
      <c r="C316">
        <v>2040</v>
      </c>
      <c r="D316">
        <v>550</v>
      </c>
      <c r="E316">
        <v>192</v>
      </c>
      <c r="F316">
        <v>965</v>
      </c>
      <c r="G316">
        <v>333</v>
      </c>
      <c r="H316">
        <v>674</v>
      </c>
      <c r="I316">
        <v>816</v>
      </c>
      <c r="J316">
        <v>209</v>
      </c>
      <c r="K316">
        <v>434</v>
      </c>
      <c r="L316">
        <v>917</v>
      </c>
      <c r="M316">
        <v>279</v>
      </c>
      <c r="N316">
        <v>312</v>
      </c>
      <c r="O316">
        <v>243</v>
      </c>
      <c r="P316">
        <v>44</v>
      </c>
      <c r="Q316">
        <v>601</v>
      </c>
      <c r="R316">
        <v>290</v>
      </c>
      <c r="S316">
        <v>326</v>
      </c>
      <c r="T316">
        <v>1146</v>
      </c>
      <c r="U316">
        <v>528</v>
      </c>
      <c r="V316" t="s">
        <v>73</v>
      </c>
      <c r="W316">
        <v>1552</v>
      </c>
      <c r="X316">
        <v>87</v>
      </c>
      <c r="Y316">
        <v>46</v>
      </c>
      <c r="Z316">
        <v>68</v>
      </c>
    </row>
    <row r="317" spans="1:26" x14ac:dyDescent="0.3">
      <c r="A317">
        <v>115041301</v>
      </c>
      <c r="B317" t="s">
        <v>387</v>
      </c>
      <c r="C317">
        <v>1032</v>
      </c>
      <c r="D317">
        <v>303</v>
      </c>
      <c r="E317">
        <v>81</v>
      </c>
      <c r="F317">
        <v>467</v>
      </c>
      <c r="G317">
        <v>180</v>
      </c>
      <c r="H317">
        <v>329</v>
      </c>
      <c r="I317">
        <v>399</v>
      </c>
      <c r="J317">
        <v>86</v>
      </c>
      <c r="K317">
        <v>233</v>
      </c>
      <c r="L317">
        <v>479</v>
      </c>
      <c r="M317">
        <v>122</v>
      </c>
      <c r="N317">
        <v>170</v>
      </c>
      <c r="O317">
        <v>106</v>
      </c>
      <c r="P317">
        <v>11</v>
      </c>
      <c r="Q317">
        <v>277</v>
      </c>
      <c r="R317">
        <v>163</v>
      </c>
      <c r="S317">
        <v>209</v>
      </c>
      <c r="T317">
        <v>558</v>
      </c>
      <c r="U317">
        <v>252</v>
      </c>
      <c r="V317" t="s">
        <v>73</v>
      </c>
      <c r="W317">
        <v>737</v>
      </c>
      <c r="X317">
        <v>34</v>
      </c>
      <c r="Y317">
        <v>23</v>
      </c>
      <c r="Z317">
        <v>29</v>
      </c>
    </row>
    <row r="318" spans="1:26" x14ac:dyDescent="0.3">
      <c r="A318">
        <v>115041623</v>
      </c>
      <c r="B318" t="s">
        <v>388</v>
      </c>
      <c r="C318">
        <v>1014</v>
      </c>
      <c r="D318">
        <v>338</v>
      </c>
      <c r="E318">
        <v>89</v>
      </c>
      <c r="F318">
        <v>522</v>
      </c>
      <c r="G318">
        <v>64</v>
      </c>
      <c r="H318">
        <v>298</v>
      </c>
      <c r="I318">
        <v>377</v>
      </c>
      <c r="J318">
        <v>53</v>
      </c>
      <c r="K318">
        <v>140</v>
      </c>
      <c r="L318">
        <v>608</v>
      </c>
      <c r="M318">
        <v>117</v>
      </c>
      <c r="N318">
        <v>220</v>
      </c>
      <c r="O318">
        <v>97</v>
      </c>
      <c r="P318">
        <v>11</v>
      </c>
      <c r="Q318">
        <v>307</v>
      </c>
      <c r="R318">
        <v>40</v>
      </c>
      <c r="S318">
        <v>62</v>
      </c>
      <c r="T318">
        <v>675</v>
      </c>
      <c r="U318">
        <v>275</v>
      </c>
      <c r="V318" t="s">
        <v>73</v>
      </c>
      <c r="W318">
        <v>462</v>
      </c>
      <c r="X318">
        <v>9</v>
      </c>
      <c r="Y318">
        <v>40</v>
      </c>
      <c r="Z318">
        <v>11</v>
      </c>
    </row>
    <row r="319" spans="1:26" x14ac:dyDescent="0.3">
      <c r="A319">
        <v>115041624</v>
      </c>
      <c r="B319" t="s">
        <v>389</v>
      </c>
      <c r="C319">
        <v>1587</v>
      </c>
      <c r="D319">
        <v>477</v>
      </c>
      <c r="E319">
        <v>172</v>
      </c>
      <c r="F319">
        <v>807</v>
      </c>
      <c r="G319">
        <v>130</v>
      </c>
      <c r="H319">
        <v>508</v>
      </c>
      <c r="I319">
        <v>601</v>
      </c>
      <c r="J319">
        <v>91</v>
      </c>
      <c r="K319">
        <v>240</v>
      </c>
      <c r="L319">
        <v>881</v>
      </c>
      <c r="M319">
        <v>131</v>
      </c>
      <c r="N319">
        <v>323</v>
      </c>
      <c r="O319">
        <v>214</v>
      </c>
      <c r="P319">
        <v>28</v>
      </c>
      <c r="Q319">
        <v>459</v>
      </c>
      <c r="R319">
        <v>85</v>
      </c>
      <c r="S319">
        <v>106</v>
      </c>
      <c r="T319">
        <v>903</v>
      </c>
      <c r="U319">
        <v>562</v>
      </c>
      <c r="V319" t="s">
        <v>73</v>
      </c>
      <c r="W319">
        <v>700</v>
      </c>
      <c r="X319">
        <v>6</v>
      </c>
      <c r="Y319">
        <v>120</v>
      </c>
      <c r="Z319">
        <v>16</v>
      </c>
    </row>
    <row r="320" spans="1:26" x14ac:dyDescent="0.3">
      <c r="A320">
        <v>115041625</v>
      </c>
      <c r="B320" t="s">
        <v>390</v>
      </c>
      <c r="C320">
        <v>1275</v>
      </c>
      <c r="D320">
        <v>342</v>
      </c>
      <c r="E320">
        <v>184</v>
      </c>
      <c r="F320">
        <v>600</v>
      </c>
      <c r="G320">
        <v>149</v>
      </c>
      <c r="H320">
        <v>413</v>
      </c>
      <c r="I320">
        <v>520</v>
      </c>
      <c r="J320">
        <v>88</v>
      </c>
      <c r="K320">
        <v>212</v>
      </c>
      <c r="L320">
        <v>595</v>
      </c>
      <c r="M320">
        <v>174</v>
      </c>
      <c r="N320">
        <v>221</v>
      </c>
      <c r="O320">
        <v>157</v>
      </c>
      <c r="P320">
        <v>38</v>
      </c>
      <c r="Q320">
        <v>404</v>
      </c>
      <c r="R320">
        <v>113</v>
      </c>
      <c r="S320">
        <v>165</v>
      </c>
      <c r="T320">
        <v>716</v>
      </c>
      <c r="U320">
        <v>376</v>
      </c>
      <c r="V320">
        <v>0</v>
      </c>
      <c r="W320">
        <v>813</v>
      </c>
      <c r="X320">
        <v>4</v>
      </c>
      <c r="Y320">
        <v>90</v>
      </c>
      <c r="Z320">
        <v>21</v>
      </c>
    </row>
    <row r="321" spans="1:26" x14ac:dyDescent="0.3">
      <c r="A321">
        <v>116011303</v>
      </c>
      <c r="B321" t="s">
        <v>391</v>
      </c>
      <c r="C321">
        <v>2255</v>
      </c>
      <c r="D321">
        <v>520</v>
      </c>
      <c r="E321">
        <v>230</v>
      </c>
      <c r="F321">
        <v>1208</v>
      </c>
      <c r="G321">
        <v>297</v>
      </c>
      <c r="H321">
        <v>859</v>
      </c>
      <c r="I321">
        <v>876</v>
      </c>
      <c r="J321">
        <v>404</v>
      </c>
      <c r="K321">
        <v>411</v>
      </c>
      <c r="L321">
        <v>888</v>
      </c>
      <c r="M321">
        <v>364</v>
      </c>
      <c r="N321">
        <v>191</v>
      </c>
      <c r="O321">
        <v>429</v>
      </c>
      <c r="P321">
        <v>116</v>
      </c>
      <c r="Q321">
        <v>739</v>
      </c>
      <c r="R321">
        <v>260</v>
      </c>
      <c r="S321">
        <v>196</v>
      </c>
      <c r="T321">
        <v>486</v>
      </c>
      <c r="U321">
        <v>1205</v>
      </c>
      <c r="V321">
        <v>280</v>
      </c>
      <c r="W321">
        <v>1892</v>
      </c>
      <c r="X321">
        <v>71</v>
      </c>
      <c r="Y321">
        <v>298</v>
      </c>
      <c r="Z321">
        <v>115</v>
      </c>
    </row>
    <row r="322" spans="1:26" x14ac:dyDescent="0.3">
      <c r="A322">
        <v>116011304</v>
      </c>
      <c r="B322" t="s">
        <v>392</v>
      </c>
      <c r="C322">
        <v>3279</v>
      </c>
      <c r="D322">
        <v>905</v>
      </c>
      <c r="E322">
        <v>362</v>
      </c>
      <c r="F322">
        <v>1631</v>
      </c>
      <c r="G322">
        <v>381</v>
      </c>
      <c r="H322">
        <v>1133</v>
      </c>
      <c r="I322">
        <v>1241</v>
      </c>
      <c r="J322">
        <v>448</v>
      </c>
      <c r="K322">
        <v>545</v>
      </c>
      <c r="L322">
        <v>1376</v>
      </c>
      <c r="M322">
        <v>698</v>
      </c>
      <c r="N322">
        <v>284</v>
      </c>
      <c r="O322">
        <v>447</v>
      </c>
      <c r="P322">
        <v>129</v>
      </c>
      <c r="Q322">
        <v>1167</v>
      </c>
      <c r="R322">
        <v>346</v>
      </c>
      <c r="S322">
        <v>290</v>
      </c>
      <c r="T322">
        <v>827</v>
      </c>
      <c r="U322">
        <v>1457</v>
      </c>
      <c r="V322">
        <v>635</v>
      </c>
      <c r="W322">
        <v>2693</v>
      </c>
      <c r="X322">
        <v>160</v>
      </c>
      <c r="Y322">
        <v>293</v>
      </c>
      <c r="Z322">
        <v>202</v>
      </c>
    </row>
    <row r="323" spans="1:26" x14ac:dyDescent="0.3">
      <c r="A323">
        <v>116011306</v>
      </c>
      <c r="B323" t="s">
        <v>393</v>
      </c>
      <c r="C323">
        <v>3633</v>
      </c>
      <c r="D323">
        <v>1065</v>
      </c>
      <c r="E323">
        <v>428</v>
      </c>
      <c r="F323">
        <v>1727</v>
      </c>
      <c r="G323">
        <v>413</v>
      </c>
      <c r="H323">
        <v>1236</v>
      </c>
      <c r="I323">
        <v>1332</v>
      </c>
      <c r="J323">
        <v>418</v>
      </c>
      <c r="K323">
        <v>512</v>
      </c>
      <c r="L323">
        <v>1668</v>
      </c>
      <c r="M323">
        <v>794</v>
      </c>
      <c r="N323">
        <v>285</v>
      </c>
      <c r="O323">
        <v>388</v>
      </c>
      <c r="P323">
        <v>119</v>
      </c>
      <c r="Q323">
        <v>1405</v>
      </c>
      <c r="R323">
        <v>371</v>
      </c>
      <c r="S323">
        <v>289</v>
      </c>
      <c r="T323">
        <v>930</v>
      </c>
      <c r="U323">
        <v>1144</v>
      </c>
      <c r="V323">
        <v>1179</v>
      </c>
      <c r="W323">
        <v>2896</v>
      </c>
      <c r="X323">
        <v>241</v>
      </c>
      <c r="Y323">
        <v>270</v>
      </c>
      <c r="Z323">
        <v>243</v>
      </c>
    </row>
    <row r="324" spans="1:26" x14ac:dyDescent="0.3">
      <c r="A324">
        <v>116011307</v>
      </c>
      <c r="B324" t="s">
        <v>394</v>
      </c>
      <c r="C324">
        <v>3118</v>
      </c>
      <c r="D324">
        <v>755</v>
      </c>
      <c r="E324">
        <v>300</v>
      </c>
      <c r="F324">
        <v>1608</v>
      </c>
      <c r="G324">
        <v>456</v>
      </c>
      <c r="H324">
        <v>1124</v>
      </c>
      <c r="I324">
        <v>1240</v>
      </c>
      <c r="J324">
        <v>606</v>
      </c>
      <c r="K324">
        <v>510</v>
      </c>
      <c r="L324">
        <v>1153</v>
      </c>
      <c r="M324">
        <v>607</v>
      </c>
      <c r="N324">
        <v>267</v>
      </c>
      <c r="O324">
        <v>413</v>
      </c>
      <c r="P324">
        <v>124</v>
      </c>
      <c r="Q324">
        <v>1160</v>
      </c>
      <c r="R324">
        <v>400</v>
      </c>
      <c r="S324">
        <v>351</v>
      </c>
      <c r="T324">
        <v>889</v>
      </c>
      <c r="U324">
        <v>960</v>
      </c>
      <c r="V324">
        <v>804</v>
      </c>
      <c r="W324">
        <v>2804</v>
      </c>
      <c r="X324">
        <v>133</v>
      </c>
      <c r="Y324">
        <v>255</v>
      </c>
      <c r="Z324">
        <v>212</v>
      </c>
    </row>
    <row r="325" spans="1:26" x14ac:dyDescent="0.3">
      <c r="A325">
        <v>116011560</v>
      </c>
      <c r="B325" t="s">
        <v>395</v>
      </c>
      <c r="C325">
        <v>1875</v>
      </c>
      <c r="D325">
        <v>494</v>
      </c>
      <c r="E325">
        <v>209</v>
      </c>
      <c r="F325">
        <v>921</v>
      </c>
      <c r="G325">
        <v>251</v>
      </c>
      <c r="H325">
        <v>681</v>
      </c>
      <c r="I325">
        <v>700</v>
      </c>
      <c r="J325">
        <v>269</v>
      </c>
      <c r="K325">
        <v>333</v>
      </c>
      <c r="L325">
        <v>802</v>
      </c>
      <c r="M325">
        <v>397</v>
      </c>
      <c r="N325">
        <v>187</v>
      </c>
      <c r="O325">
        <v>272</v>
      </c>
      <c r="P325">
        <v>71</v>
      </c>
      <c r="Q325">
        <v>621</v>
      </c>
      <c r="R325">
        <v>230</v>
      </c>
      <c r="S325">
        <v>184</v>
      </c>
      <c r="T325">
        <v>598</v>
      </c>
      <c r="U325">
        <v>734</v>
      </c>
      <c r="V325">
        <v>307</v>
      </c>
      <c r="W325">
        <v>1558</v>
      </c>
      <c r="X325">
        <v>43</v>
      </c>
      <c r="Y325">
        <v>203</v>
      </c>
      <c r="Z325">
        <v>109</v>
      </c>
    </row>
    <row r="326" spans="1:26" x14ac:dyDescent="0.3">
      <c r="A326">
        <v>116011561</v>
      </c>
      <c r="B326" t="s">
        <v>5</v>
      </c>
      <c r="C326">
        <v>2364</v>
      </c>
      <c r="D326">
        <v>692</v>
      </c>
      <c r="E326">
        <v>249</v>
      </c>
      <c r="F326">
        <v>1134</v>
      </c>
      <c r="G326">
        <v>289</v>
      </c>
      <c r="H326">
        <v>766</v>
      </c>
      <c r="I326">
        <v>906</v>
      </c>
      <c r="J326">
        <v>215</v>
      </c>
      <c r="K326">
        <v>380</v>
      </c>
      <c r="L326">
        <v>1086</v>
      </c>
      <c r="M326">
        <v>503</v>
      </c>
      <c r="N326">
        <v>237</v>
      </c>
      <c r="O326">
        <v>359</v>
      </c>
      <c r="P326">
        <v>76</v>
      </c>
      <c r="Q326">
        <v>740</v>
      </c>
      <c r="R326">
        <v>260</v>
      </c>
      <c r="S326">
        <v>250</v>
      </c>
      <c r="T326">
        <v>763</v>
      </c>
      <c r="U326">
        <v>1150</v>
      </c>
      <c r="V326">
        <v>133</v>
      </c>
      <c r="W326">
        <v>2013</v>
      </c>
      <c r="X326">
        <v>42</v>
      </c>
      <c r="Y326">
        <v>306</v>
      </c>
      <c r="Z326">
        <v>124</v>
      </c>
    </row>
    <row r="327" spans="1:26" x14ac:dyDescent="0.3">
      <c r="A327">
        <v>116011626</v>
      </c>
      <c r="B327" t="s">
        <v>396</v>
      </c>
      <c r="C327">
        <v>1934</v>
      </c>
      <c r="D327">
        <v>489</v>
      </c>
      <c r="E327">
        <v>191</v>
      </c>
      <c r="F327">
        <v>954</v>
      </c>
      <c r="G327">
        <v>301</v>
      </c>
      <c r="H327">
        <v>682</v>
      </c>
      <c r="I327">
        <v>764</v>
      </c>
      <c r="J327">
        <v>262</v>
      </c>
      <c r="K327">
        <v>380</v>
      </c>
      <c r="L327">
        <v>806</v>
      </c>
      <c r="M327">
        <v>292</v>
      </c>
      <c r="N327">
        <v>193</v>
      </c>
      <c r="O327">
        <v>268</v>
      </c>
      <c r="P327">
        <v>57</v>
      </c>
      <c r="Q327">
        <v>665</v>
      </c>
      <c r="R327">
        <v>264</v>
      </c>
      <c r="S327">
        <v>253</v>
      </c>
      <c r="T327">
        <v>695</v>
      </c>
      <c r="U327">
        <v>694</v>
      </c>
      <c r="V327">
        <v>248</v>
      </c>
      <c r="W327">
        <v>1611</v>
      </c>
      <c r="X327">
        <v>55</v>
      </c>
      <c r="Y327">
        <v>215</v>
      </c>
      <c r="Z327">
        <v>95</v>
      </c>
    </row>
    <row r="328" spans="1:26" x14ac:dyDescent="0.3">
      <c r="A328">
        <v>116011627</v>
      </c>
      <c r="B328" t="s">
        <v>397</v>
      </c>
      <c r="C328">
        <v>1473</v>
      </c>
      <c r="D328">
        <v>346</v>
      </c>
      <c r="E328">
        <v>161</v>
      </c>
      <c r="F328">
        <v>781</v>
      </c>
      <c r="G328">
        <v>185</v>
      </c>
      <c r="H328">
        <v>555</v>
      </c>
      <c r="I328">
        <v>572</v>
      </c>
      <c r="J328">
        <v>207</v>
      </c>
      <c r="K328">
        <v>286</v>
      </c>
      <c r="L328">
        <v>570</v>
      </c>
      <c r="M328">
        <v>273</v>
      </c>
      <c r="N328">
        <v>127</v>
      </c>
      <c r="O328">
        <v>237</v>
      </c>
      <c r="P328">
        <v>72</v>
      </c>
      <c r="Q328">
        <v>524</v>
      </c>
      <c r="R328">
        <v>167</v>
      </c>
      <c r="S328">
        <v>164</v>
      </c>
      <c r="T328">
        <v>395</v>
      </c>
      <c r="U328">
        <v>463</v>
      </c>
      <c r="V328">
        <v>371</v>
      </c>
      <c r="W328">
        <v>1228</v>
      </c>
      <c r="X328">
        <v>84</v>
      </c>
      <c r="Y328">
        <v>160</v>
      </c>
      <c r="Z328">
        <v>69</v>
      </c>
    </row>
    <row r="329" spans="1:26" x14ac:dyDescent="0.3">
      <c r="A329">
        <v>116021309</v>
      </c>
      <c r="B329" t="s">
        <v>398</v>
      </c>
      <c r="C329">
        <v>1171</v>
      </c>
      <c r="D329">
        <v>323</v>
      </c>
      <c r="E329">
        <v>195</v>
      </c>
      <c r="F329">
        <v>508</v>
      </c>
      <c r="G329">
        <v>144</v>
      </c>
      <c r="H329">
        <v>390</v>
      </c>
      <c r="I329">
        <v>457</v>
      </c>
      <c r="J329">
        <v>80</v>
      </c>
      <c r="K329">
        <v>201</v>
      </c>
      <c r="L329">
        <v>589</v>
      </c>
      <c r="M329">
        <v>161</v>
      </c>
      <c r="N329">
        <v>188</v>
      </c>
      <c r="O329">
        <v>145</v>
      </c>
      <c r="P329">
        <v>25</v>
      </c>
      <c r="Q329">
        <v>381</v>
      </c>
      <c r="R329">
        <v>109</v>
      </c>
      <c r="S329">
        <v>190</v>
      </c>
      <c r="T329">
        <v>589</v>
      </c>
      <c r="U329">
        <v>388</v>
      </c>
      <c r="V329" t="s">
        <v>73</v>
      </c>
      <c r="W329">
        <v>893</v>
      </c>
      <c r="X329">
        <v>0</v>
      </c>
      <c r="Y329">
        <v>125</v>
      </c>
      <c r="Z329">
        <v>36</v>
      </c>
    </row>
    <row r="330" spans="1:26" x14ac:dyDescent="0.3">
      <c r="A330">
        <v>116021562</v>
      </c>
      <c r="B330" t="s">
        <v>399</v>
      </c>
      <c r="C330">
        <v>318</v>
      </c>
      <c r="D330">
        <v>74</v>
      </c>
      <c r="E330">
        <v>28</v>
      </c>
      <c r="F330">
        <v>168</v>
      </c>
      <c r="G330">
        <v>48</v>
      </c>
      <c r="H330">
        <v>117</v>
      </c>
      <c r="I330">
        <v>127</v>
      </c>
      <c r="J330">
        <v>49</v>
      </c>
      <c r="K330">
        <v>73</v>
      </c>
      <c r="L330">
        <v>130</v>
      </c>
      <c r="M330">
        <v>32</v>
      </c>
      <c r="N330">
        <v>82</v>
      </c>
      <c r="O330">
        <v>26</v>
      </c>
      <c r="P330">
        <v>4</v>
      </c>
      <c r="Q330">
        <v>90</v>
      </c>
      <c r="R330">
        <v>42</v>
      </c>
      <c r="S330">
        <v>54</v>
      </c>
      <c r="T330">
        <v>218</v>
      </c>
      <c r="U330">
        <v>47</v>
      </c>
      <c r="V330" t="s">
        <v>73</v>
      </c>
      <c r="W330">
        <v>188</v>
      </c>
      <c r="X330" t="s">
        <v>73</v>
      </c>
      <c r="Y330">
        <v>15</v>
      </c>
      <c r="Z330">
        <v>12</v>
      </c>
    </row>
    <row r="331" spans="1:26" x14ac:dyDescent="0.3">
      <c r="A331">
        <v>116021563</v>
      </c>
      <c r="B331" t="s">
        <v>400</v>
      </c>
      <c r="C331">
        <v>2370</v>
      </c>
      <c r="D331">
        <v>684</v>
      </c>
      <c r="E331">
        <v>269</v>
      </c>
      <c r="F331">
        <v>1175</v>
      </c>
      <c r="G331">
        <v>241</v>
      </c>
      <c r="H331">
        <v>783</v>
      </c>
      <c r="I331">
        <v>902</v>
      </c>
      <c r="J331">
        <v>186</v>
      </c>
      <c r="K331">
        <v>365</v>
      </c>
      <c r="L331">
        <v>1240</v>
      </c>
      <c r="M331">
        <v>390</v>
      </c>
      <c r="N331">
        <v>298</v>
      </c>
      <c r="O331">
        <v>354</v>
      </c>
      <c r="P331">
        <v>70</v>
      </c>
      <c r="Q331">
        <v>764</v>
      </c>
      <c r="R331">
        <v>199</v>
      </c>
      <c r="S331">
        <v>211</v>
      </c>
      <c r="T331">
        <v>887</v>
      </c>
      <c r="U331">
        <v>1134</v>
      </c>
      <c r="V331">
        <v>119</v>
      </c>
      <c r="W331">
        <v>1710</v>
      </c>
      <c r="X331">
        <v>99</v>
      </c>
      <c r="Y331">
        <v>148</v>
      </c>
      <c r="Z331">
        <v>130</v>
      </c>
    </row>
    <row r="332" spans="1:26" x14ac:dyDescent="0.3">
      <c r="A332">
        <v>116021628</v>
      </c>
      <c r="B332" t="s">
        <v>401</v>
      </c>
      <c r="C332">
        <v>1475</v>
      </c>
      <c r="D332">
        <v>457</v>
      </c>
      <c r="E332">
        <v>170</v>
      </c>
      <c r="F332">
        <v>689</v>
      </c>
      <c r="G332">
        <v>159</v>
      </c>
      <c r="H332">
        <v>436</v>
      </c>
      <c r="I332">
        <v>582</v>
      </c>
      <c r="J332">
        <v>117</v>
      </c>
      <c r="K332">
        <v>272</v>
      </c>
      <c r="L332">
        <v>849</v>
      </c>
      <c r="M332">
        <v>142</v>
      </c>
      <c r="N332">
        <v>303</v>
      </c>
      <c r="O332">
        <v>143</v>
      </c>
      <c r="P332">
        <v>15</v>
      </c>
      <c r="Q332">
        <v>446</v>
      </c>
      <c r="R332">
        <v>110</v>
      </c>
      <c r="S332">
        <v>111</v>
      </c>
      <c r="T332">
        <v>853</v>
      </c>
      <c r="U332">
        <v>445</v>
      </c>
      <c r="V332" t="s">
        <v>73</v>
      </c>
      <c r="W332">
        <v>811</v>
      </c>
      <c r="X332">
        <v>9</v>
      </c>
      <c r="Y332">
        <v>77</v>
      </c>
      <c r="Z332">
        <v>43</v>
      </c>
    </row>
    <row r="333" spans="1:26" x14ac:dyDescent="0.3">
      <c r="A333">
        <v>116021629</v>
      </c>
      <c r="B333" t="s">
        <v>402</v>
      </c>
      <c r="C333">
        <v>1616</v>
      </c>
      <c r="D333">
        <v>551</v>
      </c>
      <c r="E333">
        <v>147</v>
      </c>
      <c r="F333">
        <v>831</v>
      </c>
      <c r="G333">
        <v>86</v>
      </c>
      <c r="H333">
        <v>479</v>
      </c>
      <c r="I333">
        <v>585</v>
      </c>
      <c r="J333">
        <v>92</v>
      </c>
      <c r="K333">
        <v>190</v>
      </c>
      <c r="L333">
        <v>1051</v>
      </c>
      <c r="M333">
        <v>146</v>
      </c>
      <c r="N333">
        <v>325</v>
      </c>
      <c r="O333">
        <v>146</v>
      </c>
      <c r="P333">
        <v>20</v>
      </c>
      <c r="Q333">
        <v>509</v>
      </c>
      <c r="R333">
        <v>64</v>
      </c>
      <c r="S333">
        <v>96</v>
      </c>
      <c r="T333">
        <v>1043</v>
      </c>
      <c r="U333">
        <v>477</v>
      </c>
      <c r="V333" t="s">
        <v>73</v>
      </c>
      <c r="W333">
        <v>772</v>
      </c>
      <c r="X333">
        <v>44</v>
      </c>
      <c r="Y333">
        <v>74</v>
      </c>
      <c r="Z333">
        <v>34</v>
      </c>
    </row>
    <row r="334" spans="1:26" x14ac:dyDescent="0.3">
      <c r="A334">
        <v>116021630</v>
      </c>
      <c r="B334" t="s">
        <v>403</v>
      </c>
      <c r="C334">
        <v>1800</v>
      </c>
      <c r="D334">
        <v>606</v>
      </c>
      <c r="E334">
        <v>184</v>
      </c>
      <c r="F334">
        <v>883</v>
      </c>
      <c r="G334">
        <v>127</v>
      </c>
      <c r="H334">
        <v>543</v>
      </c>
      <c r="I334">
        <v>651</v>
      </c>
      <c r="J334">
        <v>154</v>
      </c>
      <c r="K334">
        <v>209</v>
      </c>
      <c r="L334">
        <v>916</v>
      </c>
      <c r="M334">
        <v>352</v>
      </c>
      <c r="N334">
        <v>263</v>
      </c>
      <c r="O334">
        <v>215</v>
      </c>
      <c r="P334">
        <v>41</v>
      </c>
      <c r="Q334">
        <v>559</v>
      </c>
      <c r="R334">
        <v>116</v>
      </c>
      <c r="S334">
        <v>114</v>
      </c>
      <c r="T334">
        <v>680</v>
      </c>
      <c r="U334">
        <v>841</v>
      </c>
      <c r="V334">
        <v>118</v>
      </c>
      <c r="W334">
        <v>1152</v>
      </c>
      <c r="X334">
        <v>112</v>
      </c>
      <c r="Y334">
        <v>70</v>
      </c>
      <c r="Z334">
        <v>77</v>
      </c>
    </row>
    <row r="335" spans="1:26" x14ac:dyDescent="0.3">
      <c r="A335">
        <v>116021631</v>
      </c>
      <c r="B335" t="s">
        <v>404</v>
      </c>
      <c r="C335">
        <v>935</v>
      </c>
      <c r="D335">
        <v>297</v>
      </c>
      <c r="E335">
        <v>107</v>
      </c>
      <c r="F335">
        <v>476</v>
      </c>
      <c r="G335">
        <v>55</v>
      </c>
      <c r="H335">
        <v>294</v>
      </c>
      <c r="I335">
        <v>344</v>
      </c>
      <c r="J335">
        <v>63</v>
      </c>
      <c r="K335">
        <v>106</v>
      </c>
      <c r="L335">
        <v>533</v>
      </c>
      <c r="M335">
        <v>92</v>
      </c>
      <c r="N335">
        <v>195</v>
      </c>
      <c r="O335">
        <v>103</v>
      </c>
      <c r="P335">
        <v>11</v>
      </c>
      <c r="Q335">
        <v>289</v>
      </c>
      <c r="R335">
        <v>40</v>
      </c>
      <c r="S335">
        <v>52</v>
      </c>
      <c r="T335">
        <v>574</v>
      </c>
      <c r="U335">
        <v>309</v>
      </c>
      <c r="V335" t="s">
        <v>73</v>
      </c>
      <c r="W335">
        <v>362</v>
      </c>
      <c r="X335">
        <v>0</v>
      </c>
      <c r="Y335">
        <v>37</v>
      </c>
      <c r="Z335">
        <v>6</v>
      </c>
    </row>
    <row r="336" spans="1:26" x14ac:dyDescent="0.3">
      <c r="A336">
        <v>116021632</v>
      </c>
      <c r="B336" t="s">
        <v>405</v>
      </c>
      <c r="C336">
        <v>2461</v>
      </c>
      <c r="D336">
        <v>759</v>
      </c>
      <c r="E336">
        <v>339</v>
      </c>
      <c r="F336">
        <v>1274</v>
      </c>
      <c r="G336">
        <v>88</v>
      </c>
      <c r="H336">
        <v>770</v>
      </c>
      <c r="I336">
        <v>931</v>
      </c>
      <c r="J336">
        <v>188</v>
      </c>
      <c r="K336">
        <v>287</v>
      </c>
      <c r="L336">
        <v>1368</v>
      </c>
      <c r="M336">
        <v>307</v>
      </c>
      <c r="N336">
        <v>438</v>
      </c>
      <c r="O336">
        <v>299</v>
      </c>
      <c r="P336">
        <v>78</v>
      </c>
      <c r="Q336">
        <v>837</v>
      </c>
      <c r="R336">
        <v>49</v>
      </c>
      <c r="S336">
        <v>21</v>
      </c>
      <c r="T336">
        <v>1129</v>
      </c>
      <c r="U336">
        <v>1310</v>
      </c>
      <c r="V336" t="s">
        <v>73</v>
      </c>
      <c r="W336">
        <v>1194</v>
      </c>
      <c r="X336">
        <v>33</v>
      </c>
      <c r="Y336">
        <v>182</v>
      </c>
      <c r="Z336">
        <v>64</v>
      </c>
    </row>
    <row r="337" spans="1:26" x14ac:dyDescent="0.3">
      <c r="A337">
        <v>116021633</v>
      </c>
      <c r="B337" t="s">
        <v>406</v>
      </c>
      <c r="C337">
        <v>976</v>
      </c>
      <c r="D337">
        <v>255</v>
      </c>
      <c r="E337">
        <v>147</v>
      </c>
      <c r="F337">
        <v>462</v>
      </c>
      <c r="G337">
        <v>113</v>
      </c>
      <c r="H337">
        <v>325</v>
      </c>
      <c r="I337">
        <v>397</v>
      </c>
      <c r="J337">
        <v>92</v>
      </c>
      <c r="K337">
        <v>154</v>
      </c>
      <c r="L337">
        <v>526</v>
      </c>
      <c r="M337">
        <v>106</v>
      </c>
      <c r="N337">
        <v>184</v>
      </c>
      <c r="O337">
        <v>136</v>
      </c>
      <c r="P337">
        <v>25</v>
      </c>
      <c r="Q337">
        <v>290</v>
      </c>
      <c r="R337">
        <v>87</v>
      </c>
      <c r="S337">
        <v>151</v>
      </c>
      <c r="T337">
        <v>550</v>
      </c>
      <c r="U337">
        <v>261</v>
      </c>
      <c r="V337" t="s">
        <v>73</v>
      </c>
      <c r="W337">
        <v>667</v>
      </c>
      <c r="X337">
        <v>3</v>
      </c>
      <c r="Y337">
        <v>68</v>
      </c>
      <c r="Z337">
        <v>30</v>
      </c>
    </row>
    <row r="338" spans="1:26" x14ac:dyDescent="0.3">
      <c r="A338">
        <v>116031313</v>
      </c>
      <c r="B338" t="s">
        <v>407</v>
      </c>
      <c r="C338">
        <v>4089</v>
      </c>
      <c r="D338">
        <v>1058</v>
      </c>
      <c r="E338">
        <v>675</v>
      </c>
      <c r="F338">
        <v>1961</v>
      </c>
      <c r="G338">
        <v>396</v>
      </c>
      <c r="H338">
        <v>1391</v>
      </c>
      <c r="I338">
        <v>1641</v>
      </c>
      <c r="J338">
        <v>366</v>
      </c>
      <c r="K338">
        <v>359</v>
      </c>
      <c r="L338">
        <v>1489</v>
      </c>
      <c r="M338">
        <v>792</v>
      </c>
      <c r="N338">
        <v>170</v>
      </c>
      <c r="O338">
        <v>524</v>
      </c>
      <c r="P338">
        <v>290</v>
      </c>
      <c r="Q338">
        <v>1696</v>
      </c>
      <c r="R338">
        <v>352</v>
      </c>
      <c r="S338">
        <v>279</v>
      </c>
      <c r="T338">
        <v>790</v>
      </c>
      <c r="U338">
        <v>1482</v>
      </c>
      <c r="V338">
        <v>1441</v>
      </c>
      <c r="W338">
        <v>4457</v>
      </c>
      <c r="X338">
        <v>748</v>
      </c>
      <c r="Y338">
        <v>288</v>
      </c>
      <c r="Z338">
        <v>373</v>
      </c>
    </row>
    <row r="339" spans="1:26" x14ac:dyDescent="0.3">
      <c r="A339">
        <v>116031314</v>
      </c>
      <c r="B339" t="s">
        <v>408</v>
      </c>
      <c r="C339">
        <v>1158</v>
      </c>
      <c r="D339">
        <v>397</v>
      </c>
      <c r="E339">
        <v>105</v>
      </c>
      <c r="F339">
        <v>548</v>
      </c>
      <c r="G339">
        <v>108</v>
      </c>
      <c r="H339">
        <v>333</v>
      </c>
      <c r="I339">
        <v>428</v>
      </c>
      <c r="J339">
        <v>85</v>
      </c>
      <c r="K339">
        <v>136</v>
      </c>
      <c r="L339">
        <v>625</v>
      </c>
      <c r="M339">
        <v>293</v>
      </c>
      <c r="N339">
        <v>136</v>
      </c>
      <c r="O339">
        <v>151</v>
      </c>
      <c r="P339">
        <v>20</v>
      </c>
      <c r="Q339">
        <v>358</v>
      </c>
      <c r="R339">
        <v>97</v>
      </c>
      <c r="S339">
        <v>96</v>
      </c>
      <c r="T339">
        <v>465</v>
      </c>
      <c r="U339">
        <v>409</v>
      </c>
      <c r="V339">
        <v>163</v>
      </c>
      <c r="W339">
        <v>864</v>
      </c>
      <c r="X339">
        <v>63</v>
      </c>
      <c r="Y339">
        <v>96</v>
      </c>
      <c r="Z339">
        <v>49</v>
      </c>
    </row>
    <row r="340" spans="1:26" x14ac:dyDescent="0.3">
      <c r="A340">
        <v>116031315</v>
      </c>
      <c r="B340" t="s">
        <v>409</v>
      </c>
      <c r="C340">
        <v>2708</v>
      </c>
      <c r="D340">
        <v>897</v>
      </c>
      <c r="E340">
        <v>324</v>
      </c>
      <c r="F340">
        <v>1262</v>
      </c>
      <c r="G340">
        <v>224</v>
      </c>
      <c r="H340">
        <v>820</v>
      </c>
      <c r="I340">
        <v>990</v>
      </c>
      <c r="J340">
        <v>209</v>
      </c>
      <c r="K340">
        <v>326</v>
      </c>
      <c r="L340">
        <v>1470</v>
      </c>
      <c r="M340">
        <v>557</v>
      </c>
      <c r="N340">
        <v>335</v>
      </c>
      <c r="O340">
        <v>349</v>
      </c>
      <c r="P340">
        <v>72</v>
      </c>
      <c r="Q340">
        <v>853</v>
      </c>
      <c r="R340">
        <v>200</v>
      </c>
      <c r="S340">
        <v>185</v>
      </c>
      <c r="T340">
        <v>1195</v>
      </c>
      <c r="U340">
        <v>1239</v>
      </c>
      <c r="V340">
        <v>37</v>
      </c>
      <c r="W340">
        <v>2211</v>
      </c>
      <c r="X340">
        <v>93</v>
      </c>
      <c r="Y340">
        <v>218</v>
      </c>
      <c r="Z340">
        <v>130</v>
      </c>
    </row>
    <row r="341" spans="1:26" x14ac:dyDescent="0.3">
      <c r="A341">
        <v>116031316</v>
      </c>
      <c r="B341" t="s">
        <v>410</v>
      </c>
      <c r="C341">
        <v>4300</v>
      </c>
      <c r="D341">
        <v>1534</v>
      </c>
      <c r="E341">
        <v>394</v>
      </c>
      <c r="F341">
        <v>2045</v>
      </c>
      <c r="G341">
        <v>326</v>
      </c>
      <c r="H341">
        <v>1153</v>
      </c>
      <c r="I341">
        <v>1612</v>
      </c>
      <c r="J341">
        <v>575</v>
      </c>
      <c r="K341">
        <v>263</v>
      </c>
      <c r="L341">
        <v>1786</v>
      </c>
      <c r="M341">
        <v>1183</v>
      </c>
      <c r="N341">
        <v>301</v>
      </c>
      <c r="O341">
        <v>337</v>
      </c>
      <c r="P341">
        <v>219</v>
      </c>
      <c r="Q341">
        <v>1599</v>
      </c>
      <c r="R341">
        <v>308</v>
      </c>
      <c r="S341">
        <v>172</v>
      </c>
      <c r="T341">
        <v>1090</v>
      </c>
      <c r="U341">
        <v>1755</v>
      </c>
      <c r="V341">
        <v>1098</v>
      </c>
      <c r="W341">
        <v>4344</v>
      </c>
      <c r="X341">
        <v>833</v>
      </c>
      <c r="Y341">
        <v>182</v>
      </c>
      <c r="Z341">
        <v>369</v>
      </c>
    </row>
    <row r="342" spans="1:26" x14ac:dyDescent="0.3">
      <c r="A342">
        <v>116031317</v>
      </c>
      <c r="B342" t="s">
        <v>411</v>
      </c>
      <c r="C342">
        <v>5097</v>
      </c>
      <c r="D342">
        <v>1641</v>
      </c>
      <c r="E342">
        <v>416</v>
      </c>
      <c r="F342">
        <v>2592</v>
      </c>
      <c r="G342">
        <v>447</v>
      </c>
      <c r="H342">
        <v>1531</v>
      </c>
      <c r="I342">
        <v>1924</v>
      </c>
      <c r="J342">
        <v>453</v>
      </c>
      <c r="K342">
        <v>746</v>
      </c>
      <c r="L342">
        <v>2279</v>
      </c>
      <c r="M342">
        <v>1123</v>
      </c>
      <c r="N342">
        <v>378</v>
      </c>
      <c r="O342">
        <v>669</v>
      </c>
      <c r="P342">
        <v>211</v>
      </c>
      <c r="Q342">
        <v>1799</v>
      </c>
      <c r="R342">
        <v>398</v>
      </c>
      <c r="S342">
        <v>334</v>
      </c>
      <c r="T342">
        <v>1538</v>
      </c>
      <c r="U342">
        <v>2220</v>
      </c>
      <c r="V342">
        <v>787</v>
      </c>
      <c r="W342">
        <v>4692</v>
      </c>
      <c r="X342">
        <v>369</v>
      </c>
      <c r="Y342">
        <v>603</v>
      </c>
      <c r="Z342">
        <v>346</v>
      </c>
    </row>
    <row r="343" spans="1:26" x14ac:dyDescent="0.3">
      <c r="A343">
        <v>116031318</v>
      </c>
      <c r="B343" t="s">
        <v>412</v>
      </c>
      <c r="C343" t="s">
        <v>73</v>
      </c>
      <c r="D343" t="s">
        <v>73</v>
      </c>
      <c r="E343" t="s">
        <v>73</v>
      </c>
      <c r="F343" t="s">
        <v>73</v>
      </c>
      <c r="G343" t="s">
        <v>73</v>
      </c>
      <c r="H343" t="s">
        <v>73</v>
      </c>
      <c r="I343" t="s">
        <v>73</v>
      </c>
      <c r="J343" t="s">
        <v>73</v>
      </c>
      <c r="K343" t="s">
        <v>73</v>
      </c>
      <c r="L343" t="s">
        <v>73</v>
      </c>
      <c r="M343" t="s">
        <v>73</v>
      </c>
      <c r="N343" t="s">
        <v>73</v>
      </c>
      <c r="O343" t="s">
        <v>73</v>
      </c>
      <c r="P343" t="s">
        <v>73</v>
      </c>
      <c r="Q343" t="s">
        <v>73</v>
      </c>
      <c r="R343" t="s">
        <v>73</v>
      </c>
      <c r="S343" t="s">
        <v>73</v>
      </c>
      <c r="T343" t="s">
        <v>73</v>
      </c>
      <c r="U343" t="s">
        <v>73</v>
      </c>
      <c r="V343" t="s">
        <v>73</v>
      </c>
      <c r="W343" t="s">
        <v>73</v>
      </c>
      <c r="X343" t="s">
        <v>73</v>
      </c>
      <c r="Y343" t="s">
        <v>73</v>
      </c>
      <c r="Z343" t="s">
        <v>73</v>
      </c>
    </row>
    <row r="344" spans="1:26" x14ac:dyDescent="0.3">
      <c r="A344">
        <v>116031319</v>
      </c>
      <c r="B344" t="s">
        <v>413</v>
      </c>
      <c r="C344">
        <v>3250</v>
      </c>
      <c r="D344">
        <v>1052</v>
      </c>
      <c r="E344">
        <v>372</v>
      </c>
      <c r="F344">
        <v>1471</v>
      </c>
      <c r="G344">
        <v>355</v>
      </c>
      <c r="H344">
        <v>972</v>
      </c>
      <c r="I344">
        <v>1226</v>
      </c>
      <c r="J344">
        <v>240</v>
      </c>
      <c r="K344">
        <v>445</v>
      </c>
      <c r="L344">
        <v>1569</v>
      </c>
      <c r="M344">
        <v>734</v>
      </c>
      <c r="N344">
        <v>341</v>
      </c>
      <c r="O344">
        <v>383</v>
      </c>
      <c r="P344">
        <v>101</v>
      </c>
      <c r="Q344">
        <v>1054</v>
      </c>
      <c r="R344">
        <v>319</v>
      </c>
      <c r="S344">
        <v>280</v>
      </c>
      <c r="T344">
        <v>1182</v>
      </c>
      <c r="U344">
        <v>1232</v>
      </c>
      <c r="V344">
        <v>447</v>
      </c>
      <c r="W344">
        <v>2444</v>
      </c>
      <c r="X344">
        <v>94</v>
      </c>
      <c r="Y344">
        <v>246</v>
      </c>
      <c r="Z344">
        <v>154</v>
      </c>
    </row>
    <row r="345" spans="1:26" x14ac:dyDescent="0.3">
      <c r="A345">
        <v>117011320</v>
      </c>
      <c r="B345" t="s">
        <v>414</v>
      </c>
      <c r="C345">
        <v>41</v>
      </c>
      <c r="D345">
        <v>1</v>
      </c>
      <c r="E345">
        <v>10</v>
      </c>
      <c r="F345">
        <v>24</v>
      </c>
      <c r="G345">
        <v>7</v>
      </c>
      <c r="H345">
        <v>12</v>
      </c>
      <c r="I345">
        <v>29</v>
      </c>
      <c r="J345">
        <v>10</v>
      </c>
      <c r="K345">
        <v>5</v>
      </c>
      <c r="L345">
        <v>2</v>
      </c>
      <c r="M345" t="s">
        <v>73</v>
      </c>
      <c r="N345">
        <v>8</v>
      </c>
      <c r="O345">
        <v>2</v>
      </c>
      <c r="P345" t="s">
        <v>73</v>
      </c>
      <c r="Q345">
        <v>21</v>
      </c>
      <c r="R345">
        <v>6</v>
      </c>
      <c r="S345">
        <v>14</v>
      </c>
      <c r="T345">
        <v>11</v>
      </c>
      <c r="U345">
        <v>8</v>
      </c>
      <c r="V345" t="s">
        <v>73</v>
      </c>
      <c r="W345">
        <v>16</v>
      </c>
      <c r="X345" t="s">
        <v>73</v>
      </c>
      <c r="Y345" t="s">
        <v>73</v>
      </c>
      <c r="Z345" t="s">
        <v>73</v>
      </c>
    </row>
    <row r="346" spans="1:26" x14ac:dyDescent="0.3">
      <c r="A346">
        <v>117011321</v>
      </c>
      <c r="B346" t="s">
        <v>415</v>
      </c>
      <c r="C346">
        <v>1244</v>
      </c>
      <c r="D346">
        <v>259</v>
      </c>
      <c r="E346">
        <v>145</v>
      </c>
      <c r="F346">
        <v>678</v>
      </c>
      <c r="G346">
        <v>161</v>
      </c>
      <c r="H346">
        <v>463</v>
      </c>
      <c r="I346">
        <v>521</v>
      </c>
      <c r="J346">
        <v>245</v>
      </c>
      <c r="K346">
        <v>239</v>
      </c>
      <c r="L346">
        <v>464</v>
      </c>
      <c r="M346">
        <v>121</v>
      </c>
      <c r="N346">
        <v>216</v>
      </c>
      <c r="O346">
        <v>163</v>
      </c>
      <c r="P346">
        <v>42</v>
      </c>
      <c r="Q346">
        <v>437</v>
      </c>
      <c r="R346">
        <v>126</v>
      </c>
      <c r="S346">
        <v>102</v>
      </c>
      <c r="T346">
        <v>554</v>
      </c>
      <c r="U346">
        <v>434</v>
      </c>
      <c r="V346">
        <v>136</v>
      </c>
      <c r="W346">
        <v>832</v>
      </c>
      <c r="X346">
        <v>35</v>
      </c>
      <c r="Y346">
        <v>77</v>
      </c>
      <c r="Z346">
        <v>47</v>
      </c>
    </row>
    <row r="347" spans="1:26" x14ac:dyDescent="0.3">
      <c r="A347">
        <v>117011323</v>
      </c>
      <c r="B347" t="s">
        <v>416</v>
      </c>
      <c r="C347">
        <v>2287</v>
      </c>
      <c r="D347">
        <v>493</v>
      </c>
      <c r="E347">
        <v>299</v>
      </c>
      <c r="F347">
        <v>1248</v>
      </c>
      <c r="G347">
        <v>246</v>
      </c>
      <c r="H347">
        <v>888</v>
      </c>
      <c r="I347">
        <v>905</v>
      </c>
      <c r="J347">
        <v>496</v>
      </c>
      <c r="K347">
        <v>372</v>
      </c>
      <c r="L347">
        <v>726</v>
      </c>
      <c r="M347">
        <v>310</v>
      </c>
      <c r="N347">
        <v>244</v>
      </c>
      <c r="O347">
        <v>297</v>
      </c>
      <c r="P347">
        <v>102</v>
      </c>
      <c r="Q347">
        <v>938</v>
      </c>
      <c r="R347">
        <v>212</v>
      </c>
      <c r="S347">
        <v>136</v>
      </c>
      <c r="T347">
        <v>462</v>
      </c>
      <c r="U347">
        <v>1087</v>
      </c>
      <c r="V347">
        <v>537</v>
      </c>
      <c r="W347">
        <v>1697</v>
      </c>
      <c r="X347">
        <v>87</v>
      </c>
      <c r="Y347">
        <v>213</v>
      </c>
      <c r="Z347">
        <v>117</v>
      </c>
    </row>
    <row r="348" spans="1:26" x14ac:dyDescent="0.3">
      <c r="A348">
        <v>117011324</v>
      </c>
      <c r="B348" t="s">
        <v>417</v>
      </c>
      <c r="C348" t="s">
        <v>73</v>
      </c>
      <c r="D348" t="s">
        <v>73</v>
      </c>
      <c r="E348" t="s">
        <v>73</v>
      </c>
      <c r="F348" t="s">
        <v>73</v>
      </c>
      <c r="G348" t="s">
        <v>73</v>
      </c>
      <c r="H348" t="s">
        <v>73</v>
      </c>
      <c r="I348" t="s">
        <v>73</v>
      </c>
      <c r="J348" t="s">
        <v>73</v>
      </c>
      <c r="K348" t="s">
        <v>73</v>
      </c>
      <c r="L348" t="s">
        <v>73</v>
      </c>
      <c r="M348" t="s">
        <v>73</v>
      </c>
      <c r="N348" t="s">
        <v>73</v>
      </c>
      <c r="O348" t="s">
        <v>73</v>
      </c>
      <c r="P348" t="s">
        <v>73</v>
      </c>
      <c r="Q348" t="s">
        <v>73</v>
      </c>
      <c r="R348" t="s">
        <v>73</v>
      </c>
      <c r="S348" t="s">
        <v>73</v>
      </c>
      <c r="T348" t="s">
        <v>73</v>
      </c>
      <c r="U348" t="s">
        <v>73</v>
      </c>
      <c r="V348" t="s">
        <v>73</v>
      </c>
      <c r="W348" t="s">
        <v>73</v>
      </c>
      <c r="X348" t="s">
        <v>73</v>
      </c>
      <c r="Y348" t="s">
        <v>73</v>
      </c>
      <c r="Z348" t="s">
        <v>73</v>
      </c>
    </row>
    <row r="349" spans="1:26" x14ac:dyDescent="0.3">
      <c r="A349">
        <v>117011325</v>
      </c>
      <c r="B349" t="s">
        <v>418</v>
      </c>
      <c r="C349" t="s">
        <v>73</v>
      </c>
      <c r="D349" t="s">
        <v>73</v>
      </c>
      <c r="E349" t="s">
        <v>73</v>
      </c>
      <c r="F349" t="s">
        <v>73</v>
      </c>
      <c r="G349" t="s">
        <v>73</v>
      </c>
      <c r="H349" t="s">
        <v>73</v>
      </c>
      <c r="I349" t="s">
        <v>73</v>
      </c>
      <c r="J349" t="s">
        <v>73</v>
      </c>
      <c r="K349" t="s">
        <v>73</v>
      </c>
      <c r="L349" t="s">
        <v>73</v>
      </c>
      <c r="M349" t="s">
        <v>73</v>
      </c>
      <c r="N349" t="s">
        <v>73</v>
      </c>
      <c r="O349" t="s">
        <v>73</v>
      </c>
      <c r="P349" t="s">
        <v>73</v>
      </c>
      <c r="Q349" t="s">
        <v>73</v>
      </c>
      <c r="R349" t="s">
        <v>73</v>
      </c>
      <c r="S349" t="s">
        <v>73</v>
      </c>
      <c r="T349" t="s">
        <v>73</v>
      </c>
      <c r="U349" t="s">
        <v>73</v>
      </c>
      <c r="V349" t="s">
        <v>73</v>
      </c>
      <c r="W349" t="s">
        <v>73</v>
      </c>
      <c r="X349" t="s">
        <v>73</v>
      </c>
      <c r="Y349" t="s">
        <v>73</v>
      </c>
      <c r="Z349" t="s">
        <v>73</v>
      </c>
    </row>
    <row r="350" spans="1:26" x14ac:dyDescent="0.3">
      <c r="A350">
        <v>117011634</v>
      </c>
      <c r="B350" t="s">
        <v>419</v>
      </c>
      <c r="C350">
        <v>1583</v>
      </c>
      <c r="D350">
        <v>310</v>
      </c>
      <c r="E350">
        <v>128</v>
      </c>
      <c r="F350">
        <v>874</v>
      </c>
      <c r="G350">
        <v>271</v>
      </c>
      <c r="H350">
        <v>662</v>
      </c>
      <c r="I350">
        <v>611</v>
      </c>
      <c r="J350">
        <v>402</v>
      </c>
      <c r="K350">
        <v>292</v>
      </c>
      <c r="L350">
        <v>575</v>
      </c>
      <c r="M350">
        <v>168</v>
      </c>
      <c r="N350">
        <v>132</v>
      </c>
      <c r="O350">
        <v>193</v>
      </c>
      <c r="P350">
        <v>67</v>
      </c>
      <c r="Q350">
        <v>638</v>
      </c>
      <c r="R350">
        <v>243</v>
      </c>
      <c r="S350">
        <v>183</v>
      </c>
      <c r="T350">
        <v>258</v>
      </c>
      <c r="U350">
        <v>588</v>
      </c>
      <c r="V350">
        <v>490</v>
      </c>
      <c r="W350">
        <v>1478</v>
      </c>
      <c r="X350">
        <v>27</v>
      </c>
      <c r="Y350">
        <v>291</v>
      </c>
      <c r="Z350">
        <v>75</v>
      </c>
    </row>
    <row r="351" spans="1:26" x14ac:dyDescent="0.3">
      <c r="A351">
        <v>117011635</v>
      </c>
      <c r="B351" t="s">
        <v>420</v>
      </c>
      <c r="C351">
        <v>2585</v>
      </c>
      <c r="D351">
        <v>468</v>
      </c>
      <c r="E351">
        <v>583</v>
      </c>
      <c r="F351">
        <v>1350</v>
      </c>
      <c r="G351">
        <v>184</v>
      </c>
      <c r="H351">
        <v>1124</v>
      </c>
      <c r="I351">
        <v>993</v>
      </c>
      <c r="J351">
        <v>264</v>
      </c>
      <c r="K351">
        <v>433</v>
      </c>
      <c r="L351">
        <v>633</v>
      </c>
      <c r="M351">
        <v>231</v>
      </c>
      <c r="N351">
        <v>308</v>
      </c>
      <c r="O351">
        <v>401</v>
      </c>
      <c r="P351">
        <v>94</v>
      </c>
      <c r="Q351">
        <v>1194</v>
      </c>
      <c r="R351">
        <v>119</v>
      </c>
      <c r="S351">
        <v>163</v>
      </c>
      <c r="T351">
        <v>591</v>
      </c>
      <c r="U351">
        <v>1706</v>
      </c>
      <c r="V351">
        <v>75</v>
      </c>
      <c r="W351">
        <v>1437</v>
      </c>
      <c r="X351">
        <v>51</v>
      </c>
      <c r="Y351">
        <v>241</v>
      </c>
      <c r="Z351">
        <v>49</v>
      </c>
    </row>
    <row r="352" spans="1:26" x14ac:dyDescent="0.3">
      <c r="A352">
        <v>117021327</v>
      </c>
      <c r="B352" t="s">
        <v>421</v>
      </c>
      <c r="C352">
        <v>1528</v>
      </c>
      <c r="D352">
        <v>160</v>
      </c>
      <c r="E352">
        <v>260</v>
      </c>
      <c r="F352">
        <v>836</v>
      </c>
      <c r="G352">
        <v>273</v>
      </c>
      <c r="H352">
        <v>647</v>
      </c>
      <c r="I352">
        <v>722</v>
      </c>
      <c r="J352">
        <v>499</v>
      </c>
      <c r="K352">
        <v>286</v>
      </c>
      <c r="L352">
        <v>202</v>
      </c>
      <c r="M352">
        <v>128</v>
      </c>
      <c r="N352">
        <v>173</v>
      </c>
      <c r="O352">
        <v>319</v>
      </c>
      <c r="P352">
        <v>101</v>
      </c>
      <c r="Q352">
        <v>564</v>
      </c>
      <c r="R352">
        <v>212</v>
      </c>
      <c r="S352">
        <v>123</v>
      </c>
      <c r="T352">
        <v>235</v>
      </c>
      <c r="U352">
        <v>961</v>
      </c>
      <c r="V352">
        <v>120</v>
      </c>
      <c r="W352">
        <v>1170</v>
      </c>
      <c r="X352">
        <v>43</v>
      </c>
      <c r="Y352">
        <v>181</v>
      </c>
      <c r="Z352">
        <v>79</v>
      </c>
    </row>
    <row r="353" spans="1:26" x14ac:dyDescent="0.3">
      <c r="A353">
        <v>117021328</v>
      </c>
      <c r="B353" t="s">
        <v>422</v>
      </c>
      <c r="C353">
        <v>572</v>
      </c>
      <c r="D353">
        <v>89</v>
      </c>
      <c r="E353">
        <v>71</v>
      </c>
      <c r="F353">
        <v>314</v>
      </c>
      <c r="G353">
        <v>97</v>
      </c>
      <c r="H353">
        <v>223</v>
      </c>
      <c r="I353">
        <v>259</v>
      </c>
      <c r="J353">
        <v>107</v>
      </c>
      <c r="K353">
        <v>110</v>
      </c>
      <c r="L353">
        <v>106</v>
      </c>
      <c r="M353">
        <v>77</v>
      </c>
      <c r="N353">
        <v>102</v>
      </c>
      <c r="O353">
        <v>108</v>
      </c>
      <c r="P353">
        <v>28</v>
      </c>
      <c r="Q353">
        <v>167</v>
      </c>
      <c r="R353">
        <v>77</v>
      </c>
      <c r="S353">
        <v>87</v>
      </c>
      <c r="T353">
        <v>204</v>
      </c>
      <c r="U353">
        <v>276</v>
      </c>
      <c r="V353" t="s">
        <v>73</v>
      </c>
      <c r="W353">
        <v>489</v>
      </c>
      <c r="X353">
        <v>29</v>
      </c>
      <c r="Y353">
        <v>94</v>
      </c>
      <c r="Z353">
        <v>38</v>
      </c>
    </row>
    <row r="354" spans="1:26" x14ac:dyDescent="0.3">
      <c r="A354">
        <v>117021636</v>
      </c>
      <c r="B354" t="s">
        <v>423</v>
      </c>
      <c r="C354">
        <v>932</v>
      </c>
      <c r="D354">
        <v>118</v>
      </c>
      <c r="E354">
        <v>105</v>
      </c>
      <c r="F354">
        <v>516</v>
      </c>
      <c r="G354">
        <v>193</v>
      </c>
      <c r="H354">
        <v>392</v>
      </c>
      <c r="I354">
        <v>422</v>
      </c>
      <c r="J354">
        <v>217</v>
      </c>
      <c r="K354">
        <v>202</v>
      </c>
      <c r="L354">
        <v>173</v>
      </c>
      <c r="M354">
        <v>101</v>
      </c>
      <c r="N354">
        <v>90</v>
      </c>
      <c r="O354">
        <v>172</v>
      </c>
      <c r="P354">
        <v>54</v>
      </c>
      <c r="Q354">
        <v>343</v>
      </c>
      <c r="R354">
        <v>156</v>
      </c>
      <c r="S354">
        <v>147</v>
      </c>
      <c r="T354">
        <v>167</v>
      </c>
      <c r="U354">
        <v>469</v>
      </c>
      <c r="V354">
        <v>111</v>
      </c>
      <c r="W354">
        <v>868</v>
      </c>
      <c r="X354">
        <v>33</v>
      </c>
      <c r="Y354">
        <v>235</v>
      </c>
      <c r="Z354">
        <v>48</v>
      </c>
    </row>
    <row r="355" spans="1:26" x14ac:dyDescent="0.3">
      <c r="A355">
        <v>117021637</v>
      </c>
      <c r="B355" t="s">
        <v>424</v>
      </c>
      <c r="C355">
        <v>1550</v>
      </c>
      <c r="D355">
        <v>256</v>
      </c>
      <c r="E355">
        <v>174</v>
      </c>
      <c r="F355">
        <v>856</v>
      </c>
      <c r="G355">
        <v>265</v>
      </c>
      <c r="H355">
        <v>597</v>
      </c>
      <c r="I355">
        <v>698</v>
      </c>
      <c r="J355">
        <v>410</v>
      </c>
      <c r="K355">
        <v>308</v>
      </c>
      <c r="L355">
        <v>247</v>
      </c>
      <c r="M355">
        <v>273</v>
      </c>
      <c r="N355">
        <v>154</v>
      </c>
      <c r="O355">
        <v>282</v>
      </c>
      <c r="P355">
        <v>86</v>
      </c>
      <c r="Q355">
        <v>550</v>
      </c>
      <c r="R355">
        <v>223</v>
      </c>
      <c r="S355">
        <v>155</v>
      </c>
      <c r="T355">
        <v>277</v>
      </c>
      <c r="U355">
        <v>783</v>
      </c>
      <c r="V355">
        <v>259</v>
      </c>
      <c r="W355">
        <v>1333</v>
      </c>
      <c r="X355">
        <v>58</v>
      </c>
      <c r="Y355">
        <v>348</v>
      </c>
      <c r="Z355">
        <v>85</v>
      </c>
    </row>
    <row r="356" spans="1:26" x14ac:dyDescent="0.3">
      <c r="A356">
        <v>117031329</v>
      </c>
      <c r="B356" t="s">
        <v>425</v>
      </c>
      <c r="C356">
        <v>751</v>
      </c>
      <c r="D356">
        <v>24</v>
      </c>
      <c r="E356">
        <v>111</v>
      </c>
      <c r="F356">
        <v>464</v>
      </c>
      <c r="G356">
        <v>153</v>
      </c>
      <c r="H356">
        <v>367</v>
      </c>
      <c r="I356">
        <v>361</v>
      </c>
      <c r="J356">
        <v>420</v>
      </c>
      <c r="K356">
        <v>131</v>
      </c>
      <c r="L356">
        <v>32</v>
      </c>
      <c r="M356">
        <v>26</v>
      </c>
      <c r="N356">
        <v>106</v>
      </c>
      <c r="O356">
        <v>129</v>
      </c>
      <c r="P356">
        <v>53</v>
      </c>
      <c r="Q356">
        <v>329</v>
      </c>
      <c r="R356">
        <v>110</v>
      </c>
      <c r="S356">
        <v>46</v>
      </c>
      <c r="T356">
        <v>94</v>
      </c>
      <c r="U356">
        <v>478</v>
      </c>
      <c r="V356">
        <v>90</v>
      </c>
      <c r="W356">
        <v>460</v>
      </c>
      <c r="X356">
        <v>3</v>
      </c>
      <c r="Y356">
        <v>22</v>
      </c>
      <c r="Z356">
        <v>17</v>
      </c>
    </row>
    <row r="357" spans="1:26" x14ac:dyDescent="0.3">
      <c r="A357">
        <v>117031330</v>
      </c>
      <c r="B357" t="s">
        <v>426</v>
      </c>
      <c r="C357">
        <v>1005</v>
      </c>
      <c r="D357">
        <v>78</v>
      </c>
      <c r="E357">
        <v>133</v>
      </c>
      <c r="F357">
        <v>583</v>
      </c>
      <c r="G357">
        <v>212</v>
      </c>
      <c r="H357">
        <v>411</v>
      </c>
      <c r="I357">
        <v>517</v>
      </c>
      <c r="J357">
        <v>341</v>
      </c>
      <c r="K357">
        <v>222</v>
      </c>
      <c r="L357">
        <v>90</v>
      </c>
      <c r="M357">
        <v>70</v>
      </c>
      <c r="N357">
        <v>165</v>
      </c>
      <c r="O357">
        <v>219</v>
      </c>
      <c r="P357">
        <v>55</v>
      </c>
      <c r="Q357">
        <v>361</v>
      </c>
      <c r="R357">
        <v>127</v>
      </c>
      <c r="S357">
        <v>83</v>
      </c>
      <c r="T357">
        <v>282</v>
      </c>
      <c r="U357">
        <v>470</v>
      </c>
      <c r="V357">
        <v>123</v>
      </c>
      <c r="W357">
        <v>692</v>
      </c>
      <c r="X357">
        <v>23</v>
      </c>
      <c r="Y357">
        <v>65</v>
      </c>
      <c r="Z357">
        <v>32</v>
      </c>
    </row>
    <row r="358" spans="1:26" x14ac:dyDescent="0.3">
      <c r="A358">
        <v>117031331</v>
      </c>
      <c r="B358" t="s">
        <v>427</v>
      </c>
      <c r="C358">
        <v>2396</v>
      </c>
      <c r="D358">
        <v>253</v>
      </c>
      <c r="E358">
        <v>387</v>
      </c>
      <c r="F358">
        <v>1361</v>
      </c>
      <c r="G358">
        <v>395</v>
      </c>
      <c r="H358">
        <v>1124</v>
      </c>
      <c r="I358">
        <v>1019</v>
      </c>
      <c r="J358">
        <v>1024</v>
      </c>
      <c r="K358">
        <v>345</v>
      </c>
      <c r="L358">
        <v>226</v>
      </c>
      <c r="M358">
        <v>280</v>
      </c>
      <c r="N358">
        <v>176</v>
      </c>
      <c r="O358">
        <v>315</v>
      </c>
      <c r="P358">
        <v>138</v>
      </c>
      <c r="Q358">
        <v>1203</v>
      </c>
      <c r="R358">
        <v>311</v>
      </c>
      <c r="S358">
        <v>104</v>
      </c>
      <c r="T358">
        <v>201</v>
      </c>
      <c r="U358">
        <v>976</v>
      </c>
      <c r="V358">
        <v>950</v>
      </c>
      <c r="W358">
        <v>2036</v>
      </c>
      <c r="X358">
        <v>162</v>
      </c>
      <c r="Y358">
        <v>213</v>
      </c>
      <c r="Z358">
        <v>200</v>
      </c>
    </row>
    <row r="359" spans="1:26" x14ac:dyDescent="0.3">
      <c r="A359">
        <v>117031333</v>
      </c>
      <c r="B359" t="s">
        <v>428</v>
      </c>
      <c r="C359">
        <v>1613</v>
      </c>
      <c r="D359">
        <v>94</v>
      </c>
      <c r="E359">
        <v>120</v>
      </c>
      <c r="F359">
        <v>1057</v>
      </c>
      <c r="G359">
        <v>342</v>
      </c>
      <c r="H359">
        <v>715</v>
      </c>
      <c r="I359">
        <v>804</v>
      </c>
      <c r="J359">
        <v>964</v>
      </c>
      <c r="K359">
        <v>267</v>
      </c>
      <c r="L359">
        <v>47</v>
      </c>
      <c r="M359">
        <v>121</v>
      </c>
      <c r="N359">
        <v>168</v>
      </c>
      <c r="O359">
        <v>285</v>
      </c>
      <c r="P359">
        <v>115</v>
      </c>
      <c r="Q359">
        <v>678</v>
      </c>
      <c r="R359">
        <v>273</v>
      </c>
      <c r="S359">
        <v>89</v>
      </c>
      <c r="T359">
        <v>186</v>
      </c>
      <c r="U359">
        <v>975</v>
      </c>
      <c r="V359">
        <v>312</v>
      </c>
      <c r="W359">
        <v>1139</v>
      </c>
      <c r="X359">
        <v>90</v>
      </c>
      <c r="Y359">
        <v>64</v>
      </c>
      <c r="Z359">
        <v>80</v>
      </c>
    </row>
    <row r="360" spans="1:26" x14ac:dyDescent="0.3">
      <c r="A360">
        <v>117031336</v>
      </c>
      <c r="B360" t="s">
        <v>429</v>
      </c>
      <c r="C360">
        <v>1381</v>
      </c>
      <c r="D360">
        <v>69</v>
      </c>
      <c r="E360">
        <v>146</v>
      </c>
      <c r="F360">
        <v>893</v>
      </c>
      <c r="G360">
        <v>273</v>
      </c>
      <c r="H360">
        <v>656</v>
      </c>
      <c r="I360">
        <v>656</v>
      </c>
      <c r="J360">
        <v>734</v>
      </c>
      <c r="K360">
        <v>187</v>
      </c>
      <c r="L360">
        <v>67</v>
      </c>
      <c r="M360">
        <v>66</v>
      </c>
      <c r="N360">
        <v>110</v>
      </c>
      <c r="O360">
        <v>248</v>
      </c>
      <c r="P360">
        <v>90</v>
      </c>
      <c r="Q360">
        <v>661</v>
      </c>
      <c r="R360">
        <v>203</v>
      </c>
      <c r="S360">
        <v>42</v>
      </c>
      <c r="T360">
        <v>147</v>
      </c>
      <c r="U360">
        <v>582</v>
      </c>
      <c r="V360">
        <v>529</v>
      </c>
      <c r="W360">
        <v>1126</v>
      </c>
      <c r="X360">
        <v>41</v>
      </c>
      <c r="Y360">
        <v>206</v>
      </c>
      <c r="Z360">
        <v>100</v>
      </c>
    </row>
    <row r="361" spans="1:26" x14ac:dyDescent="0.3">
      <c r="A361">
        <v>117031638</v>
      </c>
      <c r="B361" t="s">
        <v>430</v>
      </c>
      <c r="C361">
        <v>482</v>
      </c>
      <c r="D361">
        <v>45</v>
      </c>
      <c r="E361">
        <v>131</v>
      </c>
      <c r="F361">
        <v>248</v>
      </c>
      <c r="G361">
        <v>58</v>
      </c>
      <c r="H361">
        <v>242</v>
      </c>
      <c r="I361">
        <v>195</v>
      </c>
      <c r="J361">
        <v>138</v>
      </c>
      <c r="K361">
        <v>74</v>
      </c>
      <c r="L361">
        <v>30</v>
      </c>
      <c r="M361">
        <v>47</v>
      </c>
      <c r="N361">
        <v>85</v>
      </c>
      <c r="O361">
        <v>98</v>
      </c>
      <c r="P361">
        <v>25</v>
      </c>
      <c r="Q361">
        <v>191</v>
      </c>
      <c r="R361">
        <v>38</v>
      </c>
      <c r="S361">
        <v>33</v>
      </c>
      <c r="T361">
        <v>113</v>
      </c>
      <c r="U361">
        <v>290</v>
      </c>
      <c r="V361">
        <v>34</v>
      </c>
      <c r="W361">
        <v>323</v>
      </c>
      <c r="X361">
        <v>7</v>
      </c>
      <c r="Y361">
        <v>33</v>
      </c>
      <c r="Z361">
        <v>9</v>
      </c>
    </row>
    <row r="362" spans="1:26" x14ac:dyDescent="0.3">
      <c r="A362">
        <v>117031639</v>
      </c>
      <c r="B362" t="s">
        <v>431</v>
      </c>
      <c r="C362">
        <v>1231</v>
      </c>
      <c r="D362">
        <v>66</v>
      </c>
      <c r="E362">
        <v>415</v>
      </c>
      <c r="F362">
        <v>617</v>
      </c>
      <c r="G362">
        <v>133</v>
      </c>
      <c r="H362">
        <v>741</v>
      </c>
      <c r="I362">
        <v>424</v>
      </c>
      <c r="J362">
        <v>372</v>
      </c>
      <c r="K362">
        <v>232</v>
      </c>
      <c r="L362">
        <v>82</v>
      </c>
      <c r="M362">
        <v>37</v>
      </c>
      <c r="N362">
        <v>153</v>
      </c>
      <c r="O362">
        <v>150</v>
      </c>
      <c r="P362">
        <v>69</v>
      </c>
      <c r="Q362">
        <v>703</v>
      </c>
      <c r="R362">
        <v>90</v>
      </c>
      <c r="S362">
        <v>19</v>
      </c>
      <c r="T362">
        <v>121</v>
      </c>
      <c r="U362">
        <v>955</v>
      </c>
      <c r="V362">
        <v>30</v>
      </c>
      <c r="W362">
        <v>667</v>
      </c>
      <c r="X362">
        <v>17</v>
      </c>
      <c r="Y362">
        <v>86</v>
      </c>
      <c r="Z362">
        <v>19</v>
      </c>
    </row>
    <row r="363" spans="1:26" x14ac:dyDescent="0.3">
      <c r="A363">
        <v>117031640</v>
      </c>
      <c r="B363" t="s">
        <v>432</v>
      </c>
      <c r="C363">
        <v>1097</v>
      </c>
      <c r="D363">
        <v>88</v>
      </c>
      <c r="E363">
        <v>187</v>
      </c>
      <c r="F363">
        <v>671</v>
      </c>
      <c r="G363">
        <v>152</v>
      </c>
      <c r="H363">
        <v>495</v>
      </c>
      <c r="I363">
        <v>515</v>
      </c>
      <c r="J363">
        <v>432</v>
      </c>
      <c r="K363">
        <v>192</v>
      </c>
      <c r="L363">
        <v>87</v>
      </c>
      <c r="M363">
        <v>89</v>
      </c>
      <c r="N363">
        <v>130</v>
      </c>
      <c r="O363">
        <v>206</v>
      </c>
      <c r="P363">
        <v>90</v>
      </c>
      <c r="Q363">
        <v>476</v>
      </c>
      <c r="R363">
        <v>108</v>
      </c>
      <c r="S363">
        <v>71</v>
      </c>
      <c r="T363">
        <v>111</v>
      </c>
      <c r="U363">
        <v>729</v>
      </c>
      <c r="V363">
        <v>152</v>
      </c>
      <c r="W363">
        <v>856</v>
      </c>
      <c r="X363">
        <v>31</v>
      </c>
      <c r="Y363">
        <v>70</v>
      </c>
      <c r="Z363">
        <v>72</v>
      </c>
    </row>
    <row r="364" spans="1:26" x14ac:dyDescent="0.3">
      <c r="A364">
        <v>117031641</v>
      </c>
      <c r="B364" t="s">
        <v>433</v>
      </c>
      <c r="C364">
        <v>981</v>
      </c>
      <c r="D364">
        <v>119</v>
      </c>
      <c r="E364">
        <v>112</v>
      </c>
      <c r="F364">
        <v>584</v>
      </c>
      <c r="G364">
        <v>166</v>
      </c>
      <c r="H364">
        <v>416</v>
      </c>
      <c r="I364">
        <v>446</v>
      </c>
      <c r="J364">
        <v>328</v>
      </c>
      <c r="K364">
        <v>196</v>
      </c>
      <c r="L364">
        <v>163</v>
      </c>
      <c r="M364">
        <v>83</v>
      </c>
      <c r="N364">
        <v>131</v>
      </c>
      <c r="O364">
        <v>160</v>
      </c>
      <c r="P364">
        <v>72</v>
      </c>
      <c r="Q364">
        <v>388</v>
      </c>
      <c r="R364">
        <v>111</v>
      </c>
      <c r="S364">
        <v>50</v>
      </c>
      <c r="T364">
        <v>166</v>
      </c>
      <c r="U364">
        <v>501</v>
      </c>
      <c r="V364">
        <v>176</v>
      </c>
      <c r="W364">
        <v>739</v>
      </c>
      <c r="X364">
        <v>36</v>
      </c>
      <c r="Y364">
        <v>99</v>
      </c>
      <c r="Z364">
        <v>43</v>
      </c>
    </row>
    <row r="365" spans="1:26" x14ac:dyDescent="0.3">
      <c r="A365">
        <v>117031642</v>
      </c>
      <c r="B365" t="s">
        <v>434</v>
      </c>
      <c r="C365">
        <v>1554</v>
      </c>
      <c r="D365">
        <v>132</v>
      </c>
      <c r="E365">
        <v>128</v>
      </c>
      <c r="F365">
        <v>995</v>
      </c>
      <c r="G365">
        <v>299</v>
      </c>
      <c r="H365">
        <v>757</v>
      </c>
      <c r="I365">
        <v>665</v>
      </c>
      <c r="J365">
        <v>809</v>
      </c>
      <c r="K365">
        <v>259</v>
      </c>
      <c r="L365">
        <v>111</v>
      </c>
      <c r="M365">
        <v>129</v>
      </c>
      <c r="N365">
        <v>96</v>
      </c>
      <c r="O365">
        <v>166</v>
      </c>
      <c r="P365">
        <v>92</v>
      </c>
      <c r="Q365">
        <v>814</v>
      </c>
      <c r="R365">
        <v>253</v>
      </c>
      <c r="S365">
        <v>43</v>
      </c>
      <c r="T365">
        <v>113</v>
      </c>
      <c r="U365">
        <v>441</v>
      </c>
      <c r="V365">
        <v>852</v>
      </c>
      <c r="W365">
        <v>1510</v>
      </c>
      <c r="X365">
        <v>128</v>
      </c>
      <c r="Y365">
        <v>343</v>
      </c>
      <c r="Z365">
        <v>116</v>
      </c>
    </row>
    <row r="366" spans="1:26" x14ac:dyDescent="0.3">
      <c r="A366">
        <v>117031643</v>
      </c>
      <c r="B366" t="s">
        <v>435</v>
      </c>
      <c r="C366">
        <v>1181</v>
      </c>
      <c r="D366">
        <v>157</v>
      </c>
      <c r="E366">
        <v>225</v>
      </c>
      <c r="F366">
        <v>683</v>
      </c>
      <c r="G366">
        <v>116</v>
      </c>
      <c r="H366">
        <v>508</v>
      </c>
      <c r="I366">
        <v>516</v>
      </c>
      <c r="J366">
        <v>152</v>
      </c>
      <c r="K366">
        <v>302</v>
      </c>
      <c r="L366">
        <v>237</v>
      </c>
      <c r="M366">
        <v>67</v>
      </c>
      <c r="N366">
        <v>174</v>
      </c>
      <c r="O366">
        <v>182</v>
      </c>
      <c r="P366">
        <v>67</v>
      </c>
      <c r="Q366">
        <v>522</v>
      </c>
      <c r="R366">
        <v>79</v>
      </c>
      <c r="S366">
        <v>66</v>
      </c>
      <c r="T366">
        <v>398</v>
      </c>
      <c r="U366">
        <v>696</v>
      </c>
      <c r="V366" t="s">
        <v>73</v>
      </c>
      <c r="W366">
        <v>724</v>
      </c>
      <c r="X366">
        <v>7</v>
      </c>
      <c r="Y366">
        <v>136</v>
      </c>
      <c r="Z366">
        <v>23</v>
      </c>
    </row>
    <row r="367" spans="1:26" x14ac:dyDescent="0.3">
      <c r="A367">
        <v>117031644</v>
      </c>
      <c r="B367" t="s">
        <v>436</v>
      </c>
      <c r="C367">
        <v>548</v>
      </c>
      <c r="D367">
        <v>39</v>
      </c>
      <c r="E367">
        <v>103</v>
      </c>
      <c r="F367">
        <v>349</v>
      </c>
      <c r="G367">
        <v>56</v>
      </c>
      <c r="H367">
        <v>258</v>
      </c>
      <c r="I367">
        <v>250</v>
      </c>
      <c r="J367">
        <v>183</v>
      </c>
      <c r="K367">
        <v>148</v>
      </c>
      <c r="L367">
        <v>51</v>
      </c>
      <c r="M367">
        <v>22</v>
      </c>
      <c r="N367">
        <v>80</v>
      </c>
      <c r="O367">
        <v>100</v>
      </c>
      <c r="P367">
        <v>31</v>
      </c>
      <c r="Q367">
        <v>279</v>
      </c>
      <c r="R367">
        <v>19</v>
      </c>
      <c r="S367">
        <v>19</v>
      </c>
      <c r="T367">
        <v>98</v>
      </c>
      <c r="U367">
        <v>398</v>
      </c>
      <c r="V367" t="s">
        <v>73</v>
      </c>
      <c r="W367">
        <v>267</v>
      </c>
      <c r="X367">
        <v>0</v>
      </c>
      <c r="Y367">
        <v>21</v>
      </c>
      <c r="Z367">
        <v>5</v>
      </c>
    </row>
    <row r="368" spans="1:26" x14ac:dyDescent="0.3">
      <c r="A368">
        <v>117031645</v>
      </c>
      <c r="B368" t="s">
        <v>437</v>
      </c>
      <c r="C368">
        <v>2844</v>
      </c>
      <c r="D368">
        <v>414</v>
      </c>
      <c r="E368">
        <v>450</v>
      </c>
      <c r="F368">
        <v>1741</v>
      </c>
      <c r="G368">
        <v>239</v>
      </c>
      <c r="H368">
        <v>1113</v>
      </c>
      <c r="I368">
        <v>1317</v>
      </c>
      <c r="J368">
        <v>512</v>
      </c>
      <c r="K368">
        <v>364</v>
      </c>
      <c r="L368">
        <v>402</v>
      </c>
      <c r="M368">
        <v>169</v>
      </c>
      <c r="N368">
        <v>350</v>
      </c>
      <c r="O368">
        <v>423</v>
      </c>
      <c r="P368">
        <v>145</v>
      </c>
      <c r="Q368">
        <v>1381</v>
      </c>
      <c r="R368">
        <v>130</v>
      </c>
      <c r="S368">
        <v>158</v>
      </c>
      <c r="T368">
        <v>591</v>
      </c>
      <c r="U368">
        <v>1977</v>
      </c>
      <c r="V368" t="s">
        <v>73</v>
      </c>
      <c r="W368">
        <v>1209</v>
      </c>
      <c r="X368" t="s">
        <v>73</v>
      </c>
      <c r="Y368">
        <v>323</v>
      </c>
      <c r="Z368">
        <v>20</v>
      </c>
    </row>
    <row r="369" spans="1:26" x14ac:dyDescent="0.3">
      <c r="A369">
        <v>117031646</v>
      </c>
      <c r="B369" t="s">
        <v>438</v>
      </c>
      <c r="C369">
        <v>1063</v>
      </c>
      <c r="D369">
        <v>76</v>
      </c>
      <c r="E369">
        <v>245</v>
      </c>
      <c r="F369">
        <v>586</v>
      </c>
      <c r="G369">
        <v>157</v>
      </c>
      <c r="H369">
        <v>510</v>
      </c>
      <c r="I369">
        <v>478</v>
      </c>
      <c r="J369">
        <v>225</v>
      </c>
      <c r="K369">
        <v>133</v>
      </c>
      <c r="L369">
        <v>64</v>
      </c>
      <c r="M369">
        <v>78</v>
      </c>
      <c r="N369">
        <v>104</v>
      </c>
      <c r="O369">
        <v>185</v>
      </c>
      <c r="P369">
        <v>77</v>
      </c>
      <c r="Q369">
        <v>515</v>
      </c>
      <c r="R369">
        <v>107</v>
      </c>
      <c r="S369">
        <v>66</v>
      </c>
      <c r="T369">
        <v>115</v>
      </c>
      <c r="U369">
        <v>756</v>
      </c>
      <c r="V369">
        <v>73</v>
      </c>
      <c r="W369">
        <v>577</v>
      </c>
      <c r="X369" t="s">
        <v>73</v>
      </c>
      <c r="Y369">
        <v>127</v>
      </c>
      <c r="Z369">
        <v>13</v>
      </c>
    </row>
    <row r="370" spans="1:26" x14ac:dyDescent="0.3">
      <c r="A370">
        <v>117031647</v>
      </c>
      <c r="B370" t="s">
        <v>439</v>
      </c>
      <c r="C370">
        <v>2699</v>
      </c>
      <c r="D370">
        <v>323</v>
      </c>
      <c r="E370">
        <v>271</v>
      </c>
      <c r="F370">
        <v>1745</v>
      </c>
      <c r="G370">
        <v>360</v>
      </c>
      <c r="H370">
        <v>1287</v>
      </c>
      <c r="I370">
        <v>1089</v>
      </c>
      <c r="J370">
        <v>1038</v>
      </c>
      <c r="K370">
        <v>339</v>
      </c>
      <c r="L370">
        <v>368</v>
      </c>
      <c r="M370">
        <v>262</v>
      </c>
      <c r="N370">
        <v>214</v>
      </c>
      <c r="O370">
        <v>217</v>
      </c>
      <c r="P370">
        <v>138</v>
      </c>
      <c r="Q370">
        <v>1508</v>
      </c>
      <c r="R370">
        <v>300</v>
      </c>
      <c r="S370">
        <v>32</v>
      </c>
      <c r="T370">
        <v>235</v>
      </c>
      <c r="U370">
        <v>977</v>
      </c>
      <c r="V370">
        <v>1381</v>
      </c>
      <c r="W370">
        <v>2187</v>
      </c>
      <c r="X370">
        <v>202</v>
      </c>
      <c r="Y370">
        <v>508</v>
      </c>
      <c r="Z370">
        <v>166</v>
      </c>
    </row>
    <row r="371" spans="1:26" x14ac:dyDescent="0.3">
      <c r="A371">
        <v>117031648</v>
      </c>
      <c r="B371" t="s">
        <v>440</v>
      </c>
      <c r="C371">
        <v>1507</v>
      </c>
      <c r="D371">
        <v>171</v>
      </c>
      <c r="E371">
        <v>386</v>
      </c>
      <c r="F371">
        <v>777</v>
      </c>
      <c r="G371">
        <v>173</v>
      </c>
      <c r="H371">
        <v>776</v>
      </c>
      <c r="I371">
        <v>560</v>
      </c>
      <c r="J371">
        <v>281</v>
      </c>
      <c r="K371">
        <v>370</v>
      </c>
      <c r="L371">
        <v>198</v>
      </c>
      <c r="M371">
        <v>139</v>
      </c>
      <c r="N371">
        <v>248</v>
      </c>
      <c r="O371">
        <v>136</v>
      </c>
      <c r="P371">
        <v>52</v>
      </c>
      <c r="Q371">
        <v>783</v>
      </c>
      <c r="R371">
        <v>117</v>
      </c>
      <c r="S371">
        <v>39</v>
      </c>
      <c r="T371">
        <v>271</v>
      </c>
      <c r="U371">
        <v>1060</v>
      </c>
      <c r="V371">
        <v>41</v>
      </c>
      <c r="W371">
        <v>793</v>
      </c>
      <c r="X371">
        <v>11</v>
      </c>
      <c r="Y371">
        <v>106</v>
      </c>
      <c r="Z371">
        <v>15</v>
      </c>
    </row>
    <row r="372" spans="1:26" x14ac:dyDescent="0.3">
      <c r="A372">
        <v>118011339</v>
      </c>
      <c r="B372" t="s">
        <v>441</v>
      </c>
      <c r="C372">
        <v>1198</v>
      </c>
      <c r="D372">
        <v>150</v>
      </c>
      <c r="E372">
        <v>130</v>
      </c>
      <c r="F372">
        <v>697</v>
      </c>
      <c r="G372">
        <v>221</v>
      </c>
      <c r="H372">
        <v>476</v>
      </c>
      <c r="I372">
        <v>572</v>
      </c>
      <c r="J372">
        <v>340</v>
      </c>
      <c r="K372">
        <v>227</v>
      </c>
      <c r="L372">
        <v>230</v>
      </c>
      <c r="M372">
        <v>80</v>
      </c>
      <c r="N372">
        <v>149</v>
      </c>
      <c r="O372">
        <v>215</v>
      </c>
      <c r="P372">
        <v>69</v>
      </c>
      <c r="Q372">
        <v>465</v>
      </c>
      <c r="R372">
        <v>150</v>
      </c>
      <c r="S372">
        <v>149</v>
      </c>
      <c r="T372">
        <v>279</v>
      </c>
      <c r="U372">
        <v>623</v>
      </c>
      <c r="V372">
        <v>103</v>
      </c>
      <c r="W372">
        <v>844</v>
      </c>
      <c r="X372">
        <v>0</v>
      </c>
      <c r="Y372">
        <v>64</v>
      </c>
      <c r="Z372">
        <v>37</v>
      </c>
    </row>
    <row r="373" spans="1:26" x14ac:dyDescent="0.3">
      <c r="A373">
        <v>118011340</v>
      </c>
      <c r="B373" t="s">
        <v>442</v>
      </c>
      <c r="C373">
        <v>1223</v>
      </c>
      <c r="D373">
        <v>108</v>
      </c>
      <c r="E373">
        <v>166</v>
      </c>
      <c r="F373">
        <v>783</v>
      </c>
      <c r="G373">
        <v>166</v>
      </c>
      <c r="H373">
        <v>515</v>
      </c>
      <c r="I373">
        <v>600</v>
      </c>
      <c r="J373">
        <v>351</v>
      </c>
      <c r="K373">
        <v>257</v>
      </c>
      <c r="L373">
        <v>136</v>
      </c>
      <c r="M373">
        <v>77</v>
      </c>
      <c r="N373">
        <v>176</v>
      </c>
      <c r="O373">
        <v>233</v>
      </c>
      <c r="P373">
        <v>67</v>
      </c>
      <c r="Q373">
        <v>533</v>
      </c>
      <c r="R373">
        <v>105</v>
      </c>
      <c r="S373">
        <v>104</v>
      </c>
      <c r="T373">
        <v>303</v>
      </c>
      <c r="U373">
        <v>706</v>
      </c>
      <c r="V373">
        <v>91</v>
      </c>
      <c r="W373">
        <v>802</v>
      </c>
      <c r="X373">
        <v>5</v>
      </c>
      <c r="Y373">
        <v>43</v>
      </c>
      <c r="Z373">
        <v>54</v>
      </c>
    </row>
    <row r="374" spans="1:26" x14ac:dyDescent="0.3">
      <c r="A374">
        <v>118011341</v>
      </c>
      <c r="B374" t="s">
        <v>443</v>
      </c>
      <c r="C374">
        <v>1055</v>
      </c>
      <c r="D374">
        <v>97</v>
      </c>
      <c r="E374">
        <v>96</v>
      </c>
      <c r="F374">
        <v>617</v>
      </c>
      <c r="G374">
        <v>246</v>
      </c>
      <c r="H374">
        <v>422</v>
      </c>
      <c r="I374">
        <v>537</v>
      </c>
      <c r="J374">
        <v>377</v>
      </c>
      <c r="K374">
        <v>239</v>
      </c>
      <c r="L374">
        <v>94</v>
      </c>
      <c r="M374">
        <v>98</v>
      </c>
      <c r="N374">
        <v>136</v>
      </c>
      <c r="O374">
        <v>164</v>
      </c>
      <c r="P374">
        <v>65</v>
      </c>
      <c r="Q374">
        <v>414</v>
      </c>
      <c r="R374">
        <v>180</v>
      </c>
      <c r="S374">
        <v>162</v>
      </c>
      <c r="T374">
        <v>251</v>
      </c>
      <c r="U374">
        <v>515</v>
      </c>
      <c r="V374">
        <v>84</v>
      </c>
      <c r="W374">
        <v>876</v>
      </c>
      <c r="X374">
        <v>3</v>
      </c>
      <c r="Y374">
        <v>61</v>
      </c>
      <c r="Z374">
        <v>47</v>
      </c>
    </row>
    <row r="375" spans="1:26" x14ac:dyDescent="0.3">
      <c r="A375">
        <v>118011342</v>
      </c>
      <c r="B375" t="s">
        <v>444</v>
      </c>
      <c r="C375" t="s">
        <v>73</v>
      </c>
      <c r="D375" t="s">
        <v>73</v>
      </c>
      <c r="E375" t="s">
        <v>73</v>
      </c>
      <c r="F375" t="s">
        <v>73</v>
      </c>
      <c r="G375" t="s">
        <v>73</v>
      </c>
      <c r="H375" t="s">
        <v>73</v>
      </c>
      <c r="I375" t="s">
        <v>73</v>
      </c>
      <c r="J375" t="s">
        <v>73</v>
      </c>
      <c r="K375" t="s">
        <v>73</v>
      </c>
      <c r="L375" t="s">
        <v>73</v>
      </c>
      <c r="M375" t="s">
        <v>73</v>
      </c>
      <c r="N375" t="s">
        <v>73</v>
      </c>
      <c r="O375" t="s">
        <v>73</v>
      </c>
      <c r="P375" t="s">
        <v>73</v>
      </c>
      <c r="Q375" t="s">
        <v>73</v>
      </c>
      <c r="R375" t="s">
        <v>73</v>
      </c>
      <c r="S375" t="s">
        <v>73</v>
      </c>
      <c r="T375" t="s">
        <v>73</v>
      </c>
      <c r="U375" t="s">
        <v>73</v>
      </c>
      <c r="V375" t="s">
        <v>73</v>
      </c>
      <c r="W375" t="s">
        <v>73</v>
      </c>
      <c r="X375" t="s">
        <v>73</v>
      </c>
      <c r="Y375" t="s">
        <v>73</v>
      </c>
      <c r="Z375" t="s">
        <v>73</v>
      </c>
    </row>
    <row r="376" spans="1:26" x14ac:dyDescent="0.3">
      <c r="A376">
        <v>118011344</v>
      </c>
      <c r="B376" t="s">
        <v>445</v>
      </c>
      <c r="C376">
        <v>697</v>
      </c>
      <c r="D376">
        <v>115</v>
      </c>
      <c r="E376">
        <v>83</v>
      </c>
      <c r="F376">
        <v>369</v>
      </c>
      <c r="G376">
        <v>130</v>
      </c>
      <c r="H376">
        <v>244</v>
      </c>
      <c r="I376">
        <v>338</v>
      </c>
      <c r="J376">
        <v>175</v>
      </c>
      <c r="K376">
        <v>135</v>
      </c>
      <c r="L376">
        <v>198</v>
      </c>
      <c r="M376">
        <v>81</v>
      </c>
      <c r="N376">
        <v>102</v>
      </c>
      <c r="O376">
        <v>121</v>
      </c>
      <c r="P376">
        <v>27</v>
      </c>
      <c r="Q376">
        <v>256</v>
      </c>
      <c r="R376">
        <v>77</v>
      </c>
      <c r="S376">
        <v>95</v>
      </c>
      <c r="T376">
        <v>232</v>
      </c>
      <c r="U376">
        <v>339</v>
      </c>
      <c r="V376" t="s">
        <v>73</v>
      </c>
      <c r="W376">
        <v>516</v>
      </c>
      <c r="X376" t="s">
        <v>73</v>
      </c>
      <c r="Y376">
        <v>35</v>
      </c>
      <c r="Z376">
        <v>7</v>
      </c>
    </row>
    <row r="377" spans="1:26" x14ac:dyDescent="0.3">
      <c r="A377">
        <v>118011345</v>
      </c>
      <c r="B377" t="s">
        <v>446</v>
      </c>
      <c r="C377">
        <v>776</v>
      </c>
      <c r="D377">
        <v>68</v>
      </c>
      <c r="E377">
        <v>117</v>
      </c>
      <c r="F377">
        <v>429</v>
      </c>
      <c r="G377">
        <v>161</v>
      </c>
      <c r="H377">
        <v>319</v>
      </c>
      <c r="I377">
        <v>388</v>
      </c>
      <c r="J377">
        <v>339</v>
      </c>
      <c r="K377">
        <v>201</v>
      </c>
      <c r="L377">
        <v>54</v>
      </c>
      <c r="M377">
        <v>65</v>
      </c>
      <c r="N377">
        <v>96</v>
      </c>
      <c r="O377">
        <v>156</v>
      </c>
      <c r="P377">
        <v>49</v>
      </c>
      <c r="Q377">
        <v>300</v>
      </c>
      <c r="R377">
        <v>105</v>
      </c>
      <c r="S377">
        <v>87</v>
      </c>
      <c r="T377">
        <v>129</v>
      </c>
      <c r="U377">
        <v>520</v>
      </c>
      <c r="V377">
        <v>28</v>
      </c>
      <c r="W377">
        <v>582</v>
      </c>
      <c r="X377">
        <v>4</v>
      </c>
      <c r="Y377">
        <v>27</v>
      </c>
      <c r="Z377">
        <v>22</v>
      </c>
    </row>
    <row r="378" spans="1:26" x14ac:dyDescent="0.3">
      <c r="A378">
        <v>118011346</v>
      </c>
      <c r="B378" t="s">
        <v>447</v>
      </c>
      <c r="C378">
        <v>634</v>
      </c>
      <c r="D378">
        <v>79</v>
      </c>
      <c r="E378">
        <v>95</v>
      </c>
      <c r="F378">
        <v>290</v>
      </c>
      <c r="G378">
        <v>171</v>
      </c>
      <c r="H378">
        <v>228</v>
      </c>
      <c r="I378">
        <v>328</v>
      </c>
      <c r="J378">
        <v>166</v>
      </c>
      <c r="K378">
        <v>151</v>
      </c>
      <c r="L378">
        <v>119</v>
      </c>
      <c r="M378">
        <v>61</v>
      </c>
      <c r="N378">
        <v>102</v>
      </c>
      <c r="O378">
        <v>91</v>
      </c>
      <c r="P378">
        <v>26</v>
      </c>
      <c r="Q378">
        <v>219</v>
      </c>
      <c r="R378">
        <v>118</v>
      </c>
      <c r="S378">
        <v>131</v>
      </c>
      <c r="T378">
        <v>252</v>
      </c>
      <c r="U378">
        <v>204</v>
      </c>
      <c r="V378" t="s">
        <v>73</v>
      </c>
      <c r="W378">
        <v>489</v>
      </c>
      <c r="X378" t="s">
        <v>73</v>
      </c>
      <c r="Y378">
        <v>33</v>
      </c>
      <c r="Z378">
        <v>12</v>
      </c>
    </row>
    <row r="379" spans="1:26" x14ac:dyDescent="0.3">
      <c r="A379">
        <v>118011347</v>
      </c>
      <c r="B379" t="s">
        <v>448</v>
      </c>
      <c r="C379">
        <v>294</v>
      </c>
      <c r="D379">
        <v>10</v>
      </c>
      <c r="E379">
        <v>48</v>
      </c>
      <c r="F379">
        <v>158</v>
      </c>
      <c r="G379">
        <v>78</v>
      </c>
      <c r="H379">
        <v>135</v>
      </c>
      <c r="I379">
        <v>149</v>
      </c>
      <c r="J379">
        <v>129</v>
      </c>
      <c r="K379">
        <v>92</v>
      </c>
      <c r="L379">
        <v>13</v>
      </c>
      <c r="M379">
        <v>18</v>
      </c>
      <c r="N379">
        <v>50</v>
      </c>
      <c r="O379">
        <v>41</v>
      </c>
      <c r="P379">
        <v>22</v>
      </c>
      <c r="Q379">
        <v>116</v>
      </c>
      <c r="R379">
        <v>55</v>
      </c>
      <c r="S379">
        <v>56</v>
      </c>
      <c r="T379">
        <v>78</v>
      </c>
      <c r="U379">
        <v>115</v>
      </c>
      <c r="V379" t="s">
        <v>73</v>
      </c>
      <c r="W379">
        <v>290</v>
      </c>
      <c r="X379" t="s">
        <v>73</v>
      </c>
      <c r="Y379">
        <v>17</v>
      </c>
      <c r="Z379">
        <v>4</v>
      </c>
    </row>
    <row r="380" spans="1:26" x14ac:dyDescent="0.3">
      <c r="A380">
        <v>118011649</v>
      </c>
      <c r="B380" t="s">
        <v>449</v>
      </c>
      <c r="C380">
        <v>822</v>
      </c>
      <c r="D380">
        <v>112</v>
      </c>
      <c r="E380">
        <v>120</v>
      </c>
      <c r="F380">
        <v>441</v>
      </c>
      <c r="G380">
        <v>148</v>
      </c>
      <c r="H380">
        <v>337</v>
      </c>
      <c r="I380">
        <v>372</v>
      </c>
      <c r="J380">
        <v>187</v>
      </c>
      <c r="K380">
        <v>158</v>
      </c>
      <c r="L380">
        <v>148</v>
      </c>
      <c r="M380">
        <v>72</v>
      </c>
      <c r="N380">
        <v>136</v>
      </c>
      <c r="O380">
        <v>155</v>
      </c>
      <c r="P380">
        <v>25</v>
      </c>
      <c r="Q380">
        <v>307</v>
      </c>
      <c r="R380">
        <v>85</v>
      </c>
      <c r="S380">
        <v>129</v>
      </c>
      <c r="T380">
        <v>284</v>
      </c>
      <c r="U380">
        <v>397</v>
      </c>
      <c r="V380" t="s">
        <v>73</v>
      </c>
      <c r="W380">
        <v>505</v>
      </c>
      <c r="X380" t="s">
        <v>73</v>
      </c>
      <c r="Y380">
        <v>24</v>
      </c>
      <c r="Z380">
        <v>20</v>
      </c>
    </row>
    <row r="381" spans="1:26" x14ac:dyDescent="0.3">
      <c r="A381">
        <v>118011650</v>
      </c>
      <c r="B381" t="s">
        <v>450</v>
      </c>
      <c r="C381">
        <v>485</v>
      </c>
      <c r="D381">
        <v>34</v>
      </c>
      <c r="E381">
        <v>70</v>
      </c>
      <c r="F381">
        <v>249</v>
      </c>
      <c r="G381">
        <v>132</v>
      </c>
      <c r="H381">
        <v>193</v>
      </c>
      <c r="I381">
        <v>258</v>
      </c>
      <c r="J381">
        <v>207</v>
      </c>
      <c r="K381">
        <v>95</v>
      </c>
      <c r="L381">
        <v>26</v>
      </c>
      <c r="M381">
        <v>35</v>
      </c>
      <c r="N381">
        <v>61</v>
      </c>
      <c r="O381">
        <v>96</v>
      </c>
      <c r="P381">
        <v>33</v>
      </c>
      <c r="Q381">
        <v>179</v>
      </c>
      <c r="R381">
        <v>82</v>
      </c>
      <c r="S381">
        <v>92</v>
      </c>
      <c r="T381">
        <v>118</v>
      </c>
      <c r="U381">
        <v>275</v>
      </c>
      <c r="V381" t="s">
        <v>73</v>
      </c>
      <c r="W381">
        <v>365</v>
      </c>
      <c r="X381">
        <v>0</v>
      </c>
      <c r="Y381">
        <v>0</v>
      </c>
      <c r="Z381">
        <v>6</v>
      </c>
    </row>
    <row r="382" spans="1:26" x14ac:dyDescent="0.3">
      <c r="A382">
        <v>118021564</v>
      </c>
      <c r="B382" t="s">
        <v>451</v>
      </c>
      <c r="C382">
        <v>1092</v>
      </c>
      <c r="D382">
        <v>142</v>
      </c>
      <c r="E382">
        <v>234</v>
      </c>
      <c r="F382">
        <v>584</v>
      </c>
      <c r="G382">
        <v>133</v>
      </c>
      <c r="H382">
        <v>459</v>
      </c>
      <c r="I382">
        <v>492</v>
      </c>
      <c r="J382">
        <v>193</v>
      </c>
      <c r="K382">
        <v>259</v>
      </c>
      <c r="L382">
        <v>194</v>
      </c>
      <c r="M382">
        <v>118</v>
      </c>
      <c r="N382">
        <v>132</v>
      </c>
      <c r="O382">
        <v>192</v>
      </c>
      <c r="P382">
        <v>67</v>
      </c>
      <c r="Q382">
        <v>452</v>
      </c>
      <c r="R382">
        <v>108</v>
      </c>
      <c r="S382">
        <v>80</v>
      </c>
      <c r="T382">
        <v>171</v>
      </c>
      <c r="U382">
        <v>752</v>
      </c>
      <c r="V382">
        <v>55</v>
      </c>
      <c r="W382">
        <v>698</v>
      </c>
      <c r="X382">
        <v>9</v>
      </c>
      <c r="Y382">
        <v>72</v>
      </c>
      <c r="Z382">
        <v>23</v>
      </c>
    </row>
    <row r="383" spans="1:26" x14ac:dyDescent="0.3">
      <c r="A383">
        <v>118021565</v>
      </c>
      <c r="B383" t="s">
        <v>452</v>
      </c>
      <c r="C383">
        <v>1982</v>
      </c>
      <c r="D383">
        <v>316</v>
      </c>
      <c r="E383">
        <v>399</v>
      </c>
      <c r="F383">
        <v>956</v>
      </c>
      <c r="G383">
        <v>311</v>
      </c>
      <c r="H383">
        <v>833</v>
      </c>
      <c r="I383">
        <v>833</v>
      </c>
      <c r="J383">
        <v>332</v>
      </c>
      <c r="K383">
        <v>392</v>
      </c>
      <c r="L383">
        <v>358</v>
      </c>
      <c r="M383">
        <v>246</v>
      </c>
      <c r="N383">
        <v>157</v>
      </c>
      <c r="O383">
        <v>398</v>
      </c>
      <c r="P383">
        <v>86</v>
      </c>
      <c r="Q383">
        <v>787</v>
      </c>
      <c r="R383">
        <v>238</v>
      </c>
      <c r="S383">
        <v>263</v>
      </c>
      <c r="T383">
        <v>281</v>
      </c>
      <c r="U383">
        <v>1235</v>
      </c>
      <c r="V383">
        <v>149</v>
      </c>
      <c r="W383">
        <v>1338</v>
      </c>
      <c r="X383">
        <v>31</v>
      </c>
      <c r="Y383">
        <v>194</v>
      </c>
      <c r="Z383">
        <v>52</v>
      </c>
    </row>
    <row r="384" spans="1:26" x14ac:dyDescent="0.3">
      <c r="A384">
        <v>118021566</v>
      </c>
      <c r="B384" t="s">
        <v>453</v>
      </c>
      <c r="C384">
        <v>808</v>
      </c>
      <c r="D384">
        <v>144</v>
      </c>
      <c r="E384">
        <v>87</v>
      </c>
      <c r="F384">
        <v>393</v>
      </c>
      <c r="G384">
        <v>183</v>
      </c>
      <c r="H384">
        <v>309</v>
      </c>
      <c r="I384">
        <v>354</v>
      </c>
      <c r="J384">
        <v>147</v>
      </c>
      <c r="K384">
        <v>163</v>
      </c>
      <c r="L384">
        <v>237</v>
      </c>
      <c r="M384">
        <v>74</v>
      </c>
      <c r="N384">
        <v>124</v>
      </c>
      <c r="O384">
        <v>109</v>
      </c>
      <c r="P384">
        <v>25</v>
      </c>
      <c r="Q384">
        <v>252</v>
      </c>
      <c r="R384">
        <v>152</v>
      </c>
      <c r="S384">
        <v>192</v>
      </c>
      <c r="T384">
        <v>202</v>
      </c>
      <c r="U384">
        <v>292</v>
      </c>
      <c r="V384">
        <v>79</v>
      </c>
      <c r="W384">
        <v>682</v>
      </c>
      <c r="X384">
        <v>11</v>
      </c>
      <c r="Y384">
        <v>79</v>
      </c>
      <c r="Z384">
        <v>34</v>
      </c>
    </row>
    <row r="385" spans="1:26" x14ac:dyDescent="0.3">
      <c r="A385">
        <v>118021567</v>
      </c>
      <c r="B385" t="s">
        <v>454</v>
      </c>
      <c r="C385">
        <v>1432</v>
      </c>
      <c r="D385">
        <v>199</v>
      </c>
      <c r="E385">
        <v>77</v>
      </c>
      <c r="F385">
        <v>904</v>
      </c>
      <c r="G385">
        <v>252</v>
      </c>
      <c r="H385">
        <v>622</v>
      </c>
      <c r="I385">
        <v>611</v>
      </c>
      <c r="J385">
        <v>550</v>
      </c>
      <c r="K385">
        <v>260</v>
      </c>
      <c r="L385">
        <v>223</v>
      </c>
      <c r="M385">
        <v>205</v>
      </c>
      <c r="N385">
        <v>109</v>
      </c>
      <c r="O385">
        <v>130</v>
      </c>
      <c r="P385">
        <v>67</v>
      </c>
      <c r="Q385">
        <v>708</v>
      </c>
      <c r="R385">
        <v>220</v>
      </c>
      <c r="S385">
        <v>128</v>
      </c>
      <c r="T385">
        <v>167</v>
      </c>
      <c r="U385">
        <v>337</v>
      </c>
      <c r="V385">
        <v>749</v>
      </c>
      <c r="W385">
        <v>1408</v>
      </c>
      <c r="X385">
        <v>91</v>
      </c>
      <c r="Y385">
        <v>164</v>
      </c>
      <c r="Z385">
        <v>122</v>
      </c>
    </row>
    <row r="386" spans="1:26" x14ac:dyDescent="0.3">
      <c r="A386">
        <v>118021568</v>
      </c>
      <c r="B386" t="s">
        <v>455</v>
      </c>
      <c r="C386">
        <v>971</v>
      </c>
      <c r="D386">
        <v>124</v>
      </c>
      <c r="E386">
        <v>172</v>
      </c>
      <c r="F386">
        <v>532</v>
      </c>
      <c r="G386">
        <v>141</v>
      </c>
      <c r="H386">
        <v>430</v>
      </c>
      <c r="I386">
        <v>415</v>
      </c>
      <c r="J386">
        <v>168</v>
      </c>
      <c r="K386">
        <v>245</v>
      </c>
      <c r="L386">
        <v>232</v>
      </c>
      <c r="M386">
        <v>88</v>
      </c>
      <c r="N386">
        <v>116</v>
      </c>
      <c r="O386">
        <v>138</v>
      </c>
      <c r="P386">
        <v>41</v>
      </c>
      <c r="Q386">
        <v>438</v>
      </c>
      <c r="R386">
        <v>112</v>
      </c>
      <c r="S386">
        <v>160</v>
      </c>
      <c r="T386">
        <v>248</v>
      </c>
      <c r="U386">
        <v>518</v>
      </c>
      <c r="V386">
        <v>22</v>
      </c>
      <c r="W386">
        <v>832</v>
      </c>
      <c r="X386">
        <v>9</v>
      </c>
      <c r="Y386">
        <v>114</v>
      </c>
      <c r="Z386">
        <v>20</v>
      </c>
    </row>
    <row r="387" spans="1:26" x14ac:dyDescent="0.3">
      <c r="A387">
        <v>118021569</v>
      </c>
      <c r="B387" t="s">
        <v>456</v>
      </c>
      <c r="C387">
        <v>1138</v>
      </c>
      <c r="D387">
        <v>164</v>
      </c>
      <c r="E387">
        <v>121</v>
      </c>
      <c r="F387">
        <v>700</v>
      </c>
      <c r="G387">
        <v>153</v>
      </c>
      <c r="H387">
        <v>441</v>
      </c>
      <c r="I387">
        <v>533</v>
      </c>
      <c r="J387">
        <v>296</v>
      </c>
      <c r="K387">
        <v>244</v>
      </c>
      <c r="L387">
        <v>157</v>
      </c>
      <c r="M387">
        <v>148</v>
      </c>
      <c r="N387">
        <v>148</v>
      </c>
      <c r="O387">
        <v>170</v>
      </c>
      <c r="P387">
        <v>61</v>
      </c>
      <c r="Q387">
        <v>486</v>
      </c>
      <c r="R387">
        <v>109</v>
      </c>
      <c r="S387">
        <v>119</v>
      </c>
      <c r="T387">
        <v>208</v>
      </c>
      <c r="U387">
        <v>767</v>
      </c>
      <c r="V387">
        <v>3</v>
      </c>
      <c r="W387">
        <v>718</v>
      </c>
      <c r="X387">
        <v>24</v>
      </c>
      <c r="Y387">
        <v>37</v>
      </c>
      <c r="Z387">
        <v>28</v>
      </c>
    </row>
    <row r="388" spans="1:26" x14ac:dyDescent="0.3">
      <c r="A388">
        <v>118021570</v>
      </c>
      <c r="B388" t="s">
        <v>457</v>
      </c>
      <c r="C388">
        <v>854</v>
      </c>
      <c r="D388">
        <v>85</v>
      </c>
      <c r="E388">
        <v>143</v>
      </c>
      <c r="F388">
        <v>498</v>
      </c>
      <c r="G388">
        <v>127</v>
      </c>
      <c r="H388">
        <v>371</v>
      </c>
      <c r="I388">
        <v>397</v>
      </c>
      <c r="J388">
        <v>230</v>
      </c>
      <c r="K388">
        <v>202</v>
      </c>
      <c r="L388">
        <v>92</v>
      </c>
      <c r="M388">
        <v>76</v>
      </c>
      <c r="N388">
        <v>101</v>
      </c>
      <c r="O388">
        <v>118</v>
      </c>
      <c r="P388">
        <v>58</v>
      </c>
      <c r="Q388">
        <v>396</v>
      </c>
      <c r="R388">
        <v>95</v>
      </c>
      <c r="S388">
        <v>75</v>
      </c>
      <c r="T388">
        <v>139</v>
      </c>
      <c r="U388">
        <v>546</v>
      </c>
      <c r="V388">
        <v>65</v>
      </c>
      <c r="W388">
        <v>614</v>
      </c>
      <c r="X388">
        <v>8</v>
      </c>
      <c r="Y388">
        <v>54</v>
      </c>
      <c r="Z388">
        <v>24</v>
      </c>
    </row>
    <row r="389" spans="1:26" x14ac:dyDescent="0.3">
      <c r="A389">
        <v>118021651</v>
      </c>
      <c r="B389" t="s">
        <v>458</v>
      </c>
      <c r="C389">
        <v>805</v>
      </c>
      <c r="D389">
        <v>66</v>
      </c>
      <c r="E389">
        <v>103</v>
      </c>
      <c r="F389">
        <v>474</v>
      </c>
      <c r="G389">
        <v>163</v>
      </c>
      <c r="H389">
        <v>319</v>
      </c>
      <c r="I389">
        <v>421</v>
      </c>
      <c r="J389">
        <v>191</v>
      </c>
      <c r="K389">
        <v>197</v>
      </c>
      <c r="L389">
        <v>46</v>
      </c>
      <c r="M389">
        <v>69</v>
      </c>
      <c r="N389">
        <v>136</v>
      </c>
      <c r="O389">
        <v>176</v>
      </c>
      <c r="P389">
        <v>53</v>
      </c>
      <c r="Q389">
        <v>280</v>
      </c>
      <c r="R389">
        <v>96</v>
      </c>
      <c r="S389">
        <v>143</v>
      </c>
      <c r="T389">
        <v>206</v>
      </c>
      <c r="U389">
        <v>425</v>
      </c>
      <c r="V389">
        <v>16</v>
      </c>
      <c r="W389">
        <v>681</v>
      </c>
      <c r="X389">
        <v>16</v>
      </c>
      <c r="Y389">
        <v>24</v>
      </c>
      <c r="Z389">
        <v>31</v>
      </c>
    </row>
    <row r="390" spans="1:26" x14ac:dyDescent="0.3">
      <c r="A390">
        <v>118021652</v>
      </c>
      <c r="B390" t="s">
        <v>459</v>
      </c>
      <c r="C390">
        <v>986</v>
      </c>
      <c r="D390">
        <v>153</v>
      </c>
      <c r="E390">
        <v>60</v>
      </c>
      <c r="F390">
        <v>575</v>
      </c>
      <c r="G390">
        <v>197</v>
      </c>
      <c r="H390">
        <v>413</v>
      </c>
      <c r="I390">
        <v>419</v>
      </c>
      <c r="J390">
        <v>316</v>
      </c>
      <c r="K390">
        <v>205</v>
      </c>
      <c r="L390">
        <v>232</v>
      </c>
      <c r="M390">
        <v>94</v>
      </c>
      <c r="N390">
        <v>110</v>
      </c>
      <c r="O390">
        <v>84</v>
      </c>
      <c r="P390">
        <v>37</v>
      </c>
      <c r="Q390">
        <v>433</v>
      </c>
      <c r="R390">
        <v>167</v>
      </c>
      <c r="S390">
        <v>104</v>
      </c>
      <c r="T390">
        <v>248</v>
      </c>
      <c r="U390">
        <v>213</v>
      </c>
      <c r="V390">
        <v>365</v>
      </c>
      <c r="W390">
        <v>921</v>
      </c>
      <c r="X390">
        <v>93</v>
      </c>
      <c r="Y390">
        <v>61</v>
      </c>
      <c r="Z390">
        <v>80</v>
      </c>
    </row>
    <row r="391" spans="1:26" x14ac:dyDescent="0.3">
      <c r="A391">
        <v>118021653</v>
      </c>
      <c r="B391" t="s">
        <v>460</v>
      </c>
      <c r="C391">
        <v>1602</v>
      </c>
      <c r="D391">
        <v>332</v>
      </c>
      <c r="E391">
        <v>159</v>
      </c>
      <c r="F391">
        <v>825</v>
      </c>
      <c r="G391">
        <v>286</v>
      </c>
      <c r="H391">
        <v>625</v>
      </c>
      <c r="I391">
        <v>645</v>
      </c>
      <c r="J391">
        <v>390</v>
      </c>
      <c r="K391">
        <v>306</v>
      </c>
      <c r="L391">
        <v>478</v>
      </c>
      <c r="M391">
        <v>269</v>
      </c>
      <c r="N391">
        <v>167</v>
      </c>
      <c r="O391">
        <v>153</v>
      </c>
      <c r="P391">
        <v>51</v>
      </c>
      <c r="Q391">
        <v>643</v>
      </c>
      <c r="R391">
        <v>256</v>
      </c>
      <c r="S391">
        <v>212</v>
      </c>
      <c r="T391">
        <v>446</v>
      </c>
      <c r="U391">
        <v>351</v>
      </c>
      <c r="V391">
        <v>532</v>
      </c>
      <c r="W391">
        <v>1356</v>
      </c>
      <c r="X391">
        <v>129</v>
      </c>
      <c r="Y391">
        <v>135</v>
      </c>
      <c r="Z391">
        <v>86</v>
      </c>
    </row>
    <row r="392" spans="1:26" x14ac:dyDescent="0.3">
      <c r="A392">
        <v>118021654</v>
      </c>
      <c r="B392" t="s">
        <v>461</v>
      </c>
      <c r="C392">
        <v>814</v>
      </c>
      <c r="D392">
        <v>135</v>
      </c>
      <c r="E392">
        <v>25</v>
      </c>
      <c r="F392">
        <v>501</v>
      </c>
      <c r="G392">
        <v>154</v>
      </c>
      <c r="H392">
        <v>357</v>
      </c>
      <c r="I392">
        <v>323</v>
      </c>
      <c r="J392">
        <v>361</v>
      </c>
      <c r="K392">
        <v>115</v>
      </c>
      <c r="L392">
        <v>204</v>
      </c>
      <c r="M392">
        <v>103</v>
      </c>
      <c r="N392">
        <v>51</v>
      </c>
      <c r="O392">
        <v>74</v>
      </c>
      <c r="P392">
        <v>22</v>
      </c>
      <c r="Q392">
        <v>394</v>
      </c>
      <c r="R392">
        <v>138</v>
      </c>
      <c r="S392">
        <v>72</v>
      </c>
      <c r="T392">
        <v>156</v>
      </c>
      <c r="U392">
        <v>16</v>
      </c>
      <c r="V392">
        <v>531</v>
      </c>
      <c r="W392">
        <v>732</v>
      </c>
      <c r="X392">
        <v>40</v>
      </c>
      <c r="Y392">
        <v>70</v>
      </c>
      <c r="Z392">
        <v>76</v>
      </c>
    </row>
    <row r="393" spans="1:26" x14ac:dyDescent="0.3">
      <c r="A393">
        <v>119011354</v>
      </c>
      <c r="B393" t="s">
        <v>462</v>
      </c>
      <c r="C393">
        <v>5252</v>
      </c>
      <c r="D393">
        <v>1769</v>
      </c>
      <c r="E393">
        <v>601</v>
      </c>
      <c r="F393">
        <v>2365</v>
      </c>
      <c r="G393">
        <v>518</v>
      </c>
      <c r="H393">
        <v>1682</v>
      </c>
      <c r="I393">
        <v>1802</v>
      </c>
      <c r="J393">
        <v>454</v>
      </c>
      <c r="K393">
        <v>779</v>
      </c>
      <c r="L393">
        <v>2831</v>
      </c>
      <c r="M393">
        <v>965</v>
      </c>
      <c r="N393">
        <v>398</v>
      </c>
      <c r="O393">
        <v>336</v>
      </c>
      <c r="P393">
        <v>102</v>
      </c>
      <c r="Q393">
        <v>2168</v>
      </c>
      <c r="R393">
        <v>480</v>
      </c>
      <c r="S393">
        <v>495</v>
      </c>
      <c r="T393">
        <v>1593</v>
      </c>
      <c r="U393">
        <v>1901</v>
      </c>
      <c r="V393">
        <v>1096</v>
      </c>
      <c r="W393">
        <v>5145</v>
      </c>
      <c r="X393">
        <v>60</v>
      </c>
      <c r="Y393">
        <v>807</v>
      </c>
      <c r="Z393">
        <v>329</v>
      </c>
    </row>
    <row r="394" spans="1:26" x14ac:dyDescent="0.3">
      <c r="A394">
        <v>119011355</v>
      </c>
      <c r="B394" t="s">
        <v>463</v>
      </c>
      <c r="C394">
        <v>185</v>
      </c>
      <c r="D394">
        <v>34</v>
      </c>
      <c r="E394">
        <v>19</v>
      </c>
      <c r="F394">
        <v>117</v>
      </c>
      <c r="G394">
        <v>15</v>
      </c>
      <c r="H394">
        <v>74</v>
      </c>
      <c r="I394">
        <v>77</v>
      </c>
      <c r="J394">
        <v>27</v>
      </c>
      <c r="K394">
        <v>42</v>
      </c>
      <c r="L394">
        <v>64</v>
      </c>
      <c r="M394">
        <v>14</v>
      </c>
      <c r="N394">
        <v>33</v>
      </c>
      <c r="O394">
        <v>23</v>
      </c>
      <c r="P394">
        <v>6</v>
      </c>
      <c r="Q394">
        <v>81</v>
      </c>
      <c r="R394">
        <v>7</v>
      </c>
      <c r="S394">
        <v>11</v>
      </c>
      <c r="T394">
        <v>72</v>
      </c>
      <c r="U394">
        <v>83</v>
      </c>
      <c r="V394" t="s">
        <v>73</v>
      </c>
      <c r="W394">
        <v>155</v>
      </c>
      <c r="X394" t="s">
        <v>73</v>
      </c>
      <c r="Y394">
        <v>22</v>
      </c>
      <c r="Z394">
        <v>10</v>
      </c>
    </row>
    <row r="395" spans="1:26" x14ac:dyDescent="0.3">
      <c r="A395">
        <v>119011356</v>
      </c>
      <c r="B395" t="s">
        <v>464</v>
      </c>
      <c r="C395">
        <v>2649</v>
      </c>
      <c r="D395">
        <v>929</v>
      </c>
      <c r="E395">
        <v>357</v>
      </c>
      <c r="F395">
        <v>1116</v>
      </c>
      <c r="G395">
        <v>248</v>
      </c>
      <c r="H395">
        <v>818</v>
      </c>
      <c r="I395">
        <v>903</v>
      </c>
      <c r="J395">
        <v>100</v>
      </c>
      <c r="K395">
        <v>435</v>
      </c>
      <c r="L395">
        <v>1471</v>
      </c>
      <c r="M395">
        <v>479</v>
      </c>
      <c r="N395">
        <v>249</v>
      </c>
      <c r="O395">
        <v>182</v>
      </c>
      <c r="P395">
        <v>48</v>
      </c>
      <c r="Q395">
        <v>1012</v>
      </c>
      <c r="R395">
        <v>229</v>
      </c>
      <c r="S395">
        <v>301</v>
      </c>
      <c r="T395">
        <v>992</v>
      </c>
      <c r="U395">
        <v>1141</v>
      </c>
      <c r="V395">
        <v>86</v>
      </c>
      <c r="W395">
        <v>2546</v>
      </c>
      <c r="X395">
        <v>14</v>
      </c>
      <c r="Y395">
        <v>407</v>
      </c>
      <c r="Z395">
        <v>135</v>
      </c>
    </row>
    <row r="396" spans="1:26" x14ac:dyDescent="0.3">
      <c r="A396">
        <v>119011358</v>
      </c>
      <c r="B396" t="s">
        <v>465</v>
      </c>
      <c r="C396">
        <v>2244</v>
      </c>
      <c r="D396">
        <v>533</v>
      </c>
      <c r="E396">
        <v>278</v>
      </c>
      <c r="F396">
        <v>1083</v>
      </c>
      <c r="G396">
        <v>350</v>
      </c>
      <c r="H396">
        <v>815</v>
      </c>
      <c r="I396">
        <v>896</v>
      </c>
      <c r="J396">
        <v>361</v>
      </c>
      <c r="K396">
        <v>400</v>
      </c>
      <c r="L396">
        <v>804</v>
      </c>
      <c r="M396">
        <v>388</v>
      </c>
      <c r="N396">
        <v>210</v>
      </c>
      <c r="O396">
        <v>252</v>
      </c>
      <c r="P396">
        <v>76</v>
      </c>
      <c r="Q396">
        <v>866</v>
      </c>
      <c r="R396">
        <v>307</v>
      </c>
      <c r="S396">
        <v>268</v>
      </c>
      <c r="T396">
        <v>652</v>
      </c>
      <c r="U396">
        <v>790</v>
      </c>
      <c r="V396">
        <v>416</v>
      </c>
      <c r="W396">
        <v>2006</v>
      </c>
      <c r="X396">
        <v>47</v>
      </c>
      <c r="Y396">
        <v>291</v>
      </c>
      <c r="Z396">
        <v>130</v>
      </c>
    </row>
    <row r="397" spans="1:26" x14ac:dyDescent="0.3">
      <c r="A397">
        <v>119011360</v>
      </c>
      <c r="B397" t="s">
        <v>466</v>
      </c>
      <c r="C397">
        <v>2592</v>
      </c>
      <c r="D397">
        <v>650</v>
      </c>
      <c r="E397">
        <v>286</v>
      </c>
      <c r="F397">
        <v>1261</v>
      </c>
      <c r="G397">
        <v>394</v>
      </c>
      <c r="H397">
        <v>924</v>
      </c>
      <c r="I397">
        <v>1017</v>
      </c>
      <c r="J397">
        <v>373</v>
      </c>
      <c r="K397">
        <v>491</v>
      </c>
      <c r="L397">
        <v>1101</v>
      </c>
      <c r="M397">
        <v>405</v>
      </c>
      <c r="N397">
        <v>219</v>
      </c>
      <c r="O397">
        <v>288</v>
      </c>
      <c r="P397">
        <v>66</v>
      </c>
      <c r="Q397">
        <v>1015</v>
      </c>
      <c r="R397">
        <v>353</v>
      </c>
      <c r="S397">
        <v>319</v>
      </c>
      <c r="T397">
        <v>727</v>
      </c>
      <c r="U397">
        <v>947</v>
      </c>
      <c r="V397">
        <v>512</v>
      </c>
      <c r="W397">
        <v>2310</v>
      </c>
      <c r="X397">
        <v>53</v>
      </c>
      <c r="Y397">
        <v>419</v>
      </c>
      <c r="Z397">
        <v>185</v>
      </c>
    </row>
    <row r="398" spans="1:26" x14ac:dyDescent="0.3">
      <c r="A398">
        <v>119011361</v>
      </c>
      <c r="B398" t="s">
        <v>467</v>
      </c>
      <c r="C398">
        <v>5116</v>
      </c>
      <c r="D398">
        <v>1739</v>
      </c>
      <c r="E398">
        <v>675</v>
      </c>
      <c r="F398">
        <v>2236</v>
      </c>
      <c r="G398">
        <v>467</v>
      </c>
      <c r="H398">
        <v>1577</v>
      </c>
      <c r="I398">
        <v>1801</v>
      </c>
      <c r="J398">
        <v>456</v>
      </c>
      <c r="K398">
        <v>665</v>
      </c>
      <c r="L398">
        <v>2625</v>
      </c>
      <c r="M398">
        <v>1150</v>
      </c>
      <c r="N398">
        <v>378</v>
      </c>
      <c r="O398">
        <v>489</v>
      </c>
      <c r="P398">
        <v>137</v>
      </c>
      <c r="Q398">
        <v>1937</v>
      </c>
      <c r="R398">
        <v>437</v>
      </c>
      <c r="S398">
        <v>376</v>
      </c>
      <c r="T398">
        <v>1347</v>
      </c>
      <c r="U398">
        <v>2353</v>
      </c>
      <c r="V398">
        <v>772</v>
      </c>
      <c r="W398">
        <v>4653</v>
      </c>
      <c r="X398">
        <v>46</v>
      </c>
      <c r="Y398">
        <v>935</v>
      </c>
      <c r="Z398">
        <v>261</v>
      </c>
    </row>
    <row r="399" spans="1:26" x14ac:dyDescent="0.3">
      <c r="A399">
        <v>119011571</v>
      </c>
      <c r="B399" t="s">
        <v>468</v>
      </c>
      <c r="C399">
        <v>4383</v>
      </c>
      <c r="D399">
        <v>1430</v>
      </c>
      <c r="E399">
        <v>453</v>
      </c>
      <c r="F399">
        <v>2119</v>
      </c>
      <c r="G399">
        <v>381</v>
      </c>
      <c r="H399">
        <v>1398</v>
      </c>
      <c r="I399">
        <v>1555</v>
      </c>
      <c r="J399">
        <v>482</v>
      </c>
      <c r="K399">
        <v>536</v>
      </c>
      <c r="L399">
        <v>2253</v>
      </c>
      <c r="M399">
        <v>838</v>
      </c>
      <c r="N399">
        <v>309</v>
      </c>
      <c r="O399">
        <v>529</v>
      </c>
      <c r="P399">
        <v>132</v>
      </c>
      <c r="Q399">
        <v>1640</v>
      </c>
      <c r="R399">
        <v>343</v>
      </c>
      <c r="S399">
        <v>267</v>
      </c>
      <c r="T399">
        <v>842</v>
      </c>
      <c r="U399">
        <v>2507</v>
      </c>
      <c r="V399">
        <v>647</v>
      </c>
      <c r="W399">
        <v>3743</v>
      </c>
      <c r="X399">
        <v>20</v>
      </c>
      <c r="Y399">
        <v>990</v>
      </c>
      <c r="Z399">
        <v>224</v>
      </c>
    </row>
    <row r="400" spans="1:26" x14ac:dyDescent="0.3">
      <c r="A400">
        <v>119011572</v>
      </c>
      <c r="B400" t="s">
        <v>469</v>
      </c>
      <c r="C400">
        <v>4433</v>
      </c>
      <c r="D400">
        <v>1410</v>
      </c>
      <c r="E400">
        <v>548</v>
      </c>
      <c r="F400">
        <v>2083</v>
      </c>
      <c r="G400">
        <v>391</v>
      </c>
      <c r="H400">
        <v>1408</v>
      </c>
      <c r="I400">
        <v>1614</v>
      </c>
      <c r="J400">
        <v>367</v>
      </c>
      <c r="K400">
        <v>613</v>
      </c>
      <c r="L400">
        <v>2045</v>
      </c>
      <c r="M400">
        <v>969</v>
      </c>
      <c r="N400">
        <v>314</v>
      </c>
      <c r="O400">
        <v>529</v>
      </c>
      <c r="P400">
        <v>157</v>
      </c>
      <c r="Q400">
        <v>1654</v>
      </c>
      <c r="R400">
        <v>368</v>
      </c>
      <c r="S400">
        <v>292</v>
      </c>
      <c r="T400">
        <v>809</v>
      </c>
      <c r="U400">
        <v>2554</v>
      </c>
      <c r="V400">
        <v>519</v>
      </c>
      <c r="W400">
        <v>3843</v>
      </c>
      <c r="X400">
        <v>26</v>
      </c>
      <c r="Y400">
        <v>1033</v>
      </c>
      <c r="Z400">
        <v>206</v>
      </c>
    </row>
    <row r="401" spans="1:26" x14ac:dyDescent="0.3">
      <c r="A401">
        <v>119011655</v>
      </c>
      <c r="B401" t="s">
        <v>470</v>
      </c>
      <c r="C401">
        <v>3443</v>
      </c>
      <c r="D401">
        <v>1085</v>
      </c>
      <c r="E401">
        <v>524</v>
      </c>
      <c r="F401">
        <v>1556</v>
      </c>
      <c r="G401">
        <v>278</v>
      </c>
      <c r="H401">
        <v>1171</v>
      </c>
      <c r="I401">
        <v>1187</v>
      </c>
      <c r="J401">
        <v>393</v>
      </c>
      <c r="K401">
        <v>288</v>
      </c>
      <c r="L401">
        <v>2033</v>
      </c>
      <c r="M401">
        <v>686</v>
      </c>
      <c r="N401">
        <v>273</v>
      </c>
      <c r="O401">
        <v>319</v>
      </c>
      <c r="P401">
        <v>173</v>
      </c>
      <c r="Q401">
        <v>1330</v>
      </c>
      <c r="R401">
        <v>264</v>
      </c>
      <c r="S401">
        <v>241</v>
      </c>
      <c r="T401">
        <v>1069</v>
      </c>
      <c r="U401">
        <v>1354</v>
      </c>
      <c r="V401">
        <v>670</v>
      </c>
      <c r="W401">
        <v>3146</v>
      </c>
      <c r="X401">
        <v>29</v>
      </c>
      <c r="Y401">
        <v>551</v>
      </c>
      <c r="Z401">
        <v>221</v>
      </c>
    </row>
    <row r="402" spans="1:26" x14ac:dyDescent="0.3">
      <c r="A402">
        <v>119011656</v>
      </c>
      <c r="B402" t="s">
        <v>471</v>
      </c>
      <c r="C402">
        <v>3371</v>
      </c>
      <c r="D402">
        <v>1170</v>
      </c>
      <c r="E402">
        <v>450</v>
      </c>
      <c r="F402">
        <v>1471</v>
      </c>
      <c r="G402">
        <v>280</v>
      </c>
      <c r="H402">
        <v>1018</v>
      </c>
      <c r="I402">
        <v>1183</v>
      </c>
      <c r="J402">
        <v>184</v>
      </c>
      <c r="K402">
        <v>381</v>
      </c>
      <c r="L402">
        <v>2074</v>
      </c>
      <c r="M402">
        <v>717</v>
      </c>
      <c r="N402">
        <v>237</v>
      </c>
      <c r="O402">
        <v>314</v>
      </c>
      <c r="P402">
        <v>126</v>
      </c>
      <c r="Q402">
        <v>1260</v>
      </c>
      <c r="R402">
        <v>264</v>
      </c>
      <c r="S402">
        <v>289</v>
      </c>
      <c r="T402">
        <v>1180</v>
      </c>
      <c r="U402">
        <v>1332</v>
      </c>
      <c r="V402">
        <v>439</v>
      </c>
      <c r="W402">
        <v>3054</v>
      </c>
      <c r="X402">
        <v>22</v>
      </c>
      <c r="Y402">
        <v>491</v>
      </c>
      <c r="Z402">
        <v>187</v>
      </c>
    </row>
    <row r="403" spans="1:26" x14ac:dyDescent="0.3">
      <c r="A403">
        <v>119011657</v>
      </c>
      <c r="B403" t="s">
        <v>472</v>
      </c>
      <c r="C403">
        <v>1612</v>
      </c>
      <c r="D403">
        <v>447</v>
      </c>
      <c r="E403">
        <v>178</v>
      </c>
      <c r="F403">
        <v>744</v>
      </c>
      <c r="G403">
        <v>242</v>
      </c>
      <c r="H403">
        <v>581</v>
      </c>
      <c r="I403">
        <v>583</v>
      </c>
      <c r="J403">
        <v>218</v>
      </c>
      <c r="K403">
        <v>279</v>
      </c>
      <c r="L403">
        <v>713</v>
      </c>
      <c r="M403">
        <v>252</v>
      </c>
      <c r="N403">
        <v>208</v>
      </c>
      <c r="O403">
        <v>170</v>
      </c>
      <c r="P403">
        <v>28</v>
      </c>
      <c r="Q403">
        <v>538</v>
      </c>
      <c r="R403">
        <v>220</v>
      </c>
      <c r="S403">
        <v>247</v>
      </c>
      <c r="T403">
        <v>570</v>
      </c>
      <c r="U403">
        <v>429</v>
      </c>
      <c r="V403">
        <v>326</v>
      </c>
      <c r="W403">
        <v>1327</v>
      </c>
      <c r="X403">
        <v>31</v>
      </c>
      <c r="Y403">
        <v>139</v>
      </c>
      <c r="Z403">
        <v>90</v>
      </c>
    </row>
    <row r="404" spans="1:26" x14ac:dyDescent="0.3">
      <c r="A404">
        <v>119011658</v>
      </c>
      <c r="B404" t="s">
        <v>473</v>
      </c>
      <c r="C404">
        <v>1887</v>
      </c>
      <c r="D404">
        <v>431</v>
      </c>
      <c r="E404">
        <v>226</v>
      </c>
      <c r="F404">
        <v>952</v>
      </c>
      <c r="G404">
        <v>278</v>
      </c>
      <c r="H404">
        <v>702</v>
      </c>
      <c r="I404">
        <v>754</v>
      </c>
      <c r="J404">
        <v>289</v>
      </c>
      <c r="K404">
        <v>327</v>
      </c>
      <c r="L404">
        <v>780</v>
      </c>
      <c r="M404">
        <v>237</v>
      </c>
      <c r="N404">
        <v>228</v>
      </c>
      <c r="O404">
        <v>211</v>
      </c>
      <c r="P404">
        <v>47</v>
      </c>
      <c r="Q404">
        <v>728</v>
      </c>
      <c r="R404">
        <v>242</v>
      </c>
      <c r="S404">
        <v>256</v>
      </c>
      <c r="T404">
        <v>678</v>
      </c>
      <c r="U404">
        <v>516</v>
      </c>
      <c r="V404">
        <v>398</v>
      </c>
      <c r="W404">
        <v>1633</v>
      </c>
      <c r="X404">
        <v>44</v>
      </c>
      <c r="Y404">
        <v>193</v>
      </c>
      <c r="Z404">
        <v>112</v>
      </c>
    </row>
    <row r="405" spans="1:26" x14ac:dyDescent="0.3">
      <c r="A405">
        <v>119021362</v>
      </c>
      <c r="B405" t="s">
        <v>474</v>
      </c>
      <c r="C405">
        <v>3540</v>
      </c>
      <c r="D405">
        <v>904</v>
      </c>
      <c r="E405">
        <v>406</v>
      </c>
      <c r="F405">
        <v>1716</v>
      </c>
      <c r="G405">
        <v>514</v>
      </c>
      <c r="H405">
        <v>1261</v>
      </c>
      <c r="I405">
        <v>1375</v>
      </c>
      <c r="J405">
        <v>569</v>
      </c>
      <c r="K405">
        <v>552</v>
      </c>
      <c r="L405">
        <v>1425</v>
      </c>
      <c r="M405">
        <v>656</v>
      </c>
      <c r="N405">
        <v>320</v>
      </c>
      <c r="O405">
        <v>476</v>
      </c>
      <c r="P405">
        <v>132</v>
      </c>
      <c r="Q405">
        <v>1242</v>
      </c>
      <c r="R405">
        <v>465</v>
      </c>
      <c r="S405">
        <v>384</v>
      </c>
      <c r="T405">
        <v>941</v>
      </c>
      <c r="U405">
        <v>1627</v>
      </c>
      <c r="V405">
        <v>441</v>
      </c>
      <c r="W405">
        <v>3132</v>
      </c>
      <c r="X405">
        <v>26</v>
      </c>
      <c r="Y405">
        <v>758</v>
      </c>
      <c r="Z405">
        <v>162</v>
      </c>
    </row>
    <row r="406" spans="1:26" x14ac:dyDescent="0.3">
      <c r="A406">
        <v>119021366</v>
      </c>
      <c r="B406" t="s">
        <v>475</v>
      </c>
      <c r="C406">
        <v>4757</v>
      </c>
      <c r="D406">
        <v>1624</v>
      </c>
      <c r="E406">
        <v>562</v>
      </c>
      <c r="F406">
        <v>2095</v>
      </c>
      <c r="G406">
        <v>475</v>
      </c>
      <c r="H406">
        <v>1537</v>
      </c>
      <c r="I406">
        <v>1595</v>
      </c>
      <c r="J406">
        <v>401</v>
      </c>
      <c r="K406">
        <v>589</v>
      </c>
      <c r="L406">
        <v>2736</v>
      </c>
      <c r="M406">
        <v>840</v>
      </c>
      <c r="N406">
        <v>298</v>
      </c>
      <c r="O406">
        <v>481</v>
      </c>
      <c r="P406">
        <v>97</v>
      </c>
      <c r="Q406">
        <v>1812</v>
      </c>
      <c r="R406">
        <v>445</v>
      </c>
      <c r="S406">
        <v>416</v>
      </c>
      <c r="T406">
        <v>1172</v>
      </c>
      <c r="U406">
        <v>2375</v>
      </c>
      <c r="V406">
        <v>592</v>
      </c>
      <c r="W406">
        <v>4865</v>
      </c>
      <c r="X406">
        <v>27</v>
      </c>
      <c r="Y406">
        <v>1026</v>
      </c>
      <c r="Z406">
        <v>303</v>
      </c>
    </row>
    <row r="407" spans="1:26" x14ac:dyDescent="0.3">
      <c r="A407">
        <v>119021367</v>
      </c>
      <c r="B407" t="s">
        <v>476</v>
      </c>
      <c r="C407">
        <v>2460</v>
      </c>
      <c r="D407">
        <v>727</v>
      </c>
      <c r="E407">
        <v>273</v>
      </c>
      <c r="F407">
        <v>1184</v>
      </c>
      <c r="G407">
        <v>277</v>
      </c>
      <c r="H407">
        <v>819</v>
      </c>
      <c r="I407">
        <v>915</v>
      </c>
      <c r="J407">
        <v>272</v>
      </c>
      <c r="K407">
        <v>375</v>
      </c>
      <c r="L407">
        <v>1227</v>
      </c>
      <c r="M407">
        <v>402</v>
      </c>
      <c r="N407">
        <v>272</v>
      </c>
      <c r="O407">
        <v>264</v>
      </c>
      <c r="P407">
        <v>76</v>
      </c>
      <c r="Q407">
        <v>877</v>
      </c>
      <c r="R407">
        <v>244</v>
      </c>
      <c r="S407">
        <v>238</v>
      </c>
      <c r="T407">
        <v>869</v>
      </c>
      <c r="U407">
        <v>1050</v>
      </c>
      <c r="V407">
        <v>215</v>
      </c>
      <c r="W407">
        <v>2200</v>
      </c>
      <c r="X407">
        <v>29</v>
      </c>
      <c r="Y407">
        <v>401</v>
      </c>
      <c r="Z407">
        <v>120</v>
      </c>
    </row>
    <row r="408" spans="1:26" x14ac:dyDescent="0.3">
      <c r="A408">
        <v>119021573</v>
      </c>
      <c r="B408" t="s">
        <v>477</v>
      </c>
      <c r="C408">
        <v>4672</v>
      </c>
      <c r="D408">
        <v>1747</v>
      </c>
      <c r="E408">
        <v>262</v>
      </c>
      <c r="F408">
        <v>2381</v>
      </c>
      <c r="G408">
        <v>282</v>
      </c>
      <c r="H408">
        <v>1447</v>
      </c>
      <c r="I408">
        <v>1478</v>
      </c>
      <c r="J408">
        <v>366</v>
      </c>
      <c r="K408">
        <v>376</v>
      </c>
      <c r="L408">
        <v>3056</v>
      </c>
      <c r="M408">
        <v>644</v>
      </c>
      <c r="N408">
        <v>364</v>
      </c>
      <c r="O408">
        <v>493</v>
      </c>
      <c r="P408">
        <v>155</v>
      </c>
      <c r="Q408">
        <v>1654</v>
      </c>
      <c r="R408">
        <v>259</v>
      </c>
      <c r="S408">
        <v>332</v>
      </c>
      <c r="T408">
        <v>634</v>
      </c>
      <c r="U408">
        <v>3292</v>
      </c>
      <c r="V408">
        <v>321</v>
      </c>
      <c r="W408">
        <v>4582</v>
      </c>
      <c r="X408" t="s">
        <v>73</v>
      </c>
      <c r="Y408">
        <v>929</v>
      </c>
      <c r="Z408">
        <v>153</v>
      </c>
    </row>
    <row r="409" spans="1:26" x14ac:dyDescent="0.3">
      <c r="A409">
        <v>119021574</v>
      </c>
      <c r="B409" t="s">
        <v>478</v>
      </c>
      <c r="C409">
        <v>2291</v>
      </c>
      <c r="D409">
        <v>783</v>
      </c>
      <c r="E409">
        <v>210</v>
      </c>
      <c r="F409">
        <v>1136</v>
      </c>
      <c r="G409">
        <v>163</v>
      </c>
      <c r="H409">
        <v>750</v>
      </c>
      <c r="I409">
        <v>759</v>
      </c>
      <c r="J409">
        <v>256</v>
      </c>
      <c r="K409">
        <v>165</v>
      </c>
      <c r="L409">
        <v>1354</v>
      </c>
      <c r="M409">
        <v>415</v>
      </c>
      <c r="N409">
        <v>140</v>
      </c>
      <c r="O409">
        <v>352</v>
      </c>
      <c r="P409">
        <v>97</v>
      </c>
      <c r="Q409">
        <v>776</v>
      </c>
      <c r="R409">
        <v>144</v>
      </c>
      <c r="S409">
        <v>151</v>
      </c>
      <c r="T409">
        <v>366</v>
      </c>
      <c r="U409">
        <v>1701</v>
      </c>
      <c r="V409">
        <v>35</v>
      </c>
      <c r="W409">
        <v>2471</v>
      </c>
      <c r="X409" t="s">
        <v>73</v>
      </c>
      <c r="Y409">
        <v>520</v>
      </c>
      <c r="Z409">
        <v>114</v>
      </c>
    </row>
    <row r="410" spans="1:26" x14ac:dyDescent="0.3">
      <c r="A410">
        <v>119021659</v>
      </c>
      <c r="B410" t="s">
        <v>479</v>
      </c>
      <c r="C410">
        <v>2177</v>
      </c>
      <c r="D410">
        <v>489</v>
      </c>
      <c r="E410">
        <v>222</v>
      </c>
      <c r="F410">
        <v>1150</v>
      </c>
      <c r="G410">
        <v>316</v>
      </c>
      <c r="H410">
        <v>839</v>
      </c>
      <c r="I410">
        <v>849</v>
      </c>
      <c r="J410">
        <v>270</v>
      </c>
      <c r="K410">
        <v>429</v>
      </c>
      <c r="L410">
        <v>766</v>
      </c>
      <c r="M410">
        <v>370</v>
      </c>
      <c r="N410">
        <v>195</v>
      </c>
      <c r="O410">
        <v>391</v>
      </c>
      <c r="P410">
        <v>72</v>
      </c>
      <c r="Q410">
        <v>758</v>
      </c>
      <c r="R410">
        <v>272</v>
      </c>
      <c r="S410">
        <v>201</v>
      </c>
      <c r="T410">
        <v>644</v>
      </c>
      <c r="U410">
        <v>1081</v>
      </c>
      <c r="V410">
        <v>162</v>
      </c>
      <c r="W410">
        <v>1738</v>
      </c>
      <c r="X410">
        <v>15</v>
      </c>
      <c r="Y410">
        <v>732</v>
      </c>
      <c r="Z410">
        <v>77</v>
      </c>
    </row>
    <row r="411" spans="1:26" x14ac:dyDescent="0.3">
      <c r="A411">
        <v>119021660</v>
      </c>
      <c r="B411" t="s">
        <v>480</v>
      </c>
      <c r="C411">
        <v>1850</v>
      </c>
      <c r="D411">
        <v>415</v>
      </c>
      <c r="E411">
        <v>206</v>
      </c>
      <c r="F411">
        <v>953</v>
      </c>
      <c r="G411">
        <v>276</v>
      </c>
      <c r="H411">
        <v>702</v>
      </c>
      <c r="I411">
        <v>733</v>
      </c>
      <c r="J411">
        <v>321</v>
      </c>
      <c r="K411">
        <v>270</v>
      </c>
      <c r="L411">
        <v>572</v>
      </c>
      <c r="M411">
        <v>313</v>
      </c>
      <c r="N411">
        <v>134</v>
      </c>
      <c r="O411">
        <v>319</v>
      </c>
      <c r="P411">
        <v>79</v>
      </c>
      <c r="Q411">
        <v>657</v>
      </c>
      <c r="R411">
        <v>245</v>
      </c>
      <c r="S411">
        <v>168</v>
      </c>
      <c r="T411">
        <v>369</v>
      </c>
      <c r="U411">
        <v>1065</v>
      </c>
      <c r="V411">
        <v>173</v>
      </c>
      <c r="W411">
        <v>1483</v>
      </c>
      <c r="X411">
        <v>10</v>
      </c>
      <c r="Y411">
        <v>564</v>
      </c>
      <c r="Z411">
        <v>70</v>
      </c>
    </row>
    <row r="412" spans="1:26" x14ac:dyDescent="0.3">
      <c r="A412">
        <v>119021661</v>
      </c>
      <c r="B412" t="s">
        <v>481</v>
      </c>
      <c r="C412">
        <v>1783</v>
      </c>
      <c r="D412">
        <v>363</v>
      </c>
      <c r="E412">
        <v>200</v>
      </c>
      <c r="F412">
        <v>999</v>
      </c>
      <c r="G412">
        <v>221</v>
      </c>
      <c r="H412">
        <v>693</v>
      </c>
      <c r="I412">
        <v>727</v>
      </c>
      <c r="J412">
        <v>225</v>
      </c>
      <c r="K412">
        <v>411</v>
      </c>
      <c r="L412">
        <v>651</v>
      </c>
      <c r="M412">
        <v>209</v>
      </c>
      <c r="N412">
        <v>214</v>
      </c>
      <c r="O412">
        <v>258</v>
      </c>
      <c r="P412">
        <v>62</v>
      </c>
      <c r="Q412">
        <v>697</v>
      </c>
      <c r="R412">
        <v>189</v>
      </c>
      <c r="S412">
        <v>182</v>
      </c>
      <c r="T412">
        <v>597</v>
      </c>
      <c r="U412">
        <v>889</v>
      </c>
      <c r="V412">
        <v>72</v>
      </c>
      <c r="W412">
        <v>1415</v>
      </c>
      <c r="X412">
        <v>11</v>
      </c>
      <c r="Y412">
        <v>445</v>
      </c>
      <c r="Z412">
        <v>79</v>
      </c>
    </row>
    <row r="413" spans="1:26" x14ac:dyDescent="0.3">
      <c r="A413">
        <v>119021662</v>
      </c>
      <c r="B413" t="s">
        <v>482</v>
      </c>
      <c r="C413">
        <v>1800</v>
      </c>
      <c r="D413">
        <v>400</v>
      </c>
      <c r="E413">
        <v>233</v>
      </c>
      <c r="F413">
        <v>818</v>
      </c>
      <c r="G413">
        <v>348</v>
      </c>
      <c r="H413">
        <v>633</v>
      </c>
      <c r="I413">
        <v>766</v>
      </c>
      <c r="J413">
        <v>155</v>
      </c>
      <c r="K413">
        <v>412</v>
      </c>
      <c r="L413">
        <v>640</v>
      </c>
      <c r="M413">
        <v>269</v>
      </c>
      <c r="N413">
        <v>208</v>
      </c>
      <c r="O413">
        <v>216</v>
      </c>
      <c r="P413">
        <v>57</v>
      </c>
      <c r="Q413">
        <v>624</v>
      </c>
      <c r="R413">
        <v>294</v>
      </c>
      <c r="S413">
        <v>414</v>
      </c>
      <c r="T413">
        <v>663</v>
      </c>
      <c r="U413">
        <v>615</v>
      </c>
      <c r="V413">
        <v>52</v>
      </c>
      <c r="W413">
        <v>1802</v>
      </c>
      <c r="X413">
        <v>24</v>
      </c>
      <c r="Y413">
        <v>417</v>
      </c>
      <c r="Z413">
        <v>71</v>
      </c>
    </row>
    <row r="414" spans="1:26" x14ac:dyDescent="0.3">
      <c r="A414">
        <v>119021663</v>
      </c>
      <c r="B414" t="s">
        <v>483</v>
      </c>
      <c r="C414">
        <v>893</v>
      </c>
      <c r="D414">
        <v>267</v>
      </c>
      <c r="E414">
        <v>74</v>
      </c>
      <c r="F414">
        <v>399</v>
      </c>
      <c r="G414">
        <v>153</v>
      </c>
      <c r="H414">
        <v>281</v>
      </c>
      <c r="I414">
        <v>345</v>
      </c>
      <c r="J414">
        <v>98</v>
      </c>
      <c r="K414">
        <v>191</v>
      </c>
      <c r="L414">
        <v>349</v>
      </c>
      <c r="M414">
        <v>181</v>
      </c>
      <c r="N414">
        <v>96</v>
      </c>
      <c r="O414">
        <v>91</v>
      </c>
      <c r="P414">
        <v>26</v>
      </c>
      <c r="Q414">
        <v>278</v>
      </c>
      <c r="R414">
        <v>135</v>
      </c>
      <c r="S414">
        <v>150</v>
      </c>
      <c r="T414">
        <v>325</v>
      </c>
      <c r="U414">
        <v>293</v>
      </c>
      <c r="V414">
        <v>84</v>
      </c>
      <c r="W414">
        <v>890</v>
      </c>
      <c r="X414">
        <v>9</v>
      </c>
      <c r="Y414">
        <v>211</v>
      </c>
      <c r="Z414">
        <v>51</v>
      </c>
    </row>
    <row r="415" spans="1:26" x14ac:dyDescent="0.3">
      <c r="A415">
        <v>119031370</v>
      </c>
      <c r="B415" t="s">
        <v>484</v>
      </c>
      <c r="C415">
        <v>2113</v>
      </c>
      <c r="D415">
        <v>497</v>
      </c>
      <c r="E415">
        <v>197</v>
      </c>
      <c r="F415">
        <v>1061</v>
      </c>
      <c r="G415">
        <v>359</v>
      </c>
      <c r="H415">
        <v>763</v>
      </c>
      <c r="I415">
        <v>854</v>
      </c>
      <c r="J415">
        <v>413</v>
      </c>
      <c r="K415">
        <v>402</v>
      </c>
      <c r="L415">
        <v>794</v>
      </c>
      <c r="M415">
        <v>331</v>
      </c>
      <c r="N415">
        <v>158</v>
      </c>
      <c r="O415">
        <v>235</v>
      </c>
      <c r="P415">
        <v>81</v>
      </c>
      <c r="Q415">
        <v>830</v>
      </c>
      <c r="R415">
        <v>312</v>
      </c>
      <c r="S415">
        <v>265</v>
      </c>
      <c r="T415">
        <v>528</v>
      </c>
      <c r="U415">
        <v>767</v>
      </c>
      <c r="V415">
        <v>444</v>
      </c>
      <c r="W415">
        <v>2091</v>
      </c>
      <c r="X415">
        <v>34</v>
      </c>
      <c r="Y415">
        <v>526</v>
      </c>
      <c r="Z415">
        <v>113</v>
      </c>
    </row>
    <row r="416" spans="1:26" x14ac:dyDescent="0.3">
      <c r="A416">
        <v>119031371</v>
      </c>
      <c r="B416" t="s">
        <v>485</v>
      </c>
      <c r="C416">
        <v>965</v>
      </c>
      <c r="D416">
        <v>185</v>
      </c>
      <c r="E416">
        <v>93</v>
      </c>
      <c r="F416">
        <v>459</v>
      </c>
      <c r="G416">
        <v>228</v>
      </c>
      <c r="H416">
        <v>375</v>
      </c>
      <c r="I416">
        <v>405</v>
      </c>
      <c r="J416">
        <v>151</v>
      </c>
      <c r="K416">
        <v>219</v>
      </c>
      <c r="L416">
        <v>279</v>
      </c>
      <c r="M416">
        <v>117</v>
      </c>
      <c r="N416">
        <v>153</v>
      </c>
      <c r="O416">
        <v>151</v>
      </c>
      <c r="P416">
        <v>25</v>
      </c>
      <c r="Q416">
        <v>269</v>
      </c>
      <c r="R416">
        <v>182</v>
      </c>
      <c r="S416">
        <v>257</v>
      </c>
      <c r="T416">
        <v>383</v>
      </c>
      <c r="U416">
        <v>324</v>
      </c>
      <c r="V416" t="s">
        <v>73</v>
      </c>
      <c r="W416">
        <v>858</v>
      </c>
      <c r="X416">
        <v>11</v>
      </c>
      <c r="Y416">
        <v>115</v>
      </c>
      <c r="Z416">
        <v>25</v>
      </c>
    </row>
    <row r="417" spans="1:26" x14ac:dyDescent="0.3">
      <c r="A417">
        <v>119031372</v>
      </c>
      <c r="B417" t="s">
        <v>486</v>
      </c>
      <c r="C417">
        <v>2433</v>
      </c>
      <c r="D417">
        <v>611</v>
      </c>
      <c r="E417">
        <v>235</v>
      </c>
      <c r="F417">
        <v>1165</v>
      </c>
      <c r="G417">
        <v>423</v>
      </c>
      <c r="H417">
        <v>889</v>
      </c>
      <c r="I417">
        <v>934</v>
      </c>
      <c r="J417">
        <v>386</v>
      </c>
      <c r="K417">
        <v>507</v>
      </c>
      <c r="L417">
        <v>953</v>
      </c>
      <c r="M417">
        <v>372</v>
      </c>
      <c r="N417">
        <v>313</v>
      </c>
      <c r="O417">
        <v>265</v>
      </c>
      <c r="P417">
        <v>56</v>
      </c>
      <c r="Q417">
        <v>813</v>
      </c>
      <c r="R417">
        <v>376</v>
      </c>
      <c r="S417">
        <v>364</v>
      </c>
      <c r="T417">
        <v>888</v>
      </c>
      <c r="U417">
        <v>619</v>
      </c>
      <c r="V417">
        <v>463</v>
      </c>
      <c r="W417">
        <v>2042</v>
      </c>
      <c r="X417">
        <v>36</v>
      </c>
      <c r="Y417">
        <v>223</v>
      </c>
      <c r="Z417">
        <v>79</v>
      </c>
    </row>
    <row r="418" spans="1:26" x14ac:dyDescent="0.3">
      <c r="A418">
        <v>119031373</v>
      </c>
      <c r="B418" t="s">
        <v>487</v>
      </c>
      <c r="C418">
        <v>2674</v>
      </c>
      <c r="D418">
        <v>587</v>
      </c>
      <c r="E418">
        <v>240</v>
      </c>
      <c r="F418">
        <v>1443</v>
      </c>
      <c r="G418">
        <v>404</v>
      </c>
      <c r="H418">
        <v>1042</v>
      </c>
      <c r="I418">
        <v>1045</v>
      </c>
      <c r="J418">
        <v>720</v>
      </c>
      <c r="K418">
        <v>423</v>
      </c>
      <c r="L418">
        <v>824</v>
      </c>
      <c r="M418">
        <v>522</v>
      </c>
      <c r="N418">
        <v>151</v>
      </c>
      <c r="O418">
        <v>234</v>
      </c>
      <c r="P418">
        <v>129</v>
      </c>
      <c r="Q418">
        <v>1205</v>
      </c>
      <c r="R418">
        <v>368</v>
      </c>
      <c r="S418">
        <v>178</v>
      </c>
      <c r="T418">
        <v>428</v>
      </c>
      <c r="U418">
        <v>711</v>
      </c>
      <c r="V418">
        <v>1130</v>
      </c>
      <c r="W418">
        <v>2413</v>
      </c>
      <c r="X418">
        <v>38</v>
      </c>
      <c r="Y418">
        <v>780</v>
      </c>
      <c r="Z418">
        <v>182</v>
      </c>
    </row>
    <row r="419" spans="1:26" x14ac:dyDescent="0.3">
      <c r="A419">
        <v>119031374</v>
      </c>
      <c r="B419" t="s">
        <v>488</v>
      </c>
      <c r="C419">
        <v>2975</v>
      </c>
      <c r="D419">
        <v>728</v>
      </c>
      <c r="E419">
        <v>417</v>
      </c>
      <c r="F419">
        <v>1486</v>
      </c>
      <c r="G419">
        <v>344</v>
      </c>
      <c r="H419">
        <v>1057</v>
      </c>
      <c r="I419">
        <v>1190</v>
      </c>
      <c r="J419">
        <v>328</v>
      </c>
      <c r="K419">
        <v>553</v>
      </c>
      <c r="L419">
        <v>1104</v>
      </c>
      <c r="M419">
        <v>399</v>
      </c>
      <c r="N419">
        <v>358</v>
      </c>
      <c r="O419">
        <v>423</v>
      </c>
      <c r="P419">
        <v>87</v>
      </c>
      <c r="Q419">
        <v>1107</v>
      </c>
      <c r="R419">
        <v>272</v>
      </c>
      <c r="S419">
        <v>301</v>
      </c>
      <c r="T419">
        <v>1178</v>
      </c>
      <c r="U419">
        <v>1338</v>
      </c>
      <c r="V419">
        <v>71</v>
      </c>
      <c r="W419">
        <v>2568</v>
      </c>
      <c r="X419">
        <v>19</v>
      </c>
      <c r="Y419">
        <v>653</v>
      </c>
      <c r="Z419">
        <v>83</v>
      </c>
    </row>
    <row r="420" spans="1:26" x14ac:dyDescent="0.3">
      <c r="A420">
        <v>119031664</v>
      </c>
      <c r="B420" t="s">
        <v>489</v>
      </c>
      <c r="C420">
        <v>2171</v>
      </c>
      <c r="D420">
        <v>484</v>
      </c>
      <c r="E420">
        <v>294</v>
      </c>
      <c r="F420">
        <v>1142</v>
      </c>
      <c r="G420">
        <v>251</v>
      </c>
      <c r="H420">
        <v>836</v>
      </c>
      <c r="I420">
        <v>851</v>
      </c>
      <c r="J420">
        <v>229</v>
      </c>
      <c r="K420">
        <v>478</v>
      </c>
      <c r="L420">
        <v>651</v>
      </c>
      <c r="M420">
        <v>349</v>
      </c>
      <c r="N420">
        <v>208</v>
      </c>
      <c r="O420">
        <v>388</v>
      </c>
      <c r="P420">
        <v>89</v>
      </c>
      <c r="Q420">
        <v>794</v>
      </c>
      <c r="R420">
        <v>209</v>
      </c>
      <c r="S420">
        <v>172</v>
      </c>
      <c r="T420">
        <v>528</v>
      </c>
      <c r="U420">
        <v>1340</v>
      </c>
      <c r="V420">
        <v>74</v>
      </c>
      <c r="W420">
        <v>1538</v>
      </c>
      <c r="X420" t="s">
        <v>73</v>
      </c>
      <c r="Y420">
        <v>610</v>
      </c>
      <c r="Z420">
        <v>63</v>
      </c>
    </row>
    <row r="421" spans="1:26" x14ac:dyDescent="0.3">
      <c r="A421">
        <v>119031665</v>
      </c>
      <c r="B421" t="s">
        <v>490</v>
      </c>
      <c r="C421">
        <v>1901</v>
      </c>
      <c r="D421">
        <v>463</v>
      </c>
      <c r="E421">
        <v>257</v>
      </c>
      <c r="F421">
        <v>941</v>
      </c>
      <c r="G421">
        <v>239</v>
      </c>
      <c r="H421">
        <v>702</v>
      </c>
      <c r="I421">
        <v>735</v>
      </c>
      <c r="J421">
        <v>182</v>
      </c>
      <c r="K421">
        <v>329</v>
      </c>
      <c r="L421">
        <v>793</v>
      </c>
      <c r="M421">
        <v>246</v>
      </c>
      <c r="N421">
        <v>241</v>
      </c>
      <c r="O421">
        <v>254</v>
      </c>
      <c r="P421">
        <v>51</v>
      </c>
      <c r="Q421">
        <v>695</v>
      </c>
      <c r="R421">
        <v>195</v>
      </c>
      <c r="S421">
        <v>223</v>
      </c>
      <c r="T421">
        <v>816</v>
      </c>
      <c r="U421">
        <v>679</v>
      </c>
      <c r="V421">
        <v>106</v>
      </c>
      <c r="W421">
        <v>1633</v>
      </c>
      <c r="X421">
        <v>3</v>
      </c>
      <c r="Y421">
        <v>495</v>
      </c>
      <c r="Z421">
        <v>53</v>
      </c>
    </row>
    <row r="422" spans="1:26" x14ac:dyDescent="0.3">
      <c r="A422">
        <v>119031666</v>
      </c>
      <c r="B422" t="s">
        <v>491</v>
      </c>
      <c r="C422">
        <v>1283</v>
      </c>
      <c r="D422">
        <v>271</v>
      </c>
      <c r="E422">
        <v>96</v>
      </c>
      <c r="F422">
        <v>668</v>
      </c>
      <c r="G422">
        <v>247</v>
      </c>
      <c r="H422">
        <v>457</v>
      </c>
      <c r="I422">
        <v>554</v>
      </c>
      <c r="J422">
        <v>228</v>
      </c>
      <c r="K422">
        <v>323</v>
      </c>
      <c r="L422">
        <v>398</v>
      </c>
      <c r="M422">
        <v>198</v>
      </c>
      <c r="N422">
        <v>173</v>
      </c>
      <c r="O422">
        <v>194</v>
      </c>
      <c r="P422">
        <v>52</v>
      </c>
      <c r="Q422">
        <v>384</v>
      </c>
      <c r="R422">
        <v>208</v>
      </c>
      <c r="S422">
        <v>213</v>
      </c>
      <c r="T422">
        <v>454</v>
      </c>
      <c r="U422">
        <v>559</v>
      </c>
      <c r="V422">
        <v>51</v>
      </c>
      <c r="W422">
        <v>1130</v>
      </c>
      <c r="X422">
        <v>5</v>
      </c>
      <c r="Y422">
        <v>186</v>
      </c>
      <c r="Z422">
        <v>50</v>
      </c>
    </row>
    <row r="423" spans="1:26" x14ac:dyDescent="0.3">
      <c r="A423">
        <v>119031667</v>
      </c>
      <c r="B423" t="s">
        <v>492</v>
      </c>
      <c r="C423">
        <v>1161</v>
      </c>
      <c r="D423">
        <v>257</v>
      </c>
      <c r="E423">
        <v>116</v>
      </c>
      <c r="F423">
        <v>597</v>
      </c>
      <c r="G423">
        <v>191</v>
      </c>
      <c r="H423">
        <v>412</v>
      </c>
      <c r="I423">
        <v>492</v>
      </c>
      <c r="J423">
        <v>196</v>
      </c>
      <c r="K423">
        <v>256</v>
      </c>
      <c r="L423">
        <v>411</v>
      </c>
      <c r="M423">
        <v>185</v>
      </c>
      <c r="N423">
        <v>133</v>
      </c>
      <c r="O423">
        <v>176</v>
      </c>
      <c r="P423">
        <v>53</v>
      </c>
      <c r="Q423">
        <v>381</v>
      </c>
      <c r="R423">
        <v>162</v>
      </c>
      <c r="S423">
        <v>162</v>
      </c>
      <c r="T423">
        <v>331</v>
      </c>
      <c r="U423">
        <v>594</v>
      </c>
      <c r="V423">
        <v>36</v>
      </c>
      <c r="W423">
        <v>1037</v>
      </c>
      <c r="X423">
        <v>4</v>
      </c>
      <c r="Y423">
        <v>238</v>
      </c>
      <c r="Z423">
        <v>42</v>
      </c>
    </row>
    <row r="424" spans="1:26" x14ac:dyDescent="0.3">
      <c r="A424">
        <v>119041377</v>
      </c>
      <c r="B424" t="s">
        <v>493</v>
      </c>
      <c r="C424">
        <v>1445</v>
      </c>
      <c r="D424">
        <v>335</v>
      </c>
      <c r="E424">
        <v>155</v>
      </c>
      <c r="F424">
        <v>673</v>
      </c>
      <c r="G424">
        <v>281</v>
      </c>
      <c r="H424">
        <v>508</v>
      </c>
      <c r="I424">
        <v>601</v>
      </c>
      <c r="J424">
        <v>196</v>
      </c>
      <c r="K424">
        <v>323</v>
      </c>
      <c r="L424">
        <v>419</v>
      </c>
      <c r="M424">
        <v>258</v>
      </c>
      <c r="N424">
        <v>127</v>
      </c>
      <c r="O424">
        <v>177</v>
      </c>
      <c r="P424">
        <v>40</v>
      </c>
      <c r="Q424">
        <v>523</v>
      </c>
      <c r="R424">
        <v>242</v>
      </c>
      <c r="S424">
        <v>256</v>
      </c>
      <c r="T424">
        <v>438</v>
      </c>
      <c r="U424">
        <v>499</v>
      </c>
      <c r="V424">
        <v>191</v>
      </c>
      <c r="W424">
        <v>1516</v>
      </c>
      <c r="X424">
        <v>29</v>
      </c>
      <c r="Y424">
        <v>340</v>
      </c>
      <c r="Z424">
        <v>86</v>
      </c>
    </row>
    <row r="425" spans="1:26" x14ac:dyDescent="0.3">
      <c r="A425">
        <v>119041378</v>
      </c>
      <c r="B425" t="s">
        <v>494</v>
      </c>
      <c r="C425">
        <v>1421</v>
      </c>
      <c r="D425">
        <v>278</v>
      </c>
      <c r="E425">
        <v>159</v>
      </c>
      <c r="F425">
        <v>760</v>
      </c>
      <c r="G425">
        <v>223</v>
      </c>
      <c r="H425">
        <v>571</v>
      </c>
      <c r="I425">
        <v>571</v>
      </c>
      <c r="J425">
        <v>239</v>
      </c>
      <c r="K425">
        <v>287</v>
      </c>
      <c r="L425">
        <v>516</v>
      </c>
      <c r="M425">
        <v>125</v>
      </c>
      <c r="N425">
        <v>187</v>
      </c>
      <c r="O425">
        <v>244</v>
      </c>
      <c r="P425">
        <v>68</v>
      </c>
      <c r="Q425">
        <v>459</v>
      </c>
      <c r="R425">
        <v>185</v>
      </c>
      <c r="S425">
        <v>183</v>
      </c>
      <c r="T425">
        <v>417</v>
      </c>
      <c r="U425">
        <v>782</v>
      </c>
      <c r="V425" t="s">
        <v>73</v>
      </c>
      <c r="W425">
        <v>1140</v>
      </c>
      <c r="X425">
        <v>0</v>
      </c>
      <c r="Y425">
        <v>244</v>
      </c>
      <c r="Z425">
        <v>37</v>
      </c>
    </row>
    <row r="426" spans="1:26" x14ac:dyDescent="0.3">
      <c r="A426">
        <v>119041379</v>
      </c>
      <c r="B426" t="s">
        <v>495</v>
      </c>
      <c r="C426">
        <v>1864</v>
      </c>
      <c r="D426">
        <v>398</v>
      </c>
      <c r="E426">
        <v>189</v>
      </c>
      <c r="F426">
        <v>1019</v>
      </c>
      <c r="G426">
        <v>257</v>
      </c>
      <c r="H426">
        <v>670</v>
      </c>
      <c r="I426">
        <v>795</v>
      </c>
      <c r="J426">
        <v>211</v>
      </c>
      <c r="K426">
        <v>398</v>
      </c>
      <c r="L426">
        <v>669</v>
      </c>
      <c r="M426">
        <v>237</v>
      </c>
      <c r="N426">
        <v>227</v>
      </c>
      <c r="O426">
        <v>250</v>
      </c>
      <c r="P426">
        <v>87</v>
      </c>
      <c r="Q426">
        <v>686</v>
      </c>
      <c r="R426">
        <v>214</v>
      </c>
      <c r="S426">
        <v>228</v>
      </c>
      <c r="T426">
        <v>653</v>
      </c>
      <c r="U426">
        <v>919</v>
      </c>
      <c r="V426">
        <v>27</v>
      </c>
      <c r="W426">
        <v>1667</v>
      </c>
      <c r="X426">
        <v>23</v>
      </c>
      <c r="Y426">
        <v>338</v>
      </c>
      <c r="Z426">
        <v>90</v>
      </c>
    </row>
    <row r="427" spans="1:26" x14ac:dyDescent="0.3">
      <c r="A427">
        <v>119041380</v>
      </c>
      <c r="B427" t="s">
        <v>496</v>
      </c>
      <c r="C427">
        <v>1768</v>
      </c>
      <c r="D427">
        <v>348</v>
      </c>
      <c r="E427">
        <v>126</v>
      </c>
      <c r="F427">
        <v>975</v>
      </c>
      <c r="G427">
        <v>319</v>
      </c>
      <c r="H427">
        <v>644</v>
      </c>
      <c r="I427">
        <v>776</v>
      </c>
      <c r="J427">
        <v>373</v>
      </c>
      <c r="K427">
        <v>471</v>
      </c>
      <c r="L427">
        <v>463</v>
      </c>
      <c r="M427">
        <v>289</v>
      </c>
      <c r="N427">
        <v>224</v>
      </c>
      <c r="O427">
        <v>233</v>
      </c>
      <c r="P427">
        <v>86</v>
      </c>
      <c r="Q427">
        <v>609</v>
      </c>
      <c r="R427">
        <v>268</v>
      </c>
      <c r="S427">
        <v>248</v>
      </c>
      <c r="T427">
        <v>552</v>
      </c>
      <c r="U427">
        <v>907</v>
      </c>
      <c r="V427">
        <v>33</v>
      </c>
      <c r="W427">
        <v>1629</v>
      </c>
      <c r="X427">
        <v>22</v>
      </c>
      <c r="Y427">
        <v>237</v>
      </c>
      <c r="Z427">
        <v>71</v>
      </c>
    </row>
    <row r="428" spans="1:26" x14ac:dyDescent="0.3">
      <c r="A428">
        <v>119041381</v>
      </c>
      <c r="B428" t="s">
        <v>497</v>
      </c>
      <c r="C428">
        <v>2630</v>
      </c>
      <c r="D428">
        <v>588</v>
      </c>
      <c r="E428">
        <v>346</v>
      </c>
      <c r="F428">
        <v>1354</v>
      </c>
      <c r="G428">
        <v>341</v>
      </c>
      <c r="H428">
        <v>993</v>
      </c>
      <c r="I428">
        <v>1048</v>
      </c>
      <c r="J428">
        <v>310</v>
      </c>
      <c r="K428">
        <v>556</v>
      </c>
      <c r="L428">
        <v>859</v>
      </c>
      <c r="M428">
        <v>406</v>
      </c>
      <c r="N428">
        <v>258</v>
      </c>
      <c r="O428">
        <v>463</v>
      </c>
      <c r="P428">
        <v>98</v>
      </c>
      <c r="Q428">
        <v>932</v>
      </c>
      <c r="R428">
        <v>291</v>
      </c>
      <c r="S428">
        <v>289</v>
      </c>
      <c r="T428">
        <v>724</v>
      </c>
      <c r="U428">
        <v>1434</v>
      </c>
      <c r="V428">
        <v>77</v>
      </c>
      <c r="W428">
        <v>2092</v>
      </c>
      <c r="X428">
        <v>7</v>
      </c>
      <c r="Y428">
        <v>473</v>
      </c>
      <c r="Z428">
        <v>97</v>
      </c>
    </row>
    <row r="429" spans="1:26" x14ac:dyDescent="0.3">
      <c r="A429">
        <v>119041382</v>
      </c>
      <c r="B429" t="s">
        <v>498</v>
      </c>
      <c r="C429">
        <v>2007</v>
      </c>
      <c r="D429">
        <v>446</v>
      </c>
      <c r="E429">
        <v>123</v>
      </c>
      <c r="F429">
        <v>1058</v>
      </c>
      <c r="G429">
        <v>380</v>
      </c>
      <c r="H429">
        <v>689</v>
      </c>
      <c r="I429">
        <v>872</v>
      </c>
      <c r="J429">
        <v>425</v>
      </c>
      <c r="K429">
        <v>446</v>
      </c>
      <c r="L429">
        <v>548</v>
      </c>
      <c r="M429">
        <v>347</v>
      </c>
      <c r="N429">
        <v>248</v>
      </c>
      <c r="O429">
        <v>204</v>
      </c>
      <c r="P429">
        <v>80</v>
      </c>
      <c r="Q429">
        <v>715</v>
      </c>
      <c r="R429">
        <v>314</v>
      </c>
      <c r="S429">
        <v>333</v>
      </c>
      <c r="T429">
        <v>685</v>
      </c>
      <c r="U429">
        <v>857</v>
      </c>
      <c r="V429">
        <v>89</v>
      </c>
      <c r="W429">
        <v>1790</v>
      </c>
      <c r="X429">
        <v>17</v>
      </c>
      <c r="Y429">
        <v>201</v>
      </c>
      <c r="Z429">
        <v>76</v>
      </c>
    </row>
    <row r="430" spans="1:26" x14ac:dyDescent="0.3">
      <c r="A430">
        <v>119041668</v>
      </c>
      <c r="B430" t="s">
        <v>499</v>
      </c>
      <c r="C430">
        <v>2124</v>
      </c>
      <c r="D430">
        <v>560</v>
      </c>
      <c r="E430">
        <v>287</v>
      </c>
      <c r="F430">
        <v>1073</v>
      </c>
      <c r="G430">
        <v>204</v>
      </c>
      <c r="H430">
        <v>742</v>
      </c>
      <c r="I430">
        <v>822</v>
      </c>
      <c r="J430">
        <v>241</v>
      </c>
      <c r="K430">
        <v>396</v>
      </c>
      <c r="L430">
        <v>869</v>
      </c>
      <c r="M430">
        <v>315</v>
      </c>
      <c r="N430">
        <v>237</v>
      </c>
      <c r="O430">
        <v>289</v>
      </c>
      <c r="P430">
        <v>69</v>
      </c>
      <c r="Q430">
        <v>790</v>
      </c>
      <c r="R430">
        <v>178</v>
      </c>
      <c r="S430">
        <v>173</v>
      </c>
      <c r="T430">
        <v>648</v>
      </c>
      <c r="U430">
        <v>1101</v>
      </c>
      <c r="V430">
        <v>79</v>
      </c>
      <c r="W430">
        <v>1805</v>
      </c>
      <c r="X430">
        <v>22</v>
      </c>
      <c r="Y430">
        <v>367</v>
      </c>
      <c r="Z430">
        <v>104</v>
      </c>
    </row>
    <row r="431" spans="1:26" x14ac:dyDescent="0.3">
      <c r="A431">
        <v>119041669</v>
      </c>
      <c r="B431" t="s">
        <v>500</v>
      </c>
      <c r="C431">
        <v>1305</v>
      </c>
      <c r="D431">
        <v>357</v>
      </c>
      <c r="E431">
        <v>173</v>
      </c>
      <c r="F431">
        <v>598</v>
      </c>
      <c r="G431">
        <v>177</v>
      </c>
      <c r="H431">
        <v>451</v>
      </c>
      <c r="I431">
        <v>497</v>
      </c>
      <c r="J431">
        <v>133</v>
      </c>
      <c r="K431">
        <v>247</v>
      </c>
      <c r="L431">
        <v>642</v>
      </c>
      <c r="M431">
        <v>184</v>
      </c>
      <c r="N431">
        <v>146</v>
      </c>
      <c r="O431">
        <v>165</v>
      </c>
      <c r="P431">
        <v>31</v>
      </c>
      <c r="Q431">
        <v>453</v>
      </c>
      <c r="R431">
        <v>152</v>
      </c>
      <c r="S431">
        <v>200</v>
      </c>
      <c r="T431">
        <v>526</v>
      </c>
      <c r="U431">
        <v>554</v>
      </c>
      <c r="V431" t="s">
        <v>73</v>
      </c>
      <c r="W431">
        <v>1331</v>
      </c>
      <c r="X431">
        <v>4</v>
      </c>
      <c r="Y431">
        <v>244</v>
      </c>
      <c r="Z431">
        <v>50</v>
      </c>
    </row>
    <row r="432" spans="1:26" x14ac:dyDescent="0.3">
      <c r="A432">
        <v>119041670</v>
      </c>
      <c r="B432" t="s">
        <v>501</v>
      </c>
      <c r="C432" s="20">
        <v>1968</v>
      </c>
      <c r="D432">
        <v>438</v>
      </c>
      <c r="E432">
        <v>235</v>
      </c>
      <c r="F432">
        <v>1006</v>
      </c>
      <c r="G432">
        <v>290</v>
      </c>
      <c r="H432">
        <v>741</v>
      </c>
      <c r="I432">
        <v>790</v>
      </c>
      <c r="J432">
        <v>217</v>
      </c>
      <c r="K432">
        <v>428</v>
      </c>
      <c r="L432">
        <v>740</v>
      </c>
      <c r="M432">
        <v>303</v>
      </c>
      <c r="N432">
        <v>186</v>
      </c>
      <c r="O432">
        <v>344</v>
      </c>
      <c r="P432">
        <v>101</v>
      </c>
      <c r="Q432">
        <v>650</v>
      </c>
      <c r="R432">
        <v>250</v>
      </c>
      <c r="S432">
        <v>293</v>
      </c>
      <c r="T432">
        <v>579</v>
      </c>
      <c r="U432">
        <v>1067</v>
      </c>
      <c r="V432">
        <v>0</v>
      </c>
      <c r="W432">
        <v>1936</v>
      </c>
      <c r="X432">
        <v>10</v>
      </c>
      <c r="Y432">
        <v>423</v>
      </c>
      <c r="Z432">
        <v>83</v>
      </c>
    </row>
    <row r="433" spans="1:26" x14ac:dyDescent="0.3">
      <c r="A433">
        <v>119041671</v>
      </c>
      <c r="B433" t="s">
        <v>502</v>
      </c>
      <c r="C433">
        <v>1392</v>
      </c>
      <c r="D433">
        <v>220</v>
      </c>
      <c r="E433">
        <v>179</v>
      </c>
      <c r="F433">
        <v>872</v>
      </c>
      <c r="G433">
        <v>120</v>
      </c>
      <c r="H433">
        <v>553</v>
      </c>
      <c r="I433">
        <v>618</v>
      </c>
      <c r="J433">
        <v>219</v>
      </c>
      <c r="K433">
        <v>197</v>
      </c>
      <c r="L433">
        <v>311</v>
      </c>
      <c r="M433">
        <v>92</v>
      </c>
      <c r="N433">
        <v>217</v>
      </c>
      <c r="O433">
        <v>212</v>
      </c>
      <c r="P433">
        <v>73</v>
      </c>
      <c r="Q433">
        <v>588</v>
      </c>
      <c r="R433">
        <v>80</v>
      </c>
      <c r="S433">
        <v>15</v>
      </c>
      <c r="T433">
        <v>448</v>
      </c>
      <c r="U433">
        <v>881</v>
      </c>
      <c r="V433" t="s">
        <v>73</v>
      </c>
      <c r="W433">
        <v>621</v>
      </c>
      <c r="X433">
        <v>0</v>
      </c>
      <c r="Y433">
        <v>130</v>
      </c>
      <c r="Z433">
        <v>9</v>
      </c>
    </row>
    <row r="434" spans="1:26" x14ac:dyDescent="0.3">
      <c r="A434">
        <v>120011383</v>
      </c>
      <c r="B434" t="s">
        <v>503</v>
      </c>
      <c r="C434">
        <v>2121</v>
      </c>
      <c r="D434">
        <v>468</v>
      </c>
      <c r="E434">
        <v>214</v>
      </c>
      <c r="F434">
        <v>1064</v>
      </c>
      <c r="G434">
        <v>375</v>
      </c>
      <c r="H434">
        <v>743</v>
      </c>
      <c r="I434">
        <v>910</v>
      </c>
      <c r="J434">
        <v>327</v>
      </c>
      <c r="K434">
        <v>532</v>
      </c>
      <c r="L434">
        <v>697</v>
      </c>
      <c r="M434">
        <v>276</v>
      </c>
      <c r="N434">
        <v>300</v>
      </c>
      <c r="O434">
        <v>257</v>
      </c>
      <c r="P434">
        <v>78</v>
      </c>
      <c r="Q434">
        <v>723</v>
      </c>
      <c r="R434">
        <v>295</v>
      </c>
      <c r="S434">
        <v>354</v>
      </c>
      <c r="T434">
        <v>817</v>
      </c>
      <c r="U434">
        <v>817</v>
      </c>
      <c r="V434">
        <v>68</v>
      </c>
      <c r="W434">
        <v>1864</v>
      </c>
      <c r="X434">
        <v>34</v>
      </c>
      <c r="Y434">
        <v>325</v>
      </c>
      <c r="Z434">
        <v>50</v>
      </c>
    </row>
    <row r="435" spans="1:26" x14ac:dyDescent="0.3">
      <c r="A435">
        <v>120011385</v>
      </c>
      <c r="B435" t="s">
        <v>504</v>
      </c>
      <c r="C435">
        <v>1038</v>
      </c>
      <c r="D435">
        <v>151</v>
      </c>
      <c r="E435">
        <v>80</v>
      </c>
      <c r="F435">
        <v>553</v>
      </c>
      <c r="G435">
        <v>254</v>
      </c>
      <c r="H435">
        <v>389</v>
      </c>
      <c r="I435">
        <v>498</v>
      </c>
      <c r="J435">
        <v>278</v>
      </c>
      <c r="K435">
        <v>286</v>
      </c>
      <c r="L435">
        <v>193</v>
      </c>
      <c r="M435">
        <v>134</v>
      </c>
      <c r="N435">
        <v>140</v>
      </c>
      <c r="O435">
        <v>137</v>
      </c>
      <c r="P435">
        <v>54</v>
      </c>
      <c r="Q435">
        <v>365</v>
      </c>
      <c r="R435">
        <v>191</v>
      </c>
      <c r="S435">
        <v>221</v>
      </c>
      <c r="T435">
        <v>343</v>
      </c>
      <c r="U435">
        <v>349</v>
      </c>
      <c r="V435">
        <v>97</v>
      </c>
      <c r="W435">
        <v>1037</v>
      </c>
      <c r="X435">
        <v>5</v>
      </c>
      <c r="Y435">
        <v>154</v>
      </c>
      <c r="Z435">
        <v>49</v>
      </c>
    </row>
    <row r="436" spans="1:26" x14ac:dyDescent="0.3">
      <c r="A436">
        <v>120011386</v>
      </c>
      <c r="B436" t="s">
        <v>505</v>
      </c>
      <c r="C436">
        <v>1805</v>
      </c>
      <c r="D436">
        <v>336</v>
      </c>
      <c r="E436">
        <v>136</v>
      </c>
      <c r="F436">
        <v>929</v>
      </c>
      <c r="G436">
        <v>404</v>
      </c>
      <c r="H436">
        <v>652</v>
      </c>
      <c r="I436">
        <v>817</v>
      </c>
      <c r="J436">
        <v>465</v>
      </c>
      <c r="K436">
        <v>403</v>
      </c>
      <c r="L436">
        <v>448</v>
      </c>
      <c r="M436">
        <v>246</v>
      </c>
      <c r="N436">
        <v>200</v>
      </c>
      <c r="O436">
        <v>193</v>
      </c>
      <c r="P436">
        <v>85</v>
      </c>
      <c r="Q436">
        <v>665</v>
      </c>
      <c r="R436">
        <v>326</v>
      </c>
      <c r="S436">
        <v>274</v>
      </c>
      <c r="T436">
        <v>470</v>
      </c>
      <c r="U436">
        <v>704</v>
      </c>
      <c r="V436">
        <v>257</v>
      </c>
      <c r="W436">
        <v>1754</v>
      </c>
      <c r="X436">
        <v>35</v>
      </c>
      <c r="Y436">
        <v>281</v>
      </c>
      <c r="Z436">
        <v>80</v>
      </c>
    </row>
    <row r="437" spans="1:26" x14ac:dyDescent="0.3">
      <c r="A437">
        <v>120011672</v>
      </c>
      <c r="B437" t="s">
        <v>506</v>
      </c>
      <c r="C437">
        <v>1069</v>
      </c>
      <c r="D437">
        <v>209</v>
      </c>
      <c r="E437">
        <v>156</v>
      </c>
      <c r="F437">
        <v>531</v>
      </c>
      <c r="G437">
        <v>173</v>
      </c>
      <c r="H437">
        <v>390</v>
      </c>
      <c r="I437">
        <v>470</v>
      </c>
      <c r="J437">
        <v>153</v>
      </c>
      <c r="K437">
        <v>238</v>
      </c>
      <c r="L437">
        <v>397</v>
      </c>
      <c r="M437">
        <v>115</v>
      </c>
      <c r="N437">
        <v>136</v>
      </c>
      <c r="O437">
        <v>167</v>
      </c>
      <c r="P437">
        <v>46</v>
      </c>
      <c r="Q437">
        <v>372</v>
      </c>
      <c r="R437">
        <v>138</v>
      </c>
      <c r="S437">
        <v>184</v>
      </c>
      <c r="T437">
        <v>331</v>
      </c>
      <c r="U437">
        <v>485</v>
      </c>
      <c r="V437">
        <v>37</v>
      </c>
      <c r="W437">
        <v>1028</v>
      </c>
      <c r="X437">
        <v>15</v>
      </c>
      <c r="Y437">
        <v>206</v>
      </c>
      <c r="Z437">
        <v>31</v>
      </c>
    </row>
    <row r="438" spans="1:26" x14ac:dyDescent="0.3">
      <c r="A438">
        <v>120011673</v>
      </c>
      <c r="B438" t="s">
        <v>507</v>
      </c>
      <c r="C438">
        <v>1638</v>
      </c>
      <c r="D438">
        <v>258</v>
      </c>
      <c r="E438">
        <v>227</v>
      </c>
      <c r="F438">
        <v>1013</v>
      </c>
      <c r="G438">
        <v>140</v>
      </c>
      <c r="H438">
        <v>683</v>
      </c>
      <c r="I438">
        <v>697</v>
      </c>
      <c r="J438">
        <v>232</v>
      </c>
      <c r="K438">
        <v>431</v>
      </c>
      <c r="L438">
        <v>421</v>
      </c>
      <c r="M438">
        <v>114</v>
      </c>
      <c r="N438">
        <v>241</v>
      </c>
      <c r="O438">
        <v>224</v>
      </c>
      <c r="P438">
        <v>93</v>
      </c>
      <c r="Q438">
        <v>741</v>
      </c>
      <c r="R438">
        <v>80</v>
      </c>
      <c r="S438">
        <v>56</v>
      </c>
      <c r="T438">
        <v>563</v>
      </c>
      <c r="U438">
        <v>982</v>
      </c>
      <c r="V438" t="s">
        <v>73</v>
      </c>
      <c r="W438">
        <v>883</v>
      </c>
      <c r="X438" t="s">
        <v>73</v>
      </c>
      <c r="Y438">
        <v>288</v>
      </c>
      <c r="Z438">
        <v>23</v>
      </c>
    </row>
    <row r="439" spans="1:26" x14ac:dyDescent="0.3">
      <c r="A439">
        <v>120021387</v>
      </c>
      <c r="B439" t="s">
        <v>508</v>
      </c>
      <c r="C439">
        <v>877</v>
      </c>
      <c r="D439">
        <v>106</v>
      </c>
      <c r="E439">
        <v>87</v>
      </c>
      <c r="F439">
        <v>491</v>
      </c>
      <c r="G439">
        <v>194</v>
      </c>
      <c r="H439">
        <v>354</v>
      </c>
      <c r="I439">
        <v>418</v>
      </c>
      <c r="J439">
        <v>370</v>
      </c>
      <c r="K439">
        <v>195</v>
      </c>
      <c r="L439">
        <v>105</v>
      </c>
      <c r="M439">
        <v>114</v>
      </c>
      <c r="N439">
        <v>87</v>
      </c>
      <c r="O439">
        <v>102</v>
      </c>
      <c r="P439">
        <v>35</v>
      </c>
      <c r="Q439">
        <v>410</v>
      </c>
      <c r="R439">
        <v>137</v>
      </c>
      <c r="S439">
        <v>97</v>
      </c>
      <c r="T439">
        <v>157</v>
      </c>
      <c r="U439">
        <v>344</v>
      </c>
      <c r="V439">
        <v>257</v>
      </c>
      <c r="W439">
        <v>823</v>
      </c>
      <c r="X439">
        <v>21</v>
      </c>
      <c r="Y439">
        <v>38</v>
      </c>
      <c r="Z439">
        <v>54</v>
      </c>
    </row>
    <row r="440" spans="1:26" x14ac:dyDescent="0.3">
      <c r="A440">
        <v>120021389</v>
      </c>
      <c r="B440" t="s">
        <v>509</v>
      </c>
      <c r="C440">
        <v>737</v>
      </c>
      <c r="D440">
        <v>83</v>
      </c>
      <c r="E440">
        <v>70</v>
      </c>
      <c r="F440">
        <v>416</v>
      </c>
      <c r="G440">
        <v>167</v>
      </c>
      <c r="H440">
        <v>295</v>
      </c>
      <c r="I440">
        <v>358</v>
      </c>
      <c r="J440">
        <v>269</v>
      </c>
      <c r="K440">
        <v>133</v>
      </c>
      <c r="L440">
        <v>95</v>
      </c>
      <c r="M440">
        <v>81</v>
      </c>
      <c r="N440">
        <v>105</v>
      </c>
      <c r="O440">
        <v>112</v>
      </c>
      <c r="P440">
        <v>40</v>
      </c>
      <c r="Q440">
        <v>271</v>
      </c>
      <c r="R440">
        <v>125</v>
      </c>
      <c r="S440">
        <v>97</v>
      </c>
      <c r="T440">
        <v>210</v>
      </c>
      <c r="U440">
        <v>247</v>
      </c>
      <c r="V440">
        <v>173</v>
      </c>
      <c r="W440">
        <v>737</v>
      </c>
      <c r="X440">
        <v>34</v>
      </c>
      <c r="Y440">
        <v>65</v>
      </c>
      <c r="Z440">
        <v>53</v>
      </c>
    </row>
    <row r="441" spans="1:26" x14ac:dyDescent="0.3">
      <c r="A441">
        <v>120021674</v>
      </c>
      <c r="B441" t="s">
        <v>510</v>
      </c>
      <c r="C441">
        <v>496</v>
      </c>
      <c r="D441">
        <v>42</v>
      </c>
      <c r="E441">
        <v>47</v>
      </c>
      <c r="F441">
        <v>281</v>
      </c>
      <c r="G441">
        <v>126</v>
      </c>
      <c r="H441">
        <v>201</v>
      </c>
      <c r="I441">
        <v>253</v>
      </c>
      <c r="J441">
        <v>229</v>
      </c>
      <c r="K441">
        <v>99</v>
      </c>
      <c r="L441">
        <v>60</v>
      </c>
      <c r="M441">
        <v>42</v>
      </c>
      <c r="N441">
        <v>62</v>
      </c>
      <c r="O441">
        <v>94</v>
      </c>
      <c r="P441">
        <v>31</v>
      </c>
      <c r="Q441">
        <v>169</v>
      </c>
      <c r="R441">
        <v>98</v>
      </c>
      <c r="S441">
        <v>69</v>
      </c>
      <c r="T441">
        <v>107</v>
      </c>
      <c r="U441">
        <v>271</v>
      </c>
      <c r="V441">
        <v>24</v>
      </c>
      <c r="W441">
        <v>422</v>
      </c>
      <c r="X441">
        <v>11</v>
      </c>
      <c r="Y441">
        <v>20</v>
      </c>
      <c r="Z441">
        <v>16</v>
      </c>
    </row>
    <row r="442" spans="1:26" x14ac:dyDescent="0.3">
      <c r="A442">
        <v>120021675</v>
      </c>
      <c r="B442" t="s">
        <v>511</v>
      </c>
      <c r="C442">
        <v>1215</v>
      </c>
      <c r="D442">
        <v>189</v>
      </c>
      <c r="E442">
        <v>185</v>
      </c>
      <c r="F442">
        <v>626</v>
      </c>
      <c r="G442">
        <v>215</v>
      </c>
      <c r="H442">
        <v>454</v>
      </c>
      <c r="I442">
        <v>572</v>
      </c>
      <c r="J442">
        <v>281</v>
      </c>
      <c r="K442">
        <v>248</v>
      </c>
      <c r="L442">
        <v>206</v>
      </c>
      <c r="M442">
        <v>180</v>
      </c>
      <c r="N442">
        <v>127</v>
      </c>
      <c r="O442">
        <v>203</v>
      </c>
      <c r="P442">
        <v>61</v>
      </c>
      <c r="Q442">
        <v>472</v>
      </c>
      <c r="R442">
        <v>163</v>
      </c>
      <c r="S442">
        <v>174</v>
      </c>
      <c r="T442">
        <v>252</v>
      </c>
      <c r="U442">
        <v>537</v>
      </c>
      <c r="V442">
        <v>208</v>
      </c>
      <c r="W442">
        <v>1044</v>
      </c>
      <c r="X442">
        <v>34</v>
      </c>
      <c r="Y442">
        <v>112</v>
      </c>
      <c r="Z442">
        <v>60</v>
      </c>
    </row>
    <row r="443" spans="1:26" x14ac:dyDescent="0.3">
      <c r="A443">
        <v>120031392</v>
      </c>
      <c r="B443" t="s">
        <v>512</v>
      </c>
      <c r="C443">
        <v>1146</v>
      </c>
      <c r="D443">
        <v>182</v>
      </c>
      <c r="E443">
        <v>141</v>
      </c>
      <c r="F443">
        <v>627</v>
      </c>
      <c r="G443">
        <v>197</v>
      </c>
      <c r="H443">
        <v>466</v>
      </c>
      <c r="I443">
        <v>499</v>
      </c>
      <c r="J443">
        <v>187</v>
      </c>
      <c r="K443">
        <v>270</v>
      </c>
      <c r="L443">
        <v>322</v>
      </c>
      <c r="M443">
        <v>133</v>
      </c>
      <c r="N443">
        <v>120</v>
      </c>
      <c r="O443">
        <v>188</v>
      </c>
      <c r="P443">
        <v>40</v>
      </c>
      <c r="Q443">
        <v>459</v>
      </c>
      <c r="R443">
        <v>158</v>
      </c>
      <c r="S443">
        <v>185</v>
      </c>
      <c r="T443">
        <v>328</v>
      </c>
      <c r="U443">
        <v>580</v>
      </c>
      <c r="V443">
        <v>24</v>
      </c>
      <c r="W443">
        <v>999</v>
      </c>
      <c r="X443">
        <v>14</v>
      </c>
      <c r="Y443">
        <v>239</v>
      </c>
      <c r="Z443">
        <v>29</v>
      </c>
    </row>
    <row r="444" spans="1:26" x14ac:dyDescent="0.3">
      <c r="A444">
        <v>120031393</v>
      </c>
      <c r="B444" t="s">
        <v>513</v>
      </c>
      <c r="C444">
        <v>2201</v>
      </c>
      <c r="D444">
        <v>445</v>
      </c>
      <c r="E444">
        <v>235</v>
      </c>
      <c r="F444">
        <v>1131</v>
      </c>
      <c r="G444">
        <v>390</v>
      </c>
      <c r="H444">
        <v>849</v>
      </c>
      <c r="I444">
        <v>907</v>
      </c>
      <c r="J444">
        <v>430</v>
      </c>
      <c r="K444">
        <v>436</v>
      </c>
      <c r="L444">
        <v>714</v>
      </c>
      <c r="M444">
        <v>313</v>
      </c>
      <c r="N444">
        <v>224</v>
      </c>
      <c r="O444">
        <v>346</v>
      </c>
      <c r="P444">
        <v>86</v>
      </c>
      <c r="Q444">
        <v>772</v>
      </c>
      <c r="R444">
        <v>328</v>
      </c>
      <c r="S444">
        <v>342</v>
      </c>
      <c r="T444">
        <v>656</v>
      </c>
      <c r="U444">
        <v>827</v>
      </c>
      <c r="V444">
        <v>290</v>
      </c>
      <c r="W444">
        <v>1986</v>
      </c>
      <c r="X444">
        <v>37</v>
      </c>
      <c r="Y444">
        <v>399</v>
      </c>
      <c r="Z444">
        <v>96</v>
      </c>
    </row>
    <row r="445" spans="1:26" x14ac:dyDescent="0.3">
      <c r="A445">
        <v>120031394</v>
      </c>
      <c r="B445" t="s">
        <v>514</v>
      </c>
      <c r="C445">
        <v>1534</v>
      </c>
      <c r="D445">
        <v>215</v>
      </c>
      <c r="E445">
        <v>193</v>
      </c>
      <c r="F445">
        <v>842</v>
      </c>
      <c r="G445">
        <v>284</v>
      </c>
      <c r="H445">
        <v>624</v>
      </c>
      <c r="I445">
        <v>695</v>
      </c>
      <c r="J445">
        <v>391</v>
      </c>
      <c r="K445">
        <v>358</v>
      </c>
      <c r="L445">
        <v>265</v>
      </c>
      <c r="M445">
        <v>218</v>
      </c>
      <c r="N445">
        <v>163</v>
      </c>
      <c r="O445">
        <v>294</v>
      </c>
      <c r="P445">
        <v>88</v>
      </c>
      <c r="Q445">
        <v>539</v>
      </c>
      <c r="R445">
        <v>235</v>
      </c>
      <c r="S445">
        <v>168</v>
      </c>
      <c r="T445">
        <v>285</v>
      </c>
      <c r="U445">
        <v>916</v>
      </c>
      <c r="V445">
        <v>67</v>
      </c>
      <c r="W445">
        <v>1322</v>
      </c>
      <c r="X445">
        <v>67</v>
      </c>
      <c r="Y445">
        <v>228</v>
      </c>
      <c r="Z445">
        <v>85</v>
      </c>
    </row>
    <row r="446" spans="1:26" x14ac:dyDescent="0.3">
      <c r="A446">
        <v>120031395</v>
      </c>
      <c r="B446" t="s">
        <v>515</v>
      </c>
      <c r="C446">
        <v>885</v>
      </c>
      <c r="D446">
        <v>96</v>
      </c>
      <c r="E446">
        <v>107</v>
      </c>
      <c r="F446">
        <v>469</v>
      </c>
      <c r="G446">
        <v>214</v>
      </c>
      <c r="H446">
        <v>375</v>
      </c>
      <c r="I446">
        <v>415</v>
      </c>
      <c r="J446">
        <v>225</v>
      </c>
      <c r="K446">
        <v>258</v>
      </c>
      <c r="L446">
        <v>89</v>
      </c>
      <c r="M446">
        <v>125</v>
      </c>
      <c r="N446">
        <v>92</v>
      </c>
      <c r="O446">
        <v>180</v>
      </c>
      <c r="P446">
        <v>39</v>
      </c>
      <c r="Q446">
        <v>306</v>
      </c>
      <c r="R446">
        <v>173</v>
      </c>
      <c r="S446">
        <v>169</v>
      </c>
      <c r="T446">
        <v>186</v>
      </c>
      <c r="U446">
        <v>409</v>
      </c>
      <c r="V446">
        <v>75</v>
      </c>
      <c r="W446">
        <v>803</v>
      </c>
      <c r="X446">
        <v>9</v>
      </c>
      <c r="Y446">
        <v>150</v>
      </c>
      <c r="Z446">
        <v>38</v>
      </c>
    </row>
    <row r="447" spans="1:26" x14ac:dyDescent="0.3">
      <c r="A447">
        <v>120031396</v>
      </c>
      <c r="B447" t="s">
        <v>516</v>
      </c>
      <c r="C447">
        <v>2863</v>
      </c>
      <c r="D447">
        <v>617</v>
      </c>
      <c r="E447">
        <v>418</v>
      </c>
      <c r="F447">
        <v>1606</v>
      </c>
      <c r="G447">
        <v>221</v>
      </c>
      <c r="H447">
        <v>1099</v>
      </c>
      <c r="I447">
        <v>1146</v>
      </c>
      <c r="J447">
        <v>311</v>
      </c>
      <c r="K447">
        <v>535</v>
      </c>
      <c r="L447">
        <v>978</v>
      </c>
      <c r="M447">
        <v>354</v>
      </c>
      <c r="N447">
        <v>327</v>
      </c>
      <c r="O447">
        <v>499</v>
      </c>
      <c r="P447">
        <v>134</v>
      </c>
      <c r="Q447">
        <v>1102</v>
      </c>
      <c r="R447">
        <v>182</v>
      </c>
      <c r="S447">
        <v>122</v>
      </c>
      <c r="T447">
        <v>725</v>
      </c>
      <c r="U447">
        <v>1785</v>
      </c>
      <c r="V447">
        <v>133</v>
      </c>
      <c r="W447">
        <v>1856</v>
      </c>
      <c r="X447">
        <v>12</v>
      </c>
      <c r="Y447">
        <v>567</v>
      </c>
      <c r="Z447">
        <v>72</v>
      </c>
    </row>
    <row r="448" spans="1:26" x14ac:dyDescent="0.3">
      <c r="A448">
        <v>120031576</v>
      </c>
      <c r="B448" t="s">
        <v>517</v>
      </c>
      <c r="C448">
        <v>405</v>
      </c>
      <c r="D448">
        <v>93</v>
      </c>
      <c r="E448">
        <v>31</v>
      </c>
      <c r="F448">
        <v>224</v>
      </c>
      <c r="G448">
        <v>57</v>
      </c>
      <c r="H448">
        <v>157</v>
      </c>
      <c r="I448">
        <v>155</v>
      </c>
      <c r="J448">
        <v>65</v>
      </c>
      <c r="K448">
        <v>102</v>
      </c>
      <c r="L448">
        <v>137</v>
      </c>
      <c r="M448">
        <v>61</v>
      </c>
      <c r="N448">
        <v>72</v>
      </c>
      <c r="O448">
        <v>61</v>
      </c>
      <c r="P448">
        <v>9</v>
      </c>
      <c r="Q448">
        <v>118</v>
      </c>
      <c r="R448">
        <v>53</v>
      </c>
      <c r="S448">
        <v>76</v>
      </c>
      <c r="T448">
        <v>123</v>
      </c>
      <c r="U448">
        <v>198</v>
      </c>
      <c r="V448">
        <v>8</v>
      </c>
      <c r="W448">
        <v>369</v>
      </c>
      <c r="X448" t="s">
        <v>73</v>
      </c>
      <c r="Y448">
        <v>94</v>
      </c>
      <c r="Z448">
        <v>21</v>
      </c>
    </row>
    <row r="449" spans="1:26" x14ac:dyDescent="0.3">
      <c r="A449">
        <v>120031676</v>
      </c>
      <c r="B449" t="s">
        <v>518</v>
      </c>
      <c r="C449">
        <v>1143</v>
      </c>
      <c r="D449">
        <v>164</v>
      </c>
      <c r="E449">
        <v>151</v>
      </c>
      <c r="F449">
        <v>622</v>
      </c>
      <c r="G449">
        <v>206</v>
      </c>
      <c r="H449">
        <v>482</v>
      </c>
      <c r="I449">
        <v>497</v>
      </c>
      <c r="J449">
        <v>294</v>
      </c>
      <c r="K449">
        <v>286</v>
      </c>
      <c r="L449">
        <v>245</v>
      </c>
      <c r="M449">
        <v>142</v>
      </c>
      <c r="N449">
        <v>110</v>
      </c>
      <c r="O449">
        <v>244</v>
      </c>
      <c r="P449">
        <v>79</v>
      </c>
      <c r="Q449">
        <v>372</v>
      </c>
      <c r="R449">
        <v>174</v>
      </c>
      <c r="S449">
        <v>133</v>
      </c>
      <c r="T449">
        <v>176</v>
      </c>
      <c r="U449">
        <v>722</v>
      </c>
      <c r="V449">
        <v>36</v>
      </c>
      <c r="W449">
        <v>953</v>
      </c>
      <c r="X449">
        <v>15</v>
      </c>
      <c r="Y449">
        <v>225</v>
      </c>
      <c r="Z449">
        <v>52</v>
      </c>
    </row>
    <row r="450" spans="1:26" x14ac:dyDescent="0.3">
      <c r="A450">
        <v>120031677</v>
      </c>
      <c r="B450" t="s">
        <v>519</v>
      </c>
      <c r="C450">
        <v>1393</v>
      </c>
      <c r="D450">
        <v>215</v>
      </c>
      <c r="E450">
        <v>195</v>
      </c>
      <c r="F450">
        <v>725</v>
      </c>
      <c r="G450">
        <v>257</v>
      </c>
      <c r="H450">
        <v>568</v>
      </c>
      <c r="I450">
        <v>609</v>
      </c>
      <c r="J450">
        <v>261</v>
      </c>
      <c r="K450">
        <v>329</v>
      </c>
      <c r="L450">
        <v>312</v>
      </c>
      <c r="M450">
        <v>152</v>
      </c>
      <c r="N450">
        <v>152</v>
      </c>
      <c r="O450">
        <v>234</v>
      </c>
      <c r="P450">
        <v>67</v>
      </c>
      <c r="Q450">
        <v>507</v>
      </c>
      <c r="R450">
        <v>216</v>
      </c>
      <c r="S450">
        <v>163</v>
      </c>
      <c r="T450">
        <v>331</v>
      </c>
      <c r="U450">
        <v>756</v>
      </c>
      <c r="V450">
        <v>46</v>
      </c>
      <c r="W450">
        <v>1141</v>
      </c>
      <c r="X450">
        <v>14</v>
      </c>
      <c r="Y450">
        <v>302</v>
      </c>
      <c r="Z450">
        <v>48</v>
      </c>
    </row>
    <row r="451" spans="1:26" x14ac:dyDescent="0.3">
      <c r="A451">
        <v>120031678</v>
      </c>
      <c r="B451" t="s">
        <v>520</v>
      </c>
      <c r="C451">
        <v>2889</v>
      </c>
      <c r="D451">
        <v>455</v>
      </c>
      <c r="E451">
        <v>585</v>
      </c>
      <c r="F451">
        <v>1602</v>
      </c>
      <c r="G451">
        <v>247</v>
      </c>
      <c r="H451">
        <v>1331</v>
      </c>
      <c r="I451">
        <v>1103</v>
      </c>
      <c r="J451">
        <v>404</v>
      </c>
      <c r="K451">
        <v>498</v>
      </c>
      <c r="L451">
        <v>646</v>
      </c>
      <c r="M451">
        <v>293</v>
      </c>
      <c r="N451">
        <v>259</v>
      </c>
      <c r="O451">
        <v>415</v>
      </c>
      <c r="P451">
        <v>131</v>
      </c>
      <c r="Q451">
        <v>1435</v>
      </c>
      <c r="R451">
        <v>194</v>
      </c>
      <c r="S451">
        <v>181</v>
      </c>
      <c r="T451">
        <v>483</v>
      </c>
      <c r="U451">
        <v>1971</v>
      </c>
      <c r="V451">
        <v>174</v>
      </c>
      <c r="W451">
        <v>1905</v>
      </c>
      <c r="X451" t="s">
        <v>73</v>
      </c>
      <c r="Y451">
        <v>671</v>
      </c>
      <c r="Z451">
        <v>49</v>
      </c>
    </row>
    <row r="452" spans="1:26" x14ac:dyDescent="0.3">
      <c r="A452">
        <v>120031679</v>
      </c>
      <c r="B452" t="s">
        <v>521</v>
      </c>
      <c r="C452">
        <v>1219</v>
      </c>
      <c r="D452">
        <v>291</v>
      </c>
      <c r="E452">
        <v>148</v>
      </c>
      <c r="F452">
        <v>572</v>
      </c>
      <c r="G452">
        <v>208</v>
      </c>
      <c r="H452">
        <v>430</v>
      </c>
      <c r="I452">
        <v>498</v>
      </c>
      <c r="J452">
        <v>166</v>
      </c>
      <c r="K452">
        <v>219</v>
      </c>
      <c r="L452">
        <v>334</v>
      </c>
      <c r="M452">
        <v>242</v>
      </c>
      <c r="N452">
        <v>122</v>
      </c>
      <c r="O452">
        <v>182</v>
      </c>
      <c r="P452">
        <v>46</v>
      </c>
      <c r="Q452">
        <v>408</v>
      </c>
      <c r="R452">
        <v>171</v>
      </c>
      <c r="S452">
        <v>195</v>
      </c>
      <c r="T452">
        <v>333</v>
      </c>
      <c r="U452">
        <v>524</v>
      </c>
      <c r="V452">
        <v>129</v>
      </c>
      <c r="W452">
        <v>1050</v>
      </c>
      <c r="X452">
        <v>7</v>
      </c>
      <c r="Y452">
        <v>294</v>
      </c>
      <c r="Z452">
        <v>44</v>
      </c>
    </row>
    <row r="453" spans="1:26" x14ac:dyDescent="0.3">
      <c r="A453">
        <v>120031680</v>
      </c>
      <c r="B453" t="s">
        <v>522</v>
      </c>
      <c r="C453">
        <v>1875</v>
      </c>
      <c r="D453">
        <v>297</v>
      </c>
      <c r="E453">
        <v>419</v>
      </c>
      <c r="F453">
        <v>915</v>
      </c>
      <c r="G453">
        <v>244</v>
      </c>
      <c r="H453">
        <v>847</v>
      </c>
      <c r="I453">
        <v>731</v>
      </c>
      <c r="J453">
        <v>248</v>
      </c>
      <c r="K453">
        <v>358</v>
      </c>
      <c r="L453">
        <v>380</v>
      </c>
      <c r="M453">
        <v>196</v>
      </c>
      <c r="N453">
        <v>152</v>
      </c>
      <c r="O453">
        <v>331</v>
      </c>
      <c r="P453">
        <v>83</v>
      </c>
      <c r="Q453">
        <v>825</v>
      </c>
      <c r="R453">
        <v>186</v>
      </c>
      <c r="S453">
        <v>140</v>
      </c>
      <c r="T453">
        <v>373</v>
      </c>
      <c r="U453">
        <v>1215</v>
      </c>
      <c r="V453">
        <v>74</v>
      </c>
      <c r="W453">
        <v>1239</v>
      </c>
      <c r="X453">
        <v>10</v>
      </c>
      <c r="Y453">
        <v>308</v>
      </c>
      <c r="Z453">
        <v>36</v>
      </c>
    </row>
    <row r="454" spans="1:26" x14ac:dyDescent="0.3">
      <c r="A454">
        <v>120031681</v>
      </c>
      <c r="B454" t="s">
        <v>523</v>
      </c>
      <c r="C454">
        <v>884</v>
      </c>
      <c r="D454">
        <v>199</v>
      </c>
      <c r="E454">
        <v>93</v>
      </c>
      <c r="F454">
        <v>463</v>
      </c>
      <c r="G454">
        <v>129</v>
      </c>
      <c r="H454">
        <v>282</v>
      </c>
      <c r="I454">
        <v>403</v>
      </c>
      <c r="J454">
        <v>108</v>
      </c>
      <c r="K454">
        <v>191</v>
      </c>
      <c r="L454">
        <v>324</v>
      </c>
      <c r="M454">
        <v>113</v>
      </c>
      <c r="N454">
        <v>145</v>
      </c>
      <c r="O454">
        <v>102</v>
      </c>
      <c r="P454">
        <v>27</v>
      </c>
      <c r="Q454">
        <v>311</v>
      </c>
      <c r="R454">
        <v>99</v>
      </c>
      <c r="S454">
        <v>125</v>
      </c>
      <c r="T454">
        <v>376</v>
      </c>
      <c r="U454">
        <v>290</v>
      </c>
      <c r="V454">
        <v>67</v>
      </c>
      <c r="W454">
        <v>686</v>
      </c>
      <c r="X454">
        <v>12</v>
      </c>
      <c r="Y454">
        <v>120</v>
      </c>
      <c r="Z454">
        <v>24</v>
      </c>
    </row>
    <row r="455" spans="1:26" x14ac:dyDescent="0.3">
      <c r="A455">
        <v>121011399</v>
      </c>
      <c r="B455" t="s">
        <v>524</v>
      </c>
      <c r="C455">
        <v>1668</v>
      </c>
      <c r="D455">
        <v>310</v>
      </c>
      <c r="E455">
        <v>227</v>
      </c>
      <c r="F455">
        <v>823</v>
      </c>
      <c r="G455">
        <v>308</v>
      </c>
      <c r="H455">
        <v>630</v>
      </c>
      <c r="I455">
        <v>728</v>
      </c>
      <c r="J455">
        <v>313</v>
      </c>
      <c r="K455">
        <v>381</v>
      </c>
      <c r="L455">
        <v>402</v>
      </c>
      <c r="M455">
        <v>255</v>
      </c>
      <c r="N455">
        <v>230</v>
      </c>
      <c r="O455">
        <v>308</v>
      </c>
      <c r="P455">
        <v>74</v>
      </c>
      <c r="Q455">
        <v>511</v>
      </c>
      <c r="R455">
        <v>234</v>
      </c>
      <c r="S455">
        <v>233</v>
      </c>
      <c r="T455">
        <v>558</v>
      </c>
      <c r="U455">
        <v>751</v>
      </c>
      <c r="V455">
        <v>51</v>
      </c>
      <c r="W455">
        <v>1336</v>
      </c>
      <c r="X455">
        <v>3</v>
      </c>
      <c r="Y455">
        <v>226</v>
      </c>
      <c r="Z455">
        <v>51</v>
      </c>
    </row>
    <row r="456" spans="1:26" x14ac:dyDescent="0.3">
      <c r="A456">
        <v>121011401</v>
      </c>
      <c r="B456" t="s">
        <v>525</v>
      </c>
      <c r="C456">
        <v>739</v>
      </c>
      <c r="D456">
        <v>100</v>
      </c>
      <c r="E456">
        <v>75</v>
      </c>
      <c r="F456">
        <v>431</v>
      </c>
      <c r="G456">
        <v>133</v>
      </c>
      <c r="H456">
        <v>288</v>
      </c>
      <c r="I456">
        <v>351</v>
      </c>
      <c r="J456">
        <v>219</v>
      </c>
      <c r="K456">
        <v>210</v>
      </c>
      <c r="L456">
        <v>114</v>
      </c>
      <c r="M456">
        <v>85</v>
      </c>
      <c r="N456">
        <v>103</v>
      </c>
      <c r="O456">
        <v>108</v>
      </c>
      <c r="P456">
        <v>30</v>
      </c>
      <c r="Q456">
        <v>312</v>
      </c>
      <c r="R456">
        <v>85</v>
      </c>
      <c r="S456">
        <v>71</v>
      </c>
      <c r="T456">
        <v>172</v>
      </c>
      <c r="U456">
        <v>413</v>
      </c>
      <c r="V456">
        <v>44</v>
      </c>
      <c r="W456">
        <v>578</v>
      </c>
      <c r="X456" t="s">
        <v>73</v>
      </c>
      <c r="Y456">
        <v>97</v>
      </c>
      <c r="Z456">
        <v>25</v>
      </c>
    </row>
    <row r="457" spans="1:26" x14ac:dyDescent="0.3">
      <c r="A457">
        <v>121011682</v>
      </c>
      <c r="B457" t="s">
        <v>526</v>
      </c>
      <c r="C457">
        <v>834</v>
      </c>
      <c r="D457">
        <v>161</v>
      </c>
      <c r="E457">
        <v>78</v>
      </c>
      <c r="F457">
        <v>454</v>
      </c>
      <c r="G457">
        <v>140</v>
      </c>
      <c r="H457">
        <v>311</v>
      </c>
      <c r="I457">
        <v>361</v>
      </c>
      <c r="J457">
        <v>211</v>
      </c>
      <c r="K457">
        <v>131</v>
      </c>
      <c r="L457">
        <v>245</v>
      </c>
      <c r="M457">
        <v>109</v>
      </c>
      <c r="N457">
        <v>95</v>
      </c>
      <c r="O457">
        <v>103</v>
      </c>
      <c r="P457">
        <v>42</v>
      </c>
      <c r="Q457">
        <v>324</v>
      </c>
      <c r="R457">
        <v>108</v>
      </c>
      <c r="S457">
        <v>79</v>
      </c>
      <c r="T457">
        <v>161</v>
      </c>
      <c r="U457">
        <v>417</v>
      </c>
      <c r="V457">
        <v>118</v>
      </c>
      <c r="W457">
        <v>650</v>
      </c>
      <c r="X457" t="s">
        <v>73</v>
      </c>
      <c r="Y457">
        <v>96</v>
      </c>
      <c r="Z457">
        <v>43</v>
      </c>
    </row>
    <row r="458" spans="1:26" x14ac:dyDescent="0.3">
      <c r="A458">
        <v>121011683</v>
      </c>
      <c r="B458" t="s">
        <v>527</v>
      </c>
      <c r="C458">
        <v>515</v>
      </c>
      <c r="D458">
        <v>107</v>
      </c>
      <c r="E458">
        <v>52</v>
      </c>
      <c r="F458">
        <v>194</v>
      </c>
      <c r="G458">
        <v>162</v>
      </c>
      <c r="H458">
        <v>162</v>
      </c>
      <c r="I458">
        <v>246</v>
      </c>
      <c r="J458">
        <v>94</v>
      </c>
      <c r="K458">
        <v>152</v>
      </c>
      <c r="L458">
        <v>177</v>
      </c>
      <c r="M458">
        <v>75</v>
      </c>
      <c r="N458">
        <v>67</v>
      </c>
      <c r="O458">
        <v>84</v>
      </c>
      <c r="P458">
        <v>13</v>
      </c>
      <c r="Q458">
        <v>137</v>
      </c>
      <c r="R458">
        <v>106</v>
      </c>
      <c r="S458">
        <v>206</v>
      </c>
      <c r="T458">
        <v>195</v>
      </c>
      <c r="U458">
        <v>100</v>
      </c>
      <c r="V458" t="s">
        <v>73</v>
      </c>
      <c r="W458">
        <v>572</v>
      </c>
      <c r="X458">
        <v>0</v>
      </c>
      <c r="Y458">
        <v>60</v>
      </c>
      <c r="Z458">
        <v>11</v>
      </c>
    </row>
    <row r="459" spans="1:26" x14ac:dyDescent="0.3">
      <c r="A459">
        <v>121011684</v>
      </c>
      <c r="B459" t="s">
        <v>528</v>
      </c>
      <c r="C459">
        <v>2158</v>
      </c>
      <c r="D459">
        <v>387</v>
      </c>
      <c r="E459">
        <v>325</v>
      </c>
      <c r="F459">
        <v>1108</v>
      </c>
      <c r="G459">
        <v>340</v>
      </c>
      <c r="H459">
        <v>881</v>
      </c>
      <c r="I459">
        <v>892</v>
      </c>
      <c r="J459">
        <v>348</v>
      </c>
      <c r="K459">
        <v>430</v>
      </c>
      <c r="L459">
        <v>496</v>
      </c>
      <c r="M459">
        <v>275</v>
      </c>
      <c r="N459">
        <v>209</v>
      </c>
      <c r="O459">
        <v>255</v>
      </c>
      <c r="P459">
        <v>121</v>
      </c>
      <c r="Q459">
        <v>936</v>
      </c>
      <c r="R459">
        <v>252</v>
      </c>
      <c r="S459">
        <v>262</v>
      </c>
      <c r="T459">
        <v>416</v>
      </c>
      <c r="U459">
        <v>1312</v>
      </c>
      <c r="V459">
        <v>43</v>
      </c>
      <c r="W459">
        <v>1737</v>
      </c>
      <c r="X459" t="s">
        <v>73</v>
      </c>
      <c r="Y459">
        <v>515</v>
      </c>
      <c r="Z459">
        <v>50</v>
      </c>
    </row>
    <row r="460" spans="1:26" x14ac:dyDescent="0.3">
      <c r="A460">
        <v>121011685</v>
      </c>
      <c r="B460" t="s">
        <v>529</v>
      </c>
      <c r="C460">
        <v>445</v>
      </c>
      <c r="D460">
        <v>58</v>
      </c>
      <c r="E460">
        <v>74</v>
      </c>
      <c r="F460">
        <v>213</v>
      </c>
      <c r="G460">
        <v>100</v>
      </c>
      <c r="H460">
        <v>175</v>
      </c>
      <c r="I460">
        <v>212</v>
      </c>
      <c r="J460">
        <v>118</v>
      </c>
      <c r="K460">
        <v>137</v>
      </c>
      <c r="L460">
        <v>90</v>
      </c>
      <c r="M460">
        <v>62</v>
      </c>
      <c r="N460">
        <v>66</v>
      </c>
      <c r="O460">
        <v>93</v>
      </c>
      <c r="P460">
        <v>16</v>
      </c>
      <c r="Q460">
        <v>148</v>
      </c>
      <c r="R460">
        <v>64</v>
      </c>
      <c r="S460">
        <v>88</v>
      </c>
      <c r="T460">
        <v>159</v>
      </c>
      <c r="U460">
        <v>176</v>
      </c>
      <c r="V460" t="s">
        <v>73</v>
      </c>
      <c r="W460">
        <v>387</v>
      </c>
      <c r="X460" t="s">
        <v>73</v>
      </c>
      <c r="Y460">
        <v>37</v>
      </c>
      <c r="Z460">
        <v>9</v>
      </c>
    </row>
    <row r="461" spans="1:26" x14ac:dyDescent="0.3">
      <c r="A461">
        <v>121011686</v>
      </c>
      <c r="B461" t="s">
        <v>530</v>
      </c>
      <c r="C461">
        <v>1010</v>
      </c>
      <c r="D461">
        <v>180</v>
      </c>
      <c r="E461">
        <v>86</v>
      </c>
      <c r="F461">
        <v>530</v>
      </c>
      <c r="G461">
        <v>214</v>
      </c>
      <c r="H461">
        <v>372</v>
      </c>
      <c r="I461">
        <v>458</v>
      </c>
      <c r="J461">
        <v>269</v>
      </c>
      <c r="K461">
        <v>251</v>
      </c>
      <c r="L461">
        <v>292</v>
      </c>
      <c r="M461">
        <v>102</v>
      </c>
      <c r="N461">
        <v>146</v>
      </c>
      <c r="O461">
        <v>136</v>
      </c>
      <c r="P461">
        <v>46</v>
      </c>
      <c r="Q461">
        <v>336</v>
      </c>
      <c r="R461">
        <v>166</v>
      </c>
      <c r="S461">
        <v>139</v>
      </c>
      <c r="T461">
        <v>297</v>
      </c>
      <c r="U461">
        <v>422</v>
      </c>
      <c r="V461">
        <v>64</v>
      </c>
      <c r="W461">
        <v>793</v>
      </c>
      <c r="X461">
        <v>8</v>
      </c>
      <c r="Y461">
        <v>98</v>
      </c>
      <c r="Z461">
        <v>33</v>
      </c>
    </row>
    <row r="462" spans="1:26" x14ac:dyDescent="0.3">
      <c r="A462">
        <v>121011687</v>
      </c>
      <c r="B462" t="s">
        <v>531</v>
      </c>
      <c r="C462">
        <v>762</v>
      </c>
      <c r="D462">
        <v>128</v>
      </c>
      <c r="E462">
        <v>103</v>
      </c>
      <c r="F462">
        <v>373</v>
      </c>
      <c r="G462">
        <v>158</v>
      </c>
      <c r="H462">
        <v>267</v>
      </c>
      <c r="I462">
        <v>367</v>
      </c>
      <c r="J462">
        <v>154</v>
      </c>
      <c r="K462">
        <v>201</v>
      </c>
      <c r="L462">
        <v>196</v>
      </c>
      <c r="M462">
        <v>119</v>
      </c>
      <c r="N462">
        <v>93</v>
      </c>
      <c r="O462">
        <v>118</v>
      </c>
      <c r="P462">
        <v>36</v>
      </c>
      <c r="Q462">
        <v>260</v>
      </c>
      <c r="R462">
        <v>126</v>
      </c>
      <c r="S462">
        <v>178</v>
      </c>
      <c r="T462">
        <v>219</v>
      </c>
      <c r="U462">
        <v>309</v>
      </c>
      <c r="V462">
        <v>27</v>
      </c>
      <c r="W462">
        <v>732</v>
      </c>
      <c r="X462" t="s">
        <v>73</v>
      </c>
      <c r="Y462">
        <v>93</v>
      </c>
      <c r="Z462">
        <v>28</v>
      </c>
    </row>
    <row r="463" spans="1:26" x14ac:dyDescent="0.3">
      <c r="A463">
        <v>121021403</v>
      </c>
      <c r="B463" t="s">
        <v>532</v>
      </c>
      <c r="C463">
        <v>1798</v>
      </c>
      <c r="D463">
        <v>461</v>
      </c>
      <c r="E463">
        <v>227</v>
      </c>
      <c r="F463">
        <v>881</v>
      </c>
      <c r="G463">
        <v>229</v>
      </c>
      <c r="H463">
        <v>602</v>
      </c>
      <c r="I463">
        <v>735</v>
      </c>
      <c r="J463">
        <v>154</v>
      </c>
      <c r="K463">
        <v>349</v>
      </c>
      <c r="L463">
        <v>741</v>
      </c>
      <c r="M463">
        <v>282</v>
      </c>
      <c r="N463">
        <v>308</v>
      </c>
      <c r="O463">
        <v>218</v>
      </c>
      <c r="P463">
        <v>58</v>
      </c>
      <c r="Q463">
        <v>573</v>
      </c>
      <c r="R463">
        <v>180</v>
      </c>
      <c r="S463">
        <v>255</v>
      </c>
      <c r="T463">
        <v>888</v>
      </c>
      <c r="U463">
        <v>616</v>
      </c>
      <c r="V463">
        <v>0</v>
      </c>
      <c r="W463">
        <v>1378</v>
      </c>
      <c r="X463">
        <v>16</v>
      </c>
      <c r="Y463">
        <v>115</v>
      </c>
      <c r="Z463">
        <v>51</v>
      </c>
    </row>
    <row r="464" spans="1:26" x14ac:dyDescent="0.3">
      <c r="A464">
        <v>121021404</v>
      </c>
      <c r="B464" t="s">
        <v>533</v>
      </c>
      <c r="C464">
        <v>822</v>
      </c>
      <c r="D464">
        <v>168</v>
      </c>
      <c r="E464">
        <v>94</v>
      </c>
      <c r="F464">
        <v>383</v>
      </c>
      <c r="G464">
        <v>177</v>
      </c>
      <c r="H464">
        <v>315</v>
      </c>
      <c r="I464">
        <v>339</v>
      </c>
      <c r="J464">
        <v>122</v>
      </c>
      <c r="K464">
        <v>204</v>
      </c>
      <c r="L464">
        <v>325</v>
      </c>
      <c r="M464">
        <v>86</v>
      </c>
      <c r="N464">
        <v>136</v>
      </c>
      <c r="O464">
        <v>126</v>
      </c>
      <c r="P464">
        <v>21</v>
      </c>
      <c r="Q464">
        <v>220</v>
      </c>
      <c r="R464">
        <v>151</v>
      </c>
      <c r="S464">
        <v>211</v>
      </c>
      <c r="T464">
        <v>420</v>
      </c>
      <c r="U464">
        <v>189</v>
      </c>
      <c r="V464" t="s">
        <v>73</v>
      </c>
      <c r="W464">
        <v>719</v>
      </c>
      <c r="X464">
        <v>13</v>
      </c>
      <c r="Y464">
        <v>14</v>
      </c>
      <c r="Z464">
        <v>37</v>
      </c>
    </row>
    <row r="465" spans="1:26" x14ac:dyDescent="0.3">
      <c r="A465">
        <v>121021406</v>
      </c>
      <c r="B465" t="s">
        <v>534</v>
      </c>
      <c r="C465">
        <v>1201</v>
      </c>
      <c r="D465">
        <v>279</v>
      </c>
      <c r="E465">
        <v>119</v>
      </c>
      <c r="F465">
        <v>579</v>
      </c>
      <c r="G465">
        <v>223</v>
      </c>
      <c r="H465">
        <v>411</v>
      </c>
      <c r="I465">
        <v>510</v>
      </c>
      <c r="J465">
        <v>223</v>
      </c>
      <c r="K465">
        <v>273</v>
      </c>
      <c r="L465">
        <v>402</v>
      </c>
      <c r="M465">
        <v>201</v>
      </c>
      <c r="N465">
        <v>168</v>
      </c>
      <c r="O465">
        <v>142</v>
      </c>
      <c r="P465">
        <v>54</v>
      </c>
      <c r="Q465">
        <v>386</v>
      </c>
      <c r="R465">
        <v>171</v>
      </c>
      <c r="S465">
        <v>215</v>
      </c>
      <c r="T465">
        <v>485</v>
      </c>
      <c r="U465">
        <v>358</v>
      </c>
      <c r="V465">
        <v>89</v>
      </c>
      <c r="W465">
        <v>1140</v>
      </c>
      <c r="X465">
        <v>6</v>
      </c>
      <c r="Y465">
        <v>117</v>
      </c>
      <c r="Z465">
        <v>56</v>
      </c>
    </row>
    <row r="466" spans="1:26" x14ac:dyDescent="0.3">
      <c r="A466">
        <v>121021577</v>
      </c>
      <c r="B466" t="s">
        <v>535</v>
      </c>
      <c r="C466">
        <v>1566</v>
      </c>
      <c r="D466">
        <v>289</v>
      </c>
      <c r="E466">
        <v>151</v>
      </c>
      <c r="F466">
        <v>894</v>
      </c>
      <c r="G466">
        <v>233</v>
      </c>
      <c r="H466">
        <v>590</v>
      </c>
      <c r="I466">
        <v>688</v>
      </c>
      <c r="J466">
        <v>358</v>
      </c>
      <c r="K466">
        <v>399</v>
      </c>
      <c r="L466">
        <v>437</v>
      </c>
      <c r="M466">
        <v>236</v>
      </c>
      <c r="N466">
        <v>180</v>
      </c>
      <c r="O466">
        <v>263</v>
      </c>
      <c r="P466">
        <v>86</v>
      </c>
      <c r="Q466">
        <v>554</v>
      </c>
      <c r="R466">
        <v>196</v>
      </c>
      <c r="S466">
        <v>137</v>
      </c>
      <c r="T466">
        <v>299</v>
      </c>
      <c r="U466">
        <v>922</v>
      </c>
      <c r="V466">
        <v>106</v>
      </c>
      <c r="W466">
        <v>1242</v>
      </c>
      <c r="X466">
        <v>7</v>
      </c>
      <c r="Y466">
        <v>327</v>
      </c>
      <c r="Z466">
        <v>68</v>
      </c>
    </row>
    <row r="467" spans="1:26" x14ac:dyDescent="0.3">
      <c r="A467">
        <v>121021578</v>
      </c>
      <c r="B467" t="s">
        <v>536</v>
      </c>
      <c r="C467">
        <v>1010</v>
      </c>
      <c r="D467">
        <v>209</v>
      </c>
      <c r="E467">
        <v>85</v>
      </c>
      <c r="F467">
        <v>505</v>
      </c>
      <c r="G467">
        <v>210</v>
      </c>
      <c r="H467">
        <v>354</v>
      </c>
      <c r="I467">
        <v>446</v>
      </c>
      <c r="J467">
        <v>219</v>
      </c>
      <c r="K467">
        <v>234</v>
      </c>
      <c r="L467">
        <v>308</v>
      </c>
      <c r="M467">
        <v>157</v>
      </c>
      <c r="N467">
        <v>119</v>
      </c>
      <c r="O467">
        <v>155</v>
      </c>
      <c r="P467">
        <v>47</v>
      </c>
      <c r="Q467">
        <v>310</v>
      </c>
      <c r="R467">
        <v>169</v>
      </c>
      <c r="S467">
        <v>142</v>
      </c>
      <c r="T467">
        <v>350</v>
      </c>
      <c r="U467">
        <v>358</v>
      </c>
      <c r="V467">
        <v>79</v>
      </c>
      <c r="W467">
        <v>851</v>
      </c>
      <c r="X467">
        <v>8</v>
      </c>
      <c r="Y467">
        <v>128</v>
      </c>
      <c r="Z467">
        <v>50</v>
      </c>
    </row>
    <row r="468" spans="1:26" x14ac:dyDescent="0.3">
      <c r="A468">
        <v>121021579</v>
      </c>
      <c r="B468" t="s">
        <v>537</v>
      </c>
      <c r="C468">
        <v>1194</v>
      </c>
      <c r="D468">
        <v>217</v>
      </c>
      <c r="E468">
        <v>115</v>
      </c>
      <c r="F468">
        <v>630</v>
      </c>
      <c r="G468">
        <v>232</v>
      </c>
      <c r="H468">
        <v>478</v>
      </c>
      <c r="I468">
        <v>499</v>
      </c>
      <c r="J468">
        <v>247</v>
      </c>
      <c r="K468">
        <v>305</v>
      </c>
      <c r="L468">
        <v>320</v>
      </c>
      <c r="M468">
        <v>168</v>
      </c>
      <c r="N468">
        <v>173</v>
      </c>
      <c r="O468">
        <v>169</v>
      </c>
      <c r="P468">
        <v>49</v>
      </c>
      <c r="Q468">
        <v>391</v>
      </c>
      <c r="R468">
        <v>195</v>
      </c>
      <c r="S468">
        <v>152</v>
      </c>
      <c r="T468">
        <v>352</v>
      </c>
      <c r="U468">
        <v>540</v>
      </c>
      <c r="V468">
        <v>57</v>
      </c>
      <c r="W468">
        <v>927</v>
      </c>
      <c r="X468" t="s">
        <v>73</v>
      </c>
      <c r="Y468">
        <v>210</v>
      </c>
      <c r="Z468">
        <v>41</v>
      </c>
    </row>
    <row r="469" spans="1:26" x14ac:dyDescent="0.3">
      <c r="A469">
        <v>121031407</v>
      </c>
      <c r="B469" t="s">
        <v>538</v>
      </c>
      <c r="C469">
        <v>1801</v>
      </c>
      <c r="D469">
        <v>380</v>
      </c>
      <c r="E469">
        <v>326</v>
      </c>
      <c r="F469">
        <v>877</v>
      </c>
      <c r="G469">
        <v>218</v>
      </c>
      <c r="H469">
        <v>654</v>
      </c>
      <c r="I469">
        <v>767</v>
      </c>
      <c r="J469">
        <v>212</v>
      </c>
      <c r="K469">
        <v>351</v>
      </c>
      <c r="L469">
        <v>592</v>
      </c>
      <c r="M469">
        <v>312</v>
      </c>
      <c r="N469">
        <v>238</v>
      </c>
      <c r="O469">
        <v>265</v>
      </c>
      <c r="P469">
        <v>76</v>
      </c>
      <c r="Q469">
        <v>712</v>
      </c>
      <c r="R469">
        <v>131</v>
      </c>
      <c r="S469">
        <v>252</v>
      </c>
      <c r="T469">
        <v>704</v>
      </c>
      <c r="U469">
        <v>817</v>
      </c>
      <c r="V469" t="s">
        <v>73</v>
      </c>
      <c r="W469">
        <v>1518</v>
      </c>
      <c r="X469">
        <v>9</v>
      </c>
      <c r="Y469">
        <v>294</v>
      </c>
      <c r="Z469">
        <v>26</v>
      </c>
    </row>
    <row r="470" spans="1:26" x14ac:dyDescent="0.3">
      <c r="A470">
        <v>121031408</v>
      </c>
      <c r="B470" t="s">
        <v>539</v>
      </c>
      <c r="C470">
        <v>1639</v>
      </c>
      <c r="D470">
        <v>355</v>
      </c>
      <c r="E470">
        <v>208</v>
      </c>
      <c r="F470">
        <v>791</v>
      </c>
      <c r="G470">
        <v>286</v>
      </c>
      <c r="H470">
        <v>573</v>
      </c>
      <c r="I470">
        <v>712</v>
      </c>
      <c r="J470">
        <v>216</v>
      </c>
      <c r="K470">
        <v>306</v>
      </c>
      <c r="L470">
        <v>520</v>
      </c>
      <c r="M470">
        <v>229</v>
      </c>
      <c r="N470">
        <v>227</v>
      </c>
      <c r="O470">
        <v>221</v>
      </c>
      <c r="P470">
        <v>52</v>
      </c>
      <c r="Q470">
        <v>573</v>
      </c>
      <c r="R470">
        <v>212</v>
      </c>
      <c r="S470">
        <v>242</v>
      </c>
      <c r="T470">
        <v>627</v>
      </c>
      <c r="U470">
        <v>687</v>
      </c>
      <c r="V470" t="s">
        <v>73</v>
      </c>
      <c r="W470">
        <v>1199</v>
      </c>
      <c r="X470">
        <v>3</v>
      </c>
      <c r="Y470">
        <v>173</v>
      </c>
      <c r="Z470">
        <v>18</v>
      </c>
    </row>
    <row r="471" spans="1:26" x14ac:dyDescent="0.3">
      <c r="A471">
        <v>121031409</v>
      </c>
      <c r="B471" t="s">
        <v>540</v>
      </c>
      <c r="C471">
        <v>1118</v>
      </c>
      <c r="D471">
        <v>245</v>
      </c>
      <c r="E471">
        <v>136</v>
      </c>
      <c r="F471">
        <v>551</v>
      </c>
      <c r="G471">
        <v>186</v>
      </c>
      <c r="H471">
        <v>383</v>
      </c>
      <c r="I471">
        <v>490</v>
      </c>
      <c r="J471">
        <v>124</v>
      </c>
      <c r="K471">
        <v>228</v>
      </c>
      <c r="L471">
        <v>404</v>
      </c>
      <c r="M471">
        <v>169</v>
      </c>
      <c r="N471">
        <v>178</v>
      </c>
      <c r="O471">
        <v>165</v>
      </c>
      <c r="P471">
        <v>27</v>
      </c>
      <c r="Q471">
        <v>387</v>
      </c>
      <c r="R471">
        <v>116</v>
      </c>
      <c r="S471">
        <v>206</v>
      </c>
      <c r="T471">
        <v>589</v>
      </c>
      <c r="U471">
        <v>290</v>
      </c>
      <c r="V471" t="s">
        <v>73</v>
      </c>
      <c r="W471">
        <v>830</v>
      </c>
      <c r="X471" t="s">
        <v>73</v>
      </c>
      <c r="Y471">
        <v>112</v>
      </c>
      <c r="Z471">
        <v>24</v>
      </c>
    </row>
    <row r="472" spans="1:26" x14ac:dyDescent="0.3">
      <c r="A472">
        <v>121031410</v>
      </c>
      <c r="B472" t="s">
        <v>541</v>
      </c>
      <c r="C472">
        <v>1638</v>
      </c>
      <c r="D472">
        <v>439</v>
      </c>
      <c r="E472">
        <v>143</v>
      </c>
      <c r="F472">
        <v>765</v>
      </c>
      <c r="G472">
        <v>291</v>
      </c>
      <c r="H472">
        <v>522</v>
      </c>
      <c r="I472">
        <v>677</v>
      </c>
      <c r="J472">
        <v>124</v>
      </c>
      <c r="K472">
        <v>394</v>
      </c>
      <c r="L472">
        <v>557</v>
      </c>
      <c r="M472">
        <v>264</v>
      </c>
      <c r="N472">
        <v>243</v>
      </c>
      <c r="O472">
        <v>209</v>
      </c>
      <c r="P472">
        <v>41</v>
      </c>
      <c r="Q472">
        <v>509</v>
      </c>
      <c r="R472">
        <v>197</v>
      </c>
      <c r="S472">
        <v>310</v>
      </c>
      <c r="T472">
        <v>877</v>
      </c>
      <c r="U472">
        <v>443</v>
      </c>
      <c r="V472" t="s">
        <v>73</v>
      </c>
      <c r="W472">
        <v>1366</v>
      </c>
      <c r="X472" t="s">
        <v>73</v>
      </c>
      <c r="Y472">
        <v>173</v>
      </c>
      <c r="Z472">
        <v>32</v>
      </c>
    </row>
    <row r="473" spans="1:26" x14ac:dyDescent="0.3">
      <c r="A473">
        <v>121031411</v>
      </c>
      <c r="B473" t="s">
        <v>542</v>
      </c>
      <c r="C473">
        <v>1104</v>
      </c>
      <c r="D473">
        <v>196</v>
      </c>
      <c r="E473">
        <v>121</v>
      </c>
      <c r="F473">
        <v>516</v>
      </c>
      <c r="G473">
        <v>270</v>
      </c>
      <c r="H473">
        <v>408</v>
      </c>
      <c r="I473">
        <v>499</v>
      </c>
      <c r="J473">
        <v>188</v>
      </c>
      <c r="K473">
        <v>359</v>
      </c>
      <c r="L473">
        <v>294</v>
      </c>
      <c r="M473">
        <v>160</v>
      </c>
      <c r="N473">
        <v>156</v>
      </c>
      <c r="O473">
        <v>161</v>
      </c>
      <c r="P473">
        <v>50</v>
      </c>
      <c r="Q473">
        <v>336</v>
      </c>
      <c r="R473">
        <v>204</v>
      </c>
      <c r="S473">
        <v>217</v>
      </c>
      <c r="T473">
        <v>489</v>
      </c>
      <c r="U473">
        <v>302</v>
      </c>
      <c r="V473" t="s">
        <v>73</v>
      </c>
      <c r="W473">
        <v>1123</v>
      </c>
      <c r="X473">
        <v>0</v>
      </c>
      <c r="Y473">
        <v>101</v>
      </c>
      <c r="Z473">
        <v>23</v>
      </c>
    </row>
    <row r="474" spans="1:26" x14ac:dyDescent="0.3">
      <c r="A474">
        <v>121031412</v>
      </c>
      <c r="B474" t="s">
        <v>543</v>
      </c>
      <c r="C474">
        <v>1084</v>
      </c>
      <c r="D474">
        <v>268</v>
      </c>
      <c r="E474">
        <v>105</v>
      </c>
      <c r="F474">
        <v>494</v>
      </c>
      <c r="G474">
        <v>217</v>
      </c>
      <c r="H474">
        <v>348</v>
      </c>
      <c r="I474">
        <v>468</v>
      </c>
      <c r="J474">
        <v>97</v>
      </c>
      <c r="K474">
        <v>338</v>
      </c>
      <c r="L474">
        <v>410</v>
      </c>
      <c r="M474">
        <v>176</v>
      </c>
      <c r="N474">
        <v>172</v>
      </c>
      <c r="O474">
        <v>159</v>
      </c>
      <c r="P474">
        <v>14</v>
      </c>
      <c r="Q474">
        <v>323</v>
      </c>
      <c r="R474">
        <v>147</v>
      </c>
      <c r="S474">
        <v>220</v>
      </c>
      <c r="T474">
        <v>494</v>
      </c>
      <c r="U474">
        <v>319</v>
      </c>
      <c r="V474" t="s">
        <v>73</v>
      </c>
      <c r="W474">
        <v>923</v>
      </c>
      <c r="X474">
        <v>5</v>
      </c>
      <c r="Y474">
        <v>87</v>
      </c>
      <c r="Z474">
        <v>27</v>
      </c>
    </row>
    <row r="475" spans="1:26" x14ac:dyDescent="0.3">
      <c r="A475">
        <v>121041413</v>
      </c>
      <c r="B475" t="s">
        <v>544</v>
      </c>
      <c r="C475">
        <v>1015</v>
      </c>
      <c r="D475">
        <v>115</v>
      </c>
      <c r="E475">
        <v>108</v>
      </c>
      <c r="F475">
        <v>565</v>
      </c>
      <c r="G475">
        <v>227</v>
      </c>
      <c r="H475">
        <v>406</v>
      </c>
      <c r="I475">
        <v>494</v>
      </c>
      <c r="J475">
        <v>396</v>
      </c>
      <c r="K475">
        <v>233</v>
      </c>
      <c r="L475">
        <v>151</v>
      </c>
      <c r="M475">
        <v>104</v>
      </c>
      <c r="N475">
        <v>138</v>
      </c>
      <c r="O475">
        <v>164</v>
      </c>
      <c r="P475">
        <v>60</v>
      </c>
      <c r="Q475">
        <v>395</v>
      </c>
      <c r="R475">
        <v>143</v>
      </c>
      <c r="S475">
        <v>164</v>
      </c>
      <c r="T475">
        <v>199</v>
      </c>
      <c r="U475">
        <v>586</v>
      </c>
      <c r="V475">
        <v>28</v>
      </c>
      <c r="W475">
        <v>820</v>
      </c>
      <c r="X475">
        <v>3</v>
      </c>
      <c r="Y475">
        <v>32</v>
      </c>
      <c r="Z475">
        <v>28</v>
      </c>
    </row>
    <row r="476" spans="1:26" x14ac:dyDescent="0.3">
      <c r="A476">
        <v>121041414</v>
      </c>
      <c r="B476" t="s">
        <v>545</v>
      </c>
      <c r="C476">
        <v>907</v>
      </c>
      <c r="D476">
        <v>64</v>
      </c>
      <c r="E476">
        <v>131</v>
      </c>
      <c r="F476">
        <v>509</v>
      </c>
      <c r="G476">
        <v>202</v>
      </c>
      <c r="H476">
        <v>359</v>
      </c>
      <c r="I476">
        <v>483</v>
      </c>
      <c r="J476">
        <v>339</v>
      </c>
      <c r="K476">
        <v>238</v>
      </c>
      <c r="L476">
        <v>79</v>
      </c>
      <c r="M476">
        <v>76</v>
      </c>
      <c r="N476">
        <v>130</v>
      </c>
      <c r="O476">
        <v>173</v>
      </c>
      <c r="P476">
        <v>47</v>
      </c>
      <c r="Q476">
        <v>362</v>
      </c>
      <c r="R476">
        <v>130</v>
      </c>
      <c r="S476">
        <v>122</v>
      </c>
      <c r="T476">
        <v>217</v>
      </c>
      <c r="U476">
        <v>450</v>
      </c>
      <c r="V476">
        <v>58</v>
      </c>
      <c r="W476">
        <v>767</v>
      </c>
      <c r="X476">
        <v>6</v>
      </c>
      <c r="Y476">
        <v>45</v>
      </c>
      <c r="Z476">
        <v>36</v>
      </c>
    </row>
    <row r="477" spans="1:26" x14ac:dyDescent="0.3">
      <c r="A477">
        <v>121041416</v>
      </c>
      <c r="B477" t="s">
        <v>546</v>
      </c>
      <c r="C477">
        <v>1244</v>
      </c>
      <c r="D477">
        <v>121</v>
      </c>
      <c r="E477">
        <v>115</v>
      </c>
      <c r="F477">
        <v>717</v>
      </c>
      <c r="G477">
        <v>292</v>
      </c>
      <c r="H477">
        <v>528</v>
      </c>
      <c r="I477">
        <v>596</v>
      </c>
      <c r="J477">
        <v>541</v>
      </c>
      <c r="K477">
        <v>282</v>
      </c>
      <c r="L477">
        <v>105</v>
      </c>
      <c r="M477">
        <v>128</v>
      </c>
      <c r="N477">
        <v>127</v>
      </c>
      <c r="O477">
        <v>196</v>
      </c>
      <c r="P477">
        <v>82</v>
      </c>
      <c r="Q477">
        <v>502</v>
      </c>
      <c r="R477">
        <v>217</v>
      </c>
      <c r="S477">
        <v>111</v>
      </c>
      <c r="T477">
        <v>172</v>
      </c>
      <c r="U477">
        <v>689</v>
      </c>
      <c r="V477">
        <v>161</v>
      </c>
      <c r="W477">
        <v>837</v>
      </c>
      <c r="X477">
        <v>3</v>
      </c>
      <c r="Y477">
        <v>90</v>
      </c>
      <c r="Z477">
        <v>49</v>
      </c>
    </row>
    <row r="478" spans="1:26" x14ac:dyDescent="0.3">
      <c r="A478">
        <v>121041417</v>
      </c>
      <c r="B478" t="s">
        <v>547</v>
      </c>
      <c r="C478">
        <v>625</v>
      </c>
      <c r="D478">
        <v>31</v>
      </c>
      <c r="E478">
        <v>115</v>
      </c>
      <c r="F478">
        <v>349</v>
      </c>
      <c r="G478">
        <v>129</v>
      </c>
      <c r="H478">
        <v>269</v>
      </c>
      <c r="I478">
        <v>324</v>
      </c>
      <c r="J478">
        <v>221</v>
      </c>
      <c r="K478">
        <v>210</v>
      </c>
      <c r="L478">
        <v>21</v>
      </c>
      <c r="M478">
        <v>62</v>
      </c>
      <c r="N478">
        <v>89</v>
      </c>
      <c r="O478">
        <v>126</v>
      </c>
      <c r="P478">
        <v>49</v>
      </c>
      <c r="Q478">
        <v>248</v>
      </c>
      <c r="R478">
        <v>81</v>
      </c>
      <c r="S478">
        <v>85</v>
      </c>
      <c r="T478">
        <v>147</v>
      </c>
      <c r="U478">
        <v>342</v>
      </c>
      <c r="V478">
        <v>13</v>
      </c>
      <c r="W478">
        <v>434</v>
      </c>
      <c r="X478">
        <v>3</v>
      </c>
      <c r="Y478">
        <v>53</v>
      </c>
      <c r="Z478">
        <v>22</v>
      </c>
    </row>
    <row r="479" spans="1:26" x14ac:dyDescent="0.3">
      <c r="A479">
        <v>121041688</v>
      </c>
      <c r="B479" t="s">
        <v>548</v>
      </c>
      <c r="C479">
        <v>640</v>
      </c>
      <c r="D479">
        <v>70</v>
      </c>
      <c r="E479">
        <v>70</v>
      </c>
      <c r="F479">
        <v>348</v>
      </c>
      <c r="G479">
        <v>153</v>
      </c>
      <c r="H479">
        <v>260</v>
      </c>
      <c r="I479">
        <v>311</v>
      </c>
      <c r="J479">
        <v>247</v>
      </c>
      <c r="K479">
        <v>162</v>
      </c>
      <c r="L479">
        <v>68</v>
      </c>
      <c r="M479">
        <v>74</v>
      </c>
      <c r="N479">
        <v>99</v>
      </c>
      <c r="O479">
        <v>91</v>
      </c>
      <c r="P479">
        <v>39</v>
      </c>
      <c r="Q479">
        <v>232</v>
      </c>
      <c r="R479">
        <v>109</v>
      </c>
      <c r="S479">
        <v>131</v>
      </c>
      <c r="T479">
        <v>177</v>
      </c>
      <c r="U479">
        <v>294</v>
      </c>
      <c r="V479">
        <v>7</v>
      </c>
      <c r="W479">
        <v>605</v>
      </c>
      <c r="X479" t="s">
        <v>73</v>
      </c>
      <c r="Y479">
        <v>32</v>
      </c>
      <c r="Z479">
        <v>17</v>
      </c>
    </row>
    <row r="480" spans="1:26" x14ac:dyDescent="0.3">
      <c r="A480">
        <v>121041689</v>
      </c>
      <c r="B480" t="s">
        <v>549</v>
      </c>
      <c r="C480">
        <v>682</v>
      </c>
      <c r="D480">
        <v>78</v>
      </c>
      <c r="E480">
        <v>101</v>
      </c>
      <c r="F480">
        <v>367</v>
      </c>
      <c r="G480">
        <v>136</v>
      </c>
      <c r="H480">
        <v>297</v>
      </c>
      <c r="I480">
        <v>307</v>
      </c>
      <c r="J480">
        <v>252</v>
      </c>
      <c r="K480">
        <v>206</v>
      </c>
      <c r="L480">
        <v>90</v>
      </c>
      <c r="M480">
        <v>88</v>
      </c>
      <c r="N480">
        <v>91</v>
      </c>
      <c r="O480">
        <v>109</v>
      </c>
      <c r="P480">
        <v>42</v>
      </c>
      <c r="Q480">
        <v>271</v>
      </c>
      <c r="R480">
        <v>91</v>
      </c>
      <c r="S480">
        <v>123</v>
      </c>
      <c r="T480">
        <v>155</v>
      </c>
      <c r="U480">
        <v>380</v>
      </c>
      <c r="V480" t="s">
        <v>73</v>
      </c>
      <c r="W480">
        <v>556</v>
      </c>
      <c r="X480">
        <v>5</v>
      </c>
      <c r="Y480">
        <v>27</v>
      </c>
      <c r="Z480">
        <v>7</v>
      </c>
    </row>
    <row r="481" spans="1:26" x14ac:dyDescent="0.3">
      <c r="A481">
        <v>122011418</v>
      </c>
      <c r="B481" t="s">
        <v>550</v>
      </c>
      <c r="C481">
        <v>1016</v>
      </c>
      <c r="D481">
        <v>211</v>
      </c>
      <c r="E481">
        <v>129</v>
      </c>
      <c r="F481">
        <v>467</v>
      </c>
      <c r="G481">
        <v>209</v>
      </c>
      <c r="H481">
        <v>321</v>
      </c>
      <c r="I481">
        <v>484</v>
      </c>
      <c r="J481">
        <v>147</v>
      </c>
      <c r="K481">
        <v>277</v>
      </c>
      <c r="L481">
        <v>251</v>
      </c>
      <c r="M481">
        <v>183</v>
      </c>
      <c r="N481">
        <v>135</v>
      </c>
      <c r="O481">
        <v>137</v>
      </c>
      <c r="P481">
        <v>38</v>
      </c>
      <c r="Q481">
        <v>338</v>
      </c>
      <c r="R481">
        <v>157</v>
      </c>
      <c r="S481">
        <v>220</v>
      </c>
      <c r="T481">
        <v>365</v>
      </c>
      <c r="U481">
        <v>336</v>
      </c>
      <c r="V481">
        <v>91</v>
      </c>
      <c r="W481">
        <v>875</v>
      </c>
      <c r="X481">
        <v>10</v>
      </c>
      <c r="Y481">
        <v>33</v>
      </c>
      <c r="Z481">
        <v>38</v>
      </c>
    </row>
    <row r="482" spans="1:26" x14ac:dyDescent="0.3">
      <c r="A482">
        <v>122011419</v>
      </c>
      <c r="B482" t="s">
        <v>551</v>
      </c>
      <c r="C482">
        <v>1058</v>
      </c>
      <c r="D482">
        <v>138</v>
      </c>
      <c r="E482">
        <v>116</v>
      </c>
      <c r="F482">
        <v>592</v>
      </c>
      <c r="G482">
        <v>212</v>
      </c>
      <c r="H482">
        <v>406</v>
      </c>
      <c r="I482">
        <v>514</v>
      </c>
      <c r="J482">
        <v>399</v>
      </c>
      <c r="K482">
        <v>194</v>
      </c>
      <c r="L482">
        <v>134</v>
      </c>
      <c r="M482">
        <v>111</v>
      </c>
      <c r="N482">
        <v>130</v>
      </c>
      <c r="O482">
        <v>154</v>
      </c>
      <c r="P482">
        <v>62</v>
      </c>
      <c r="Q482">
        <v>430</v>
      </c>
      <c r="R482">
        <v>143</v>
      </c>
      <c r="S482">
        <v>145</v>
      </c>
      <c r="T482">
        <v>189</v>
      </c>
      <c r="U482">
        <v>557</v>
      </c>
      <c r="V482">
        <v>114</v>
      </c>
      <c r="W482">
        <v>865</v>
      </c>
      <c r="X482">
        <v>0</v>
      </c>
      <c r="Y482">
        <v>14</v>
      </c>
      <c r="Z482">
        <v>40</v>
      </c>
    </row>
    <row r="483" spans="1:26" x14ac:dyDescent="0.3">
      <c r="A483">
        <v>122021420</v>
      </c>
      <c r="B483" t="s">
        <v>552</v>
      </c>
      <c r="C483">
        <v>932</v>
      </c>
      <c r="D483">
        <v>217</v>
      </c>
      <c r="E483">
        <v>67</v>
      </c>
      <c r="F483">
        <v>460</v>
      </c>
      <c r="G483">
        <v>189</v>
      </c>
      <c r="H483">
        <v>326</v>
      </c>
      <c r="I483">
        <v>390</v>
      </c>
      <c r="J483">
        <v>128</v>
      </c>
      <c r="K483">
        <v>257</v>
      </c>
      <c r="L483">
        <v>282</v>
      </c>
      <c r="M483">
        <v>146</v>
      </c>
      <c r="N483">
        <v>166</v>
      </c>
      <c r="O483">
        <v>104</v>
      </c>
      <c r="P483">
        <v>27</v>
      </c>
      <c r="Q483">
        <v>276</v>
      </c>
      <c r="R483">
        <v>143</v>
      </c>
      <c r="S483">
        <v>190</v>
      </c>
      <c r="T483">
        <v>459</v>
      </c>
      <c r="U483">
        <v>282</v>
      </c>
      <c r="V483" t="s">
        <v>73</v>
      </c>
      <c r="W483">
        <v>749</v>
      </c>
      <c r="X483">
        <v>0</v>
      </c>
      <c r="Y483" t="s">
        <v>73</v>
      </c>
      <c r="Z483">
        <v>14</v>
      </c>
    </row>
    <row r="484" spans="1:26" x14ac:dyDescent="0.3">
      <c r="A484">
        <v>122021421</v>
      </c>
      <c r="B484" t="s">
        <v>553</v>
      </c>
      <c r="C484">
        <v>666</v>
      </c>
      <c r="D484">
        <v>128</v>
      </c>
      <c r="E484">
        <v>42</v>
      </c>
      <c r="F484">
        <v>294</v>
      </c>
      <c r="G484">
        <v>203</v>
      </c>
      <c r="H484">
        <v>240</v>
      </c>
      <c r="I484">
        <v>299</v>
      </c>
      <c r="J484">
        <v>111</v>
      </c>
      <c r="K484">
        <v>226</v>
      </c>
      <c r="L484">
        <v>251</v>
      </c>
      <c r="M484">
        <v>44</v>
      </c>
      <c r="N484">
        <v>109</v>
      </c>
      <c r="O484">
        <v>83</v>
      </c>
      <c r="P484">
        <v>23</v>
      </c>
      <c r="Q484">
        <v>158</v>
      </c>
      <c r="R484">
        <v>166</v>
      </c>
      <c r="S484">
        <v>140</v>
      </c>
      <c r="T484">
        <v>308</v>
      </c>
      <c r="U484">
        <v>118</v>
      </c>
      <c r="V484" t="s">
        <v>73</v>
      </c>
      <c r="W484">
        <v>654</v>
      </c>
      <c r="X484">
        <v>0</v>
      </c>
      <c r="Y484">
        <v>13</v>
      </c>
      <c r="Z484">
        <v>17</v>
      </c>
    </row>
    <row r="485" spans="1:26" x14ac:dyDescent="0.3">
      <c r="A485">
        <v>122021422</v>
      </c>
      <c r="B485" t="s">
        <v>554</v>
      </c>
      <c r="C485">
        <v>874</v>
      </c>
      <c r="D485">
        <v>165</v>
      </c>
      <c r="E485">
        <v>89</v>
      </c>
      <c r="F485">
        <v>439</v>
      </c>
      <c r="G485">
        <v>180</v>
      </c>
      <c r="H485">
        <v>320</v>
      </c>
      <c r="I485">
        <v>388</v>
      </c>
      <c r="J485">
        <v>150</v>
      </c>
      <c r="K485">
        <v>236</v>
      </c>
      <c r="L485">
        <v>233</v>
      </c>
      <c r="M485">
        <v>106</v>
      </c>
      <c r="N485">
        <v>158</v>
      </c>
      <c r="O485">
        <v>124</v>
      </c>
      <c r="P485">
        <v>40</v>
      </c>
      <c r="Q485">
        <v>256</v>
      </c>
      <c r="R485">
        <v>130</v>
      </c>
      <c r="S485">
        <v>155</v>
      </c>
      <c r="T485">
        <v>400</v>
      </c>
      <c r="U485">
        <v>288</v>
      </c>
      <c r="V485" t="s">
        <v>73</v>
      </c>
      <c r="W485">
        <v>664</v>
      </c>
      <c r="X485">
        <v>4</v>
      </c>
      <c r="Y485">
        <v>3</v>
      </c>
      <c r="Z485">
        <v>18</v>
      </c>
    </row>
    <row r="486" spans="1:26" x14ac:dyDescent="0.3">
      <c r="A486">
        <v>122021690</v>
      </c>
      <c r="B486" t="s">
        <v>555</v>
      </c>
      <c r="C486">
        <v>995</v>
      </c>
      <c r="D486">
        <v>207</v>
      </c>
      <c r="E486">
        <v>96</v>
      </c>
      <c r="F486">
        <v>434</v>
      </c>
      <c r="G486">
        <v>257</v>
      </c>
      <c r="H486">
        <v>370</v>
      </c>
      <c r="I486">
        <v>417</v>
      </c>
      <c r="J486">
        <v>214</v>
      </c>
      <c r="K486">
        <v>266</v>
      </c>
      <c r="L486">
        <v>333</v>
      </c>
      <c r="M486">
        <v>90</v>
      </c>
      <c r="N486">
        <v>167</v>
      </c>
      <c r="O486">
        <v>117</v>
      </c>
      <c r="P486">
        <v>34</v>
      </c>
      <c r="Q486">
        <v>251</v>
      </c>
      <c r="R486">
        <v>217</v>
      </c>
      <c r="S486">
        <v>223</v>
      </c>
      <c r="T486">
        <v>438</v>
      </c>
      <c r="U486">
        <v>262</v>
      </c>
      <c r="V486" t="s">
        <v>73</v>
      </c>
      <c r="W486">
        <v>902</v>
      </c>
      <c r="X486">
        <v>3</v>
      </c>
      <c r="Y486">
        <v>15</v>
      </c>
      <c r="Z486">
        <v>21</v>
      </c>
    </row>
    <row r="487" spans="1:26" x14ac:dyDescent="0.3">
      <c r="A487">
        <v>122021691</v>
      </c>
      <c r="B487" t="s">
        <v>556</v>
      </c>
      <c r="C487">
        <v>842</v>
      </c>
      <c r="D487">
        <v>223</v>
      </c>
      <c r="E487">
        <v>70</v>
      </c>
      <c r="F487">
        <v>414</v>
      </c>
      <c r="G487">
        <v>136</v>
      </c>
      <c r="H487">
        <v>269</v>
      </c>
      <c r="I487">
        <v>351</v>
      </c>
      <c r="J487">
        <v>91</v>
      </c>
      <c r="K487">
        <v>168</v>
      </c>
      <c r="L487">
        <v>283</v>
      </c>
      <c r="M487">
        <v>139</v>
      </c>
      <c r="N487">
        <v>151</v>
      </c>
      <c r="O487">
        <v>112</v>
      </c>
      <c r="P487">
        <v>19</v>
      </c>
      <c r="Q487">
        <v>233</v>
      </c>
      <c r="R487">
        <v>104</v>
      </c>
      <c r="S487">
        <v>141</v>
      </c>
      <c r="T487">
        <v>482</v>
      </c>
      <c r="U487">
        <v>213</v>
      </c>
      <c r="V487" t="s">
        <v>73</v>
      </c>
      <c r="W487">
        <v>539</v>
      </c>
      <c r="X487">
        <v>0</v>
      </c>
      <c r="Y487">
        <v>8</v>
      </c>
      <c r="Z487">
        <v>16</v>
      </c>
    </row>
    <row r="488" spans="1:26" x14ac:dyDescent="0.3">
      <c r="A488">
        <v>122031424</v>
      </c>
      <c r="B488" t="s">
        <v>557</v>
      </c>
      <c r="C488">
        <v>1278</v>
      </c>
      <c r="D488">
        <v>260</v>
      </c>
      <c r="E488">
        <v>129</v>
      </c>
      <c r="F488">
        <v>631</v>
      </c>
      <c r="G488">
        <v>258</v>
      </c>
      <c r="H488">
        <v>471</v>
      </c>
      <c r="I488">
        <v>547</v>
      </c>
      <c r="J488">
        <v>266</v>
      </c>
      <c r="K488">
        <v>249</v>
      </c>
      <c r="L488">
        <v>401</v>
      </c>
      <c r="M488">
        <v>183</v>
      </c>
      <c r="N488">
        <v>146</v>
      </c>
      <c r="O488">
        <v>147</v>
      </c>
      <c r="P488">
        <v>65</v>
      </c>
      <c r="Q488">
        <v>435</v>
      </c>
      <c r="R488">
        <v>225</v>
      </c>
      <c r="S488">
        <v>164</v>
      </c>
      <c r="T488">
        <v>427</v>
      </c>
      <c r="U488">
        <v>250</v>
      </c>
      <c r="V488">
        <v>296</v>
      </c>
      <c r="W488">
        <v>1129</v>
      </c>
      <c r="X488">
        <v>23</v>
      </c>
      <c r="Y488">
        <v>96</v>
      </c>
      <c r="Z488">
        <v>95</v>
      </c>
    </row>
    <row r="489" spans="1:26" x14ac:dyDescent="0.3">
      <c r="A489">
        <v>122031425</v>
      </c>
      <c r="B489" t="s">
        <v>558</v>
      </c>
      <c r="C489">
        <v>583</v>
      </c>
      <c r="D489">
        <v>116</v>
      </c>
      <c r="E489">
        <v>36</v>
      </c>
      <c r="F489">
        <v>275</v>
      </c>
      <c r="G489">
        <v>156</v>
      </c>
      <c r="H489">
        <v>205</v>
      </c>
      <c r="I489">
        <v>262</v>
      </c>
      <c r="J489">
        <v>99</v>
      </c>
      <c r="K489">
        <v>174</v>
      </c>
      <c r="L489">
        <v>234</v>
      </c>
      <c r="M489">
        <v>38</v>
      </c>
      <c r="N489">
        <v>109</v>
      </c>
      <c r="O489">
        <v>61</v>
      </c>
      <c r="P489">
        <v>23</v>
      </c>
      <c r="Q489">
        <v>141</v>
      </c>
      <c r="R489">
        <v>133</v>
      </c>
      <c r="S489">
        <v>109</v>
      </c>
      <c r="T489">
        <v>303</v>
      </c>
      <c r="U489">
        <v>92</v>
      </c>
      <c r="V489" t="s">
        <v>73</v>
      </c>
      <c r="W489">
        <v>495</v>
      </c>
      <c r="X489">
        <v>3</v>
      </c>
      <c r="Y489">
        <v>16</v>
      </c>
      <c r="Z489">
        <v>0</v>
      </c>
    </row>
    <row r="490" spans="1:26" x14ac:dyDescent="0.3">
      <c r="A490">
        <v>122031427</v>
      </c>
      <c r="B490" t="s">
        <v>559</v>
      </c>
      <c r="C490">
        <v>823</v>
      </c>
      <c r="D490">
        <v>180</v>
      </c>
      <c r="E490">
        <v>79</v>
      </c>
      <c r="F490">
        <v>353</v>
      </c>
      <c r="G490">
        <v>210</v>
      </c>
      <c r="H490">
        <v>286</v>
      </c>
      <c r="I490">
        <v>356</v>
      </c>
      <c r="J490">
        <v>165</v>
      </c>
      <c r="K490">
        <v>223</v>
      </c>
      <c r="L490">
        <v>260</v>
      </c>
      <c r="M490">
        <v>125</v>
      </c>
      <c r="N490">
        <v>115</v>
      </c>
      <c r="O490">
        <v>96</v>
      </c>
      <c r="P490">
        <v>29</v>
      </c>
      <c r="Q490">
        <v>229</v>
      </c>
      <c r="R490">
        <v>173</v>
      </c>
      <c r="S490">
        <v>163</v>
      </c>
      <c r="T490">
        <v>339</v>
      </c>
      <c r="U490">
        <v>199</v>
      </c>
      <c r="V490">
        <v>46</v>
      </c>
      <c r="W490">
        <v>864</v>
      </c>
      <c r="X490">
        <v>0</v>
      </c>
      <c r="Y490">
        <v>49</v>
      </c>
      <c r="Z490">
        <v>42</v>
      </c>
    </row>
    <row r="491" spans="1:26" x14ac:dyDescent="0.3">
      <c r="A491">
        <v>122031429</v>
      </c>
      <c r="B491" t="s">
        <v>560</v>
      </c>
      <c r="C491">
        <v>1204</v>
      </c>
      <c r="D491">
        <v>170</v>
      </c>
      <c r="E491">
        <v>144</v>
      </c>
      <c r="F491">
        <v>678</v>
      </c>
      <c r="G491">
        <v>212</v>
      </c>
      <c r="H491">
        <v>471</v>
      </c>
      <c r="I491">
        <v>563</v>
      </c>
      <c r="J491">
        <v>307</v>
      </c>
      <c r="K491">
        <v>271</v>
      </c>
      <c r="L491">
        <v>276</v>
      </c>
      <c r="M491">
        <v>119</v>
      </c>
      <c r="N491">
        <v>216</v>
      </c>
      <c r="O491">
        <v>186</v>
      </c>
      <c r="P491">
        <v>59</v>
      </c>
      <c r="Q491">
        <v>414</v>
      </c>
      <c r="R491">
        <v>160</v>
      </c>
      <c r="S491">
        <v>163</v>
      </c>
      <c r="T491">
        <v>415</v>
      </c>
      <c r="U491">
        <v>530</v>
      </c>
      <c r="V491">
        <v>78</v>
      </c>
      <c r="W491">
        <v>875</v>
      </c>
      <c r="X491">
        <v>5</v>
      </c>
      <c r="Y491">
        <v>59</v>
      </c>
      <c r="Z491">
        <v>45</v>
      </c>
    </row>
    <row r="492" spans="1:26" x14ac:dyDescent="0.3">
      <c r="A492">
        <v>122031430</v>
      </c>
      <c r="B492" t="s">
        <v>561</v>
      </c>
      <c r="C492">
        <v>1164</v>
      </c>
      <c r="D492">
        <v>218</v>
      </c>
      <c r="E492">
        <v>118</v>
      </c>
      <c r="F492">
        <v>578</v>
      </c>
      <c r="G492">
        <v>250</v>
      </c>
      <c r="H492">
        <v>423</v>
      </c>
      <c r="I492">
        <v>523</v>
      </c>
      <c r="J492">
        <v>287</v>
      </c>
      <c r="K492">
        <v>237</v>
      </c>
      <c r="L492">
        <v>305</v>
      </c>
      <c r="M492">
        <v>162</v>
      </c>
      <c r="N492">
        <v>160</v>
      </c>
      <c r="O492">
        <v>152</v>
      </c>
      <c r="P492">
        <v>51</v>
      </c>
      <c r="Q492">
        <v>377</v>
      </c>
      <c r="R492">
        <v>205</v>
      </c>
      <c r="S492">
        <v>155</v>
      </c>
      <c r="T492">
        <v>419</v>
      </c>
      <c r="U492">
        <v>421</v>
      </c>
      <c r="V492">
        <v>63</v>
      </c>
      <c r="W492">
        <v>892</v>
      </c>
      <c r="X492">
        <v>16</v>
      </c>
      <c r="Y492">
        <v>29</v>
      </c>
      <c r="Z492">
        <v>31</v>
      </c>
    </row>
    <row r="493" spans="1:26" x14ac:dyDescent="0.3">
      <c r="A493">
        <v>122031432</v>
      </c>
      <c r="B493" t="s">
        <v>562</v>
      </c>
      <c r="C493">
        <v>400</v>
      </c>
      <c r="D493">
        <v>118</v>
      </c>
      <c r="E493">
        <v>28</v>
      </c>
      <c r="F493">
        <v>183</v>
      </c>
      <c r="G493">
        <v>71</v>
      </c>
      <c r="H493">
        <v>107</v>
      </c>
      <c r="I493">
        <v>175</v>
      </c>
      <c r="J493">
        <v>44</v>
      </c>
      <c r="K493">
        <v>105</v>
      </c>
      <c r="L493">
        <v>129</v>
      </c>
      <c r="M493">
        <v>109</v>
      </c>
      <c r="N493">
        <v>71</v>
      </c>
      <c r="O493">
        <v>33</v>
      </c>
      <c r="P493">
        <v>12</v>
      </c>
      <c r="Q493">
        <v>113</v>
      </c>
      <c r="R493">
        <v>54</v>
      </c>
      <c r="S493">
        <v>86</v>
      </c>
      <c r="T493">
        <v>190</v>
      </c>
      <c r="U493">
        <v>113</v>
      </c>
      <c r="V493" t="s">
        <v>73</v>
      </c>
      <c r="W493">
        <v>207</v>
      </c>
      <c r="X493" t="s">
        <v>73</v>
      </c>
      <c r="Y493" t="s">
        <v>73</v>
      </c>
      <c r="Z493">
        <v>3</v>
      </c>
    </row>
    <row r="494" spans="1:26" x14ac:dyDescent="0.3">
      <c r="A494">
        <v>122031692</v>
      </c>
      <c r="B494" t="s">
        <v>563</v>
      </c>
      <c r="C494">
        <v>490</v>
      </c>
      <c r="D494">
        <v>94</v>
      </c>
      <c r="E494">
        <v>39</v>
      </c>
      <c r="F494">
        <v>207</v>
      </c>
      <c r="G494">
        <v>150</v>
      </c>
      <c r="H494">
        <v>173</v>
      </c>
      <c r="I494">
        <v>223</v>
      </c>
      <c r="J494">
        <v>82</v>
      </c>
      <c r="K494">
        <v>167</v>
      </c>
      <c r="L494">
        <v>128</v>
      </c>
      <c r="M494">
        <v>74</v>
      </c>
      <c r="N494">
        <v>78</v>
      </c>
      <c r="O494">
        <v>62</v>
      </c>
      <c r="P494">
        <v>13</v>
      </c>
      <c r="Q494">
        <v>125</v>
      </c>
      <c r="R494">
        <v>118</v>
      </c>
      <c r="S494">
        <v>134</v>
      </c>
      <c r="T494">
        <v>235</v>
      </c>
      <c r="U494">
        <v>95</v>
      </c>
      <c r="V494" t="s">
        <v>73</v>
      </c>
      <c r="W494">
        <v>514</v>
      </c>
      <c r="X494">
        <v>0</v>
      </c>
      <c r="Y494">
        <v>26</v>
      </c>
      <c r="Z494">
        <v>25</v>
      </c>
    </row>
    <row r="495" spans="1:26" x14ac:dyDescent="0.3">
      <c r="A495">
        <v>122031693</v>
      </c>
      <c r="B495" t="s">
        <v>564</v>
      </c>
      <c r="C495">
        <v>926</v>
      </c>
      <c r="D495">
        <v>192</v>
      </c>
      <c r="E495">
        <v>123</v>
      </c>
      <c r="F495">
        <v>444</v>
      </c>
      <c r="G495">
        <v>167</v>
      </c>
      <c r="H495">
        <v>328</v>
      </c>
      <c r="I495">
        <v>406</v>
      </c>
      <c r="J495">
        <v>135</v>
      </c>
      <c r="K495">
        <v>215</v>
      </c>
      <c r="L495">
        <v>312</v>
      </c>
      <c r="M495">
        <v>105</v>
      </c>
      <c r="N495">
        <v>154</v>
      </c>
      <c r="O495">
        <v>135</v>
      </c>
      <c r="P495">
        <v>33</v>
      </c>
      <c r="Q495">
        <v>276</v>
      </c>
      <c r="R495">
        <v>135</v>
      </c>
      <c r="S495">
        <v>148</v>
      </c>
      <c r="T495">
        <v>347</v>
      </c>
      <c r="U495">
        <v>393</v>
      </c>
      <c r="V495">
        <v>20</v>
      </c>
      <c r="W495">
        <v>648</v>
      </c>
      <c r="X495">
        <v>10</v>
      </c>
      <c r="Y495">
        <v>36</v>
      </c>
      <c r="Z495">
        <v>25</v>
      </c>
    </row>
    <row r="496" spans="1:26" x14ac:dyDescent="0.3">
      <c r="A496">
        <v>122031694</v>
      </c>
      <c r="B496" t="s">
        <v>565</v>
      </c>
      <c r="C496">
        <v>538</v>
      </c>
      <c r="D496">
        <v>80</v>
      </c>
      <c r="E496">
        <v>59</v>
      </c>
      <c r="F496">
        <v>295</v>
      </c>
      <c r="G496">
        <v>104</v>
      </c>
      <c r="H496">
        <v>223</v>
      </c>
      <c r="I496">
        <v>235</v>
      </c>
      <c r="J496">
        <v>128</v>
      </c>
      <c r="K496">
        <v>107</v>
      </c>
      <c r="L496">
        <v>136</v>
      </c>
      <c r="M496">
        <v>55</v>
      </c>
      <c r="N496">
        <v>90</v>
      </c>
      <c r="O496">
        <v>93</v>
      </c>
      <c r="P496">
        <v>24</v>
      </c>
      <c r="Q496">
        <v>166</v>
      </c>
      <c r="R496">
        <v>86</v>
      </c>
      <c r="S496">
        <v>108</v>
      </c>
      <c r="T496">
        <v>150</v>
      </c>
      <c r="U496">
        <v>260</v>
      </c>
      <c r="V496">
        <v>12</v>
      </c>
      <c r="W496">
        <v>400</v>
      </c>
      <c r="X496">
        <v>0</v>
      </c>
      <c r="Y496">
        <v>28</v>
      </c>
      <c r="Z496">
        <v>13</v>
      </c>
    </row>
    <row r="497" spans="1:26" x14ac:dyDescent="0.3">
      <c r="A497">
        <v>122031695</v>
      </c>
      <c r="B497" t="s">
        <v>566</v>
      </c>
      <c r="C497">
        <v>1845</v>
      </c>
      <c r="D497">
        <v>283</v>
      </c>
      <c r="E497">
        <v>240</v>
      </c>
      <c r="F497">
        <v>1060</v>
      </c>
      <c r="G497">
        <v>262</v>
      </c>
      <c r="H497">
        <v>734</v>
      </c>
      <c r="I497">
        <v>828</v>
      </c>
      <c r="J497">
        <v>398</v>
      </c>
      <c r="K497">
        <v>438</v>
      </c>
      <c r="L497">
        <v>420</v>
      </c>
      <c r="M497">
        <v>217</v>
      </c>
      <c r="N497">
        <v>276</v>
      </c>
      <c r="O497">
        <v>298</v>
      </c>
      <c r="P497">
        <v>89</v>
      </c>
      <c r="Q497">
        <v>696</v>
      </c>
      <c r="R497">
        <v>203</v>
      </c>
      <c r="S497">
        <v>191</v>
      </c>
      <c r="T497">
        <v>475</v>
      </c>
      <c r="U497">
        <v>1102</v>
      </c>
      <c r="V497">
        <v>38</v>
      </c>
      <c r="W497">
        <v>1228</v>
      </c>
      <c r="X497">
        <v>0</v>
      </c>
      <c r="Y497">
        <v>131</v>
      </c>
      <c r="Z497">
        <v>45</v>
      </c>
    </row>
    <row r="498" spans="1:26" x14ac:dyDescent="0.3">
      <c r="A498">
        <v>122031696</v>
      </c>
      <c r="B498" t="s">
        <v>567</v>
      </c>
      <c r="C498">
        <v>1041</v>
      </c>
      <c r="D498">
        <v>236</v>
      </c>
      <c r="E498">
        <v>116</v>
      </c>
      <c r="F498">
        <v>473</v>
      </c>
      <c r="G498">
        <v>216</v>
      </c>
      <c r="H498">
        <v>376</v>
      </c>
      <c r="I498">
        <v>429</v>
      </c>
      <c r="J498">
        <v>84</v>
      </c>
      <c r="K498">
        <v>288</v>
      </c>
      <c r="L498">
        <v>401</v>
      </c>
      <c r="M498">
        <v>117</v>
      </c>
      <c r="N498">
        <v>184</v>
      </c>
      <c r="O498">
        <v>141</v>
      </c>
      <c r="P498">
        <v>15</v>
      </c>
      <c r="Q498">
        <v>290</v>
      </c>
      <c r="R498">
        <v>176</v>
      </c>
      <c r="S498">
        <v>290</v>
      </c>
      <c r="T498">
        <v>516</v>
      </c>
      <c r="U498">
        <v>230</v>
      </c>
      <c r="V498" t="s">
        <v>73</v>
      </c>
      <c r="W498">
        <v>786</v>
      </c>
      <c r="X498">
        <v>0</v>
      </c>
      <c r="Y498">
        <v>32</v>
      </c>
      <c r="Z498">
        <v>33</v>
      </c>
    </row>
    <row r="499" spans="1:26" x14ac:dyDescent="0.3">
      <c r="A499">
        <v>122031697</v>
      </c>
      <c r="B499" t="s">
        <v>568</v>
      </c>
      <c r="C499">
        <v>873</v>
      </c>
      <c r="D499">
        <v>113</v>
      </c>
      <c r="E499">
        <v>42</v>
      </c>
      <c r="F499">
        <v>437</v>
      </c>
      <c r="G499">
        <v>281</v>
      </c>
      <c r="H499">
        <v>333</v>
      </c>
      <c r="I499">
        <v>427</v>
      </c>
      <c r="J499">
        <v>298</v>
      </c>
      <c r="K499">
        <v>233</v>
      </c>
      <c r="L499">
        <v>177</v>
      </c>
      <c r="M499">
        <v>77</v>
      </c>
      <c r="N499">
        <v>105</v>
      </c>
      <c r="O499">
        <v>103</v>
      </c>
      <c r="P499">
        <v>41</v>
      </c>
      <c r="Q499">
        <v>268</v>
      </c>
      <c r="R499">
        <v>244</v>
      </c>
      <c r="S499">
        <v>141</v>
      </c>
      <c r="T499">
        <v>210</v>
      </c>
      <c r="U499">
        <v>291</v>
      </c>
      <c r="V499">
        <v>31</v>
      </c>
      <c r="W499">
        <v>738</v>
      </c>
      <c r="X499">
        <v>4</v>
      </c>
      <c r="Y499">
        <v>17</v>
      </c>
      <c r="Z499">
        <v>29</v>
      </c>
    </row>
    <row r="500" spans="1:26" x14ac:dyDescent="0.3">
      <c r="A500">
        <v>123011433</v>
      </c>
      <c r="B500" t="s">
        <v>569</v>
      </c>
      <c r="C500">
        <v>1201</v>
      </c>
      <c r="D500">
        <v>263</v>
      </c>
      <c r="E500">
        <v>81</v>
      </c>
      <c r="F500">
        <v>574</v>
      </c>
      <c r="G500">
        <v>282</v>
      </c>
      <c r="H500">
        <v>443</v>
      </c>
      <c r="I500">
        <v>494</v>
      </c>
      <c r="J500">
        <v>232</v>
      </c>
      <c r="K500">
        <v>329</v>
      </c>
      <c r="L500">
        <v>417</v>
      </c>
      <c r="M500">
        <v>183</v>
      </c>
      <c r="N500">
        <v>158</v>
      </c>
      <c r="O500">
        <v>145</v>
      </c>
      <c r="P500">
        <v>33</v>
      </c>
      <c r="Q500">
        <v>342</v>
      </c>
      <c r="R500">
        <v>259</v>
      </c>
      <c r="S500">
        <v>232</v>
      </c>
      <c r="T500">
        <v>509</v>
      </c>
      <c r="U500">
        <v>305</v>
      </c>
      <c r="V500">
        <v>86</v>
      </c>
      <c r="W500">
        <v>1118</v>
      </c>
      <c r="X500">
        <v>36</v>
      </c>
      <c r="Y500">
        <v>9</v>
      </c>
      <c r="Z500">
        <v>59</v>
      </c>
    </row>
    <row r="501" spans="1:26" x14ac:dyDescent="0.3">
      <c r="A501">
        <v>123011698</v>
      </c>
      <c r="B501" t="s">
        <v>570</v>
      </c>
      <c r="C501">
        <v>733</v>
      </c>
      <c r="D501">
        <v>223</v>
      </c>
      <c r="E501">
        <v>60</v>
      </c>
      <c r="F501">
        <v>399</v>
      </c>
      <c r="G501">
        <v>51</v>
      </c>
      <c r="H501">
        <v>235</v>
      </c>
      <c r="I501">
        <v>275</v>
      </c>
      <c r="J501">
        <v>58</v>
      </c>
      <c r="K501">
        <v>126</v>
      </c>
      <c r="L501">
        <v>368</v>
      </c>
      <c r="M501">
        <v>145</v>
      </c>
      <c r="N501">
        <v>128</v>
      </c>
      <c r="O501">
        <v>85</v>
      </c>
      <c r="P501">
        <v>10</v>
      </c>
      <c r="Q501">
        <v>242</v>
      </c>
      <c r="R501">
        <v>44</v>
      </c>
      <c r="S501">
        <v>31</v>
      </c>
      <c r="T501">
        <v>387</v>
      </c>
      <c r="U501">
        <v>292</v>
      </c>
      <c r="V501">
        <v>10</v>
      </c>
      <c r="W501">
        <v>461</v>
      </c>
      <c r="X501">
        <v>15</v>
      </c>
      <c r="Y501">
        <v>29</v>
      </c>
      <c r="Z501">
        <v>30</v>
      </c>
    </row>
    <row r="502" spans="1:26" x14ac:dyDescent="0.3">
      <c r="A502">
        <v>123011699</v>
      </c>
      <c r="B502" t="s">
        <v>571</v>
      </c>
      <c r="C502">
        <v>1657</v>
      </c>
      <c r="D502">
        <v>479</v>
      </c>
      <c r="E502">
        <v>157</v>
      </c>
      <c r="F502">
        <v>801</v>
      </c>
      <c r="G502">
        <v>220</v>
      </c>
      <c r="H502">
        <v>544</v>
      </c>
      <c r="I502">
        <v>634</v>
      </c>
      <c r="J502">
        <v>246</v>
      </c>
      <c r="K502">
        <v>288</v>
      </c>
      <c r="L502">
        <v>684</v>
      </c>
      <c r="M502">
        <v>320</v>
      </c>
      <c r="N502">
        <v>223</v>
      </c>
      <c r="O502">
        <v>172</v>
      </c>
      <c r="P502">
        <v>54</v>
      </c>
      <c r="Q502">
        <v>521</v>
      </c>
      <c r="R502">
        <v>208</v>
      </c>
      <c r="S502">
        <v>179</v>
      </c>
      <c r="T502">
        <v>603</v>
      </c>
      <c r="U502">
        <v>558</v>
      </c>
      <c r="V502">
        <v>237</v>
      </c>
      <c r="W502">
        <v>1146</v>
      </c>
      <c r="X502">
        <v>84</v>
      </c>
      <c r="Y502">
        <v>15</v>
      </c>
      <c r="Z502">
        <v>97</v>
      </c>
    </row>
    <row r="503" spans="1:26" x14ac:dyDescent="0.3">
      <c r="A503">
        <v>123011700</v>
      </c>
      <c r="B503" t="s">
        <v>572</v>
      </c>
      <c r="C503">
        <v>944</v>
      </c>
      <c r="D503">
        <v>290</v>
      </c>
      <c r="E503">
        <v>114</v>
      </c>
      <c r="F503">
        <v>432</v>
      </c>
      <c r="G503">
        <v>107</v>
      </c>
      <c r="H503">
        <v>294</v>
      </c>
      <c r="I503">
        <v>359</v>
      </c>
      <c r="J503">
        <v>43</v>
      </c>
      <c r="K503">
        <v>179</v>
      </c>
      <c r="L503">
        <v>510</v>
      </c>
      <c r="M503">
        <v>114</v>
      </c>
      <c r="N503">
        <v>191</v>
      </c>
      <c r="O503">
        <v>88</v>
      </c>
      <c r="P503">
        <v>5</v>
      </c>
      <c r="Q503">
        <v>282</v>
      </c>
      <c r="R503">
        <v>86</v>
      </c>
      <c r="S503">
        <v>109</v>
      </c>
      <c r="T503">
        <v>621</v>
      </c>
      <c r="U503">
        <v>213</v>
      </c>
      <c r="V503" t="s">
        <v>73</v>
      </c>
      <c r="W503">
        <v>696</v>
      </c>
      <c r="X503">
        <v>17</v>
      </c>
      <c r="Y503">
        <v>26</v>
      </c>
      <c r="Z503">
        <v>31</v>
      </c>
    </row>
    <row r="504" spans="1:26" x14ac:dyDescent="0.3">
      <c r="A504">
        <v>123011701</v>
      </c>
      <c r="B504" t="s">
        <v>573</v>
      </c>
      <c r="C504">
        <v>2129</v>
      </c>
      <c r="D504">
        <v>682</v>
      </c>
      <c r="E504">
        <v>240</v>
      </c>
      <c r="F504">
        <v>1014</v>
      </c>
      <c r="G504">
        <v>193</v>
      </c>
      <c r="H504">
        <v>650</v>
      </c>
      <c r="I504">
        <v>797</v>
      </c>
      <c r="J504">
        <v>144</v>
      </c>
      <c r="K504">
        <v>315</v>
      </c>
      <c r="L504">
        <v>1019</v>
      </c>
      <c r="M504">
        <v>427</v>
      </c>
      <c r="N504">
        <v>327</v>
      </c>
      <c r="O504">
        <v>239</v>
      </c>
      <c r="P504">
        <v>37</v>
      </c>
      <c r="Q504">
        <v>669</v>
      </c>
      <c r="R504">
        <v>175</v>
      </c>
      <c r="S504">
        <v>198</v>
      </c>
      <c r="T504">
        <v>1024</v>
      </c>
      <c r="U504">
        <v>756</v>
      </c>
      <c r="V504">
        <v>139</v>
      </c>
      <c r="W504">
        <v>1354</v>
      </c>
      <c r="X504">
        <v>54</v>
      </c>
      <c r="Y504">
        <v>41</v>
      </c>
      <c r="Z504">
        <v>86</v>
      </c>
    </row>
    <row r="505" spans="1:26" x14ac:dyDescent="0.3">
      <c r="A505">
        <v>123011702</v>
      </c>
      <c r="B505" t="s">
        <v>574</v>
      </c>
      <c r="C505">
        <v>1060</v>
      </c>
      <c r="D505">
        <v>335</v>
      </c>
      <c r="E505">
        <v>93</v>
      </c>
      <c r="F505">
        <v>539</v>
      </c>
      <c r="G505">
        <v>93</v>
      </c>
      <c r="H505">
        <v>313</v>
      </c>
      <c r="I505">
        <v>412</v>
      </c>
      <c r="J505">
        <v>70</v>
      </c>
      <c r="K505">
        <v>155</v>
      </c>
      <c r="L505">
        <v>564</v>
      </c>
      <c r="M505">
        <v>136</v>
      </c>
      <c r="N505">
        <v>218</v>
      </c>
      <c r="O505">
        <v>111</v>
      </c>
      <c r="P505">
        <v>14</v>
      </c>
      <c r="Q505">
        <v>301</v>
      </c>
      <c r="R505">
        <v>82</v>
      </c>
      <c r="S505">
        <v>83</v>
      </c>
      <c r="T505">
        <v>699</v>
      </c>
      <c r="U505">
        <v>277</v>
      </c>
      <c r="V505" t="s">
        <v>73</v>
      </c>
      <c r="W505">
        <v>500</v>
      </c>
      <c r="X505">
        <v>46</v>
      </c>
      <c r="Y505">
        <v>8</v>
      </c>
      <c r="Z505">
        <v>34</v>
      </c>
    </row>
    <row r="506" spans="1:26" x14ac:dyDescent="0.3">
      <c r="A506">
        <v>123021436</v>
      </c>
      <c r="B506" t="s">
        <v>575</v>
      </c>
      <c r="C506">
        <v>3729</v>
      </c>
      <c r="D506">
        <v>1250</v>
      </c>
      <c r="E506">
        <v>322</v>
      </c>
      <c r="F506">
        <v>1772</v>
      </c>
      <c r="G506">
        <v>385</v>
      </c>
      <c r="H506">
        <v>1081</v>
      </c>
      <c r="I506">
        <v>1398</v>
      </c>
      <c r="J506">
        <v>402</v>
      </c>
      <c r="K506">
        <v>495</v>
      </c>
      <c r="L506">
        <v>1726</v>
      </c>
      <c r="M506">
        <v>1031</v>
      </c>
      <c r="N506">
        <v>298</v>
      </c>
      <c r="O506">
        <v>287</v>
      </c>
      <c r="P506">
        <v>145</v>
      </c>
      <c r="Q506">
        <v>1400</v>
      </c>
      <c r="R506">
        <v>350</v>
      </c>
      <c r="S506">
        <v>177</v>
      </c>
      <c r="T506">
        <v>1066</v>
      </c>
      <c r="U506">
        <v>1320</v>
      </c>
      <c r="V506">
        <v>1111</v>
      </c>
      <c r="W506">
        <v>3190</v>
      </c>
      <c r="X506">
        <v>433</v>
      </c>
      <c r="Y506">
        <v>141</v>
      </c>
      <c r="Z506">
        <v>327</v>
      </c>
    </row>
    <row r="507" spans="1:26" x14ac:dyDescent="0.3">
      <c r="A507">
        <v>123021437</v>
      </c>
      <c r="B507" t="s">
        <v>576</v>
      </c>
      <c r="C507">
        <v>3699</v>
      </c>
      <c r="D507">
        <v>945</v>
      </c>
      <c r="E507">
        <v>410</v>
      </c>
      <c r="F507">
        <v>1827</v>
      </c>
      <c r="G507">
        <v>517</v>
      </c>
      <c r="H507">
        <v>1295</v>
      </c>
      <c r="I507">
        <v>1459</v>
      </c>
      <c r="J507">
        <v>713</v>
      </c>
      <c r="K507">
        <v>578</v>
      </c>
      <c r="L507">
        <v>1402</v>
      </c>
      <c r="M507">
        <v>711</v>
      </c>
      <c r="N507">
        <v>347</v>
      </c>
      <c r="O507">
        <v>518</v>
      </c>
      <c r="P507">
        <v>153</v>
      </c>
      <c r="Q507">
        <v>1265</v>
      </c>
      <c r="R507">
        <v>471</v>
      </c>
      <c r="S507">
        <v>252</v>
      </c>
      <c r="T507">
        <v>995</v>
      </c>
      <c r="U507">
        <v>1690</v>
      </c>
      <c r="V507">
        <v>523</v>
      </c>
      <c r="W507">
        <v>3035</v>
      </c>
      <c r="X507">
        <v>169</v>
      </c>
      <c r="Y507">
        <v>228</v>
      </c>
      <c r="Z507">
        <v>209</v>
      </c>
    </row>
    <row r="508" spans="1:26" x14ac:dyDescent="0.3">
      <c r="A508">
        <v>123021438</v>
      </c>
      <c r="B508" t="s">
        <v>577</v>
      </c>
      <c r="C508">
        <v>3411</v>
      </c>
      <c r="D508">
        <v>1225</v>
      </c>
      <c r="E508">
        <v>235</v>
      </c>
      <c r="F508">
        <v>1573</v>
      </c>
      <c r="G508">
        <v>378</v>
      </c>
      <c r="H508">
        <v>950</v>
      </c>
      <c r="I508">
        <v>1236</v>
      </c>
      <c r="J508">
        <v>216</v>
      </c>
      <c r="K508">
        <v>483</v>
      </c>
      <c r="L508">
        <v>1617</v>
      </c>
      <c r="M508">
        <v>1012</v>
      </c>
      <c r="N508">
        <v>358</v>
      </c>
      <c r="O508">
        <v>240</v>
      </c>
      <c r="P508">
        <v>104</v>
      </c>
      <c r="Q508">
        <v>1140</v>
      </c>
      <c r="R508">
        <v>344</v>
      </c>
      <c r="S508">
        <v>281</v>
      </c>
      <c r="T508">
        <v>1240</v>
      </c>
      <c r="U508">
        <v>1053</v>
      </c>
      <c r="V508">
        <v>706</v>
      </c>
      <c r="W508">
        <v>2863</v>
      </c>
      <c r="X508">
        <v>193</v>
      </c>
      <c r="Y508">
        <v>194</v>
      </c>
      <c r="Z508">
        <v>205</v>
      </c>
    </row>
    <row r="509" spans="1:26" x14ac:dyDescent="0.3">
      <c r="A509">
        <v>123021439</v>
      </c>
      <c r="B509" t="s">
        <v>578</v>
      </c>
      <c r="C509" t="s">
        <v>73</v>
      </c>
      <c r="D509" t="s">
        <v>73</v>
      </c>
      <c r="E509" t="s">
        <v>73</v>
      </c>
      <c r="F509" t="s">
        <v>73</v>
      </c>
      <c r="G509" t="s">
        <v>73</v>
      </c>
      <c r="H509" t="s">
        <v>73</v>
      </c>
      <c r="I509" t="s">
        <v>73</v>
      </c>
      <c r="J509" t="s">
        <v>73</v>
      </c>
      <c r="K509" t="s">
        <v>73</v>
      </c>
      <c r="L509" t="s">
        <v>73</v>
      </c>
      <c r="M509" t="s">
        <v>73</v>
      </c>
      <c r="N509" t="s">
        <v>73</v>
      </c>
      <c r="O509" t="s">
        <v>73</v>
      </c>
      <c r="P509" t="s">
        <v>73</v>
      </c>
      <c r="Q509" t="s">
        <v>73</v>
      </c>
      <c r="R509" t="s">
        <v>73</v>
      </c>
      <c r="S509" t="s">
        <v>73</v>
      </c>
      <c r="T509" t="s">
        <v>73</v>
      </c>
      <c r="U509" t="s">
        <v>73</v>
      </c>
      <c r="V509" t="s">
        <v>73</v>
      </c>
      <c r="W509" t="s">
        <v>73</v>
      </c>
      <c r="X509" t="s">
        <v>73</v>
      </c>
      <c r="Y509" t="s">
        <v>73</v>
      </c>
      <c r="Z509" t="s">
        <v>73</v>
      </c>
    </row>
    <row r="510" spans="1:26" x14ac:dyDescent="0.3">
      <c r="A510">
        <v>123021441</v>
      </c>
      <c r="B510" t="s">
        <v>579</v>
      </c>
      <c r="C510">
        <v>2660</v>
      </c>
      <c r="D510">
        <v>763</v>
      </c>
      <c r="E510">
        <v>239</v>
      </c>
      <c r="F510">
        <v>1268</v>
      </c>
      <c r="G510">
        <v>391</v>
      </c>
      <c r="H510">
        <v>869</v>
      </c>
      <c r="I510">
        <v>1029</v>
      </c>
      <c r="J510">
        <v>425</v>
      </c>
      <c r="K510">
        <v>421</v>
      </c>
      <c r="L510">
        <v>1149</v>
      </c>
      <c r="M510">
        <v>580</v>
      </c>
      <c r="N510">
        <v>217</v>
      </c>
      <c r="O510">
        <v>307</v>
      </c>
      <c r="P510">
        <v>89</v>
      </c>
      <c r="Q510">
        <v>929</v>
      </c>
      <c r="R510">
        <v>356</v>
      </c>
      <c r="S510">
        <v>277</v>
      </c>
      <c r="T510">
        <v>822</v>
      </c>
      <c r="U510">
        <v>937</v>
      </c>
      <c r="V510">
        <v>534</v>
      </c>
      <c r="W510">
        <v>2289</v>
      </c>
      <c r="X510">
        <v>155</v>
      </c>
      <c r="Y510">
        <v>143</v>
      </c>
      <c r="Z510">
        <v>198</v>
      </c>
    </row>
    <row r="511" spans="1:26" x14ac:dyDescent="0.3">
      <c r="A511">
        <v>123021443</v>
      </c>
      <c r="B511" t="s">
        <v>580</v>
      </c>
      <c r="C511">
        <v>3725</v>
      </c>
      <c r="D511">
        <v>1188</v>
      </c>
      <c r="E511">
        <v>300</v>
      </c>
      <c r="F511">
        <v>1820</v>
      </c>
      <c r="G511">
        <v>417</v>
      </c>
      <c r="H511">
        <v>1205</v>
      </c>
      <c r="I511">
        <v>1332</v>
      </c>
      <c r="J511">
        <v>360</v>
      </c>
      <c r="K511">
        <v>451</v>
      </c>
      <c r="L511">
        <v>1958</v>
      </c>
      <c r="M511">
        <v>824</v>
      </c>
      <c r="N511">
        <v>365</v>
      </c>
      <c r="O511">
        <v>394</v>
      </c>
      <c r="P511">
        <v>114</v>
      </c>
      <c r="Q511">
        <v>1287</v>
      </c>
      <c r="R511">
        <v>376</v>
      </c>
      <c r="S511">
        <v>285</v>
      </c>
      <c r="T511">
        <v>1353</v>
      </c>
      <c r="U511">
        <v>1125</v>
      </c>
      <c r="V511">
        <v>893</v>
      </c>
      <c r="W511">
        <v>3217</v>
      </c>
      <c r="X511">
        <v>168</v>
      </c>
      <c r="Y511">
        <v>236</v>
      </c>
      <c r="Z511">
        <v>254</v>
      </c>
    </row>
    <row r="512" spans="1:26" x14ac:dyDescent="0.3">
      <c r="A512">
        <v>123021444</v>
      </c>
      <c r="B512" t="s">
        <v>581</v>
      </c>
      <c r="C512">
        <v>3311</v>
      </c>
      <c r="D512">
        <v>1015</v>
      </c>
      <c r="E512">
        <v>336</v>
      </c>
      <c r="F512">
        <v>1541</v>
      </c>
      <c r="G512">
        <v>420</v>
      </c>
      <c r="H512">
        <v>984</v>
      </c>
      <c r="I512">
        <v>1313</v>
      </c>
      <c r="J512">
        <v>346</v>
      </c>
      <c r="K512">
        <v>468</v>
      </c>
      <c r="L512">
        <v>1351</v>
      </c>
      <c r="M512">
        <v>903</v>
      </c>
      <c r="N512">
        <v>217</v>
      </c>
      <c r="O512">
        <v>346</v>
      </c>
      <c r="P512">
        <v>147</v>
      </c>
      <c r="Q512">
        <v>1205</v>
      </c>
      <c r="R512">
        <v>382</v>
      </c>
      <c r="S512">
        <v>253</v>
      </c>
      <c r="T512">
        <v>934</v>
      </c>
      <c r="U512">
        <v>1180</v>
      </c>
      <c r="V512">
        <v>823</v>
      </c>
      <c r="W512">
        <v>3148</v>
      </c>
      <c r="X512">
        <v>316</v>
      </c>
      <c r="Y512">
        <v>188</v>
      </c>
      <c r="Z512">
        <v>275</v>
      </c>
    </row>
    <row r="513" spans="1:26" x14ac:dyDescent="0.3">
      <c r="A513">
        <v>123021703</v>
      </c>
      <c r="B513" t="s">
        <v>582</v>
      </c>
      <c r="C513">
        <v>2058</v>
      </c>
      <c r="D513">
        <v>688</v>
      </c>
      <c r="E513">
        <v>211</v>
      </c>
      <c r="F513">
        <v>1044</v>
      </c>
      <c r="G513">
        <v>115</v>
      </c>
      <c r="H513">
        <v>651</v>
      </c>
      <c r="I513">
        <v>719</v>
      </c>
      <c r="J513">
        <v>155</v>
      </c>
      <c r="K513">
        <v>260</v>
      </c>
      <c r="L513">
        <v>1238</v>
      </c>
      <c r="M513">
        <v>261</v>
      </c>
      <c r="N513">
        <v>362</v>
      </c>
      <c r="O513">
        <v>208</v>
      </c>
      <c r="P513">
        <v>27</v>
      </c>
      <c r="Q513">
        <v>678</v>
      </c>
      <c r="R513">
        <v>94</v>
      </c>
      <c r="S513">
        <v>82</v>
      </c>
      <c r="T513">
        <v>1080</v>
      </c>
      <c r="U513">
        <v>807</v>
      </c>
      <c r="V513" t="s">
        <v>73</v>
      </c>
      <c r="W513">
        <v>1217</v>
      </c>
      <c r="X513">
        <v>17</v>
      </c>
      <c r="Y513">
        <v>116</v>
      </c>
      <c r="Z513">
        <v>53</v>
      </c>
    </row>
    <row r="514" spans="1:26" x14ac:dyDescent="0.3">
      <c r="A514">
        <v>123021704</v>
      </c>
      <c r="B514" t="s">
        <v>583</v>
      </c>
      <c r="C514">
        <v>1318</v>
      </c>
      <c r="D514">
        <v>386</v>
      </c>
      <c r="E514">
        <v>117</v>
      </c>
      <c r="F514">
        <v>665</v>
      </c>
      <c r="G514">
        <v>149</v>
      </c>
      <c r="H514">
        <v>437</v>
      </c>
      <c r="I514">
        <v>494</v>
      </c>
      <c r="J514">
        <v>127</v>
      </c>
      <c r="K514">
        <v>207</v>
      </c>
      <c r="L514">
        <v>660</v>
      </c>
      <c r="M514">
        <v>230</v>
      </c>
      <c r="N514">
        <v>145</v>
      </c>
      <c r="O514">
        <v>160</v>
      </c>
      <c r="P514">
        <v>29</v>
      </c>
      <c r="Q514">
        <v>466</v>
      </c>
      <c r="R514">
        <v>131</v>
      </c>
      <c r="S514">
        <v>124</v>
      </c>
      <c r="T514">
        <v>432</v>
      </c>
      <c r="U514">
        <v>614</v>
      </c>
      <c r="V514">
        <v>137</v>
      </c>
      <c r="W514">
        <v>1045</v>
      </c>
      <c r="X514">
        <v>45</v>
      </c>
      <c r="Y514">
        <v>105</v>
      </c>
      <c r="Z514">
        <v>72</v>
      </c>
    </row>
    <row r="515" spans="1:26" x14ac:dyDescent="0.3">
      <c r="A515">
        <v>123021705</v>
      </c>
      <c r="B515" t="s">
        <v>584</v>
      </c>
      <c r="C515">
        <v>2398</v>
      </c>
      <c r="D515">
        <v>703</v>
      </c>
      <c r="E515">
        <v>224</v>
      </c>
      <c r="F515">
        <v>1199</v>
      </c>
      <c r="G515">
        <v>273</v>
      </c>
      <c r="H515">
        <v>761</v>
      </c>
      <c r="I515">
        <v>935</v>
      </c>
      <c r="J515">
        <v>278</v>
      </c>
      <c r="K515">
        <v>336</v>
      </c>
      <c r="L515">
        <v>1138</v>
      </c>
      <c r="M515">
        <v>497</v>
      </c>
      <c r="N515">
        <v>224</v>
      </c>
      <c r="O515">
        <v>289</v>
      </c>
      <c r="P515">
        <v>88</v>
      </c>
      <c r="Q515">
        <v>859</v>
      </c>
      <c r="R515">
        <v>237</v>
      </c>
      <c r="S515">
        <v>220</v>
      </c>
      <c r="T515">
        <v>757</v>
      </c>
      <c r="U515">
        <v>1120</v>
      </c>
      <c r="V515">
        <v>241</v>
      </c>
      <c r="W515">
        <v>2340</v>
      </c>
      <c r="X515">
        <v>129</v>
      </c>
      <c r="Y515">
        <v>178</v>
      </c>
      <c r="Z515">
        <v>142</v>
      </c>
    </row>
    <row r="516" spans="1:26" x14ac:dyDescent="0.3">
      <c r="A516">
        <v>123021706</v>
      </c>
      <c r="B516" t="s">
        <v>585</v>
      </c>
      <c r="C516">
        <v>2883</v>
      </c>
      <c r="D516">
        <v>978</v>
      </c>
      <c r="E516">
        <v>186</v>
      </c>
      <c r="F516">
        <v>1464</v>
      </c>
      <c r="G516">
        <v>255</v>
      </c>
      <c r="H516">
        <v>794</v>
      </c>
      <c r="I516">
        <v>1111</v>
      </c>
      <c r="J516">
        <v>338</v>
      </c>
      <c r="K516">
        <v>328</v>
      </c>
      <c r="L516">
        <v>1324</v>
      </c>
      <c r="M516">
        <v>743</v>
      </c>
      <c r="N516">
        <v>191</v>
      </c>
      <c r="O516">
        <v>182</v>
      </c>
      <c r="P516">
        <v>98</v>
      </c>
      <c r="Q516">
        <v>1203</v>
      </c>
      <c r="R516">
        <v>230</v>
      </c>
      <c r="S516">
        <v>172</v>
      </c>
      <c r="T516">
        <v>730</v>
      </c>
      <c r="U516">
        <v>986</v>
      </c>
      <c r="V516">
        <v>905</v>
      </c>
      <c r="W516">
        <v>2974</v>
      </c>
      <c r="X516">
        <v>290</v>
      </c>
      <c r="Y516">
        <v>220</v>
      </c>
      <c r="Z516">
        <v>231</v>
      </c>
    </row>
    <row r="517" spans="1:26" x14ac:dyDescent="0.3">
      <c r="A517">
        <v>123031445</v>
      </c>
      <c r="B517" t="s">
        <v>586</v>
      </c>
      <c r="C517">
        <v>670</v>
      </c>
      <c r="D517">
        <v>169</v>
      </c>
      <c r="E517">
        <v>51</v>
      </c>
      <c r="F517">
        <v>316</v>
      </c>
      <c r="G517">
        <v>134</v>
      </c>
      <c r="H517">
        <v>219</v>
      </c>
      <c r="I517">
        <v>282</v>
      </c>
      <c r="J517">
        <v>100</v>
      </c>
      <c r="K517">
        <v>141</v>
      </c>
      <c r="L517">
        <v>300</v>
      </c>
      <c r="M517">
        <v>91</v>
      </c>
      <c r="N517">
        <v>90</v>
      </c>
      <c r="O517">
        <v>69</v>
      </c>
      <c r="P517">
        <v>21</v>
      </c>
      <c r="Q517">
        <v>195</v>
      </c>
      <c r="R517">
        <v>127</v>
      </c>
      <c r="S517">
        <v>114</v>
      </c>
      <c r="T517">
        <v>338</v>
      </c>
      <c r="U517">
        <v>169</v>
      </c>
      <c r="V517" t="s">
        <v>73</v>
      </c>
      <c r="W517">
        <v>608</v>
      </c>
      <c r="X517">
        <v>59</v>
      </c>
      <c r="Y517" t="s">
        <v>73</v>
      </c>
      <c r="Z517">
        <v>35</v>
      </c>
    </row>
    <row r="518" spans="1:26" x14ac:dyDescent="0.3">
      <c r="A518">
        <v>123031446</v>
      </c>
      <c r="B518" t="s">
        <v>587</v>
      </c>
      <c r="C518">
        <v>976</v>
      </c>
      <c r="D518">
        <v>316</v>
      </c>
      <c r="E518">
        <v>74</v>
      </c>
      <c r="F518">
        <v>427</v>
      </c>
      <c r="G518">
        <v>158</v>
      </c>
      <c r="H518">
        <v>298</v>
      </c>
      <c r="I518">
        <v>361</v>
      </c>
      <c r="J518">
        <v>71</v>
      </c>
      <c r="K518">
        <v>209</v>
      </c>
      <c r="L518">
        <v>442</v>
      </c>
      <c r="M518">
        <v>179</v>
      </c>
      <c r="N518">
        <v>161</v>
      </c>
      <c r="O518">
        <v>76</v>
      </c>
      <c r="P518">
        <v>8</v>
      </c>
      <c r="Q518">
        <v>267</v>
      </c>
      <c r="R518">
        <v>146</v>
      </c>
      <c r="S518">
        <v>138</v>
      </c>
      <c r="T518">
        <v>545</v>
      </c>
      <c r="U518">
        <v>234</v>
      </c>
      <c r="V518" t="s">
        <v>73</v>
      </c>
      <c r="W518">
        <v>607</v>
      </c>
      <c r="X518">
        <v>29</v>
      </c>
      <c r="Y518">
        <v>7</v>
      </c>
      <c r="Z518">
        <v>36</v>
      </c>
    </row>
    <row r="519" spans="1:26" x14ac:dyDescent="0.3">
      <c r="A519">
        <v>123031447</v>
      </c>
      <c r="B519" t="s">
        <v>588</v>
      </c>
      <c r="C519">
        <v>2517</v>
      </c>
      <c r="D519">
        <v>734</v>
      </c>
      <c r="E519">
        <v>214</v>
      </c>
      <c r="F519">
        <v>1152</v>
      </c>
      <c r="G519">
        <v>417</v>
      </c>
      <c r="H519">
        <v>769</v>
      </c>
      <c r="I519">
        <v>1014</v>
      </c>
      <c r="J519">
        <v>342</v>
      </c>
      <c r="K519">
        <v>482</v>
      </c>
      <c r="L519">
        <v>977</v>
      </c>
      <c r="M519">
        <v>582</v>
      </c>
      <c r="N519">
        <v>299</v>
      </c>
      <c r="O519">
        <v>254</v>
      </c>
      <c r="P519">
        <v>79</v>
      </c>
      <c r="Q519">
        <v>768</v>
      </c>
      <c r="R519">
        <v>383</v>
      </c>
      <c r="S519">
        <v>299</v>
      </c>
      <c r="T519">
        <v>1047</v>
      </c>
      <c r="U519">
        <v>885</v>
      </c>
      <c r="V519">
        <v>153</v>
      </c>
      <c r="W519">
        <v>1971</v>
      </c>
      <c r="X519">
        <v>135</v>
      </c>
      <c r="Y519">
        <v>28</v>
      </c>
      <c r="Z519">
        <v>142</v>
      </c>
    </row>
    <row r="520" spans="1:26" x14ac:dyDescent="0.3">
      <c r="A520">
        <v>123031448</v>
      </c>
      <c r="B520" t="s">
        <v>589</v>
      </c>
      <c r="C520">
        <v>1064</v>
      </c>
      <c r="D520">
        <v>318</v>
      </c>
      <c r="E520">
        <v>89</v>
      </c>
      <c r="F520">
        <v>502</v>
      </c>
      <c r="G520">
        <v>155</v>
      </c>
      <c r="H520">
        <v>339</v>
      </c>
      <c r="I520">
        <v>407</v>
      </c>
      <c r="J520">
        <v>62</v>
      </c>
      <c r="K520">
        <v>236</v>
      </c>
      <c r="L520">
        <v>557</v>
      </c>
      <c r="M520">
        <v>134</v>
      </c>
      <c r="N520">
        <v>182</v>
      </c>
      <c r="O520">
        <v>98</v>
      </c>
      <c r="P520">
        <v>11</v>
      </c>
      <c r="Q520">
        <v>319</v>
      </c>
      <c r="R520">
        <v>136</v>
      </c>
      <c r="S520">
        <v>168</v>
      </c>
      <c r="T520">
        <v>620</v>
      </c>
      <c r="U520">
        <v>258</v>
      </c>
      <c r="V520" t="s">
        <v>73</v>
      </c>
      <c r="W520">
        <v>755</v>
      </c>
      <c r="X520">
        <v>30</v>
      </c>
      <c r="Y520">
        <v>18</v>
      </c>
      <c r="Z520">
        <v>31</v>
      </c>
    </row>
    <row r="521" spans="1:26" x14ac:dyDescent="0.3">
      <c r="A521">
        <v>124011449</v>
      </c>
      <c r="B521" t="s">
        <v>590</v>
      </c>
      <c r="C521">
        <v>661</v>
      </c>
      <c r="D521">
        <v>111</v>
      </c>
      <c r="E521">
        <v>40</v>
      </c>
      <c r="F521">
        <v>320</v>
      </c>
      <c r="G521">
        <v>190</v>
      </c>
      <c r="H521">
        <v>220</v>
      </c>
      <c r="I521">
        <v>330</v>
      </c>
      <c r="J521">
        <v>237</v>
      </c>
      <c r="K521">
        <v>151</v>
      </c>
      <c r="L521">
        <v>115</v>
      </c>
      <c r="M521">
        <v>130</v>
      </c>
      <c r="N521">
        <v>43</v>
      </c>
      <c r="O521">
        <v>110</v>
      </c>
      <c r="P521">
        <v>33</v>
      </c>
      <c r="Q521">
        <v>199</v>
      </c>
      <c r="R521">
        <v>164</v>
      </c>
      <c r="S521">
        <v>173</v>
      </c>
      <c r="T521">
        <v>195</v>
      </c>
      <c r="U521">
        <v>252</v>
      </c>
      <c r="V521" t="s">
        <v>73</v>
      </c>
      <c r="W521">
        <v>818</v>
      </c>
      <c r="X521">
        <v>9</v>
      </c>
      <c r="Y521">
        <v>6</v>
      </c>
      <c r="Z521">
        <v>72</v>
      </c>
    </row>
    <row r="522" spans="1:26" x14ac:dyDescent="0.3">
      <c r="A522">
        <v>124011450</v>
      </c>
      <c r="B522" t="s">
        <v>591</v>
      </c>
      <c r="C522">
        <v>1284</v>
      </c>
      <c r="D522">
        <v>310</v>
      </c>
      <c r="E522">
        <v>109</v>
      </c>
      <c r="F522">
        <v>591</v>
      </c>
      <c r="G522">
        <v>274</v>
      </c>
      <c r="H522">
        <v>431</v>
      </c>
      <c r="I522">
        <v>543</v>
      </c>
      <c r="J522">
        <v>191</v>
      </c>
      <c r="K522">
        <v>333</v>
      </c>
      <c r="L522">
        <v>403</v>
      </c>
      <c r="M522">
        <v>256</v>
      </c>
      <c r="N522">
        <v>149</v>
      </c>
      <c r="O522">
        <v>186</v>
      </c>
      <c r="P522">
        <v>45</v>
      </c>
      <c r="Q522">
        <v>364</v>
      </c>
      <c r="R522">
        <v>230</v>
      </c>
      <c r="S522">
        <v>287</v>
      </c>
      <c r="T522">
        <v>474</v>
      </c>
      <c r="U522">
        <v>408</v>
      </c>
      <c r="V522">
        <v>67</v>
      </c>
      <c r="W522">
        <v>1169</v>
      </c>
      <c r="X522">
        <v>29</v>
      </c>
      <c r="Y522">
        <v>4</v>
      </c>
      <c r="Z522">
        <v>76</v>
      </c>
    </row>
    <row r="523" spans="1:26" x14ac:dyDescent="0.3">
      <c r="A523">
        <v>124011451</v>
      </c>
      <c r="B523" t="s">
        <v>592</v>
      </c>
      <c r="C523" t="s">
        <v>73</v>
      </c>
      <c r="D523" t="s">
        <v>73</v>
      </c>
      <c r="E523" t="s">
        <v>73</v>
      </c>
      <c r="F523" t="s">
        <v>73</v>
      </c>
      <c r="G523" t="s">
        <v>73</v>
      </c>
      <c r="H523" t="s">
        <v>73</v>
      </c>
      <c r="I523" t="s">
        <v>73</v>
      </c>
      <c r="J523" t="s">
        <v>73</v>
      </c>
      <c r="K523" t="s">
        <v>73</v>
      </c>
      <c r="L523" t="s">
        <v>73</v>
      </c>
      <c r="M523" t="s">
        <v>73</v>
      </c>
      <c r="N523" t="s">
        <v>73</v>
      </c>
      <c r="O523" t="s">
        <v>73</v>
      </c>
      <c r="P523" t="s">
        <v>73</v>
      </c>
      <c r="Q523" t="s">
        <v>73</v>
      </c>
      <c r="R523" t="s">
        <v>73</v>
      </c>
      <c r="S523" t="s">
        <v>73</v>
      </c>
      <c r="T523" t="s">
        <v>73</v>
      </c>
      <c r="U523" t="s">
        <v>73</v>
      </c>
      <c r="V523" t="s">
        <v>73</v>
      </c>
      <c r="W523" t="s">
        <v>73</v>
      </c>
      <c r="X523" t="s">
        <v>73</v>
      </c>
      <c r="Y523" t="s">
        <v>73</v>
      </c>
      <c r="Z523" t="s">
        <v>73</v>
      </c>
    </row>
    <row r="524" spans="1:26" x14ac:dyDescent="0.3">
      <c r="A524">
        <v>124011452</v>
      </c>
      <c r="B524" t="s">
        <v>593</v>
      </c>
      <c r="C524">
        <v>1901</v>
      </c>
      <c r="D524">
        <v>325</v>
      </c>
      <c r="E524">
        <v>156</v>
      </c>
      <c r="F524">
        <v>914</v>
      </c>
      <c r="G524">
        <v>505</v>
      </c>
      <c r="H524">
        <v>690</v>
      </c>
      <c r="I524">
        <v>885</v>
      </c>
      <c r="J524">
        <v>660</v>
      </c>
      <c r="K524">
        <v>372</v>
      </c>
      <c r="L524">
        <v>270</v>
      </c>
      <c r="M524">
        <v>378</v>
      </c>
      <c r="N524">
        <v>119</v>
      </c>
      <c r="O524">
        <v>348</v>
      </c>
      <c r="P524">
        <v>109</v>
      </c>
      <c r="Q524">
        <v>576</v>
      </c>
      <c r="R524">
        <v>423</v>
      </c>
      <c r="S524">
        <v>355</v>
      </c>
      <c r="T524">
        <v>457</v>
      </c>
      <c r="U524">
        <v>827</v>
      </c>
      <c r="V524">
        <v>98</v>
      </c>
      <c r="W524">
        <v>2009</v>
      </c>
      <c r="X524">
        <v>105</v>
      </c>
      <c r="Y524">
        <v>32</v>
      </c>
      <c r="Z524">
        <v>143</v>
      </c>
    </row>
    <row r="525" spans="1:26" x14ac:dyDescent="0.3">
      <c r="A525">
        <v>124011453</v>
      </c>
      <c r="B525" t="s">
        <v>594</v>
      </c>
      <c r="C525">
        <v>1212</v>
      </c>
      <c r="D525">
        <v>261</v>
      </c>
      <c r="E525">
        <v>128</v>
      </c>
      <c r="F525">
        <v>559</v>
      </c>
      <c r="G525">
        <v>263</v>
      </c>
      <c r="H525">
        <v>401</v>
      </c>
      <c r="I525">
        <v>549</v>
      </c>
      <c r="J525">
        <v>247</v>
      </c>
      <c r="K525">
        <v>276</v>
      </c>
      <c r="L525">
        <v>323</v>
      </c>
      <c r="M525">
        <v>276</v>
      </c>
      <c r="N525">
        <v>111</v>
      </c>
      <c r="O525">
        <v>210</v>
      </c>
      <c r="P525">
        <v>42</v>
      </c>
      <c r="Q525">
        <v>363</v>
      </c>
      <c r="R525">
        <v>223</v>
      </c>
      <c r="S525">
        <v>240</v>
      </c>
      <c r="T525">
        <v>499</v>
      </c>
      <c r="U525">
        <v>445</v>
      </c>
      <c r="V525">
        <v>0</v>
      </c>
      <c r="W525">
        <v>1184</v>
      </c>
      <c r="X525">
        <v>51</v>
      </c>
      <c r="Y525">
        <v>13</v>
      </c>
      <c r="Z525">
        <v>87</v>
      </c>
    </row>
    <row r="526" spans="1:26" x14ac:dyDescent="0.3">
      <c r="A526">
        <v>124011454</v>
      </c>
      <c r="B526" t="s">
        <v>595</v>
      </c>
      <c r="C526">
        <v>1727</v>
      </c>
      <c r="D526">
        <v>399</v>
      </c>
      <c r="E526">
        <v>168</v>
      </c>
      <c r="F526">
        <v>782</v>
      </c>
      <c r="G526">
        <v>377</v>
      </c>
      <c r="H526">
        <v>575</v>
      </c>
      <c r="I526">
        <v>752</v>
      </c>
      <c r="J526">
        <v>297</v>
      </c>
      <c r="K526">
        <v>441</v>
      </c>
      <c r="L526">
        <v>543</v>
      </c>
      <c r="M526">
        <v>363</v>
      </c>
      <c r="N526">
        <v>209</v>
      </c>
      <c r="O526">
        <v>243</v>
      </c>
      <c r="P526">
        <v>69</v>
      </c>
      <c r="Q526">
        <v>476</v>
      </c>
      <c r="R526">
        <v>331</v>
      </c>
      <c r="S526">
        <v>342</v>
      </c>
      <c r="T526">
        <v>712</v>
      </c>
      <c r="U526">
        <v>508</v>
      </c>
      <c r="V526">
        <v>76</v>
      </c>
      <c r="W526">
        <v>1572</v>
      </c>
      <c r="X526">
        <v>54</v>
      </c>
      <c r="Y526">
        <v>5</v>
      </c>
      <c r="Z526">
        <v>78</v>
      </c>
    </row>
    <row r="527" spans="1:26" x14ac:dyDescent="0.3">
      <c r="A527">
        <v>124011455</v>
      </c>
      <c r="B527" t="s">
        <v>596</v>
      </c>
      <c r="C527">
        <v>641</v>
      </c>
      <c r="D527">
        <v>128</v>
      </c>
      <c r="E527">
        <v>56</v>
      </c>
      <c r="F527">
        <v>295</v>
      </c>
      <c r="G527">
        <v>163</v>
      </c>
      <c r="H527">
        <v>213</v>
      </c>
      <c r="I527">
        <v>301</v>
      </c>
      <c r="J527">
        <v>137</v>
      </c>
      <c r="K527">
        <v>165</v>
      </c>
      <c r="L527">
        <v>143</v>
      </c>
      <c r="M527">
        <v>142</v>
      </c>
      <c r="N527">
        <v>63</v>
      </c>
      <c r="O527">
        <v>92</v>
      </c>
      <c r="P527">
        <v>34</v>
      </c>
      <c r="Q527">
        <v>186</v>
      </c>
      <c r="R527">
        <v>139</v>
      </c>
      <c r="S527">
        <v>174</v>
      </c>
      <c r="T527">
        <v>187</v>
      </c>
      <c r="U527">
        <v>245</v>
      </c>
      <c r="V527" t="s">
        <v>73</v>
      </c>
      <c r="W527">
        <v>749</v>
      </c>
      <c r="X527">
        <v>22</v>
      </c>
      <c r="Y527" t="s">
        <v>73</v>
      </c>
      <c r="Z527">
        <v>38</v>
      </c>
    </row>
    <row r="528" spans="1:26" x14ac:dyDescent="0.3">
      <c r="A528">
        <v>124021456</v>
      </c>
      <c r="B528" t="s">
        <v>597</v>
      </c>
      <c r="C528" t="s">
        <v>73</v>
      </c>
      <c r="D528" t="s">
        <v>73</v>
      </c>
      <c r="E528" t="s">
        <v>73</v>
      </c>
      <c r="F528" t="s">
        <v>73</v>
      </c>
      <c r="G528" t="s">
        <v>73</v>
      </c>
      <c r="H528" t="s">
        <v>73</v>
      </c>
      <c r="I528" t="s">
        <v>73</v>
      </c>
      <c r="J528" t="s">
        <v>73</v>
      </c>
      <c r="K528" t="s">
        <v>73</v>
      </c>
      <c r="L528" t="s">
        <v>73</v>
      </c>
      <c r="M528" t="s">
        <v>73</v>
      </c>
      <c r="N528" t="s">
        <v>73</v>
      </c>
      <c r="O528" t="s">
        <v>73</v>
      </c>
      <c r="P528" t="s">
        <v>73</v>
      </c>
      <c r="Q528" t="s">
        <v>73</v>
      </c>
      <c r="R528" t="s">
        <v>73</v>
      </c>
      <c r="S528" t="s">
        <v>73</v>
      </c>
      <c r="T528" t="s">
        <v>73</v>
      </c>
      <c r="U528" t="s">
        <v>73</v>
      </c>
      <c r="V528" t="s">
        <v>73</v>
      </c>
      <c r="W528" t="s">
        <v>73</v>
      </c>
      <c r="X528" t="s">
        <v>73</v>
      </c>
      <c r="Y528" t="s">
        <v>73</v>
      </c>
      <c r="Z528" t="s">
        <v>73</v>
      </c>
    </row>
    <row r="529" spans="1:26" x14ac:dyDescent="0.3">
      <c r="A529">
        <v>124031457</v>
      </c>
      <c r="B529" t="s">
        <v>598</v>
      </c>
      <c r="C529">
        <v>2117</v>
      </c>
      <c r="D529">
        <v>640</v>
      </c>
      <c r="E529">
        <v>159</v>
      </c>
      <c r="F529">
        <v>1049</v>
      </c>
      <c r="G529">
        <v>269</v>
      </c>
      <c r="H529">
        <v>637</v>
      </c>
      <c r="I529">
        <v>840</v>
      </c>
      <c r="J529">
        <v>243</v>
      </c>
      <c r="K529">
        <v>393</v>
      </c>
      <c r="L529">
        <v>706</v>
      </c>
      <c r="M529">
        <v>633</v>
      </c>
      <c r="N529">
        <v>232</v>
      </c>
      <c r="O529">
        <v>184</v>
      </c>
      <c r="P529">
        <v>117</v>
      </c>
      <c r="Q529">
        <v>694</v>
      </c>
      <c r="R529">
        <v>250</v>
      </c>
      <c r="S529">
        <v>226</v>
      </c>
      <c r="T529">
        <v>822</v>
      </c>
      <c r="U529">
        <v>829</v>
      </c>
      <c r="V529">
        <v>184</v>
      </c>
      <c r="W529">
        <v>1667</v>
      </c>
      <c r="X529">
        <v>187</v>
      </c>
      <c r="Y529">
        <v>41</v>
      </c>
      <c r="Z529">
        <v>134</v>
      </c>
    </row>
    <row r="530" spans="1:26" x14ac:dyDescent="0.3">
      <c r="A530">
        <v>124031459</v>
      </c>
      <c r="B530" t="s">
        <v>599</v>
      </c>
      <c r="C530">
        <v>1178</v>
      </c>
      <c r="D530">
        <v>282</v>
      </c>
      <c r="E530">
        <v>103</v>
      </c>
      <c r="F530">
        <v>567</v>
      </c>
      <c r="G530">
        <v>226</v>
      </c>
      <c r="H530">
        <v>414</v>
      </c>
      <c r="I530">
        <v>482</v>
      </c>
      <c r="J530">
        <v>188</v>
      </c>
      <c r="K530">
        <v>305</v>
      </c>
      <c r="L530">
        <v>422</v>
      </c>
      <c r="M530">
        <v>215</v>
      </c>
      <c r="N530">
        <v>142</v>
      </c>
      <c r="O530">
        <v>136</v>
      </c>
      <c r="P530">
        <v>24</v>
      </c>
      <c r="Q530">
        <v>386</v>
      </c>
      <c r="R530">
        <v>207</v>
      </c>
      <c r="S530">
        <v>239</v>
      </c>
      <c r="T530">
        <v>427</v>
      </c>
      <c r="U530">
        <v>369</v>
      </c>
      <c r="V530">
        <v>129</v>
      </c>
      <c r="W530">
        <v>1140</v>
      </c>
      <c r="X530">
        <v>56</v>
      </c>
      <c r="Y530">
        <v>29</v>
      </c>
      <c r="Z530">
        <v>69</v>
      </c>
    </row>
    <row r="531" spans="1:26" x14ac:dyDescent="0.3">
      <c r="A531">
        <v>124031460</v>
      </c>
      <c r="B531" t="s">
        <v>600</v>
      </c>
      <c r="C531">
        <v>1928</v>
      </c>
      <c r="D531">
        <v>605</v>
      </c>
      <c r="E531">
        <v>186</v>
      </c>
      <c r="F531">
        <v>929</v>
      </c>
      <c r="G531">
        <v>209</v>
      </c>
      <c r="H531">
        <v>589</v>
      </c>
      <c r="I531">
        <v>735</v>
      </c>
      <c r="J531">
        <v>155</v>
      </c>
      <c r="K531">
        <v>323</v>
      </c>
      <c r="L531">
        <v>946</v>
      </c>
      <c r="M531">
        <v>394</v>
      </c>
      <c r="N531">
        <v>314</v>
      </c>
      <c r="O531">
        <v>212</v>
      </c>
      <c r="P531">
        <v>24</v>
      </c>
      <c r="Q531">
        <v>583</v>
      </c>
      <c r="R531">
        <v>190</v>
      </c>
      <c r="S531">
        <v>196</v>
      </c>
      <c r="T531">
        <v>967</v>
      </c>
      <c r="U531">
        <v>751</v>
      </c>
      <c r="V531">
        <v>7</v>
      </c>
      <c r="W531">
        <v>1234</v>
      </c>
      <c r="X531">
        <v>76</v>
      </c>
      <c r="Y531">
        <v>51</v>
      </c>
      <c r="Z531">
        <v>69</v>
      </c>
    </row>
    <row r="532" spans="1:26" x14ac:dyDescent="0.3">
      <c r="A532">
        <v>124031461</v>
      </c>
      <c r="B532" t="s">
        <v>601</v>
      </c>
      <c r="C532">
        <v>2151</v>
      </c>
      <c r="D532">
        <v>591</v>
      </c>
      <c r="E532">
        <v>187</v>
      </c>
      <c r="F532">
        <v>1061</v>
      </c>
      <c r="G532">
        <v>312</v>
      </c>
      <c r="H532">
        <v>676</v>
      </c>
      <c r="I532">
        <v>884</v>
      </c>
      <c r="J532">
        <v>310</v>
      </c>
      <c r="K532">
        <v>445</v>
      </c>
      <c r="L532">
        <v>678</v>
      </c>
      <c r="M532">
        <v>560</v>
      </c>
      <c r="N532">
        <v>220</v>
      </c>
      <c r="O532">
        <v>260</v>
      </c>
      <c r="P532">
        <v>83</v>
      </c>
      <c r="Q532">
        <v>713</v>
      </c>
      <c r="R532">
        <v>285</v>
      </c>
      <c r="S532">
        <v>259</v>
      </c>
      <c r="T532">
        <v>752</v>
      </c>
      <c r="U532">
        <v>900</v>
      </c>
      <c r="V532">
        <v>193</v>
      </c>
      <c r="W532">
        <v>1739</v>
      </c>
      <c r="X532">
        <v>139</v>
      </c>
      <c r="Y532">
        <v>55</v>
      </c>
      <c r="Z532">
        <v>137</v>
      </c>
    </row>
    <row r="533" spans="1:26" x14ac:dyDescent="0.3">
      <c r="A533">
        <v>124031462</v>
      </c>
      <c r="B533" t="s">
        <v>602</v>
      </c>
      <c r="C533">
        <v>3707</v>
      </c>
      <c r="D533">
        <v>1031</v>
      </c>
      <c r="E533">
        <v>430</v>
      </c>
      <c r="F533">
        <v>1836</v>
      </c>
      <c r="G533">
        <v>409</v>
      </c>
      <c r="H533">
        <v>1224</v>
      </c>
      <c r="I533">
        <v>1451</v>
      </c>
      <c r="J533">
        <v>686</v>
      </c>
      <c r="K533">
        <v>472</v>
      </c>
      <c r="L533">
        <v>1263</v>
      </c>
      <c r="M533">
        <v>920</v>
      </c>
      <c r="N533">
        <v>336</v>
      </c>
      <c r="O533">
        <v>571</v>
      </c>
      <c r="P533">
        <v>170</v>
      </c>
      <c r="Q533">
        <v>1225</v>
      </c>
      <c r="R533">
        <v>372</v>
      </c>
      <c r="S533">
        <v>205</v>
      </c>
      <c r="T533">
        <v>1055</v>
      </c>
      <c r="U533">
        <v>1634</v>
      </c>
      <c r="V533">
        <v>599</v>
      </c>
      <c r="W533">
        <v>2759</v>
      </c>
      <c r="X533">
        <v>244</v>
      </c>
      <c r="Y533">
        <v>128</v>
      </c>
      <c r="Z533">
        <v>212</v>
      </c>
    </row>
    <row r="534" spans="1:26" x14ac:dyDescent="0.3">
      <c r="A534">
        <v>124031463</v>
      </c>
      <c r="B534" t="s">
        <v>603</v>
      </c>
      <c r="C534">
        <v>1092</v>
      </c>
      <c r="D534">
        <v>330</v>
      </c>
      <c r="E534">
        <v>87</v>
      </c>
      <c r="F534">
        <v>548</v>
      </c>
      <c r="G534">
        <v>127</v>
      </c>
      <c r="H534">
        <v>352</v>
      </c>
      <c r="I534">
        <v>410</v>
      </c>
      <c r="J534">
        <v>100</v>
      </c>
      <c r="K534">
        <v>180</v>
      </c>
      <c r="L534">
        <v>526</v>
      </c>
      <c r="M534">
        <v>141</v>
      </c>
      <c r="N534">
        <v>197</v>
      </c>
      <c r="O534">
        <v>110</v>
      </c>
      <c r="P534">
        <v>16</v>
      </c>
      <c r="Q534">
        <v>326</v>
      </c>
      <c r="R534">
        <v>112</v>
      </c>
      <c r="S534">
        <v>139</v>
      </c>
      <c r="T534">
        <v>583</v>
      </c>
      <c r="U534">
        <v>362</v>
      </c>
      <c r="V534" t="s">
        <v>73</v>
      </c>
      <c r="W534">
        <v>680</v>
      </c>
      <c r="X534">
        <v>17</v>
      </c>
      <c r="Y534">
        <v>18</v>
      </c>
      <c r="Z534">
        <v>38</v>
      </c>
    </row>
    <row r="535" spans="1:26" x14ac:dyDescent="0.3">
      <c r="A535">
        <v>124031464</v>
      </c>
      <c r="B535" t="s">
        <v>604</v>
      </c>
      <c r="C535">
        <v>2840</v>
      </c>
      <c r="D535">
        <v>578</v>
      </c>
      <c r="E535">
        <v>268</v>
      </c>
      <c r="F535">
        <v>1507</v>
      </c>
      <c r="G535">
        <v>486</v>
      </c>
      <c r="H535">
        <v>1068</v>
      </c>
      <c r="I535">
        <v>1193</v>
      </c>
      <c r="J535">
        <v>1047</v>
      </c>
      <c r="K535">
        <v>476</v>
      </c>
      <c r="L535">
        <v>552</v>
      </c>
      <c r="M535">
        <v>630</v>
      </c>
      <c r="N535">
        <v>201</v>
      </c>
      <c r="O535">
        <v>431</v>
      </c>
      <c r="P535">
        <v>187</v>
      </c>
      <c r="Q535">
        <v>996</v>
      </c>
      <c r="R535">
        <v>446</v>
      </c>
      <c r="S535">
        <v>174</v>
      </c>
      <c r="T535">
        <v>345</v>
      </c>
      <c r="U535">
        <v>1491</v>
      </c>
      <c r="V535">
        <v>624</v>
      </c>
      <c r="W535">
        <v>2514</v>
      </c>
      <c r="X535">
        <v>281</v>
      </c>
      <c r="Y535">
        <v>136</v>
      </c>
      <c r="Z535">
        <v>248</v>
      </c>
    </row>
    <row r="536" spans="1:26" x14ac:dyDescent="0.3">
      <c r="A536">
        <v>124031465</v>
      </c>
      <c r="B536" t="s">
        <v>605</v>
      </c>
      <c r="C536">
        <v>606</v>
      </c>
      <c r="D536">
        <v>181</v>
      </c>
      <c r="E536">
        <v>45</v>
      </c>
      <c r="F536">
        <v>296</v>
      </c>
      <c r="G536">
        <v>84</v>
      </c>
      <c r="H536">
        <v>188</v>
      </c>
      <c r="I536">
        <v>237</v>
      </c>
      <c r="J536">
        <v>49</v>
      </c>
      <c r="K536">
        <v>116</v>
      </c>
      <c r="L536">
        <v>347</v>
      </c>
      <c r="M536">
        <v>61</v>
      </c>
      <c r="N536">
        <v>115</v>
      </c>
      <c r="O536">
        <v>46</v>
      </c>
      <c r="P536">
        <v>12</v>
      </c>
      <c r="Q536">
        <v>171</v>
      </c>
      <c r="R536">
        <v>81</v>
      </c>
      <c r="S536">
        <v>92</v>
      </c>
      <c r="T536">
        <v>388</v>
      </c>
      <c r="U536">
        <v>117</v>
      </c>
      <c r="V536" t="s">
        <v>73</v>
      </c>
      <c r="W536">
        <v>423</v>
      </c>
      <c r="X536">
        <v>57</v>
      </c>
      <c r="Y536">
        <v>12</v>
      </c>
      <c r="Z536">
        <v>18</v>
      </c>
    </row>
    <row r="537" spans="1:26" x14ac:dyDescent="0.3">
      <c r="A537">
        <v>124031707</v>
      </c>
      <c r="B537" t="s">
        <v>606</v>
      </c>
      <c r="C537">
        <v>2075</v>
      </c>
      <c r="D537">
        <v>658</v>
      </c>
      <c r="E537">
        <v>207</v>
      </c>
      <c r="F537">
        <v>1002</v>
      </c>
      <c r="G537">
        <v>208</v>
      </c>
      <c r="H537">
        <v>603</v>
      </c>
      <c r="I537">
        <v>814</v>
      </c>
      <c r="J537">
        <v>178</v>
      </c>
      <c r="K537">
        <v>357</v>
      </c>
      <c r="L537">
        <v>906</v>
      </c>
      <c r="M537">
        <v>561</v>
      </c>
      <c r="N537">
        <v>240</v>
      </c>
      <c r="O537">
        <v>186</v>
      </c>
      <c r="P537">
        <v>39</v>
      </c>
      <c r="Q537">
        <v>763</v>
      </c>
      <c r="R537">
        <v>189</v>
      </c>
      <c r="S537">
        <v>185</v>
      </c>
      <c r="T537">
        <v>795</v>
      </c>
      <c r="U537">
        <v>670</v>
      </c>
      <c r="V537">
        <v>394</v>
      </c>
      <c r="W537">
        <v>1634</v>
      </c>
      <c r="X537">
        <v>274</v>
      </c>
      <c r="Y537">
        <v>21</v>
      </c>
      <c r="Z537">
        <v>159</v>
      </c>
    </row>
    <row r="538" spans="1:26" x14ac:dyDescent="0.3">
      <c r="A538">
        <v>124031708</v>
      </c>
      <c r="B538" t="s">
        <v>607</v>
      </c>
      <c r="C538">
        <v>1602</v>
      </c>
      <c r="D538">
        <v>554</v>
      </c>
      <c r="E538">
        <v>170</v>
      </c>
      <c r="F538">
        <v>802</v>
      </c>
      <c r="G538">
        <v>75</v>
      </c>
      <c r="H538">
        <v>444</v>
      </c>
      <c r="I538">
        <v>603</v>
      </c>
      <c r="J538">
        <v>63</v>
      </c>
      <c r="K538">
        <v>190</v>
      </c>
      <c r="L538">
        <v>895</v>
      </c>
      <c r="M538">
        <v>275</v>
      </c>
      <c r="N538">
        <v>256</v>
      </c>
      <c r="O538">
        <v>171</v>
      </c>
      <c r="P538">
        <v>34</v>
      </c>
      <c r="Q538">
        <v>520</v>
      </c>
      <c r="R538">
        <v>65</v>
      </c>
      <c r="S538">
        <v>69</v>
      </c>
      <c r="T538">
        <v>780</v>
      </c>
      <c r="U538">
        <v>706</v>
      </c>
      <c r="V538" t="s">
        <v>73</v>
      </c>
      <c r="W538">
        <v>806</v>
      </c>
      <c r="X538">
        <v>68</v>
      </c>
      <c r="Y538">
        <v>68</v>
      </c>
      <c r="Z538">
        <v>46</v>
      </c>
    </row>
    <row r="539" spans="1:26" x14ac:dyDescent="0.3">
      <c r="A539">
        <v>124041466</v>
      </c>
      <c r="B539" t="s">
        <v>608</v>
      </c>
      <c r="C539">
        <v>1889</v>
      </c>
      <c r="D539">
        <v>417</v>
      </c>
      <c r="E539">
        <v>131</v>
      </c>
      <c r="F539">
        <v>968</v>
      </c>
      <c r="G539">
        <v>374</v>
      </c>
      <c r="H539">
        <v>660</v>
      </c>
      <c r="I539">
        <v>813</v>
      </c>
      <c r="J539">
        <v>442</v>
      </c>
      <c r="K539">
        <v>454</v>
      </c>
      <c r="L539">
        <v>499</v>
      </c>
      <c r="M539">
        <v>396</v>
      </c>
      <c r="N539">
        <v>184</v>
      </c>
      <c r="O539">
        <v>268</v>
      </c>
      <c r="P539">
        <v>91</v>
      </c>
      <c r="Q539">
        <v>582</v>
      </c>
      <c r="R539">
        <v>348</v>
      </c>
      <c r="S539">
        <v>252</v>
      </c>
      <c r="T539">
        <v>527</v>
      </c>
      <c r="U539">
        <v>794</v>
      </c>
      <c r="V539">
        <v>183</v>
      </c>
      <c r="W539">
        <v>1694</v>
      </c>
      <c r="X539">
        <v>117</v>
      </c>
      <c r="Y539">
        <v>27</v>
      </c>
      <c r="Z539">
        <v>99</v>
      </c>
    </row>
    <row r="540" spans="1:26" x14ac:dyDescent="0.3">
      <c r="A540">
        <v>124041467</v>
      </c>
      <c r="B540" t="s">
        <v>609</v>
      </c>
      <c r="C540">
        <v>2255</v>
      </c>
      <c r="D540">
        <v>640</v>
      </c>
      <c r="E540">
        <v>206</v>
      </c>
      <c r="F540">
        <v>1125</v>
      </c>
      <c r="G540">
        <v>284</v>
      </c>
      <c r="H540">
        <v>708</v>
      </c>
      <c r="I540">
        <v>907</v>
      </c>
      <c r="J540">
        <v>393</v>
      </c>
      <c r="K540">
        <v>342</v>
      </c>
      <c r="L540">
        <v>764</v>
      </c>
      <c r="M540">
        <v>602</v>
      </c>
      <c r="N540">
        <v>200</v>
      </c>
      <c r="O540">
        <v>252</v>
      </c>
      <c r="P540">
        <v>95</v>
      </c>
      <c r="Q540">
        <v>807</v>
      </c>
      <c r="R540">
        <v>261</v>
      </c>
      <c r="S540">
        <v>175</v>
      </c>
      <c r="T540">
        <v>635</v>
      </c>
      <c r="U540">
        <v>792</v>
      </c>
      <c r="V540">
        <v>527</v>
      </c>
      <c r="W540">
        <v>1767</v>
      </c>
      <c r="X540">
        <v>285</v>
      </c>
      <c r="Y540">
        <v>19</v>
      </c>
      <c r="Z540">
        <v>142</v>
      </c>
    </row>
    <row r="541" spans="1:26" x14ac:dyDescent="0.3">
      <c r="A541">
        <v>124041468</v>
      </c>
      <c r="B541" t="s">
        <v>610</v>
      </c>
      <c r="C541">
        <v>754</v>
      </c>
      <c r="D541">
        <v>214</v>
      </c>
      <c r="E541">
        <v>45</v>
      </c>
      <c r="F541">
        <v>389</v>
      </c>
      <c r="G541">
        <v>106</v>
      </c>
      <c r="H541">
        <v>243</v>
      </c>
      <c r="I541">
        <v>297</v>
      </c>
      <c r="J541">
        <v>73</v>
      </c>
      <c r="K541">
        <v>139</v>
      </c>
      <c r="L541">
        <v>309</v>
      </c>
      <c r="M541">
        <v>118</v>
      </c>
      <c r="N541">
        <v>126</v>
      </c>
      <c r="O541">
        <v>64</v>
      </c>
      <c r="P541">
        <v>20</v>
      </c>
      <c r="Q541">
        <v>233</v>
      </c>
      <c r="R541">
        <v>96</v>
      </c>
      <c r="S541">
        <v>93</v>
      </c>
      <c r="T541">
        <v>385</v>
      </c>
      <c r="U541">
        <v>258</v>
      </c>
      <c r="V541" t="s">
        <v>73</v>
      </c>
      <c r="W541">
        <v>575</v>
      </c>
      <c r="X541">
        <v>32</v>
      </c>
      <c r="Y541">
        <v>35</v>
      </c>
      <c r="Z541">
        <v>21</v>
      </c>
    </row>
    <row r="542" spans="1:26" x14ac:dyDescent="0.3">
      <c r="A542">
        <v>124051469</v>
      </c>
      <c r="B542" t="s">
        <v>611</v>
      </c>
      <c r="C542">
        <v>556</v>
      </c>
      <c r="D542">
        <v>163</v>
      </c>
      <c r="E542">
        <v>60</v>
      </c>
      <c r="F542">
        <v>269</v>
      </c>
      <c r="G542">
        <v>64</v>
      </c>
      <c r="H542">
        <v>183</v>
      </c>
      <c r="I542">
        <v>210</v>
      </c>
      <c r="J542">
        <v>46</v>
      </c>
      <c r="K542">
        <v>104</v>
      </c>
      <c r="L542">
        <v>318</v>
      </c>
      <c r="M542">
        <v>68</v>
      </c>
      <c r="N542">
        <v>101</v>
      </c>
      <c r="O542">
        <v>62</v>
      </c>
      <c r="P542">
        <v>4</v>
      </c>
      <c r="Q542">
        <v>165</v>
      </c>
      <c r="R542">
        <v>61</v>
      </c>
      <c r="S542">
        <v>67</v>
      </c>
      <c r="T542">
        <v>278</v>
      </c>
      <c r="U542">
        <v>209</v>
      </c>
      <c r="V542" t="s">
        <v>73</v>
      </c>
      <c r="W542">
        <v>449</v>
      </c>
      <c r="X542">
        <v>13</v>
      </c>
      <c r="Y542">
        <v>21</v>
      </c>
      <c r="Z542">
        <v>20</v>
      </c>
    </row>
    <row r="543" spans="1:26" x14ac:dyDescent="0.3">
      <c r="A543">
        <v>124051470</v>
      </c>
      <c r="B543" t="s">
        <v>612</v>
      </c>
      <c r="C543">
        <v>2531</v>
      </c>
      <c r="D543">
        <v>787</v>
      </c>
      <c r="E543">
        <v>231</v>
      </c>
      <c r="F543">
        <v>1197</v>
      </c>
      <c r="G543">
        <v>316</v>
      </c>
      <c r="H543">
        <v>752</v>
      </c>
      <c r="I543">
        <v>992</v>
      </c>
      <c r="J543">
        <v>139</v>
      </c>
      <c r="K543">
        <v>477</v>
      </c>
      <c r="L543">
        <v>1181</v>
      </c>
      <c r="M543">
        <v>571</v>
      </c>
      <c r="N543">
        <v>291</v>
      </c>
      <c r="O543">
        <v>262</v>
      </c>
      <c r="P543">
        <v>60</v>
      </c>
      <c r="Q543">
        <v>846</v>
      </c>
      <c r="R543">
        <v>284</v>
      </c>
      <c r="S543">
        <v>312</v>
      </c>
      <c r="T543">
        <v>1131</v>
      </c>
      <c r="U543">
        <v>1009</v>
      </c>
      <c r="V543">
        <v>27</v>
      </c>
      <c r="W543">
        <v>2008</v>
      </c>
      <c r="X543">
        <v>78</v>
      </c>
      <c r="Y543">
        <v>139</v>
      </c>
      <c r="Z543">
        <v>131</v>
      </c>
    </row>
    <row r="544" spans="1:26" x14ac:dyDescent="0.3">
      <c r="A544">
        <v>124051580</v>
      </c>
      <c r="B544" t="s">
        <v>613</v>
      </c>
      <c r="C544">
        <v>2233</v>
      </c>
      <c r="D544">
        <v>739</v>
      </c>
      <c r="E544">
        <v>172</v>
      </c>
      <c r="F544">
        <v>1046</v>
      </c>
      <c r="G544">
        <v>275</v>
      </c>
      <c r="H544">
        <v>590</v>
      </c>
      <c r="I544">
        <v>903</v>
      </c>
      <c r="J544">
        <v>230</v>
      </c>
      <c r="K544">
        <v>351</v>
      </c>
      <c r="L544">
        <v>955</v>
      </c>
      <c r="M544">
        <v>649</v>
      </c>
      <c r="N544">
        <v>213</v>
      </c>
      <c r="O544">
        <v>199</v>
      </c>
      <c r="P544">
        <v>66</v>
      </c>
      <c r="Q544">
        <v>768</v>
      </c>
      <c r="R544">
        <v>247</v>
      </c>
      <c r="S544">
        <v>176</v>
      </c>
      <c r="T544">
        <v>838</v>
      </c>
      <c r="U544">
        <v>1021</v>
      </c>
      <c r="V544">
        <v>137</v>
      </c>
      <c r="W544">
        <v>1957</v>
      </c>
      <c r="X544">
        <v>143</v>
      </c>
      <c r="Y544">
        <v>128</v>
      </c>
      <c r="Z544">
        <v>108</v>
      </c>
    </row>
    <row r="545" spans="1:26" x14ac:dyDescent="0.3">
      <c r="A545">
        <v>124051581</v>
      </c>
      <c r="B545" t="s">
        <v>614</v>
      </c>
      <c r="C545">
        <v>2943</v>
      </c>
      <c r="D545">
        <v>842</v>
      </c>
      <c r="E545">
        <v>229</v>
      </c>
      <c r="F545">
        <v>1492</v>
      </c>
      <c r="G545">
        <v>381</v>
      </c>
      <c r="H545">
        <v>970</v>
      </c>
      <c r="I545">
        <v>1132</v>
      </c>
      <c r="J545">
        <v>632</v>
      </c>
      <c r="K545">
        <v>398</v>
      </c>
      <c r="L545">
        <v>1009</v>
      </c>
      <c r="M545">
        <v>790</v>
      </c>
      <c r="N545">
        <v>192</v>
      </c>
      <c r="O545">
        <v>362</v>
      </c>
      <c r="P545">
        <v>131</v>
      </c>
      <c r="Q545">
        <v>1070</v>
      </c>
      <c r="R545">
        <v>347</v>
      </c>
      <c r="S545">
        <v>184</v>
      </c>
      <c r="T545">
        <v>582</v>
      </c>
      <c r="U545">
        <v>1383</v>
      </c>
      <c r="V545">
        <v>687</v>
      </c>
      <c r="W545">
        <v>2601</v>
      </c>
      <c r="X545">
        <v>273</v>
      </c>
      <c r="Y545">
        <v>140</v>
      </c>
      <c r="Z545">
        <v>220</v>
      </c>
    </row>
    <row r="546" spans="1:26" x14ac:dyDescent="0.3">
      <c r="A546">
        <v>125011475</v>
      </c>
      <c r="B546" t="s">
        <v>615</v>
      </c>
      <c r="C546" t="s">
        <v>73</v>
      </c>
      <c r="D546" t="s">
        <v>73</v>
      </c>
      <c r="E546" t="s">
        <v>73</v>
      </c>
      <c r="F546" t="s">
        <v>73</v>
      </c>
      <c r="G546" t="s">
        <v>73</v>
      </c>
      <c r="H546" t="s">
        <v>73</v>
      </c>
      <c r="I546" t="s">
        <v>73</v>
      </c>
      <c r="J546" t="s">
        <v>73</v>
      </c>
      <c r="K546" t="s">
        <v>73</v>
      </c>
      <c r="L546" t="s">
        <v>73</v>
      </c>
      <c r="M546" t="s">
        <v>73</v>
      </c>
      <c r="N546" t="s">
        <v>73</v>
      </c>
      <c r="O546" t="s">
        <v>73</v>
      </c>
      <c r="P546" t="s">
        <v>73</v>
      </c>
      <c r="Q546" t="s">
        <v>73</v>
      </c>
      <c r="R546" t="s">
        <v>73</v>
      </c>
      <c r="S546" t="s">
        <v>73</v>
      </c>
      <c r="T546" t="s">
        <v>73</v>
      </c>
      <c r="U546" t="s">
        <v>73</v>
      </c>
      <c r="V546" t="s">
        <v>73</v>
      </c>
      <c r="W546" t="s">
        <v>73</v>
      </c>
      <c r="X546" t="s">
        <v>73</v>
      </c>
      <c r="Y546" t="s">
        <v>73</v>
      </c>
      <c r="Z546" t="s">
        <v>73</v>
      </c>
    </row>
    <row r="547" spans="1:26" x14ac:dyDescent="0.3">
      <c r="A547">
        <v>125011582</v>
      </c>
      <c r="B547" t="s">
        <v>616</v>
      </c>
      <c r="C547">
        <v>4147</v>
      </c>
      <c r="D547">
        <v>1239</v>
      </c>
      <c r="E547">
        <v>581</v>
      </c>
      <c r="F547">
        <v>1944</v>
      </c>
      <c r="G547">
        <v>383</v>
      </c>
      <c r="H547">
        <v>1464</v>
      </c>
      <c r="I547">
        <v>1444</v>
      </c>
      <c r="J547">
        <v>290</v>
      </c>
      <c r="K547">
        <v>618</v>
      </c>
      <c r="L547">
        <v>2180</v>
      </c>
      <c r="M547">
        <v>692</v>
      </c>
      <c r="N547">
        <v>288</v>
      </c>
      <c r="O547">
        <v>600</v>
      </c>
      <c r="P547">
        <v>193</v>
      </c>
      <c r="Q547">
        <v>1469</v>
      </c>
      <c r="R547">
        <v>357</v>
      </c>
      <c r="S547">
        <v>352</v>
      </c>
      <c r="T547">
        <v>924</v>
      </c>
      <c r="U547">
        <v>2369</v>
      </c>
      <c r="V547">
        <v>263</v>
      </c>
      <c r="W547">
        <v>3854</v>
      </c>
      <c r="X547" t="s">
        <v>73</v>
      </c>
      <c r="Y547">
        <v>1258</v>
      </c>
      <c r="Z547">
        <v>210</v>
      </c>
    </row>
    <row r="548" spans="1:26" x14ac:dyDescent="0.3">
      <c r="A548">
        <v>125011583</v>
      </c>
      <c r="B548" t="s">
        <v>617</v>
      </c>
      <c r="C548">
        <v>1979</v>
      </c>
      <c r="D548">
        <v>596</v>
      </c>
      <c r="E548">
        <v>215</v>
      </c>
      <c r="F548">
        <v>928</v>
      </c>
      <c r="G548">
        <v>240</v>
      </c>
      <c r="H548">
        <v>738</v>
      </c>
      <c r="I548">
        <v>645</v>
      </c>
      <c r="J548">
        <v>255</v>
      </c>
      <c r="K548">
        <v>365</v>
      </c>
      <c r="L548">
        <v>808</v>
      </c>
      <c r="M548">
        <v>354</v>
      </c>
      <c r="N548">
        <v>92</v>
      </c>
      <c r="O548">
        <v>336</v>
      </c>
      <c r="P548">
        <v>51</v>
      </c>
      <c r="Q548">
        <v>696</v>
      </c>
      <c r="R548">
        <v>207</v>
      </c>
      <c r="S548">
        <v>194</v>
      </c>
      <c r="T548">
        <v>394</v>
      </c>
      <c r="U548">
        <v>1108</v>
      </c>
      <c r="V548">
        <v>200</v>
      </c>
      <c r="W548">
        <v>1922</v>
      </c>
      <c r="X548" t="s">
        <v>73</v>
      </c>
      <c r="Y548">
        <v>697</v>
      </c>
      <c r="Z548">
        <v>93</v>
      </c>
    </row>
    <row r="549" spans="1:26" x14ac:dyDescent="0.3">
      <c r="A549">
        <v>125011584</v>
      </c>
      <c r="B549" t="s">
        <v>618</v>
      </c>
      <c r="C549">
        <v>1972</v>
      </c>
      <c r="D549">
        <v>706</v>
      </c>
      <c r="E549">
        <v>178</v>
      </c>
      <c r="F549">
        <v>925</v>
      </c>
      <c r="G549">
        <v>163</v>
      </c>
      <c r="H549">
        <v>564</v>
      </c>
      <c r="I549">
        <v>702</v>
      </c>
      <c r="J549">
        <v>128</v>
      </c>
      <c r="K549">
        <v>247</v>
      </c>
      <c r="L549">
        <v>1153</v>
      </c>
      <c r="M549">
        <v>410</v>
      </c>
      <c r="N549">
        <v>153</v>
      </c>
      <c r="O549">
        <v>147</v>
      </c>
      <c r="P549">
        <v>64</v>
      </c>
      <c r="Q549">
        <v>754</v>
      </c>
      <c r="R549">
        <v>148</v>
      </c>
      <c r="S549">
        <v>150</v>
      </c>
      <c r="T549">
        <v>701</v>
      </c>
      <c r="U549">
        <v>939</v>
      </c>
      <c r="V549">
        <v>149</v>
      </c>
      <c r="W549">
        <v>1878</v>
      </c>
      <c r="X549">
        <v>21</v>
      </c>
      <c r="Y549">
        <v>541</v>
      </c>
      <c r="Z549">
        <v>97</v>
      </c>
    </row>
    <row r="550" spans="1:26" x14ac:dyDescent="0.3">
      <c r="A550">
        <v>125011585</v>
      </c>
      <c r="B550" t="s">
        <v>619</v>
      </c>
      <c r="C550">
        <v>1529</v>
      </c>
      <c r="D550">
        <v>452</v>
      </c>
      <c r="E550">
        <v>161</v>
      </c>
      <c r="F550">
        <v>719</v>
      </c>
      <c r="G550">
        <v>197</v>
      </c>
      <c r="H550">
        <v>514</v>
      </c>
      <c r="I550">
        <v>563</v>
      </c>
      <c r="J550">
        <v>171</v>
      </c>
      <c r="K550">
        <v>254</v>
      </c>
      <c r="L550">
        <v>623</v>
      </c>
      <c r="M550">
        <v>339</v>
      </c>
      <c r="N550">
        <v>124</v>
      </c>
      <c r="O550">
        <v>237</v>
      </c>
      <c r="P550">
        <v>63</v>
      </c>
      <c r="Q550">
        <v>476</v>
      </c>
      <c r="R550">
        <v>177</v>
      </c>
      <c r="S550">
        <v>181</v>
      </c>
      <c r="T550">
        <v>298</v>
      </c>
      <c r="U550">
        <v>841</v>
      </c>
      <c r="V550">
        <v>151</v>
      </c>
      <c r="W550">
        <v>1544</v>
      </c>
      <c r="X550" t="s">
        <v>73</v>
      </c>
      <c r="Y550">
        <v>493</v>
      </c>
      <c r="Z550">
        <v>73</v>
      </c>
    </row>
    <row r="551" spans="1:26" x14ac:dyDescent="0.3">
      <c r="A551">
        <v>125011586</v>
      </c>
      <c r="B551" t="s">
        <v>620</v>
      </c>
      <c r="C551">
        <v>3334</v>
      </c>
      <c r="D551">
        <v>825</v>
      </c>
      <c r="E551">
        <v>488</v>
      </c>
      <c r="F551">
        <v>1714</v>
      </c>
      <c r="G551">
        <v>306</v>
      </c>
      <c r="H551">
        <v>1264</v>
      </c>
      <c r="I551">
        <v>1244</v>
      </c>
      <c r="J551">
        <v>309</v>
      </c>
      <c r="K551">
        <v>497</v>
      </c>
      <c r="L551">
        <v>1285</v>
      </c>
      <c r="M551">
        <v>471</v>
      </c>
      <c r="N551">
        <v>349</v>
      </c>
      <c r="O551">
        <v>448</v>
      </c>
      <c r="P551">
        <v>119</v>
      </c>
      <c r="Q551">
        <v>1332</v>
      </c>
      <c r="R551">
        <v>261</v>
      </c>
      <c r="S551">
        <v>233</v>
      </c>
      <c r="T551">
        <v>976</v>
      </c>
      <c r="U551">
        <v>1841</v>
      </c>
      <c r="V551">
        <v>182</v>
      </c>
      <c r="W551">
        <v>2561</v>
      </c>
      <c r="X551">
        <v>5</v>
      </c>
      <c r="Y551">
        <v>947</v>
      </c>
      <c r="Z551">
        <v>109</v>
      </c>
    </row>
    <row r="552" spans="1:26" x14ac:dyDescent="0.3">
      <c r="A552">
        <v>125011587</v>
      </c>
      <c r="B552" t="s">
        <v>621</v>
      </c>
      <c r="C552">
        <v>1878</v>
      </c>
      <c r="D552">
        <v>330</v>
      </c>
      <c r="E552">
        <v>633</v>
      </c>
      <c r="F552">
        <v>748</v>
      </c>
      <c r="G552">
        <v>167</v>
      </c>
      <c r="H552">
        <v>788</v>
      </c>
      <c r="I552">
        <v>760</v>
      </c>
      <c r="J552">
        <v>103</v>
      </c>
      <c r="K552">
        <v>151</v>
      </c>
      <c r="L552">
        <v>389</v>
      </c>
      <c r="M552">
        <v>158</v>
      </c>
      <c r="N552">
        <v>84</v>
      </c>
      <c r="O552">
        <v>116</v>
      </c>
      <c r="P552">
        <v>46</v>
      </c>
      <c r="Q552">
        <v>1156</v>
      </c>
      <c r="R552">
        <v>145</v>
      </c>
      <c r="S552">
        <v>172</v>
      </c>
      <c r="T552">
        <v>228</v>
      </c>
      <c r="U552">
        <v>1160</v>
      </c>
      <c r="V552">
        <v>288</v>
      </c>
      <c r="W552">
        <v>997</v>
      </c>
      <c r="X552" t="s">
        <v>73</v>
      </c>
      <c r="Y552">
        <v>255</v>
      </c>
      <c r="Z552">
        <v>58</v>
      </c>
    </row>
    <row r="553" spans="1:26" x14ac:dyDescent="0.3">
      <c r="A553">
        <v>125011709</v>
      </c>
      <c r="B553" t="s">
        <v>622</v>
      </c>
      <c r="C553">
        <v>1051</v>
      </c>
      <c r="D553">
        <v>315</v>
      </c>
      <c r="E553">
        <v>124</v>
      </c>
      <c r="F553">
        <v>514</v>
      </c>
      <c r="G553">
        <v>98</v>
      </c>
      <c r="H553">
        <v>333</v>
      </c>
      <c r="I553">
        <v>403</v>
      </c>
      <c r="J553">
        <v>88</v>
      </c>
      <c r="K553">
        <v>166</v>
      </c>
      <c r="L553">
        <v>523</v>
      </c>
      <c r="M553">
        <v>137</v>
      </c>
      <c r="N553">
        <v>157</v>
      </c>
      <c r="O553">
        <v>121</v>
      </c>
      <c r="P553">
        <v>12</v>
      </c>
      <c r="Q553">
        <v>372</v>
      </c>
      <c r="R553">
        <v>74</v>
      </c>
      <c r="S553">
        <v>80</v>
      </c>
      <c r="T553">
        <v>399</v>
      </c>
      <c r="U553">
        <v>569</v>
      </c>
      <c r="V553" t="s">
        <v>73</v>
      </c>
      <c r="W553">
        <v>746</v>
      </c>
      <c r="X553" t="s">
        <v>73</v>
      </c>
      <c r="Y553">
        <v>199</v>
      </c>
      <c r="Z553">
        <v>18</v>
      </c>
    </row>
    <row r="554" spans="1:26" x14ac:dyDescent="0.3">
      <c r="A554">
        <v>125011710</v>
      </c>
      <c r="B554" t="s">
        <v>623</v>
      </c>
      <c r="C554">
        <v>3059</v>
      </c>
      <c r="D554">
        <v>587</v>
      </c>
      <c r="E554">
        <v>274</v>
      </c>
      <c r="F554">
        <v>2023</v>
      </c>
      <c r="G554">
        <v>175</v>
      </c>
      <c r="H554">
        <v>1171</v>
      </c>
      <c r="I554">
        <v>1301</v>
      </c>
      <c r="J554">
        <v>457</v>
      </c>
      <c r="K554">
        <v>699</v>
      </c>
      <c r="L554">
        <v>1084</v>
      </c>
      <c r="M554">
        <v>220</v>
      </c>
      <c r="N554">
        <v>455</v>
      </c>
      <c r="O554">
        <v>454</v>
      </c>
      <c r="P554">
        <v>153</v>
      </c>
      <c r="Q554">
        <v>1312</v>
      </c>
      <c r="R554">
        <v>99</v>
      </c>
      <c r="S554">
        <v>54</v>
      </c>
      <c r="T554">
        <v>956</v>
      </c>
      <c r="U554">
        <v>2002</v>
      </c>
      <c r="V554" t="s">
        <v>73</v>
      </c>
      <c r="W554">
        <v>1519</v>
      </c>
      <c r="X554">
        <v>0</v>
      </c>
      <c r="Y554">
        <v>442</v>
      </c>
      <c r="Z554">
        <v>54</v>
      </c>
    </row>
    <row r="555" spans="1:26" x14ac:dyDescent="0.3">
      <c r="A555">
        <v>125021477</v>
      </c>
      <c r="B555" t="s">
        <v>624</v>
      </c>
      <c r="C555">
        <v>3770</v>
      </c>
      <c r="D555">
        <v>977</v>
      </c>
      <c r="E555">
        <v>393</v>
      </c>
      <c r="F555">
        <v>1957</v>
      </c>
      <c r="G555">
        <v>442</v>
      </c>
      <c r="H555">
        <v>1370</v>
      </c>
      <c r="I555">
        <v>1422</v>
      </c>
      <c r="J555">
        <v>619</v>
      </c>
      <c r="K555">
        <v>583</v>
      </c>
      <c r="L555">
        <v>1579</v>
      </c>
      <c r="M555">
        <v>609</v>
      </c>
      <c r="N555">
        <v>431</v>
      </c>
      <c r="O555">
        <v>446</v>
      </c>
      <c r="P555">
        <v>145</v>
      </c>
      <c r="Q555">
        <v>1382</v>
      </c>
      <c r="R555">
        <v>389</v>
      </c>
      <c r="S555">
        <v>291</v>
      </c>
      <c r="T555">
        <v>1058</v>
      </c>
      <c r="U555">
        <v>1366</v>
      </c>
      <c r="V555">
        <v>944</v>
      </c>
      <c r="W555">
        <v>2833</v>
      </c>
      <c r="X555">
        <v>52</v>
      </c>
      <c r="Y555">
        <v>592</v>
      </c>
      <c r="Z555">
        <v>195</v>
      </c>
    </row>
    <row r="556" spans="1:26" x14ac:dyDescent="0.3">
      <c r="A556">
        <v>125021478</v>
      </c>
      <c r="B556" t="s">
        <v>625</v>
      </c>
      <c r="C556">
        <v>3069</v>
      </c>
      <c r="D556">
        <v>732</v>
      </c>
      <c r="E556">
        <v>299</v>
      </c>
      <c r="F556">
        <v>1611</v>
      </c>
      <c r="G556">
        <v>427</v>
      </c>
      <c r="H556">
        <v>1206</v>
      </c>
      <c r="I556">
        <v>1131</v>
      </c>
      <c r="J556">
        <v>619</v>
      </c>
      <c r="K556">
        <v>508</v>
      </c>
      <c r="L556">
        <v>1156</v>
      </c>
      <c r="M556">
        <v>402</v>
      </c>
      <c r="N556">
        <v>370</v>
      </c>
      <c r="O556">
        <v>327</v>
      </c>
      <c r="P556">
        <v>101</v>
      </c>
      <c r="Q556">
        <v>1162</v>
      </c>
      <c r="R556">
        <v>376</v>
      </c>
      <c r="S556">
        <v>300</v>
      </c>
      <c r="T556">
        <v>935</v>
      </c>
      <c r="U556">
        <v>937</v>
      </c>
      <c r="V556">
        <v>748</v>
      </c>
      <c r="W556">
        <v>2496</v>
      </c>
      <c r="X556">
        <v>55</v>
      </c>
      <c r="Y556">
        <v>544</v>
      </c>
      <c r="Z556">
        <v>204</v>
      </c>
    </row>
    <row r="557" spans="1:26" x14ac:dyDescent="0.3">
      <c r="A557">
        <v>125021711</v>
      </c>
      <c r="B557" t="s">
        <v>626</v>
      </c>
      <c r="C557">
        <v>1482</v>
      </c>
      <c r="D557">
        <v>405</v>
      </c>
      <c r="E557">
        <v>203</v>
      </c>
      <c r="F557">
        <v>661</v>
      </c>
      <c r="G557">
        <v>214</v>
      </c>
      <c r="H557">
        <v>501</v>
      </c>
      <c r="I557">
        <v>577</v>
      </c>
      <c r="J557">
        <v>88</v>
      </c>
      <c r="K557">
        <v>335</v>
      </c>
      <c r="L557">
        <v>649</v>
      </c>
      <c r="M557">
        <v>198</v>
      </c>
      <c r="N557">
        <v>190</v>
      </c>
      <c r="O557">
        <v>174</v>
      </c>
      <c r="P557">
        <v>38</v>
      </c>
      <c r="Q557">
        <v>498</v>
      </c>
      <c r="R557">
        <v>178</v>
      </c>
      <c r="S557">
        <v>183</v>
      </c>
      <c r="T557">
        <v>542</v>
      </c>
      <c r="U557">
        <v>667</v>
      </c>
      <c r="V557" t="s">
        <v>73</v>
      </c>
      <c r="W557">
        <v>1257</v>
      </c>
      <c r="X557" t="s">
        <v>73</v>
      </c>
      <c r="Y557">
        <v>271</v>
      </c>
      <c r="Z557">
        <v>38</v>
      </c>
    </row>
    <row r="558" spans="1:26" x14ac:dyDescent="0.3">
      <c r="A558">
        <v>125021712</v>
      </c>
      <c r="B558" t="s">
        <v>627</v>
      </c>
      <c r="C558">
        <v>2592</v>
      </c>
      <c r="D558">
        <v>771</v>
      </c>
      <c r="E558">
        <v>245</v>
      </c>
      <c r="F558">
        <v>1328</v>
      </c>
      <c r="G558">
        <v>247</v>
      </c>
      <c r="H558">
        <v>879</v>
      </c>
      <c r="I558">
        <v>941</v>
      </c>
      <c r="J558">
        <v>164</v>
      </c>
      <c r="K558">
        <v>458</v>
      </c>
      <c r="L558">
        <v>1291</v>
      </c>
      <c r="M558">
        <v>310</v>
      </c>
      <c r="N558">
        <v>365</v>
      </c>
      <c r="O558">
        <v>316</v>
      </c>
      <c r="P558">
        <v>59</v>
      </c>
      <c r="Q558">
        <v>888</v>
      </c>
      <c r="R558">
        <v>192</v>
      </c>
      <c r="S558">
        <v>238</v>
      </c>
      <c r="T558">
        <v>991</v>
      </c>
      <c r="U558">
        <v>1229</v>
      </c>
      <c r="V558">
        <v>62</v>
      </c>
      <c r="W558">
        <v>1991</v>
      </c>
      <c r="X558">
        <v>7</v>
      </c>
      <c r="Y558">
        <v>495</v>
      </c>
      <c r="Z558">
        <v>73</v>
      </c>
    </row>
    <row r="559" spans="1:26" x14ac:dyDescent="0.3">
      <c r="A559">
        <v>125031479</v>
      </c>
      <c r="B559" t="s">
        <v>628</v>
      </c>
      <c r="C559">
        <v>4688</v>
      </c>
      <c r="D559">
        <v>1545</v>
      </c>
      <c r="E559">
        <v>653</v>
      </c>
      <c r="F559">
        <v>2091</v>
      </c>
      <c r="G559">
        <v>398</v>
      </c>
      <c r="H559">
        <v>1540</v>
      </c>
      <c r="I559">
        <v>1602</v>
      </c>
      <c r="J559">
        <v>490</v>
      </c>
      <c r="K559">
        <v>553</v>
      </c>
      <c r="L559">
        <v>2486</v>
      </c>
      <c r="M559">
        <v>988</v>
      </c>
      <c r="N559">
        <v>307</v>
      </c>
      <c r="O559">
        <v>335</v>
      </c>
      <c r="P559">
        <v>149</v>
      </c>
      <c r="Q559">
        <v>1976</v>
      </c>
      <c r="R559">
        <v>375</v>
      </c>
      <c r="S559">
        <v>304</v>
      </c>
      <c r="T559">
        <v>1271</v>
      </c>
      <c r="U559">
        <v>2039</v>
      </c>
      <c r="V559">
        <v>808</v>
      </c>
      <c r="W559">
        <v>4450</v>
      </c>
      <c r="X559">
        <v>28</v>
      </c>
      <c r="Y559">
        <v>921</v>
      </c>
      <c r="Z559">
        <v>298</v>
      </c>
    </row>
    <row r="560" spans="1:26" x14ac:dyDescent="0.3">
      <c r="A560">
        <v>125031480</v>
      </c>
      <c r="B560" t="s">
        <v>629</v>
      </c>
      <c r="C560">
        <v>3188</v>
      </c>
      <c r="D560">
        <v>914</v>
      </c>
      <c r="E560">
        <v>373</v>
      </c>
      <c r="F560">
        <v>1520</v>
      </c>
      <c r="G560">
        <v>380</v>
      </c>
      <c r="H560">
        <v>1153</v>
      </c>
      <c r="I560">
        <v>1120</v>
      </c>
      <c r="J560">
        <v>584</v>
      </c>
      <c r="K560">
        <v>454</v>
      </c>
      <c r="L560">
        <v>1510</v>
      </c>
      <c r="M560">
        <v>570</v>
      </c>
      <c r="N560">
        <v>193</v>
      </c>
      <c r="O560">
        <v>472</v>
      </c>
      <c r="P560">
        <v>130</v>
      </c>
      <c r="Q560">
        <v>1134</v>
      </c>
      <c r="R560">
        <v>345</v>
      </c>
      <c r="S560">
        <v>246</v>
      </c>
      <c r="T560">
        <v>738</v>
      </c>
      <c r="U560">
        <v>1449</v>
      </c>
      <c r="V560">
        <v>587</v>
      </c>
      <c r="W560">
        <v>3786</v>
      </c>
      <c r="X560">
        <v>42</v>
      </c>
      <c r="Y560">
        <v>937</v>
      </c>
      <c r="Z560">
        <v>251</v>
      </c>
    </row>
    <row r="561" spans="1:26" x14ac:dyDescent="0.3">
      <c r="A561">
        <v>125031481</v>
      </c>
      <c r="B561" t="s">
        <v>630</v>
      </c>
      <c r="C561">
        <v>4403</v>
      </c>
      <c r="D561">
        <v>1337</v>
      </c>
      <c r="E561">
        <v>605</v>
      </c>
      <c r="F561">
        <v>2036</v>
      </c>
      <c r="G561">
        <v>425</v>
      </c>
      <c r="H561">
        <v>1559</v>
      </c>
      <c r="I561">
        <v>1507</v>
      </c>
      <c r="J561">
        <v>445</v>
      </c>
      <c r="K561">
        <v>646</v>
      </c>
      <c r="L561">
        <v>2137</v>
      </c>
      <c r="M561">
        <v>832</v>
      </c>
      <c r="N561">
        <v>265</v>
      </c>
      <c r="O561">
        <v>571</v>
      </c>
      <c r="P561">
        <v>164</v>
      </c>
      <c r="Q561">
        <v>1682</v>
      </c>
      <c r="R561">
        <v>384</v>
      </c>
      <c r="S561">
        <v>303</v>
      </c>
      <c r="T561">
        <v>984</v>
      </c>
      <c r="U561">
        <v>2392</v>
      </c>
      <c r="V561">
        <v>495</v>
      </c>
      <c r="W561">
        <v>4076</v>
      </c>
      <c r="X561">
        <v>58</v>
      </c>
      <c r="Y561">
        <v>939</v>
      </c>
      <c r="Z561">
        <v>219</v>
      </c>
    </row>
    <row r="562" spans="1:26" x14ac:dyDescent="0.3">
      <c r="A562">
        <v>125031483</v>
      </c>
      <c r="B562" t="s">
        <v>631</v>
      </c>
      <c r="C562">
        <v>5959</v>
      </c>
      <c r="D562">
        <v>2039</v>
      </c>
      <c r="E562">
        <v>687</v>
      </c>
      <c r="F562">
        <v>2697</v>
      </c>
      <c r="G562">
        <v>537</v>
      </c>
      <c r="H562">
        <v>1797</v>
      </c>
      <c r="I562">
        <v>2124</v>
      </c>
      <c r="J562">
        <v>741</v>
      </c>
      <c r="K562">
        <v>627</v>
      </c>
      <c r="L562">
        <v>3468</v>
      </c>
      <c r="M562">
        <v>1123</v>
      </c>
      <c r="N562">
        <v>429</v>
      </c>
      <c r="O562">
        <v>575</v>
      </c>
      <c r="P562">
        <v>179</v>
      </c>
      <c r="Q562">
        <v>2259</v>
      </c>
      <c r="R562">
        <v>478</v>
      </c>
      <c r="S562">
        <v>348</v>
      </c>
      <c r="T562">
        <v>1726</v>
      </c>
      <c r="U562">
        <v>2668</v>
      </c>
      <c r="V562">
        <v>966</v>
      </c>
      <c r="W562">
        <v>5778</v>
      </c>
      <c r="X562">
        <v>56</v>
      </c>
      <c r="Y562">
        <v>1169</v>
      </c>
      <c r="Z562">
        <v>443</v>
      </c>
    </row>
    <row r="563" spans="1:26" x14ac:dyDescent="0.3">
      <c r="A563">
        <v>125031484</v>
      </c>
      <c r="B563" t="s">
        <v>632</v>
      </c>
      <c r="C563">
        <v>4946</v>
      </c>
      <c r="D563">
        <v>1689</v>
      </c>
      <c r="E563">
        <v>591</v>
      </c>
      <c r="F563">
        <v>2216</v>
      </c>
      <c r="G563">
        <v>450</v>
      </c>
      <c r="H563">
        <v>1572</v>
      </c>
      <c r="I563">
        <v>1685</v>
      </c>
      <c r="J563">
        <v>573</v>
      </c>
      <c r="K563">
        <v>575</v>
      </c>
      <c r="L563">
        <v>2516</v>
      </c>
      <c r="M563">
        <v>1047</v>
      </c>
      <c r="N563">
        <v>412</v>
      </c>
      <c r="O563">
        <v>418</v>
      </c>
      <c r="P563">
        <v>136</v>
      </c>
      <c r="Q563">
        <v>1870</v>
      </c>
      <c r="R563">
        <v>420</v>
      </c>
      <c r="S563">
        <v>355</v>
      </c>
      <c r="T563">
        <v>1394</v>
      </c>
      <c r="U563">
        <v>2468</v>
      </c>
      <c r="V563">
        <v>552</v>
      </c>
      <c r="W563">
        <v>4712</v>
      </c>
      <c r="X563">
        <v>57</v>
      </c>
      <c r="Y563">
        <v>827</v>
      </c>
      <c r="Z563">
        <v>281</v>
      </c>
    </row>
    <row r="564" spans="1:26" x14ac:dyDescent="0.3">
      <c r="A564">
        <v>125031486</v>
      </c>
      <c r="B564" t="s">
        <v>633</v>
      </c>
      <c r="C564" t="s">
        <v>73</v>
      </c>
      <c r="D564" t="s">
        <v>73</v>
      </c>
      <c r="E564" t="s">
        <v>73</v>
      </c>
      <c r="F564" t="s">
        <v>73</v>
      </c>
      <c r="G564" t="s">
        <v>73</v>
      </c>
      <c r="H564" t="s">
        <v>73</v>
      </c>
      <c r="I564" t="s">
        <v>73</v>
      </c>
      <c r="J564" t="s">
        <v>73</v>
      </c>
      <c r="K564" t="s">
        <v>73</v>
      </c>
      <c r="L564" t="s">
        <v>73</v>
      </c>
      <c r="M564" t="s">
        <v>73</v>
      </c>
      <c r="N564" t="s">
        <v>73</v>
      </c>
      <c r="O564" t="s">
        <v>73</v>
      </c>
      <c r="P564" t="s">
        <v>73</v>
      </c>
      <c r="Q564" t="s">
        <v>73</v>
      </c>
      <c r="R564" t="s">
        <v>73</v>
      </c>
      <c r="S564" t="s">
        <v>73</v>
      </c>
      <c r="T564" t="s">
        <v>73</v>
      </c>
      <c r="U564" t="s">
        <v>73</v>
      </c>
      <c r="V564" t="s">
        <v>73</v>
      </c>
      <c r="W564" t="s">
        <v>73</v>
      </c>
      <c r="X564" t="s">
        <v>73</v>
      </c>
      <c r="Y564" t="s">
        <v>73</v>
      </c>
      <c r="Z564" t="s">
        <v>73</v>
      </c>
    </row>
    <row r="565" spans="1:26" x14ac:dyDescent="0.3">
      <c r="A565">
        <v>125031487</v>
      </c>
      <c r="B565" t="s">
        <v>634</v>
      </c>
      <c r="C565" t="s">
        <v>73</v>
      </c>
      <c r="D565" t="s">
        <v>73</v>
      </c>
      <c r="E565" t="s">
        <v>73</v>
      </c>
      <c r="F565" t="s">
        <v>73</v>
      </c>
      <c r="G565" t="s">
        <v>73</v>
      </c>
      <c r="H565" t="s">
        <v>73</v>
      </c>
      <c r="I565" t="s">
        <v>73</v>
      </c>
      <c r="J565" t="s">
        <v>73</v>
      </c>
      <c r="K565" t="s">
        <v>73</v>
      </c>
      <c r="L565" t="s">
        <v>73</v>
      </c>
      <c r="M565" t="s">
        <v>73</v>
      </c>
      <c r="N565" t="s">
        <v>73</v>
      </c>
      <c r="O565" t="s">
        <v>73</v>
      </c>
      <c r="P565" t="s">
        <v>73</v>
      </c>
      <c r="Q565" t="s">
        <v>73</v>
      </c>
      <c r="R565" t="s">
        <v>73</v>
      </c>
      <c r="S565" t="s">
        <v>73</v>
      </c>
      <c r="T565" t="s">
        <v>73</v>
      </c>
      <c r="U565" t="s">
        <v>73</v>
      </c>
      <c r="V565" t="s">
        <v>73</v>
      </c>
      <c r="W565" t="s">
        <v>73</v>
      </c>
      <c r="X565" t="s">
        <v>73</v>
      </c>
      <c r="Y565" t="s">
        <v>73</v>
      </c>
      <c r="Z565" t="s">
        <v>73</v>
      </c>
    </row>
    <row r="566" spans="1:26" x14ac:dyDescent="0.3">
      <c r="A566">
        <v>125031713</v>
      </c>
      <c r="B566" t="s">
        <v>635</v>
      </c>
      <c r="C566">
        <v>2374</v>
      </c>
      <c r="D566">
        <v>735</v>
      </c>
      <c r="E566">
        <v>229</v>
      </c>
      <c r="F566">
        <v>1090</v>
      </c>
      <c r="G566">
        <v>320</v>
      </c>
      <c r="H566">
        <v>765</v>
      </c>
      <c r="I566">
        <v>874</v>
      </c>
      <c r="J566">
        <v>148</v>
      </c>
      <c r="K566">
        <v>461</v>
      </c>
      <c r="L566">
        <v>1177</v>
      </c>
      <c r="M566">
        <v>447</v>
      </c>
      <c r="N566">
        <v>283</v>
      </c>
      <c r="O566">
        <v>232</v>
      </c>
      <c r="P566">
        <v>41</v>
      </c>
      <c r="Q566">
        <v>793</v>
      </c>
      <c r="R566">
        <v>291</v>
      </c>
      <c r="S566">
        <v>388</v>
      </c>
      <c r="T566">
        <v>855</v>
      </c>
      <c r="U566">
        <v>885</v>
      </c>
      <c r="V566">
        <v>201</v>
      </c>
      <c r="W566">
        <v>2062</v>
      </c>
      <c r="X566">
        <v>35</v>
      </c>
      <c r="Y566">
        <v>199</v>
      </c>
      <c r="Z566">
        <v>95</v>
      </c>
    </row>
    <row r="567" spans="1:26" x14ac:dyDescent="0.3">
      <c r="A567">
        <v>125031714</v>
      </c>
      <c r="B567" t="s">
        <v>636</v>
      </c>
      <c r="C567">
        <v>4895</v>
      </c>
      <c r="D567">
        <v>1449</v>
      </c>
      <c r="E567">
        <v>592</v>
      </c>
      <c r="F567">
        <v>2397</v>
      </c>
      <c r="G567">
        <v>458</v>
      </c>
      <c r="H567">
        <v>1747</v>
      </c>
      <c r="I567">
        <v>1700</v>
      </c>
      <c r="J567">
        <v>679</v>
      </c>
      <c r="K567">
        <v>587</v>
      </c>
      <c r="L567">
        <v>2491</v>
      </c>
      <c r="M567">
        <v>782</v>
      </c>
      <c r="N567">
        <v>370</v>
      </c>
      <c r="O567">
        <v>567</v>
      </c>
      <c r="P567">
        <v>199</v>
      </c>
      <c r="Q567">
        <v>1887</v>
      </c>
      <c r="R567">
        <v>424</v>
      </c>
      <c r="S567">
        <v>304</v>
      </c>
      <c r="T567">
        <v>947</v>
      </c>
      <c r="U567">
        <v>2680</v>
      </c>
      <c r="V567">
        <v>703</v>
      </c>
      <c r="W567">
        <v>4201</v>
      </c>
      <c r="X567">
        <v>41</v>
      </c>
      <c r="Y567">
        <v>967</v>
      </c>
      <c r="Z567">
        <v>266</v>
      </c>
    </row>
    <row r="568" spans="1:26" x14ac:dyDescent="0.3">
      <c r="A568">
        <v>125031715</v>
      </c>
      <c r="B568" t="s">
        <v>637</v>
      </c>
      <c r="C568">
        <v>1147</v>
      </c>
      <c r="D568">
        <v>307</v>
      </c>
      <c r="E568">
        <v>137</v>
      </c>
      <c r="F568">
        <v>547</v>
      </c>
      <c r="G568">
        <v>156</v>
      </c>
      <c r="H568">
        <v>395</v>
      </c>
      <c r="I568">
        <v>445</v>
      </c>
      <c r="J568">
        <v>109</v>
      </c>
      <c r="K568">
        <v>220</v>
      </c>
      <c r="L568">
        <v>519</v>
      </c>
      <c r="M568">
        <v>150</v>
      </c>
      <c r="N568">
        <v>173</v>
      </c>
      <c r="O568">
        <v>110</v>
      </c>
      <c r="P568">
        <v>22</v>
      </c>
      <c r="Q568">
        <v>396</v>
      </c>
      <c r="R568">
        <v>140</v>
      </c>
      <c r="S568">
        <v>160</v>
      </c>
      <c r="T568">
        <v>487</v>
      </c>
      <c r="U568">
        <v>435</v>
      </c>
      <c r="V568">
        <v>40</v>
      </c>
      <c r="W568">
        <v>967</v>
      </c>
      <c r="X568">
        <v>16</v>
      </c>
      <c r="Y568">
        <v>105</v>
      </c>
      <c r="Z568">
        <v>38</v>
      </c>
    </row>
    <row r="569" spans="1:26" x14ac:dyDescent="0.3">
      <c r="A569">
        <v>125031716</v>
      </c>
      <c r="B569" t="s">
        <v>638</v>
      </c>
      <c r="C569">
        <v>1305</v>
      </c>
      <c r="D569">
        <v>388</v>
      </c>
      <c r="E569">
        <v>195</v>
      </c>
      <c r="F569">
        <v>599</v>
      </c>
      <c r="G569">
        <v>122</v>
      </c>
      <c r="H569">
        <v>450</v>
      </c>
      <c r="I569">
        <v>466</v>
      </c>
      <c r="J569">
        <v>146</v>
      </c>
      <c r="K569">
        <v>189</v>
      </c>
      <c r="L569">
        <v>645</v>
      </c>
      <c r="M569">
        <v>219</v>
      </c>
      <c r="N569">
        <v>170</v>
      </c>
      <c r="O569">
        <v>150</v>
      </c>
      <c r="P569">
        <v>32</v>
      </c>
      <c r="Q569">
        <v>451</v>
      </c>
      <c r="R569">
        <v>114</v>
      </c>
      <c r="S569">
        <v>119</v>
      </c>
      <c r="T569">
        <v>375</v>
      </c>
      <c r="U569">
        <v>686</v>
      </c>
      <c r="V569">
        <v>109</v>
      </c>
      <c r="W569">
        <v>1066</v>
      </c>
      <c r="X569" t="s">
        <v>73</v>
      </c>
      <c r="Y569">
        <v>141</v>
      </c>
      <c r="Z569">
        <v>52</v>
      </c>
    </row>
    <row r="570" spans="1:26" x14ac:dyDescent="0.3">
      <c r="A570">
        <v>125041489</v>
      </c>
      <c r="B570" t="s">
        <v>639</v>
      </c>
      <c r="C570">
        <v>3022</v>
      </c>
      <c r="D570">
        <v>592</v>
      </c>
      <c r="E570">
        <v>301</v>
      </c>
      <c r="F570">
        <v>1672</v>
      </c>
      <c r="G570">
        <v>457</v>
      </c>
      <c r="H570">
        <v>1153</v>
      </c>
      <c r="I570">
        <v>1277</v>
      </c>
      <c r="J570">
        <v>735</v>
      </c>
      <c r="K570">
        <v>577</v>
      </c>
      <c r="L570">
        <v>899</v>
      </c>
      <c r="M570">
        <v>409</v>
      </c>
      <c r="N570">
        <v>283</v>
      </c>
      <c r="O570">
        <v>534</v>
      </c>
      <c r="P570">
        <v>168</v>
      </c>
      <c r="Q570">
        <v>1060</v>
      </c>
      <c r="R570">
        <v>385</v>
      </c>
      <c r="S570">
        <v>188</v>
      </c>
      <c r="T570">
        <v>488</v>
      </c>
      <c r="U570">
        <v>1646</v>
      </c>
      <c r="V570">
        <v>507</v>
      </c>
      <c r="W570">
        <v>2377</v>
      </c>
      <c r="X570">
        <v>41</v>
      </c>
      <c r="Y570">
        <v>488</v>
      </c>
      <c r="Z570">
        <v>161</v>
      </c>
    </row>
    <row r="571" spans="1:26" x14ac:dyDescent="0.3">
      <c r="A571">
        <v>125041490</v>
      </c>
      <c r="B571" t="s">
        <v>640</v>
      </c>
      <c r="C571">
        <v>851</v>
      </c>
      <c r="D571">
        <v>223</v>
      </c>
      <c r="E571">
        <v>65</v>
      </c>
      <c r="F571">
        <v>426</v>
      </c>
      <c r="G571">
        <v>138</v>
      </c>
      <c r="H571">
        <v>294</v>
      </c>
      <c r="I571">
        <v>335</v>
      </c>
      <c r="J571">
        <v>64</v>
      </c>
      <c r="K571">
        <v>190</v>
      </c>
      <c r="L571">
        <v>408</v>
      </c>
      <c r="M571">
        <v>80</v>
      </c>
      <c r="N571">
        <v>161</v>
      </c>
      <c r="O571">
        <v>109</v>
      </c>
      <c r="P571">
        <v>16</v>
      </c>
      <c r="Q571">
        <v>233</v>
      </c>
      <c r="R571">
        <v>111</v>
      </c>
      <c r="S571">
        <v>166</v>
      </c>
      <c r="T571">
        <v>410</v>
      </c>
      <c r="U571">
        <v>262</v>
      </c>
      <c r="V571" t="s">
        <v>73</v>
      </c>
      <c r="W571">
        <v>584</v>
      </c>
      <c r="X571" t="s">
        <v>73</v>
      </c>
      <c r="Y571">
        <v>100</v>
      </c>
      <c r="Z571">
        <v>23</v>
      </c>
    </row>
    <row r="572" spans="1:26" x14ac:dyDescent="0.3">
      <c r="A572">
        <v>125041491</v>
      </c>
      <c r="B572" t="s">
        <v>641</v>
      </c>
      <c r="C572">
        <v>2082</v>
      </c>
      <c r="D572">
        <v>427</v>
      </c>
      <c r="E572">
        <v>211</v>
      </c>
      <c r="F572">
        <v>1116</v>
      </c>
      <c r="G572">
        <v>328</v>
      </c>
      <c r="H572">
        <v>793</v>
      </c>
      <c r="I572">
        <v>862</v>
      </c>
      <c r="J572">
        <v>429</v>
      </c>
      <c r="K572">
        <v>429</v>
      </c>
      <c r="L572">
        <v>733</v>
      </c>
      <c r="M572">
        <v>271</v>
      </c>
      <c r="N572">
        <v>238</v>
      </c>
      <c r="O572">
        <v>388</v>
      </c>
      <c r="P572">
        <v>113</v>
      </c>
      <c r="Q572">
        <v>639</v>
      </c>
      <c r="R572">
        <v>277</v>
      </c>
      <c r="S572">
        <v>156</v>
      </c>
      <c r="T572">
        <v>436</v>
      </c>
      <c r="U572">
        <v>1047</v>
      </c>
      <c r="V572">
        <v>260</v>
      </c>
      <c r="W572">
        <v>1514</v>
      </c>
      <c r="X572">
        <v>26</v>
      </c>
      <c r="Y572">
        <v>221</v>
      </c>
      <c r="Z572">
        <v>74</v>
      </c>
    </row>
    <row r="573" spans="1:26" x14ac:dyDescent="0.3">
      <c r="A573">
        <v>125041493</v>
      </c>
      <c r="B573" t="s">
        <v>642</v>
      </c>
      <c r="C573">
        <v>2680</v>
      </c>
      <c r="D573">
        <v>642</v>
      </c>
      <c r="E573">
        <v>283</v>
      </c>
      <c r="F573">
        <v>1253</v>
      </c>
      <c r="G573">
        <v>503</v>
      </c>
      <c r="H573">
        <v>943</v>
      </c>
      <c r="I573">
        <v>1096</v>
      </c>
      <c r="J573">
        <v>348</v>
      </c>
      <c r="K573">
        <v>619</v>
      </c>
      <c r="L573">
        <v>986</v>
      </c>
      <c r="M573">
        <v>510</v>
      </c>
      <c r="N573">
        <v>223</v>
      </c>
      <c r="O573">
        <v>362</v>
      </c>
      <c r="P573">
        <v>101</v>
      </c>
      <c r="Q573">
        <v>908</v>
      </c>
      <c r="R573">
        <v>447</v>
      </c>
      <c r="S573">
        <v>350</v>
      </c>
      <c r="T573">
        <v>740</v>
      </c>
      <c r="U573">
        <v>997</v>
      </c>
      <c r="V573">
        <v>386</v>
      </c>
      <c r="W573">
        <v>2310</v>
      </c>
      <c r="X573">
        <v>91</v>
      </c>
      <c r="Y573">
        <v>305</v>
      </c>
      <c r="Z573">
        <v>111</v>
      </c>
    </row>
    <row r="574" spans="1:26" x14ac:dyDescent="0.3">
      <c r="A574">
        <v>125041494</v>
      </c>
      <c r="B574" t="s">
        <v>643</v>
      </c>
      <c r="C574">
        <v>888</v>
      </c>
      <c r="D574">
        <v>219</v>
      </c>
      <c r="E574">
        <v>79</v>
      </c>
      <c r="F574">
        <v>431</v>
      </c>
      <c r="G574">
        <v>159</v>
      </c>
      <c r="H574">
        <v>320</v>
      </c>
      <c r="I574">
        <v>349</v>
      </c>
      <c r="J574">
        <v>79</v>
      </c>
      <c r="K574">
        <v>240</v>
      </c>
      <c r="L574">
        <v>388</v>
      </c>
      <c r="M574">
        <v>96</v>
      </c>
      <c r="N574">
        <v>159</v>
      </c>
      <c r="O574">
        <v>105</v>
      </c>
      <c r="P574">
        <v>22</v>
      </c>
      <c r="Q574">
        <v>249</v>
      </c>
      <c r="R574">
        <v>133</v>
      </c>
      <c r="S574">
        <v>177</v>
      </c>
      <c r="T574">
        <v>454</v>
      </c>
      <c r="U574">
        <v>231</v>
      </c>
      <c r="V574" t="s">
        <v>73</v>
      </c>
      <c r="W574">
        <v>841</v>
      </c>
      <c r="X574">
        <v>0</v>
      </c>
      <c r="Y574">
        <v>87</v>
      </c>
      <c r="Z574">
        <v>28</v>
      </c>
    </row>
    <row r="575" spans="1:26" x14ac:dyDescent="0.3">
      <c r="A575">
        <v>125041588</v>
      </c>
      <c r="B575" t="s">
        <v>644</v>
      </c>
      <c r="C575">
        <v>1739</v>
      </c>
      <c r="D575">
        <v>415</v>
      </c>
      <c r="E575">
        <v>154</v>
      </c>
      <c r="F575">
        <v>912</v>
      </c>
      <c r="G575">
        <v>259</v>
      </c>
      <c r="H575">
        <v>656</v>
      </c>
      <c r="I575">
        <v>669</v>
      </c>
      <c r="J575">
        <v>323</v>
      </c>
      <c r="K575">
        <v>304</v>
      </c>
      <c r="L575">
        <v>718</v>
      </c>
      <c r="M575">
        <v>225</v>
      </c>
      <c r="N575">
        <v>182</v>
      </c>
      <c r="O575">
        <v>238</v>
      </c>
      <c r="P575">
        <v>67</v>
      </c>
      <c r="Q575">
        <v>612</v>
      </c>
      <c r="R575">
        <v>226</v>
      </c>
      <c r="S575">
        <v>187</v>
      </c>
      <c r="T575">
        <v>467</v>
      </c>
      <c r="U575">
        <v>707</v>
      </c>
      <c r="V575">
        <v>284</v>
      </c>
      <c r="W575">
        <v>1497</v>
      </c>
      <c r="X575">
        <v>18</v>
      </c>
      <c r="Y575">
        <v>241</v>
      </c>
      <c r="Z575">
        <v>99</v>
      </c>
    </row>
    <row r="576" spans="1:26" x14ac:dyDescent="0.3">
      <c r="A576">
        <v>125041589</v>
      </c>
      <c r="B576" t="s">
        <v>645</v>
      </c>
      <c r="C576">
        <v>2390</v>
      </c>
      <c r="D576">
        <v>522</v>
      </c>
      <c r="E576">
        <v>232</v>
      </c>
      <c r="F576">
        <v>1286</v>
      </c>
      <c r="G576">
        <v>351</v>
      </c>
      <c r="H576">
        <v>960</v>
      </c>
      <c r="I576">
        <v>909</v>
      </c>
      <c r="J576">
        <v>462</v>
      </c>
      <c r="K576">
        <v>350</v>
      </c>
      <c r="L576">
        <v>927</v>
      </c>
      <c r="M576">
        <v>285</v>
      </c>
      <c r="N576">
        <v>169</v>
      </c>
      <c r="O576">
        <v>374</v>
      </c>
      <c r="P576">
        <v>112</v>
      </c>
      <c r="Q576">
        <v>911</v>
      </c>
      <c r="R576">
        <v>303</v>
      </c>
      <c r="S576">
        <v>161</v>
      </c>
      <c r="T576">
        <v>372</v>
      </c>
      <c r="U576">
        <v>1088</v>
      </c>
      <c r="V576">
        <v>658</v>
      </c>
      <c r="W576">
        <v>1859</v>
      </c>
      <c r="X576">
        <v>40</v>
      </c>
      <c r="Y576">
        <v>358</v>
      </c>
      <c r="Z576">
        <v>149</v>
      </c>
    </row>
    <row r="577" spans="1:26" x14ac:dyDescent="0.3">
      <c r="A577">
        <v>125041717</v>
      </c>
      <c r="B577" t="s">
        <v>646</v>
      </c>
      <c r="C577">
        <v>1100</v>
      </c>
      <c r="D577">
        <v>198</v>
      </c>
      <c r="E577">
        <v>147</v>
      </c>
      <c r="F577">
        <v>671</v>
      </c>
      <c r="G577">
        <v>85</v>
      </c>
      <c r="H577">
        <v>455</v>
      </c>
      <c r="I577">
        <v>448</v>
      </c>
      <c r="J577">
        <v>256</v>
      </c>
      <c r="K577">
        <v>200</v>
      </c>
      <c r="L577">
        <v>357</v>
      </c>
      <c r="M577">
        <v>89</v>
      </c>
      <c r="N577">
        <v>126</v>
      </c>
      <c r="O577">
        <v>205</v>
      </c>
      <c r="P577">
        <v>46</v>
      </c>
      <c r="Q577">
        <v>462</v>
      </c>
      <c r="R577">
        <v>64</v>
      </c>
      <c r="S577">
        <v>27</v>
      </c>
      <c r="T577">
        <v>204</v>
      </c>
      <c r="U577">
        <v>834</v>
      </c>
      <c r="V577">
        <v>13</v>
      </c>
      <c r="W577">
        <v>710</v>
      </c>
      <c r="X577" t="s">
        <v>73</v>
      </c>
      <c r="Y577">
        <v>193</v>
      </c>
      <c r="Z577">
        <v>28</v>
      </c>
    </row>
    <row r="578" spans="1:26" x14ac:dyDescent="0.3">
      <c r="A578">
        <v>125041718</v>
      </c>
      <c r="B578" t="s">
        <v>647</v>
      </c>
      <c r="C578">
        <v>1313</v>
      </c>
      <c r="D578">
        <v>291</v>
      </c>
      <c r="E578">
        <v>160</v>
      </c>
      <c r="F578">
        <v>671</v>
      </c>
      <c r="G578">
        <v>190</v>
      </c>
      <c r="H578">
        <v>543</v>
      </c>
      <c r="I578">
        <v>478</v>
      </c>
      <c r="J578">
        <v>213</v>
      </c>
      <c r="K578">
        <v>179</v>
      </c>
      <c r="L578">
        <v>459</v>
      </c>
      <c r="M578">
        <v>187</v>
      </c>
      <c r="N578">
        <v>95</v>
      </c>
      <c r="O578">
        <v>247</v>
      </c>
      <c r="P578">
        <v>59</v>
      </c>
      <c r="Q578">
        <v>457</v>
      </c>
      <c r="R578">
        <v>163</v>
      </c>
      <c r="S578">
        <v>104</v>
      </c>
      <c r="T578">
        <v>193</v>
      </c>
      <c r="U578">
        <v>720</v>
      </c>
      <c r="V578">
        <v>212</v>
      </c>
      <c r="W578">
        <v>1070</v>
      </c>
      <c r="X578">
        <v>16</v>
      </c>
      <c r="Y578">
        <v>292</v>
      </c>
      <c r="Z578">
        <v>64</v>
      </c>
    </row>
    <row r="579" spans="1:26" x14ac:dyDescent="0.3">
      <c r="A579">
        <v>125041719</v>
      </c>
      <c r="B579" t="s">
        <v>648</v>
      </c>
      <c r="C579">
        <v>1165</v>
      </c>
      <c r="D579">
        <v>247</v>
      </c>
      <c r="E579">
        <v>92</v>
      </c>
      <c r="F579">
        <v>673</v>
      </c>
      <c r="G579">
        <v>154</v>
      </c>
      <c r="H579">
        <v>493</v>
      </c>
      <c r="I579">
        <v>426</v>
      </c>
      <c r="J579">
        <v>266</v>
      </c>
      <c r="K579">
        <v>223</v>
      </c>
      <c r="L579">
        <v>345</v>
      </c>
      <c r="M579">
        <v>177</v>
      </c>
      <c r="N579">
        <v>80</v>
      </c>
      <c r="O579">
        <v>235</v>
      </c>
      <c r="P579">
        <v>47</v>
      </c>
      <c r="Q579">
        <v>436</v>
      </c>
      <c r="R579">
        <v>121</v>
      </c>
      <c r="S579">
        <v>54</v>
      </c>
      <c r="T579">
        <v>158</v>
      </c>
      <c r="U579">
        <v>722</v>
      </c>
      <c r="V579">
        <v>154</v>
      </c>
      <c r="W579">
        <v>831</v>
      </c>
      <c r="X579">
        <v>6</v>
      </c>
      <c r="Y579">
        <v>167</v>
      </c>
      <c r="Z579">
        <v>47</v>
      </c>
    </row>
    <row r="580" spans="1:26" x14ac:dyDescent="0.3">
      <c r="A580">
        <v>126011496</v>
      </c>
      <c r="B580" t="s">
        <v>649</v>
      </c>
      <c r="C580">
        <v>1549</v>
      </c>
      <c r="D580">
        <v>343</v>
      </c>
      <c r="E580">
        <v>154</v>
      </c>
      <c r="F580">
        <v>712</v>
      </c>
      <c r="G580">
        <v>341</v>
      </c>
      <c r="H580">
        <v>540</v>
      </c>
      <c r="I580">
        <v>667</v>
      </c>
      <c r="J580">
        <v>197</v>
      </c>
      <c r="K580">
        <v>427</v>
      </c>
      <c r="L580">
        <v>505</v>
      </c>
      <c r="M580">
        <v>216</v>
      </c>
      <c r="N580">
        <v>196</v>
      </c>
      <c r="O580">
        <v>241</v>
      </c>
      <c r="P580">
        <v>56</v>
      </c>
      <c r="Q580">
        <v>448</v>
      </c>
      <c r="R580">
        <v>266</v>
      </c>
      <c r="S580">
        <v>299</v>
      </c>
      <c r="T580">
        <v>584</v>
      </c>
      <c r="U580">
        <v>486</v>
      </c>
      <c r="V580">
        <v>78</v>
      </c>
      <c r="W580">
        <v>1297</v>
      </c>
      <c r="X580">
        <v>13</v>
      </c>
      <c r="Y580">
        <v>183</v>
      </c>
      <c r="Z580">
        <v>32</v>
      </c>
    </row>
    <row r="581" spans="1:26" x14ac:dyDescent="0.3">
      <c r="A581">
        <v>126011720</v>
      </c>
      <c r="B581" t="s">
        <v>650</v>
      </c>
      <c r="C581">
        <v>1252</v>
      </c>
      <c r="D581">
        <v>254</v>
      </c>
      <c r="E581">
        <v>134</v>
      </c>
      <c r="F581">
        <v>680</v>
      </c>
      <c r="G581">
        <v>182</v>
      </c>
      <c r="H581">
        <v>456</v>
      </c>
      <c r="I581">
        <v>540</v>
      </c>
      <c r="J581">
        <v>191</v>
      </c>
      <c r="K581">
        <v>254</v>
      </c>
      <c r="L581">
        <v>363</v>
      </c>
      <c r="M581">
        <v>175</v>
      </c>
      <c r="N581">
        <v>151</v>
      </c>
      <c r="O581">
        <v>192</v>
      </c>
      <c r="P581">
        <v>63</v>
      </c>
      <c r="Q581">
        <v>463</v>
      </c>
      <c r="R581">
        <v>126</v>
      </c>
      <c r="S581">
        <v>148</v>
      </c>
      <c r="T581">
        <v>429</v>
      </c>
      <c r="U581">
        <v>651</v>
      </c>
      <c r="V581" t="s">
        <v>73</v>
      </c>
      <c r="W581">
        <v>1028</v>
      </c>
      <c r="X581">
        <v>11</v>
      </c>
      <c r="Y581">
        <v>227</v>
      </c>
      <c r="Z581">
        <v>11</v>
      </c>
    </row>
    <row r="582" spans="1:26" x14ac:dyDescent="0.3">
      <c r="A582">
        <v>126011721</v>
      </c>
      <c r="B582" t="s">
        <v>651</v>
      </c>
      <c r="C582">
        <v>2324</v>
      </c>
      <c r="D582">
        <v>637</v>
      </c>
      <c r="E582">
        <v>298</v>
      </c>
      <c r="F582">
        <v>1137</v>
      </c>
      <c r="G582">
        <v>253</v>
      </c>
      <c r="H582">
        <v>796</v>
      </c>
      <c r="I582">
        <v>892</v>
      </c>
      <c r="J582">
        <v>197</v>
      </c>
      <c r="K582">
        <v>446</v>
      </c>
      <c r="L582">
        <v>931</v>
      </c>
      <c r="M582">
        <v>379</v>
      </c>
      <c r="N582">
        <v>300</v>
      </c>
      <c r="O582">
        <v>336</v>
      </c>
      <c r="P582">
        <v>64</v>
      </c>
      <c r="Q582">
        <v>805</v>
      </c>
      <c r="R582">
        <v>182</v>
      </c>
      <c r="S582">
        <v>268</v>
      </c>
      <c r="T582">
        <v>779</v>
      </c>
      <c r="U582">
        <v>1146</v>
      </c>
      <c r="V582">
        <v>54</v>
      </c>
      <c r="W582">
        <v>1814</v>
      </c>
      <c r="X582" t="s">
        <v>73</v>
      </c>
      <c r="Y582">
        <v>476</v>
      </c>
      <c r="Z582">
        <v>33</v>
      </c>
    </row>
    <row r="583" spans="1:26" x14ac:dyDescent="0.3">
      <c r="A583">
        <v>126021498</v>
      </c>
      <c r="B583" t="s">
        <v>652</v>
      </c>
      <c r="C583">
        <v>1132</v>
      </c>
      <c r="D583">
        <v>170</v>
      </c>
      <c r="E583">
        <v>87</v>
      </c>
      <c r="F583">
        <v>657</v>
      </c>
      <c r="G583">
        <v>217</v>
      </c>
      <c r="H583">
        <v>415</v>
      </c>
      <c r="I583">
        <v>546</v>
      </c>
      <c r="J583">
        <v>367</v>
      </c>
      <c r="K583">
        <v>288</v>
      </c>
      <c r="L583">
        <v>229</v>
      </c>
      <c r="M583">
        <v>165</v>
      </c>
      <c r="N583">
        <v>131</v>
      </c>
      <c r="O583">
        <v>157</v>
      </c>
      <c r="P583">
        <v>83</v>
      </c>
      <c r="Q583">
        <v>423</v>
      </c>
      <c r="R583">
        <v>168</v>
      </c>
      <c r="S583">
        <v>143</v>
      </c>
      <c r="T583">
        <v>325</v>
      </c>
      <c r="U583">
        <v>468</v>
      </c>
      <c r="V583">
        <v>144</v>
      </c>
      <c r="W583">
        <v>982</v>
      </c>
      <c r="X583">
        <v>7</v>
      </c>
      <c r="Y583">
        <v>149</v>
      </c>
      <c r="Z583">
        <v>53</v>
      </c>
    </row>
    <row r="584" spans="1:26" x14ac:dyDescent="0.3">
      <c r="A584">
        <v>126021499</v>
      </c>
      <c r="B584" t="s">
        <v>653</v>
      </c>
      <c r="C584">
        <v>506</v>
      </c>
      <c r="D584">
        <v>65</v>
      </c>
      <c r="E584">
        <v>52</v>
      </c>
      <c r="F584">
        <v>249</v>
      </c>
      <c r="G584">
        <v>140</v>
      </c>
      <c r="H584">
        <v>213</v>
      </c>
      <c r="I584">
        <v>228</v>
      </c>
      <c r="J584">
        <v>153</v>
      </c>
      <c r="K584">
        <v>125</v>
      </c>
      <c r="L584">
        <v>82</v>
      </c>
      <c r="M584">
        <v>60</v>
      </c>
      <c r="N584">
        <v>66</v>
      </c>
      <c r="O584">
        <v>73</v>
      </c>
      <c r="P584">
        <v>20</v>
      </c>
      <c r="Q584">
        <v>179</v>
      </c>
      <c r="R584">
        <v>103</v>
      </c>
      <c r="S584">
        <v>82</v>
      </c>
      <c r="T584">
        <v>148</v>
      </c>
      <c r="U584">
        <v>144</v>
      </c>
      <c r="V584">
        <v>74</v>
      </c>
      <c r="W584">
        <v>463</v>
      </c>
      <c r="X584">
        <v>0</v>
      </c>
      <c r="Y584">
        <v>47</v>
      </c>
      <c r="Z584">
        <v>22</v>
      </c>
    </row>
    <row r="585" spans="1:26" x14ac:dyDescent="0.3">
      <c r="A585">
        <v>126021500</v>
      </c>
      <c r="B585" t="s">
        <v>654</v>
      </c>
      <c r="C585">
        <v>3086</v>
      </c>
      <c r="D585">
        <v>493</v>
      </c>
      <c r="E585">
        <v>548</v>
      </c>
      <c r="F585">
        <v>1638</v>
      </c>
      <c r="G585">
        <v>408</v>
      </c>
      <c r="H585">
        <v>1258</v>
      </c>
      <c r="I585">
        <v>1336</v>
      </c>
      <c r="J585">
        <v>539</v>
      </c>
      <c r="K585">
        <v>704</v>
      </c>
      <c r="L585">
        <v>688</v>
      </c>
      <c r="M585">
        <v>342</v>
      </c>
      <c r="N585">
        <v>338</v>
      </c>
      <c r="O585">
        <v>524</v>
      </c>
      <c r="P585">
        <v>186</v>
      </c>
      <c r="Q585">
        <v>1225</v>
      </c>
      <c r="R585">
        <v>322</v>
      </c>
      <c r="S585">
        <v>195</v>
      </c>
      <c r="T585">
        <v>763</v>
      </c>
      <c r="U585">
        <v>1703</v>
      </c>
      <c r="V585">
        <v>146</v>
      </c>
      <c r="W585">
        <v>2187</v>
      </c>
      <c r="X585">
        <v>12</v>
      </c>
      <c r="Y585">
        <v>390</v>
      </c>
      <c r="Z585">
        <v>70</v>
      </c>
    </row>
    <row r="586" spans="1:26" x14ac:dyDescent="0.3">
      <c r="A586">
        <v>126021501</v>
      </c>
      <c r="B586" t="s">
        <v>655</v>
      </c>
      <c r="C586">
        <v>1412</v>
      </c>
      <c r="D586">
        <v>281</v>
      </c>
      <c r="E586">
        <v>151</v>
      </c>
      <c r="F586">
        <v>725</v>
      </c>
      <c r="G586">
        <v>256</v>
      </c>
      <c r="H586">
        <v>543</v>
      </c>
      <c r="I586">
        <v>589</v>
      </c>
      <c r="J586">
        <v>242</v>
      </c>
      <c r="K586">
        <v>304</v>
      </c>
      <c r="L586">
        <v>390</v>
      </c>
      <c r="M586">
        <v>174</v>
      </c>
      <c r="N586">
        <v>195</v>
      </c>
      <c r="O586">
        <v>182</v>
      </c>
      <c r="P586">
        <v>61</v>
      </c>
      <c r="Q586">
        <v>486</v>
      </c>
      <c r="R586">
        <v>208</v>
      </c>
      <c r="S586">
        <v>188</v>
      </c>
      <c r="T586">
        <v>480</v>
      </c>
      <c r="U586">
        <v>502</v>
      </c>
      <c r="V586">
        <v>170</v>
      </c>
      <c r="W586">
        <v>1125</v>
      </c>
      <c r="X586">
        <v>0</v>
      </c>
      <c r="Y586">
        <v>178</v>
      </c>
      <c r="Z586">
        <v>68</v>
      </c>
    </row>
    <row r="587" spans="1:26" x14ac:dyDescent="0.3">
      <c r="A587">
        <v>126021503</v>
      </c>
      <c r="B587" t="s">
        <v>656</v>
      </c>
      <c r="C587">
        <v>2270</v>
      </c>
      <c r="D587">
        <v>422</v>
      </c>
      <c r="E587">
        <v>224</v>
      </c>
      <c r="F587">
        <v>1245</v>
      </c>
      <c r="G587">
        <v>379</v>
      </c>
      <c r="H587">
        <v>855</v>
      </c>
      <c r="I587">
        <v>993</v>
      </c>
      <c r="J587">
        <v>519</v>
      </c>
      <c r="K587">
        <v>520</v>
      </c>
      <c r="L587">
        <v>600</v>
      </c>
      <c r="M587">
        <v>307</v>
      </c>
      <c r="N587">
        <v>268</v>
      </c>
      <c r="O587">
        <v>391</v>
      </c>
      <c r="P587">
        <v>142</v>
      </c>
      <c r="Q587">
        <v>748</v>
      </c>
      <c r="R587">
        <v>300</v>
      </c>
      <c r="S587">
        <v>251</v>
      </c>
      <c r="T587">
        <v>574</v>
      </c>
      <c r="U587">
        <v>1232</v>
      </c>
      <c r="V587">
        <v>134</v>
      </c>
      <c r="W587">
        <v>1718</v>
      </c>
      <c r="X587">
        <v>4</v>
      </c>
      <c r="Y587">
        <v>386</v>
      </c>
      <c r="Z587">
        <v>77</v>
      </c>
    </row>
    <row r="588" spans="1:26" x14ac:dyDescent="0.3">
      <c r="A588">
        <v>126021590</v>
      </c>
      <c r="B588" t="s">
        <v>657</v>
      </c>
      <c r="C588">
        <v>333</v>
      </c>
      <c r="D588">
        <v>65</v>
      </c>
      <c r="E588">
        <v>28</v>
      </c>
      <c r="F588">
        <v>150</v>
      </c>
      <c r="G588">
        <v>89</v>
      </c>
      <c r="H588">
        <v>107</v>
      </c>
      <c r="I588">
        <v>160</v>
      </c>
      <c r="J588">
        <v>33</v>
      </c>
      <c r="K588">
        <v>104</v>
      </c>
      <c r="L588">
        <v>98</v>
      </c>
      <c r="M588">
        <v>38</v>
      </c>
      <c r="N588">
        <v>60</v>
      </c>
      <c r="O588">
        <v>48</v>
      </c>
      <c r="P588">
        <v>5</v>
      </c>
      <c r="Q588">
        <v>93</v>
      </c>
      <c r="R588">
        <v>62</v>
      </c>
      <c r="S588">
        <v>105</v>
      </c>
      <c r="T588">
        <v>187</v>
      </c>
      <c r="U588">
        <v>41</v>
      </c>
      <c r="V588" t="s">
        <v>73</v>
      </c>
      <c r="W588">
        <v>229</v>
      </c>
      <c r="X588" t="s">
        <v>73</v>
      </c>
      <c r="Y588">
        <v>24</v>
      </c>
      <c r="Z588">
        <v>4</v>
      </c>
    </row>
    <row r="589" spans="1:26" x14ac:dyDescent="0.3">
      <c r="A589">
        <v>126021722</v>
      </c>
      <c r="B589" t="s">
        <v>658</v>
      </c>
      <c r="C589">
        <v>511</v>
      </c>
      <c r="D589">
        <v>114</v>
      </c>
      <c r="E589">
        <v>42</v>
      </c>
      <c r="F589">
        <v>245</v>
      </c>
      <c r="G589">
        <v>110</v>
      </c>
      <c r="H589">
        <v>169</v>
      </c>
      <c r="I589">
        <v>228</v>
      </c>
      <c r="J589">
        <v>45</v>
      </c>
      <c r="K589">
        <v>149</v>
      </c>
      <c r="L589">
        <v>185</v>
      </c>
      <c r="M589">
        <v>52</v>
      </c>
      <c r="N589">
        <v>88</v>
      </c>
      <c r="O589">
        <v>69</v>
      </c>
      <c r="P589">
        <v>11</v>
      </c>
      <c r="Q589">
        <v>148</v>
      </c>
      <c r="R589">
        <v>82</v>
      </c>
      <c r="S589">
        <v>111</v>
      </c>
      <c r="T589">
        <v>269</v>
      </c>
      <c r="U589">
        <v>122</v>
      </c>
      <c r="V589" t="s">
        <v>73</v>
      </c>
      <c r="W589">
        <v>461</v>
      </c>
      <c r="X589" t="s">
        <v>73</v>
      </c>
      <c r="Y589">
        <v>86</v>
      </c>
      <c r="Z589">
        <v>18</v>
      </c>
    </row>
    <row r="590" spans="1:26" x14ac:dyDescent="0.3">
      <c r="A590">
        <v>126021723</v>
      </c>
      <c r="B590" t="s">
        <v>659</v>
      </c>
      <c r="C590">
        <v>2713</v>
      </c>
      <c r="D590">
        <v>575</v>
      </c>
      <c r="E590">
        <v>325</v>
      </c>
      <c r="F590">
        <v>1398</v>
      </c>
      <c r="G590">
        <v>415</v>
      </c>
      <c r="H590">
        <v>1067</v>
      </c>
      <c r="I590">
        <v>1071</v>
      </c>
      <c r="J590">
        <v>396</v>
      </c>
      <c r="K590">
        <v>571</v>
      </c>
      <c r="L590">
        <v>837</v>
      </c>
      <c r="M590">
        <v>309</v>
      </c>
      <c r="N590">
        <v>322</v>
      </c>
      <c r="O590">
        <v>416</v>
      </c>
      <c r="P590">
        <v>109</v>
      </c>
      <c r="Q590">
        <v>945</v>
      </c>
      <c r="R590">
        <v>345</v>
      </c>
      <c r="S590">
        <v>328</v>
      </c>
      <c r="T590">
        <v>752</v>
      </c>
      <c r="U590">
        <v>1285</v>
      </c>
      <c r="V590">
        <v>233</v>
      </c>
      <c r="W590">
        <v>2098</v>
      </c>
      <c r="X590">
        <v>8</v>
      </c>
      <c r="Y590">
        <v>733</v>
      </c>
      <c r="Z590">
        <v>85</v>
      </c>
    </row>
    <row r="591" spans="1:26" x14ac:dyDescent="0.3">
      <c r="A591">
        <v>126021724</v>
      </c>
      <c r="B591" t="s">
        <v>660</v>
      </c>
      <c r="C591">
        <v>2466</v>
      </c>
      <c r="D591">
        <v>479</v>
      </c>
      <c r="E591">
        <v>245</v>
      </c>
      <c r="F591">
        <v>1335</v>
      </c>
      <c r="G591">
        <v>407</v>
      </c>
      <c r="H591">
        <v>917</v>
      </c>
      <c r="I591">
        <v>1070</v>
      </c>
      <c r="J591">
        <v>531</v>
      </c>
      <c r="K591">
        <v>477</v>
      </c>
      <c r="L591">
        <v>767</v>
      </c>
      <c r="M591">
        <v>286</v>
      </c>
      <c r="N591">
        <v>289</v>
      </c>
      <c r="O591">
        <v>353</v>
      </c>
      <c r="P591">
        <v>128</v>
      </c>
      <c r="Q591">
        <v>876</v>
      </c>
      <c r="R591">
        <v>341</v>
      </c>
      <c r="S591">
        <v>285</v>
      </c>
      <c r="T591">
        <v>740</v>
      </c>
      <c r="U591">
        <v>1045</v>
      </c>
      <c r="V591">
        <v>275</v>
      </c>
      <c r="W591">
        <v>2040</v>
      </c>
      <c r="X591">
        <v>7</v>
      </c>
      <c r="Y591">
        <v>385</v>
      </c>
      <c r="Z591">
        <v>116</v>
      </c>
    </row>
    <row r="592" spans="1:26" x14ac:dyDescent="0.3">
      <c r="A592">
        <v>126021725</v>
      </c>
      <c r="B592" t="s">
        <v>661</v>
      </c>
      <c r="C592">
        <v>1372</v>
      </c>
      <c r="D592">
        <v>279</v>
      </c>
      <c r="E592">
        <v>118</v>
      </c>
      <c r="F592">
        <v>847</v>
      </c>
      <c r="G592">
        <v>128</v>
      </c>
      <c r="H592">
        <v>517</v>
      </c>
      <c r="I592">
        <v>576</v>
      </c>
      <c r="J592">
        <v>209</v>
      </c>
      <c r="K592">
        <v>319</v>
      </c>
      <c r="L592">
        <v>417</v>
      </c>
      <c r="M592">
        <v>178</v>
      </c>
      <c r="N592">
        <v>217</v>
      </c>
      <c r="O592">
        <v>214</v>
      </c>
      <c r="P592">
        <v>76</v>
      </c>
      <c r="Q592">
        <v>489</v>
      </c>
      <c r="R592">
        <v>97</v>
      </c>
      <c r="S592">
        <v>58</v>
      </c>
      <c r="T592">
        <v>392</v>
      </c>
      <c r="U592">
        <v>838</v>
      </c>
      <c r="V592" t="s">
        <v>73</v>
      </c>
      <c r="W592">
        <v>871</v>
      </c>
      <c r="X592">
        <v>0</v>
      </c>
      <c r="Y592">
        <v>207</v>
      </c>
      <c r="Z592">
        <v>29</v>
      </c>
    </row>
    <row r="593" spans="1:26" x14ac:dyDescent="0.3">
      <c r="A593">
        <v>127011504</v>
      </c>
      <c r="B593" t="s">
        <v>662</v>
      </c>
      <c r="C593">
        <v>5338</v>
      </c>
      <c r="D593">
        <v>1529</v>
      </c>
      <c r="E593">
        <v>587</v>
      </c>
      <c r="F593">
        <v>2667</v>
      </c>
      <c r="G593">
        <v>555</v>
      </c>
      <c r="H593">
        <v>1745</v>
      </c>
      <c r="I593">
        <v>2064</v>
      </c>
      <c r="J593">
        <v>684</v>
      </c>
      <c r="K593">
        <v>459</v>
      </c>
      <c r="L593">
        <v>2080</v>
      </c>
      <c r="M593">
        <v>1073</v>
      </c>
      <c r="N593">
        <v>182</v>
      </c>
      <c r="O593">
        <v>346</v>
      </c>
      <c r="P593">
        <v>225</v>
      </c>
      <c r="Q593">
        <v>2559</v>
      </c>
      <c r="R593">
        <v>497</v>
      </c>
      <c r="S593">
        <v>372</v>
      </c>
      <c r="T593">
        <v>1140</v>
      </c>
      <c r="U593">
        <v>1631</v>
      </c>
      <c r="V593">
        <v>2065</v>
      </c>
      <c r="W593">
        <v>5493</v>
      </c>
      <c r="X593">
        <v>352</v>
      </c>
      <c r="Y593">
        <v>871</v>
      </c>
      <c r="Z593">
        <v>513</v>
      </c>
    </row>
    <row r="594" spans="1:26" x14ac:dyDescent="0.3">
      <c r="A594">
        <v>127011505</v>
      </c>
      <c r="B594" t="s">
        <v>663</v>
      </c>
      <c r="C594">
        <v>1952</v>
      </c>
      <c r="D594">
        <v>610</v>
      </c>
      <c r="E594">
        <v>226</v>
      </c>
      <c r="F594">
        <v>958</v>
      </c>
      <c r="G594">
        <v>158</v>
      </c>
      <c r="H594">
        <v>625</v>
      </c>
      <c r="I594">
        <v>717</v>
      </c>
      <c r="J594">
        <v>129</v>
      </c>
      <c r="K594">
        <v>286</v>
      </c>
      <c r="L594">
        <v>962</v>
      </c>
      <c r="M594">
        <v>342</v>
      </c>
      <c r="N594">
        <v>237</v>
      </c>
      <c r="O594">
        <v>200</v>
      </c>
      <c r="P594">
        <v>49</v>
      </c>
      <c r="Q594">
        <v>712</v>
      </c>
      <c r="R594">
        <v>144</v>
      </c>
      <c r="S594">
        <v>199</v>
      </c>
      <c r="T594">
        <v>763</v>
      </c>
      <c r="U594">
        <v>941</v>
      </c>
      <c r="V594" t="s">
        <v>73</v>
      </c>
      <c r="W594">
        <v>1503</v>
      </c>
      <c r="X594">
        <v>26</v>
      </c>
      <c r="Y594">
        <v>223</v>
      </c>
      <c r="Z594">
        <v>86</v>
      </c>
    </row>
    <row r="595" spans="1:26" x14ac:dyDescent="0.3">
      <c r="A595">
        <v>127011592</v>
      </c>
      <c r="B595" t="s">
        <v>664</v>
      </c>
      <c r="C595" t="s">
        <v>73</v>
      </c>
      <c r="D595" t="s">
        <v>73</v>
      </c>
      <c r="E595" t="s">
        <v>73</v>
      </c>
      <c r="F595" t="s">
        <v>73</v>
      </c>
      <c r="G595" t="s">
        <v>73</v>
      </c>
      <c r="H595" t="s">
        <v>73</v>
      </c>
      <c r="I595" t="s">
        <v>73</v>
      </c>
      <c r="J595" t="s">
        <v>73</v>
      </c>
      <c r="K595" t="s">
        <v>73</v>
      </c>
      <c r="L595" t="s">
        <v>73</v>
      </c>
      <c r="M595" t="s">
        <v>73</v>
      </c>
      <c r="N595" t="s">
        <v>73</v>
      </c>
      <c r="O595" t="s">
        <v>73</v>
      </c>
      <c r="P595" t="s">
        <v>73</v>
      </c>
      <c r="Q595" t="s">
        <v>73</v>
      </c>
      <c r="R595" t="s">
        <v>73</v>
      </c>
      <c r="S595" t="s">
        <v>73</v>
      </c>
      <c r="T595" t="s">
        <v>73</v>
      </c>
      <c r="U595" t="s">
        <v>73</v>
      </c>
      <c r="V595" t="s">
        <v>73</v>
      </c>
      <c r="W595" t="s">
        <v>73</v>
      </c>
      <c r="X595" t="s">
        <v>73</v>
      </c>
      <c r="Y595" t="s">
        <v>73</v>
      </c>
      <c r="Z595" t="s">
        <v>73</v>
      </c>
    </row>
    <row r="596" spans="1:26" x14ac:dyDescent="0.3">
      <c r="A596">
        <v>127011593</v>
      </c>
      <c r="B596" t="s">
        <v>665</v>
      </c>
      <c r="C596">
        <v>821</v>
      </c>
      <c r="D596">
        <v>266</v>
      </c>
      <c r="E596">
        <v>132</v>
      </c>
      <c r="F596">
        <v>322</v>
      </c>
      <c r="G596">
        <v>101</v>
      </c>
      <c r="H596">
        <v>264</v>
      </c>
      <c r="I596">
        <v>291</v>
      </c>
      <c r="J596">
        <v>38</v>
      </c>
      <c r="K596">
        <v>149</v>
      </c>
      <c r="L596">
        <v>437</v>
      </c>
      <c r="M596">
        <v>132</v>
      </c>
      <c r="N596">
        <v>104</v>
      </c>
      <c r="O596">
        <v>81</v>
      </c>
      <c r="P596">
        <v>6</v>
      </c>
      <c r="Q596">
        <v>272</v>
      </c>
      <c r="R596">
        <v>92</v>
      </c>
      <c r="S596">
        <v>124</v>
      </c>
      <c r="T596">
        <v>338</v>
      </c>
      <c r="U596">
        <v>352</v>
      </c>
      <c r="V596" t="s">
        <v>73</v>
      </c>
      <c r="W596">
        <v>837</v>
      </c>
      <c r="X596" t="s">
        <v>73</v>
      </c>
      <c r="Y596">
        <v>150</v>
      </c>
      <c r="Z596">
        <v>40</v>
      </c>
    </row>
    <row r="597" spans="1:26" x14ac:dyDescent="0.3">
      <c r="A597">
        <v>127011594</v>
      </c>
      <c r="B597" t="s">
        <v>666</v>
      </c>
      <c r="C597">
        <v>2554</v>
      </c>
      <c r="D597">
        <v>909</v>
      </c>
      <c r="E597">
        <v>269</v>
      </c>
      <c r="F597">
        <v>1121</v>
      </c>
      <c r="G597">
        <v>254</v>
      </c>
      <c r="H597">
        <v>774</v>
      </c>
      <c r="I597">
        <v>870</v>
      </c>
      <c r="J597">
        <v>100</v>
      </c>
      <c r="K597">
        <v>384</v>
      </c>
      <c r="L597">
        <v>1534</v>
      </c>
      <c r="M597">
        <v>493</v>
      </c>
      <c r="N597">
        <v>270</v>
      </c>
      <c r="O597">
        <v>178</v>
      </c>
      <c r="P597">
        <v>22</v>
      </c>
      <c r="Q597">
        <v>936</v>
      </c>
      <c r="R597">
        <v>238</v>
      </c>
      <c r="S597">
        <v>254</v>
      </c>
      <c r="T597">
        <v>958</v>
      </c>
      <c r="U597">
        <v>1080</v>
      </c>
      <c r="V597">
        <v>220</v>
      </c>
      <c r="W597">
        <v>2316</v>
      </c>
      <c r="X597">
        <v>42</v>
      </c>
      <c r="Y597">
        <v>464</v>
      </c>
      <c r="Z597">
        <v>171</v>
      </c>
    </row>
    <row r="598" spans="1:26" x14ac:dyDescent="0.3">
      <c r="A598">
        <v>127011595</v>
      </c>
      <c r="B598" t="s">
        <v>667</v>
      </c>
      <c r="C598">
        <v>2157</v>
      </c>
      <c r="D598">
        <v>740</v>
      </c>
      <c r="E598">
        <v>304</v>
      </c>
      <c r="F598">
        <v>970</v>
      </c>
      <c r="G598">
        <v>143</v>
      </c>
      <c r="H598">
        <v>629</v>
      </c>
      <c r="I598">
        <v>788</v>
      </c>
      <c r="J598">
        <v>51</v>
      </c>
      <c r="K598">
        <v>279</v>
      </c>
      <c r="L598">
        <v>1364</v>
      </c>
      <c r="M598">
        <v>385</v>
      </c>
      <c r="N598">
        <v>275</v>
      </c>
      <c r="O598">
        <v>183</v>
      </c>
      <c r="P598">
        <v>15</v>
      </c>
      <c r="Q598">
        <v>818</v>
      </c>
      <c r="R598">
        <v>126</v>
      </c>
      <c r="S598">
        <v>142</v>
      </c>
      <c r="T598">
        <v>1121</v>
      </c>
      <c r="U598">
        <v>842</v>
      </c>
      <c r="V598">
        <v>13</v>
      </c>
      <c r="W598">
        <v>1846</v>
      </c>
      <c r="X598">
        <v>24</v>
      </c>
      <c r="Y598">
        <v>315</v>
      </c>
      <c r="Z598">
        <v>119</v>
      </c>
    </row>
    <row r="599" spans="1:26" x14ac:dyDescent="0.3">
      <c r="A599">
        <v>127011596</v>
      </c>
      <c r="B599" t="s">
        <v>668</v>
      </c>
      <c r="C599">
        <v>1745</v>
      </c>
      <c r="D599">
        <v>684</v>
      </c>
      <c r="E599">
        <v>236</v>
      </c>
      <c r="F599">
        <v>786</v>
      </c>
      <c r="G599">
        <v>40</v>
      </c>
      <c r="H599">
        <v>444</v>
      </c>
      <c r="I599">
        <v>618</v>
      </c>
      <c r="J599">
        <v>79</v>
      </c>
      <c r="K599">
        <v>118</v>
      </c>
      <c r="L599">
        <v>1094</v>
      </c>
      <c r="M599">
        <v>398</v>
      </c>
      <c r="N599">
        <v>296</v>
      </c>
      <c r="O599">
        <v>134</v>
      </c>
      <c r="P599">
        <v>13</v>
      </c>
      <c r="Q599">
        <v>581</v>
      </c>
      <c r="R599">
        <v>38</v>
      </c>
      <c r="S599">
        <v>37</v>
      </c>
      <c r="T599">
        <v>1072</v>
      </c>
      <c r="U599">
        <v>625</v>
      </c>
      <c r="V599">
        <v>9</v>
      </c>
      <c r="W599">
        <v>1624</v>
      </c>
      <c r="X599">
        <v>31</v>
      </c>
      <c r="Y599">
        <v>247</v>
      </c>
      <c r="Z599">
        <v>101</v>
      </c>
    </row>
    <row r="600" spans="1:26" x14ac:dyDescent="0.3">
      <c r="A600">
        <v>127011597</v>
      </c>
      <c r="B600" t="s">
        <v>669</v>
      </c>
      <c r="C600">
        <v>2529</v>
      </c>
      <c r="D600">
        <v>932</v>
      </c>
      <c r="E600">
        <v>278</v>
      </c>
      <c r="F600">
        <v>1141</v>
      </c>
      <c r="G600">
        <v>178</v>
      </c>
      <c r="H600">
        <v>740</v>
      </c>
      <c r="I600">
        <v>857</v>
      </c>
      <c r="J600">
        <v>99</v>
      </c>
      <c r="K600">
        <v>291</v>
      </c>
      <c r="L600">
        <v>1538</v>
      </c>
      <c r="M600">
        <v>418</v>
      </c>
      <c r="N600">
        <v>379</v>
      </c>
      <c r="O600">
        <v>203</v>
      </c>
      <c r="P600">
        <v>28</v>
      </c>
      <c r="Q600">
        <v>819</v>
      </c>
      <c r="R600">
        <v>168</v>
      </c>
      <c r="S600">
        <v>211</v>
      </c>
      <c r="T600">
        <v>1390</v>
      </c>
      <c r="U600">
        <v>915</v>
      </c>
      <c r="V600" t="s">
        <v>73</v>
      </c>
      <c r="W600">
        <v>1777</v>
      </c>
      <c r="X600">
        <v>12</v>
      </c>
      <c r="Y600">
        <v>256</v>
      </c>
      <c r="Z600">
        <v>86</v>
      </c>
    </row>
    <row r="601" spans="1:26" x14ac:dyDescent="0.3">
      <c r="A601">
        <v>127011726</v>
      </c>
      <c r="B601" t="s">
        <v>670</v>
      </c>
      <c r="C601">
        <v>403</v>
      </c>
      <c r="D601">
        <v>94</v>
      </c>
      <c r="E601">
        <v>37</v>
      </c>
      <c r="F601">
        <v>192</v>
      </c>
      <c r="G601">
        <v>80</v>
      </c>
      <c r="H601">
        <v>153</v>
      </c>
      <c r="I601">
        <v>156</v>
      </c>
      <c r="J601">
        <v>34</v>
      </c>
      <c r="K601">
        <v>127</v>
      </c>
      <c r="L601">
        <v>159</v>
      </c>
      <c r="M601">
        <v>31</v>
      </c>
      <c r="N601">
        <v>79</v>
      </c>
      <c r="O601">
        <v>32</v>
      </c>
      <c r="P601">
        <v>2</v>
      </c>
      <c r="Q601">
        <v>119</v>
      </c>
      <c r="R601">
        <v>77</v>
      </c>
      <c r="S601">
        <v>63</v>
      </c>
      <c r="T601">
        <v>196</v>
      </c>
      <c r="U601">
        <v>106</v>
      </c>
      <c r="V601" t="s">
        <v>73</v>
      </c>
      <c r="W601">
        <v>342</v>
      </c>
      <c r="X601">
        <v>22</v>
      </c>
      <c r="Y601">
        <v>8</v>
      </c>
      <c r="Z601">
        <v>16</v>
      </c>
    </row>
    <row r="602" spans="1:26" x14ac:dyDescent="0.3">
      <c r="A602">
        <v>127011727</v>
      </c>
      <c r="B602" t="s">
        <v>671</v>
      </c>
      <c r="C602">
        <v>1847</v>
      </c>
      <c r="D602">
        <v>655</v>
      </c>
      <c r="E602">
        <v>184</v>
      </c>
      <c r="F602">
        <v>943</v>
      </c>
      <c r="G602">
        <v>66</v>
      </c>
      <c r="H602">
        <v>541</v>
      </c>
      <c r="I602">
        <v>652</v>
      </c>
      <c r="J602">
        <v>89</v>
      </c>
      <c r="K602">
        <v>219</v>
      </c>
      <c r="L602">
        <v>1083</v>
      </c>
      <c r="M602">
        <v>274</v>
      </c>
      <c r="N602">
        <v>343</v>
      </c>
      <c r="O602">
        <v>168</v>
      </c>
      <c r="P602">
        <v>17</v>
      </c>
      <c r="Q602">
        <v>605</v>
      </c>
      <c r="R602">
        <v>60</v>
      </c>
      <c r="S602">
        <v>55</v>
      </c>
      <c r="T602">
        <v>1056</v>
      </c>
      <c r="U602">
        <v>735</v>
      </c>
      <c r="V602" t="s">
        <v>73</v>
      </c>
      <c r="W602">
        <v>916</v>
      </c>
      <c r="X602">
        <v>17</v>
      </c>
      <c r="Y602">
        <v>74</v>
      </c>
      <c r="Z602">
        <v>42</v>
      </c>
    </row>
    <row r="603" spans="1:26" x14ac:dyDescent="0.3">
      <c r="A603">
        <v>127011728</v>
      </c>
      <c r="B603" t="s">
        <v>672</v>
      </c>
      <c r="C603">
        <v>1690</v>
      </c>
      <c r="D603">
        <v>545</v>
      </c>
      <c r="E603">
        <v>193</v>
      </c>
      <c r="F603">
        <v>793</v>
      </c>
      <c r="G603">
        <v>159</v>
      </c>
      <c r="H603">
        <v>552</v>
      </c>
      <c r="I603">
        <v>593</v>
      </c>
      <c r="J603">
        <v>152</v>
      </c>
      <c r="K603">
        <v>236</v>
      </c>
      <c r="L603">
        <v>889</v>
      </c>
      <c r="M603">
        <v>256</v>
      </c>
      <c r="N603">
        <v>260</v>
      </c>
      <c r="O603">
        <v>164</v>
      </c>
      <c r="P603">
        <v>35</v>
      </c>
      <c r="Q603">
        <v>551</v>
      </c>
      <c r="R603">
        <v>136</v>
      </c>
      <c r="S603">
        <v>170</v>
      </c>
      <c r="T603">
        <v>779</v>
      </c>
      <c r="U603">
        <v>710</v>
      </c>
      <c r="V603" t="s">
        <v>73</v>
      </c>
      <c r="W603">
        <v>1139</v>
      </c>
      <c r="X603">
        <v>35</v>
      </c>
      <c r="Y603">
        <v>127</v>
      </c>
      <c r="Z603">
        <v>50</v>
      </c>
    </row>
    <row r="604" spans="1:26" x14ac:dyDescent="0.3">
      <c r="A604">
        <v>127011729</v>
      </c>
      <c r="B604" t="s">
        <v>673</v>
      </c>
      <c r="C604">
        <v>2545</v>
      </c>
      <c r="D604">
        <v>952</v>
      </c>
      <c r="E604">
        <v>183</v>
      </c>
      <c r="F604">
        <v>1325</v>
      </c>
      <c r="G604">
        <v>86</v>
      </c>
      <c r="H604">
        <v>701</v>
      </c>
      <c r="I604">
        <v>893</v>
      </c>
      <c r="J604">
        <v>142</v>
      </c>
      <c r="K604">
        <v>328</v>
      </c>
      <c r="L604">
        <v>1531</v>
      </c>
      <c r="M604">
        <v>413</v>
      </c>
      <c r="N604">
        <v>437</v>
      </c>
      <c r="O604">
        <v>199</v>
      </c>
      <c r="P604">
        <v>26</v>
      </c>
      <c r="Q604">
        <v>858</v>
      </c>
      <c r="R604">
        <v>75</v>
      </c>
      <c r="S604">
        <v>51</v>
      </c>
      <c r="T604">
        <v>1207</v>
      </c>
      <c r="U604">
        <v>1259</v>
      </c>
      <c r="V604" t="s">
        <v>73</v>
      </c>
      <c r="W604">
        <v>1320</v>
      </c>
      <c r="X604">
        <v>43</v>
      </c>
      <c r="Y604">
        <v>90</v>
      </c>
      <c r="Z604">
        <v>66</v>
      </c>
    </row>
    <row r="605" spans="1:26" x14ac:dyDescent="0.3">
      <c r="A605">
        <v>127021509</v>
      </c>
      <c r="B605" t="s">
        <v>674</v>
      </c>
      <c r="C605">
        <v>3680</v>
      </c>
      <c r="D605">
        <v>1208</v>
      </c>
      <c r="E605">
        <v>505</v>
      </c>
      <c r="F605">
        <v>1567</v>
      </c>
      <c r="G605">
        <v>399</v>
      </c>
      <c r="H605">
        <v>1042</v>
      </c>
      <c r="I605">
        <v>1429</v>
      </c>
      <c r="J605">
        <v>217</v>
      </c>
      <c r="K605">
        <v>500</v>
      </c>
      <c r="L605">
        <v>1774</v>
      </c>
      <c r="M605">
        <v>856</v>
      </c>
      <c r="N605">
        <v>260</v>
      </c>
      <c r="O605">
        <v>230</v>
      </c>
      <c r="P605">
        <v>146</v>
      </c>
      <c r="Q605">
        <v>1465</v>
      </c>
      <c r="R605">
        <v>370</v>
      </c>
      <c r="S605">
        <v>349</v>
      </c>
      <c r="T605">
        <v>1103</v>
      </c>
      <c r="U605">
        <v>1329</v>
      </c>
      <c r="V605">
        <v>707</v>
      </c>
      <c r="W605">
        <v>3389</v>
      </c>
      <c r="X605">
        <v>67</v>
      </c>
      <c r="Y605">
        <v>927</v>
      </c>
      <c r="Z605">
        <v>242</v>
      </c>
    </row>
    <row r="606" spans="1:26" x14ac:dyDescent="0.3">
      <c r="A606">
        <v>127021510</v>
      </c>
      <c r="B606" t="s">
        <v>675</v>
      </c>
      <c r="C606">
        <v>3306</v>
      </c>
      <c r="D606">
        <v>1016</v>
      </c>
      <c r="E606">
        <v>443</v>
      </c>
      <c r="F606">
        <v>1468</v>
      </c>
      <c r="G606">
        <v>379</v>
      </c>
      <c r="H606">
        <v>1092</v>
      </c>
      <c r="I606">
        <v>1198</v>
      </c>
      <c r="J606">
        <v>189</v>
      </c>
      <c r="K606">
        <v>558</v>
      </c>
      <c r="L606">
        <v>1884</v>
      </c>
      <c r="M606">
        <v>527</v>
      </c>
      <c r="N606">
        <v>264</v>
      </c>
      <c r="O606">
        <v>303</v>
      </c>
      <c r="P606">
        <v>64</v>
      </c>
      <c r="Q606">
        <v>1315</v>
      </c>
      <c r="R606">
        <v>344</v>
      </c>
      <c r="S606">
        <v>395</v>
      </c>
      <c r="T606">
        <v>958</v>
      </c>
      <c r="U606">
        <v>1565</v>
      </c>
      <c r="V606">
        <v>269</v>
      </c>
      <c r="W606">
        <v>3325</v>
      </c>
      <c r="X606">
        <v>37</v>
      </c>
      <c r="Y606">
        <v>811</v>
      </c>
      <c r="Z606">
        <v>239</v>
      </c>
    </row>
    <row r="607" spans="1:26" x14ac:dyDescent="0.3">
      <c r="A607">
        <v>127021511</v>
      </c>
      <c r="B607" t="s">
        <v>676</v>
      </c>
      <c r="C607">
        <v>5516</v>
      </c>
      <c r="D607">
        <v>1686</v>
      </c>
      <c r="E607">
        <v>573</v>
      </c>
      <c r="F607">
        <v>2517</v>
      </c>
      <c r="G607">
        <v>740</v>
      </c>
      <c r="H607">
        <v>1716</v>
      </c>
      <c r="I607">
        <v>2114</v>
      </c>
      <c r="J607">
        <v>554</v>
      </c>
      <c r="K607">
        <v>693</v>
      </c>
      <c r="L607">
        <v>1981</v>
      </c>
      <c r="M607">
        <v>1432</v>
      </c>
      <c r="N607">
        <v>281</v>
      </c>
      <c r="O607">
        <v>1019</v>
      </c>
      <c r="P607">
        <v>256</v>
      </c>
      <c r="Q607">
        <v>1620</v>
      </c>
      <c r="R607">
        <v>654</v>
      </c>
      <c r="S607">
        <v>770</v>
      </c>
      <c r="T607">
        <v>1028</v>
      </c>
      <c r="U607">
        <v>2754</v>
      </c>
      <c r="V607">
        <v>676</v>
      </c>
      <c r="W607">
        <v>5398</v>
      </c>
      <c r="X607">
        <v>28</v>
      </c>
      <c r="Y607">
        <v>2289</v>
      </c>
      <c r="Z607">
        <v>241</v>
      </c>
    </row>
    <row r="608" spans="1:26" x14ac:dyDescent="0.3">
      <c r="A608">
        <v>127021512</v>
      </c>
      <c r="B608" t="s">
        <v>677</v>
      </c>
      <c r="C608">
        <v>4693</v>
      </c>
      <c r="D608">
        <v>1508</v>
      </c>
      <c r="E608">
        <v>511</v>
      </c>
      <c r="F608">
        <v>2167</v>
      </c>
      <c r="G608">
        <v>508</v>
      </c>
      <c r="H608">
        <v>1503</v>
      </c>
      <c r="I608">
        <v>1683</v>
      </c>
      <c r="J608">
        <v>402</v>
      </c>
      <c r="K608">
        <v>619</v>
      </c>
      <c r="L608">
        <v>2261</v>
      </c>
      <c r="M608">
        <v>1175</v>
      </c>
      <c r="N608">
        <v>280</v>
      </c>
      <c r="O608">
        <v>523</v>
      </c>
      <c r="P608">
        <v>178</v>
      </c>
      <c r="Q608">
        <v>1738</v>
      </c>
      <c r="R608">
        <v>467</v>
      </c>
      <c r="S608">
        <v>482</v>
      </c>
      <c r="T608">
        <v>1307</v>
      </c>
      <c r="U608">
        <v>1598</v>
      </c>
      <c r="V608">
        <v>1010</v>
      </c>
      <c r="W608">
        <v>3668</v>
      </c>
      <c r="X608">
        <v>56</v>
      </c>
      <c r="Y608">
        <v>1090</v>
      </c>
      <c r="Z608">
        <v>198</v>
      </c>
    </row>
    <row r="609" spans="1:26" x14ac:dyDescent="0.3">
      <c r="A609">
        <v>127021513</v>
      </c>
      <c r="B609" t="s">
        <v>678</v>
      </c>
      <c r="C609">
        <v>4789</v>
      </c>
      <c r="D609">
        <v>1485</v>
      </c>
      <c r="E609">
        <v>602</v>
      </c>
      <c r="F609">
        <v>2163</v>
      </c>
      <c r="G609">
        <v>540</v>
      </c>
      <c r="H609">
        <v>1525</v>
      </c>
      <c r="I609">
        <v>1780</v>
      </c>
      <c r="J609">
        <v>453</v>
      </c>
      <c r="K609">
        <v>563</v>
      </c>
      <c r="L609">
        <v>2114</v>
      </c>
      <c r="M609">
        <v>1163</v>
      </c>
      <c r="N609">
        <v>301</v>
      </c>
      <c r="O609">
        <v>734</v>
      </c>
      <c r="P609">
        <v>240</v>
      </c>
      <c r="Q609">
        <v>1535</v>
      </c>
      <c r="R609">
        <v>495</v>
      </c>
      <c r="S609">
        <v>453</v>
      </c>
      <c r="T609">
        <v>1075</v>
      </c>
      <c r="U609">
        <v>2224</v>
      </c>
      <c r="V609">
        <v>775</v>
      </c>
      <c r="W609">
        <v>4664</v>
      </c>
      <c r="X609">
        <v>46</v>
      </c>
      <c r="Y609">
        <v>1701</v>
      </c>
      <c r="Z609">
        <v>301</v>
      </c>
    </row>
    <row r="610" spans="1:26" x14ac:dyDescent="0.3">
      <c r="A610">
        <v>127021514</v>
      </c>
      <c r="B610" t="s">
        <v>679</v>
      </c>
      <c r="C610">
        <v>1720</v>
      </c>
      <c r="D610">
        <v>497</v>
      </c>
      <c r="E610">
        <v>228</v>
      </c>
      <c r="F610">
        <v>785</v>
      </c>
      <c r="G610">
        <v>210</v>
      </c>
      <c r="H610">
        <v>578</v>
      </c>
      <c r="I610">
        <v>645</v>
      </c>
      <c r="J610">
        <v>92</v>
      </c>
      <c r="K610">
        <v>333</v>
      </c>
      <c r="L610">
        <v>998</v>
      </c>
      <c r="M610">
        <v>249</v>
      </c>
      <c r="N610">
        <v>136</v>
      </c>
      <c r="O610">
        <v>142</v>
      </c>
      <c r="P610">
        <v>37</v>
      </c>
      <c r="Q610">
        <v>718</v>
      </c>
      <c r="R610">
        <v>191</v>
      </c>
      <c r="S610">
        <v>209</v>
      </c>
      <c r="T610">
        <v>570</v>
      </c>
      <c r="U610">
        <v>685</v>
      </c>
      <c r="V610">
        <v>201</v>
      </c>
      <c r="W610">
        <v>1788</v>
      </c>
      <c r="X610">
        <v>19</v>
      </c>
      <c r="Y610">
        <v>445</v>
      </c>
      <c r="Z610">
        <v>114</v>
      </c>
    </row>
    <row r="611" spans="1:26" x14ac:dyDescent="0.3">
      <c r="A611">
        <v>127021515</v>
      </c>
      <c r="B611" t="s">
        <v>680</v>
      </c>
      <c r="C611">
        <v>5116</v>
      </c>
      <c r="D611">
        <v>1468</v>
      </c>
      <c r="E611">
        <v>582</v>
      </c>
      <c r="F611">
        <v>2262</v>
      </c>
      <c r="G611">
        <v>804</v>
      </c>
      <c r="H611">
        <v>1710</v>
      </c>
      <c r="I611">
        <v>1938</v>
      </c>
      <c r="J611">
        <v>877</v>
      </c>
      <c r="K611">
        <v>768</v>
      </c>
      <c r="L611">
        <v>2284</v>
      </c>
      <c r="M611">
        <v>1133</v>
      </c>
      <c r="N611">
        <v>177</v>
      </c>
      <c r="O611">
        <v>486</v>
      </c>
      <c r="P611">
        <v>149</v>
      </c>
      <c r="Q611">
        <v>2085</v>
      </c>
      <c r="R611">
        <v>751</v>
      </c>
      <c r="S611">
        <v>617</v>
      </c>
      <c r="T611">
        <v>720</v>
      </c>
      <c r="U611">
        <v>2858</v>
      </c>
      <c r="V611">
        <v>495</v>
      </c>
      <c r="W611">
        <v>4981</v>
      </c>
      <c r="X611">
        <v>36</v>
      </c>
      <c r="Y611">
        <v>1783</v>
      </c>
      <c r="Z611">
        <v>461</v>
      </c>
    </row>
    <row r="612" spans="1:26" x14ac:dyDescent="0.3">
      <c r="A612">
        <v>127021516</v>
      </c>
      <c r="B612" t="s">
        <v>681</v>
      </c>
      <c r="C612">
        <v>4241</v>
      </c>
      <c r="D612">
        <v>1202</v>
      </c>
      <c r="E612">
        <v>566</v>
      </c>
      <c r="F612">
        <v>2153</v>
      </c>
      <c r="G612">
        <v>320</v>
      </c>
      <c r="H612">
        <v>1428</v>
      </c>
      <c r="I612">
        <v>1611</v>
      </c>
      <c r="J612">
        <v>315</v>
      </c>
      <c r="K612">
        <v>511</v>
      </c>
      <c r="L612">
        <v>2327</v>
      </c>
      <c r="M612">
        <v>647</v>
      </c>
      <c r="N612">
        <v>358</v>
      </c>
      <c r="O612">
        <v>494</v>
      </c>
      <c r="P612">
        <v>166</v>
      </c>
      <c r="Q612">
        <v>1739</v>
      </c>
      <c r="R612">
        <v>282</v>
      </c>
      <c r="S612">
        <v>313</v>
      </c>
      <c r="T612">
        <v>1107</v>
      </c>
      <c r="U612">
        <v>2338</v>
      </c>
      <c r="V612">
        <v>379</v>
      </c>
      <c r="W612">
        <v>5146</v>
      </c>
      <c r="X612">
        <v>31</v>
      </c>
      <c r="Y612">
        <v>1516</v>
      </c>
      <c r="Z612">
        <v>349</v>
      </c>
    </row>
    <row r="613" spans="1:26" x14ac:dyDescent="0.3">
      <c r="A613">
        <v>127021517</v>
      </c>
      <c r="B613" t="s">
        <v>682</v>
      </c>
      <c r="C613">
        <v>1813</v>
      </c>
      <c r="D613">
        <v>581</v>
      </c>
      <c r="E613">
        <v>201</v>
      </c>
      <c r="F613">
        <v>818</v>
      </c>
      <c r="G613">
        <v>213</v>
      </c>
      <c r="H613">
        <v>576</v>
      </c>
      <c r="I613">
        <v>656</v>
      </c>
      <c r="J613">
        <v>102</v>
      </c>
      <c r="K613">
        <v>336</v>
      </c>
      <c r="L613">
        <v>1023</v>
      </c>
      <c r="M613">
        <v>291</v>
      </c>
      <c r="N613">
        <v>132</v>
      </c>
      <c r="O613">
        <v>112</v>
      </c>
      <c r="P613">
        <v>29</v>
      </c>
      <c r="Q613">
        <v>763</v>
      </c>
      <c r="R613">
        <v>195</v>
      </c>
      <c r="S613">
        <v>220</v>
      </c>
      <c r="T613">
        <v>562</v>
      </c>
      <c r="U613">
        <v>823</v>
      </c>
      <c r="V613">
        <v>138</v>
      </c>
      <c r="W613">
        <v>1986</v>
      </c>
      <c r="X613">
        <v>3</v>
      </c>
      <c r="Y613">
        <v>545</v>
      </c>
      <c r="Z613">
        <v>115</v>
      </c>
    </row>
    <row r="614" spans="1:26" x14ac:dyDescent="0.3">
      <c r="A614">
        <v>127021518</v>
      </c>
      <c r="B614" t="s">
        <v>683</v>
      </c>
      <c r="C614">
        <v>526</v>
      </c>
      <c r="D614">
        <v>135</v>
      </c>
      <c r="E614">
        <v>38</v>
      </c>
      <c r="F614">
        <v>231</v>
      </c>
      <c r="G614">
        <v>121</v>
      </c>
      <c r="H614">
        <v>187</v>
      </c>
      <c r="I614">
        <v>203</v>
      </c>
      <c r="J614">
        <v>59</v>
      </c>
      <c r="K614">
        <v>127</v>
      </c>
      <c r="L614">
        <v>164</v>
      </c>
      <c r="M614">
        <v>71</v>
      </c>
      <c r="N614">
        <v>77</v>
      </c>
      <c r="O614">
        <v>39</v>
      </c>
      <c r="P614" t="s">
        <v>73</v>
      </c>
      <c r="Q614">
        <v>158</v>
      </c>
      <c r="R614">
        <v>113</v>
      </c>
      <c r="S614">
        <v>147</v>
      </c>
      <c r="T614">
        <v>261</v>
      </c>
      <c r="U614">
        <v>114</v>
      </c>
      <c r="V614" t="s">
        <v>73</v>
      </c>
      <c r="W614">
        <v>427</v>
      </c>
      <c r="X614">
        <v>5</v>
      </c>
      <c r="Y614">
        <v>38</v>
      </c>
      <c r="Z614">
        <v>14</v>
      </c>
    </row>
    <row r="615" spans="1:26" x14ac:dyDescent="0.3">
      <c r="A615">
        <v>127021519</v>
      </c>
      <c r="B615" t="s">
        <v>684</v>
      </c>
      <c r="C615">
        <v>4299</v>
      </c>
      <c r="D615">
        <v>1374</v>
      </c>
      <c r="E615">
        <v>473</v>
      </c>
      <c r="F615">
        <v>1891</v>
      </c>
      <c r="G615">
        <v>560</v>
      </c>
      <c r="H615">
        <v>1412</v>
      </c>
      <c r="I615">
        <v>1512</v>
      </c>
      <c r="J615">
        <v>484</v>
      </c>
      <c r="K615">
        <v>658</v>
      </c>
      <c r="L615">
        <v>2287</v>
      </c>
      <c r="M615">
        <v>810</v>
      </c>
      <c r="N615">
        <v>282</v>
      </c>
      <c r="O615">
        <v>353</v>
      </c>
      <c r="P615">
        <v>103</v>
      </c>
      <c r="Q615">
        <v>1663</v>
      </c>
      <c r="R615">
        <v>522</v>
      </c>
      <c r="S615">
        <v>445</v>
      </c>
      <c r="T615">
        <v>1081</v>
      </c>
      <c r="U615">
        <v>2038</v>
      </c>
      <c r="V615">
        <v>516</v>
      </c>
      <c r="W615">
        <v>4325</v>
      </c>
      <c r="X615">
        <v>46</v>
      </c>
      <c r="Y615">
        <v>1102</v>
      </c>
      <c r="Z615">
        <v>284</v>
      </c>
    </row>
    <row r="616" spans="1:26" x14ac:dyDescent="0.3">
      <c r="A616">
        <v>127021520</v>
      </c>
      <c r="B616" t="s">
        <v>685</v>
      </c>
      <c r="C616">
        <v>1850</v>
      </c>
      <c r="D616">
        <v>555</v>
      </c>
      <c r="E616">
        <v>225</v>
      </c>
      <c r="F616">
        <v>800</v>
      </c>
      <c r="G616">
        <v>270</v>
      </c>
      <c r="H616">
        <v>601</v>
      </c>
      <c r="I616">
        <v>694</v>
      </c>
      <c r="J616">
        <v>38</v>
      </c>
      <c r="K616">
        <v>347</v>
      </c>
      <c r="L616">
        <v>999</v>
      </c>
      <c r="M616">
        <v>338</v>
      </c>
      <c r="N616">
        <v>153</v>
      </c>
      <c r="O616">
        <v>265</v>
      </c>
      <c r="P616">
        <v>50</v>
      </c>
      <c r="Q616">
        <v>584</v>
      </c>
      <c r="R616">
        <v>243</v>
      </c>
      <c r="S616">
        <v>350</v>
      </c>
      <c r="T616">
        <v>572</v>
      </c>
      <c r="U616">
        <v>804</v>
      </c>
      <c r="V616">
        <v>90</v>
      </c>
      <c r="W616">
        <v>2162</v>
      </c>
      <c r="X616">
        <v>16</v>
      </c>
      <c r="Y616">
        <v>660</v>
      </c>
      <c r="Z616">
        <v>124</v>
      </c>
    </row>
    <row r="617" spans="1:26" x14ac:dyDescent="0.3">
      <c r="A617">
        <v>127021521</v>
      </c>
      <c r="B617" t="s">
        <v>686</v>
      </c>
      <c r="C617" t="s">
        <v>73</v>
      </c>
      <c r="D617" t="s">
        <v>73</v>
      </c>
      <c r="E617" t="s">
        <v>73</v>
      </c>
      <c r="F617" t="s">
        <v>73</v>
      </c>
      <c r="G617" t="s">
        <v>73</v>
      </c>
      <c r="H617" t="s">
        <v>73</v>
      </c>
      <c r="I617" t="s">
        <v>73</v>
      </c>
      <c r="J617" t="s">
        <v>73</v>
      </c>
      <c r="K617" t="s">
        <v>73</v>
      </c>
      <c r="L617" t="s">
        <v>73</v>
      </c>
      <c r="M617" t="s">
        <v>73</v>
      </c>
      <c r="N617" t="s">
        <v>73</v>
      </c>
      <c r="O617" t="s">
        <v>73</v>
      </c>
      <c r="P617" t="s">
        <v>73</v>
      </c>
      <c r="Q617" t="s">
        <v>73</v>
      </c>
      <c r="R617" t="s">
        <v>73</v>
      </c>
      <c r="S617" t="s">
        <v>73</v>
      </c>
      <c r="T617" t="s">
        <v>73</v>
      </c>
      <c r="U617" t="s">
        <v>73</v>
      </c>
      <c r="V617" t="s">
        <v>73</v>
      </c>
      <c r="W617" t="s">
        <v>73</v>
      </c>
      <c r="X617" t="s">
        <v>73</v>
      </c>
      <c r="Y617" t="s">
        <v>73</v>
      </c>
      <c r="Z617" t="s">
        <v>73</v>
      </c>
    </row>
    <row r="618" spans="1:26" x14ac:dyDescent="0.3">
      <c r="A618">
        <v>127031522</v>
      </c>
      <c r="B618" t="s">
        <v>687</v>
      </c>
      <c r="C618">
        <v>3032</v>
      </c>
      <c r="D618">
        <v>954</v>
      </c>
      <c r="E618">
        <v>396</v>
      </c>
      <c r="F618">
        <v>1389</v>
      </c>
      <c r="G618">
        <v>293</v>
      </c>
      <c r="H618">
        <v>1011</v>
      </c>
      <c r="I618">
        <v>1067</v>
      </c>
      <c r="J618">
        <v>314</v>
      </c>
      <c r="K618">
        <v>451</v>
      </c>
      <c r="L618">
        <v>1583</v>
      </c>
      <c r="M618">
        <v>553</v>
      </c>
      <c r="N618">
        <v>311</v>
      </c>
      <c r="O618">
        <v>318</v>
      </c>
      <c r="P618">
        <v>85</v>
      </c>
      <c r="Q618">
        <v>1089</v>
      </c>
      <c r="R618">
        <v>275</v>
      </c>
      <c r="S618">
        <v>257</v>
      </c>
      <c r="T618">
        <v>915</v>
      </c>
      <c r="U618">
        <v>1341</v>
      </c>
      <c r="V618">
        <v>377</v>
      </c>
      <c r="W618">
        <v>2849</v>
      </c>
      <c r="X618">
        <v>55</v>
      </c>
      <c r="Y618">
        <v>466</v>
      </c>
      <c r="Z618">
        <v>187</v>
      </c>
    </row>
    <row r="619" spans="1:26" x14ac:dyDescent="0.3">
      <c r="A619">
        <v>127031523</v>
      </c>
      <c r="B619" t="s">
        <v>688</v>
      </c>
      <c r="C619">
        <v>2781</v>
      </c>
      <c r="D619">
        <v>930</v>
      </c>
      <c r="E619">
        <v>295</v>
      </c>
      <c r="F619">
        <v>1290</v>
      </c>
      <c r="G619">
        <v>267</v>
      </c>
      <c r="H619">
        <v>843</v>
      </c>
      <c r="I619">
        <v>1009</v>
      </c>
      <c r="J619">
        <v>144</v>
      </c>
      <c r="K619">
        <v>423</v>
      </c>
      <c r="L619">
        <v>1445</v>
      </c>
      <c r="M619">
        <v>513</v>
      </c>
      <c r="N619">
        <v>378</v>
      </c>
      <c r="O619">
        <v>279</v>
      </c>
      <c r="P619">
        <v>57</v>
      </c>
      <c r="Q619">
        <v>900</v>
      </c>
      <c r="R619">
        <v>238</v>
      </c>
      <c r="S619">
        <v>275</v>
      </c>
      <c r="T619">
        <v>1125</v>
      </c>
      <c r="U619">
        <v>1251</v>
      </c>
      <c r="V619">
        <v>63</v>
      </c>
      <c r="W619">
        <v>2295</v>
      </c>
      <c r="X619">
        <v>21</v>
      </c>
      <c r="Y619">
        <v>267</v>
      </c>
      <c r="Z619">
        <v>106</v>
      </c>
    </row>
    <row r="620" spans="1:26" x14ac:dyDescent="0.3">
      <c r="A620">
        <v>127031524</v>
      </c>
      <c r="B620" t="s">
        <v>689</v>
      </c>
      <c r="C620">
        <v>1918</v>
      </c>
      <c r="D620">
        <v>613</v>
      </c>
      <c r="E620">
        <v>190</v>
      </c>
      <c r="F620">
        <v>895</v>
      </c>
      <c r="G620">
        <v>220</v>
      </c>
      <c r="H620">
        <v>576</v>
      </c>
      <c r="I620">
        <v>729</v>
      </c>
      <c r="J620">
        <v>130</v>
      </c>
      <c r="K620">
        <v>344</v>
      </c>
      <c r="L620">
        <v>1013</v>
      </c>
      <c r="M620">
        <v>326</v>
      </c>
      <c r="N620">
        <v>280</v>
      </c>
      <c r="O620">
        <v>230</v>
      </c>
      <c r="P620">
        <v>25</v>
      </c>
      <c r="Q620">
        <v>578</v>
      </c>
      <c r="R620">
        <v>192</v>
      </c>
      <c r="S620">
        <v>195</v>
      </c>
      <c r="T620">
        <v>821</v>
      </c>
      <c r="U620">
        <v>793</v>
      </c>
      <c r="V620">
        <v>34</v>
      </c>
      <c r="W620">
        <v>1386</v>
      </c>
      <c r="X620">
        <v>54</v>
      </c>
      <c r="Y620">
        <v>99</v>
      </c>
      <c r="Z620">
        <v>72</v>
      </c>
    </row>
    <row r="621" spans="1:26" x14ac:dyDescent="0.3">
      <c r="A621">
        <v>127031599</v>
      </c>
      <c r="B621" t="s">
        <v>690</v>
      </c>
      <c r="C621">
        <v>3362</v>
      </c>
      <c r="D621">
        <v>1158</v>
      </c>
      <c r="E621">
        <v>286</v>
      </c>
      <c r="F621">
        <v>1563</v>
      </c>
      <c r="G621">
        <v>355</v>
      </c>
      <c r="H621">
        <v>1050</v>
      </c>
      <c r="I621">
        <v>1154</v>
      </c>
      <c r="J621">
        <v>452</v>
      </c>
      <c r="K621">
        <v>363</v>
      </c>
      <c r="L621">
        <v>1714</v>
      </c>
      <c r="M621">
        <v>790</v>
      </c>
      <c r="N621">
        <v>207</v>
      </c>
      <c r="O621">
        <v>329</v>
      </c>
      <c r="P621">
        <v>104</v>
      </c>
      <c r="Q621">
        <v>1235</v>
      </c>
      <c r="R621">
        <v>329</v>
      </c>
      <c r="S621">
        <v>292</v>
      </c>
      <c r="T621">
        <v>836</v>
      </c>
      <c r="U621">
        <v>1353</v>
      </c>
      <c r="V621">
        <v>756</v>
      </c>
      <c r="W621">
        <v>3627</v>
      </c>
      <c r="X621">
        <v>171</v>
      </c>
      <c r="Y621">
        <v>680</v>
      </c>
      <c r="Z621">
        <v>310</v>
      </c>
    </row>
    <row r="622" spans="1:26" x14ac:dyDescent="0.3">
      <c r="A622">
        <v>127031601</v>
      </c>
      <c r="B622" t="s">
        <v>691</v>
      </c>
      <c r="C622">
        <v>1462</v>
      </c>
      <c r="D622">
        <v>357</v>
      </c>
      <c r="E622">
        <v>116</v>
      </c>
      <c r="F622">
        <v>809</v>
      </c>
      <c r="G622">
        <v>180</v>
      </c>
      <c r="H622">
        <v>543</v>
      </c>
      <c r="I622">
        <v>562</v>
      </c>
      <c r="J622">
        <v>427</v>
      </c>
      <c r="K622">
        <v>164</v>
      </c>
      <c r="L622">
        <v>581</v>
      </c>
      <c r="M622">
        <v>242</v>
      </c>
      <c r="N622">
        <v>91</v>
      </c>
      <c r="O622">
        <v>182</v>
      </c>
      <c r="P622">
        <v>55</v>
      </c>
      <c r="Q622">
        <v>614</v>
      </c>
      <c r="R622">
        <v>164</v>
      </c>
      <c r="S622">
        <v>72</v>
      </c>
      <c r="T622">
        <v>142</v>
      </c>
      <c r="U622">
        <v>758</v>
      </c>
      <c r="V622">
        <v>452</v>
      </c>
      <c r="W622">
        <v>1235</v>
      </c>
      <c r="X622">
        <v>29</v>
      </c>
      <c r="Y622">
        <v>299</v>
      </c>
      <c r="Z622">
        <v>122</v>
      </c>
    </row>
    <row r="623" spans="1:26" x14ac:dyDescent="0.3">
      <c r="A623">
        <v>127031730</v>
      </c>
      <c r="B623" t="s">
        <v>692</v>
      </c>
      <c r="C623">
        <v>1461</v>
      </c>
      <c r="D623">
        <v>499</v>
      </c>
      <c r="E623">
        <v>153</v>
      </c>
      <c r="F623">
        <v>741</v>
      </c>
      <c r="G623">
        <v>68</v>
      </c>
      <c r="H623">
        <v>435</v>
      </c>
      <c r="I623">
        <v>527</v>
      </c>
      <c r="J623">
        <v>78</v>
      </c>
      <c r="K623">
        <v>144</v>
      </c>
      <c r="L623">
        <v>928</v>
      </c>
      <c r="M623">
        <v>164</v>
      </c>
      <c r="N623">
        <v>228</v>
      </c>
      <c r="O623">
        <v>143</v>
      </c>
      <c r="P623">
        <v>28</v>
      </c>
      <c r="Q623">
        <v>516</v>
      </c>
      <c r="R623">
        <v>47</v>
      </c>
      <c r="S623">
        <v>35</v>
      </c>
      <c r="T623">
        <v>696</v>
      </c>
      <c r="U623">
        <v>716</v>
      </c>
      <c r="V623" t="s">
        <v>73</v>
      </c>
      <c r="W623">
        <v>839</v>
      </c>
      <c r="X623">
        <v>6</v>
      </c>
      <c r="Y623">
        <v>127</v>
      </c>
      <c r="Z623">
        <v>49</v>
      </c>
    </row>
    <row r="624" spans="1:26" x14ac:dyDescent="0.3">
      <c r="A624">
        <v>127031731</v>
      </c>
      <c r="B624" t="s">
        <v>693</v>
      </c>
      <c r="C624">
        <v>4059</v>
      </c>
      <c r="D624">
        <v>1173</v>
      </c>
      <c r="E624">
        <v>377</v>
      </c>
      <c r="F624">
        <v>2072</v>
      </c>
      <c r="G624">
        <v>437</v>
      </c>
      <c r="H624">
        <v>1382</v>
      </c>
      <c r="I624">
        <v>1504</v>
      </c>
      <c r="J624">
        <v>783</v>
      </c>
      <c r="K624">
        <v>581</v>
      </c>
      <c r="L624">
        <v>1651</v>
      </c>
      <c r="M624">
        <v>799</v>
      </c>
      <c r="N624">
        <v>310</v>
      </c>
      <c r="O624">
        <v>621</v>
      </c>
      <c r="P624">
        <v>191</v>
      </c>
      <c r="Q624">
        <v>1366</v>
      </c>
      <c r="R624">
        <v>399</v>
      </c>
      <c r="S624">
        <v>212</v>
      </c>
      <c r="T624">
        <v>491</v>
      </c>
      <c r="U624">
        <v>2846</v>
      </c>
      <c r="V624">
        <v>368</v>
      </c>
      <c r="W624">
        <v>3174</v>
      </c>
      <c r="X624">
        <v>50</v>
      </c>
      <c r="Y624">
        <v>818</v>
      </c>
      <c r="Z624">
        <v>267</v>
      </c>
    </row>
    <row r="625" spans="1:26" x14ac:dyDescent="0.3">
      <c r="A625">
        <v>127031732</v>
      </c>
      <c r="B625" t="s">
        <v>694</v>
      </c>
      <c r="C625">
        <v>3373</v>
      </c>
      <c r="D625">
        <v>1042</v>
      </c>
      <c r="E625">
        <v>385</v>
      </c>
      <c r="F625">
        <v>1525</v>
      </c>
      <c r="G625">
        <v>421</v>
      </c>
      <c r="H625">
        <v>1098</v>
      </c>
      <c r="I625">
        <v>1233</v>
      </c>
      <c r="J625">
        <v>430</v>
      </c>
      <c r="K625">
        <v>417</v>
      </c>
      <c r="L625">
        <v>1675</v>
      </c>
      <c r="M625">
        <v>720</v>
      </c>
      <c r="N625">
        <v>175</v>
      </c>
      <c r="O625">
        <v>372</v>
      </c>
      <c r="P625">
        <v>117</v>
      </c>
      <c r="Q625">
        <v>1278</v>
      </c>
      <c r="R625">
        <v>390</v>
      </c>
      <c r="S625">
        <v>286</v>
      </c>
      <c r="T625">
        <v>612</v>
      </c>
      <c r="U625">
        <v>1765</v>
      </c>
      <c r="V625">
        <v>498</v>
      </c>
      <c r="W625">
        <v>3306</v>
      </c>
      <c r="X625">
        <v>47</v>
      </c>
      <c r="Y625">
        <v>871</v>
      </c>
      <c r="Z625">
        <v>298</v>
      </c>
    </row>
    <row r="626" spans="1:26" x14ac:dyDescent="0.3">
      <c r="A626">
        <v>127031733</v>
      </c>
      <c r="B626" t="s">
        <v>695</v>
      </c>
      <c r="C626">
        <v>2189</v>
      </c>
      <c r="D626">
        <v>732</v>
      </c>
      <c r="E626">
        <v>339</v>
      </c>
      <c r="F626">
        <v>962</v>
      </c>
      <c r="G626">
        <v>156</v>
      </c>
      <c r="H626">
        <v>665</v>
      </c>
      <c r="I626">
        <v>792</v>
      </c>
      <c r="J626">
        <v>64</v>
      </c>
      <c r="K626">
        <v>301</v>
      </c>
      <c r="L626">
        <v>1328</v>
      </c>
      <c r="M626">
        <v>353</v>
      </c>
      <c r="N626">
        <v>277</v>
      </c>
      <c r="O626">
        <v>184</v>
      </c>
      <c r="P626">
        <v>23</v>
      </c>
      <c r="Q626">
        <v>830</v>
      </c>
      <c r="R626">
        <v>144</v>
      </c>
      <c r="S626">
        <v>118</v>
      </c>
      <c r="T626">
        <v>1210</v>
      </c>
      <c r="U626">
        <v>756</v>
      </c>
      <c r="V626">
        <v>60</v>
      </c>
      <c r="W626">
        <v>1718</v>
      </c>
      <c r="X626">
        <v>49</v>
      </c>
      <c r="Y626">
        <v>190</v>
      </c>
      <c r="Z626">
        <v>88</v>
      </c>
    </row>
    <row r="627" spans="1:26" x14ac:dyDescent="0.3">
      <c r="A627">
        <v>128011529</v>
      </c>
      <c r="B627" t="s">
        <v>696</v>
      </c>
      <c r="C627">
        <v>1352</v>
      </c>
      <c r="D627">
        <v>311</v>
      </c>
      <c r="E627">
        <v>125</v>
      </c>
      <c r="F627">
        <v>653</v>
      </c>
      <c r="G627">
        <v>263</v>
      </c>
      <c r="H627">
        <v>464</v>
      </c>
      <c r="I627">
        <v>577</v>
      </c>
      <c r="J627">
        <v>192</v>
      </c>
      <c r="K627">
        <v>360</v>
      </c>
      <c r="L627">
        <v>460</v>
      </c>
      <c r="M627">
        <v>216</v>
      </c>
      <c r="N627">
        <v>206</v>
      </c>
      <c r="O627">
        <v>155</v>
      </c>
      <c r="P627">
        <v>65</v>
      </c>
      <c r="Q627">
        <v>405</v>
      </c>
      <c r="R627">
        <v>210</v>
      </c>
      <c r="S627">
        <v>273</v>
      </c>
      <c r="T627">
        <v>569</v>
      </c>
      <c r="U627">
        <v>422</v>
      </c>
      <c r="V627">
        <v>43</v>
      </c>
      <c r="W627">
        <v>1100</v>
      </c>
      <c r="X627">
        <v>17</v>
      </c>
      <c r="Y627">
        <v>38</v>
      </c>
      <c r="Z627">
        <v>34</v>
      </c>
    </row>
    <row r="628" spans="1:26" x14ac:dyDescent="0.3">
      <c r="A628">
        <v>128011530</v>
      </c>
      <c r="B628" t="s">
        <v>697</v>
      </c>
      <c r="C628">
        <v>2397</v>
      </c>
      <c r="D628">
        <v>507</v>
      </c>
      <c r="E628">
        <v>234</v>
      </c>
      <c r="F628">
        <v>1250</v>
      </c>
      <c r="G628">
        <v>407</v>
      </c>
      <c r="H628">
        <v>895</v>
      </c>
      <c r="I628">
        <v>996</v>
      </c>
      <c r="J628">
        <v>490</v>
      </c>
      <c r="K628">
        <v>520</v>
      </c>
      <c r="L628">
        <v>712</v>
      </c>
      <c r="M628">
        <v>379</v>
      </c>
      <c r="N628">
        <v>360</v>
      </c>
      <c r="O628">
        <v>282</v>
      </c>
      <c r="P628">
        <v>100</v>
      </c>
      <c r="Q628">
        <v>796</v>
      </c>
      <c r="R628">
        <v>353</v>
      </c>
      <c r="S628">
        <v>300</v>
      </c>
      <c r="T628">
        <v>863</v>
      </c>
      <c r="U628">
        <v>850</v>
      </c>
      <c r="V628">
        <v>281</v>
      </c>
      <c r="W628">
        <v>1809</v>
      </c>
      <c r="X628">
        <v>52</v>
      </c>
      <c r="Y628">
        <v>111</v>
      </c>
      <c r="Z628">
        <v>87</v>
      </c>
    </row>
    <row r="629" spans="1:26" x14ac:dyDescent="0.3">
      <c r="A629">
        <v>128011531</v>
      </c>
      <c r="B629" t="s">
        <v>698</v>
      </c>
      <c r="C629">
        <v>1762</v>
      </c>
      <c r="D629">
        <v>401</v>
      </c>
      <c r="E629">
        <v>164</v>
      </c>
      <c r="F629">
        <v>814</v>
      </c>
      <c r="G629">
        <v>383</v>
      </c>
      <c r="H629">
        <v>640</v>
      </c>
      <c r="I629">
        <v>721</v>
      </c>
      <c r="J629">
        <v>263</v>
      </c>
      <c r="K629">
        <v>467</v>
      </c>
      <c r="L629">
        <v>601</v>
      </c>
      <c r="M629">
        <v>257</v>
      </c>
      <c r="N629">
        <v>235</v>
      </c>
      <c r="O629">
        <v>200</v>
      </c>
      <c r="P629">
        <v>50</v>
      </c>
      <c r="Q629">
        <v>550</v>
      </c>
      <c r="R629">
        <v>325</v>
      </c>
      <c r="S629">
        <v>312</v>
      </c>
      <c r="T629">
        <v>743</v>
      </c>
      <c r="U629">
        <v>486</v>
      </c>
      <c r="V629">
        <v>94</v>
      </c>
      <c r="W629">
        <v>1500</v>
      </c>
      <c r="X629">
        <v>29</v>
      </c>
      <c r="Y629">
        <v>98</v>
      </c>
      <c r="Z629">
        <v>49</v>
      </c>
    </row>
    <row r="630" spans="1:26" x14ac:dyDescent="0.3">
      <c r="A630">
        <v>128011602</v>
      </c>
      <c r="B630" t="s">
        <v>699</v>
      </c>
      <c r="C630">
        <v>1419</v>
      </c>
      <c r="D630">
        <v>240</v>
      </c>
      <c r="E630">
        <v>151</v>
      </c>
      <c r="F630">
        <v>784</v>
      </c>
      <c r="G630">
        <v>244</v>
      </c>
      <c r="H630">
        <v>548</v>
      </c>
      <c r="I630">
        <v>631</v>
      </c>
      <c r="J630">
        <v>395</v>
      </c>
      <c r="K630">
        <v>321</v>
      </c>
      <c r="L630">
        <v>345</v>
      </c>
      <c r="M630">
        <v>193</v>
      </c>
      <c r="N630">
        <v>199</v>
      </c>
      <c r="O630">
        <v>186</v>
      </c>
      <c r="P630">
        <v>64</v>
      </c>
      <c r="Q630">
        <v>519</v>
      </c>
      <c r="R630">
        <v>212</v>
      </c>
      <c r="S630">
        <v>150</v>
      </c>
      <c r="T630">
        <v>491</v>
      </c>
      <c r="U630">
        <v>542</v>
      </c>
      <c r="V630">
        <v>197</v>
      </c>
      <c r="W630">
        <v>1132</v>
      </c>
      <c r="X630">
        <v>27</v>
      </c>
      <c r="Y630">
        <v>51</v>
      </c>
      <c r="Z630">
        <v>69</v>
      </c>
    </row>
    <row r="631" spans="1:26" x14ac:dyDescent="0.3">
      <c r="A631">
        <v>128011603</v>
      </c>
      <c r="B631" t="s">
        <v>700</v>
      </c>
      <c r="C631">
        <v>798</v>
      </c>
      <c r="D631">
        <v>180</v>
      </c>
      <c r="E631">
        <v>53</v>
      </c>
      <c r="F631">
        <v>346</v>
      </c>
      <c r="G631">
        <v>218</v>
      </c>
      <c r="H631">
        <v>292</v>
      </c>
      <c r="I631">
        <v>325</v>
      </c>
      <c r="J631">
        <v>106</v>
      </c>
      <c r="K631">
        <v>238</v>
      </c>
      <c r="L631">
        <v>297</v>
      </c>
      <c r="M631">
        <v>75</v>
      </c>
      <c r="N631">
        <v>152</v>
      </c>
      <c r="O631">
        <v>82</v>
      </c>
      <c r="P631">
        <v>22</v>
      </c>
      <c r="Q631">
        <v>180</v>
      </c>
      <c r="R631">
        <v>183</v>
      </c>
      <c r="S631">
        <v>255</v>
      </c>
      <c r="T631">
        <v>444</v>
      </c>
      <c r="U631">
        <v>98</v>
      </c>
      <c r="V631" t="s">
        <v>73</v>
      </c>
      <c r="W631">
        <v>757</v>
      </c>
      <c r="X631">
        <v>6</v>
      </c>
      <c r="Y631">
        <v>27</v>
      </c>
      <c r="Z631">
        <v>25</v>
      </c>
    </row>
    <row r="632" spans="1:26" x14ac:dyDescent="0.3">
      <c r="A632">
        <v>128011604</v>
      </c>
      <c r="B632" t="s">
        <v>701</v>
      </c>
      <c r="C632">
        <v>2066</v>
      </c>
      <c r="D632">
        <v>375</v>
      </c>
      <c r="E632">
        <v>192</v>
      </c>
      <c r="F632">
        <v>1098</v>
      </c>
      <c r="G632">
        <v>401</v>
      </c>
      <c r="H632">
        <v>751</v>
      </c>
      <c r="I632">
        <v>940</v>
      </c>
      <c r="J632">
        <v>489</v>
      </c>
      <c r="K632">
        <v>522</v>
      </c>
      <c r="L632">
        <v>542</v>
      </c>
      <c r="M632">
        <v>253</v>
      </c>
      <c r="N632">
        <v>315</v>
      </c>
      <c r="O632">
        <v>306</v>
      </c>
      <c r="P632">
        <v>99</v>
      </c>
      <c r="Q632">
        <v>640</v>
      </c>
      <c r="R632">
        <v>330</v>
      </c>
      <c r="S632">
        <v>339</v>
      </c>
      <c r="T632">
        <v>673</v>
      </c>
      <c r="U632">
        <v>1027</v>
      </c>
      <c r="V632">
        <v>14</v>
      </c>
      <c r="W632">
        <v>1566</v>
      </c>
      <c r="X632">
        <v>25</v>
      </c>
      <c r="Y632">
        <v>17</v>
      </c>
      <c r="Z632">
        <v>65</v>
      </c>
    </row>
    <row r="633" spans="1:26" x14ac:dyDescent="0.3">
      <c r="A633">
        <v>128011605</v>
      </c>
      <c r="B633" t="s">
        <v>702</v>
      </c>
      <c r="C633">
        <v>224</v>
      </c>
      <c r="D633">
        <v>55</v>
      </c>
      <c r="E633">
        <v>26</v>
      </c>
      <c r="F633">
        <v>107</v>
      </c>
      <c r="G633">
        <v>36</v>
      </c>
      <c r="H633">
        <v>66</v>
      </c>
      <c r="I633">
        <v>103</v>
      </c>
      <c r="J633">
        <v>11</v>
      </c>
      <c r="K633">
        <v>66</v>
      </c>
      <c r="L633">
        <v>110</v>
      </c>
      <c r="M633">
        <v>32</v>
      </c>
      <c r="N633">
        <v>45</v>
      </c>
      <c r="O633">
        <v>21</v>
      </c>
      <c r="P633">
        <v>3</v>
      </c>
      <c r="Q633">
        <v>76</v>
      </c>
      <c r="R633">
        <v>24</v>
      </c>
      <c r="S633">
        <v>57</v>
      </c>
      <c r="T633">
        <v>145</v>
      </c>
      <c r="U633">
        <v>23</v>
      </c>
      <c r="V633" t="s">
        <v>73</v>
      </c>
      <c r="W633">
        <v>137</v>
      </c>
      <c r="X633" t="s">
        <v>73</v>
      </c>
      <c r="Y633" t="s">
        <v>73</v>
      </c>
      <c r="Z633">
        <v>8</v>
      </c>
    </row>
    <row r="634" spans="1:26" x14ac:dyDescent="0.3">
      <c r="A634">
        <v>128011606</v>
      </c>
      <c r="B634" t="s">
        <v>703</v>
      </c>
      <c r="C634">
        <v>617</v>
      </c>
      <c r="D634">
        <v>125</v>
      </c>
      <c r="E634">
        <v>54</v>
      </c>
      <c r="F634">
        <v>306</v>
      </c>
      <c r="G634">
        <v>133</v>
      </c>
      <c r="H634">
        <v>224</v>
      </c>
      <c r="I634">
        <v>269</v>
      </c>
      <c r="J634">
        <v>121</v>
      </c>
      <c r="K634">
        <v>181</v>
      </c>
      <c r="L634">
        <v>208</v>
      </c>
      <c r="M634">
        <v>70</v>
      </c>
      <c r="N634">
        <v>128</v>
      </c>
      <c r="O634">
        <v>79</v>
      </c>
      <c r="P634">
        <v>22</v>
      </c>
      <c r="Q634">
        <v>150</v>
      </c>
      <c r="R634">
        <v>113</v>
      </c>
      <c r="S634">
        <v>122</v>
      </c>
      <c r="T634">
        <v>303</v>
      </c>
      <c r="U634">
        <v>162</v>
      </c>
      <c r="V634" t="s">
        <v>73</v>
      </c>
      <c r="W634">
        <v>422</v>
      </c>
      <c r="X634">
        <v>8</v>
      </c>
      <c r="Y634">
        <v>8</v>
      </c>
      <c r="Z634">
        <v>6</v>
      </c>
    </row>
    <row r="635" spans="1:26" x14ac:dyDescent="0.3">
      <c r="A635">
        <v>128021533</v>
      </c>
      <c r="B635" t="s">
        <v>704</v>
      </c>
      <c r="C635">
        <v>548</v>
      </c>
      <c r="D635">
        <v>116</v>
      </c>
      <c r="E635">
        <v>36</v>
      </c>
      <c r="F635">
        <v>249</v>
      </c>
      <c r="G635">
        <v>147</v>
      </c>
      <c r="H635">
        <v>195</v>
      </c>
      <c r="I635">
        <v>237</v>
      </c>
      <c r="J635">
        <v>84</v>
      </c>
      <c r="K635">
        <v>146</v>
      </c>
      <c r="L635">
        <v>168</v>
      </c>
      <c r="M635">
        <v>77</v>
      </c>
      <c r="N635">
        <v>99</v>
      </c>
      <c r="O635">
        <v>45</v>
      </c>
      <c r="P635">
        <v>17</v>
      </c>
      <c r="Q635">
        <v>136</v>
      </c>
      <c r="R635">
        <v>135</v>
      </c>
      <c r="S635">
        <v>137</v>
      </c>
      <c r="T635">
        <v>298</v>
      </c>
      <c r="U635">
        <v>75</v>
      </c>
      <c r="V635" t="s">
        <v>73</v>
      </c>
      <c r="W635">
        <v>478</v>
      </c>
      <c r="X635">
        <v>3</v>
      </c>
      <c r="Y635">
        <v>0</v>
      </c>
      <c r="Z635">
        <v>19</v>
      </c>
    </row>
    <row r="636" spans="1:26" x14ac:dyDescent="0.3">
      <c r="A636">
        <v>128021534</v>
      </c>
      <c r="B636" t="s">
        <v>705</v>
      </c>
      <c r="C636">
        <v>813</v>
      </c>
      <c r="D636">
        <v>195</v>
      </c>
      <c r="E636">
        <v>72</v>
      </c>
      <c r="F636">
        <v>341</v>
      </c>
      <c r="G636">
        <v>205</v>
      </c>
      <c r="H636">
        <v>299</v>
      </c>
      <c r="I636">
        <v>319</v>
      </c>
      <c r="J636">
        <v>36</v>
      </c>
      <c r="K636">
        <v>258</v>
      </c>
      <c r="L636">
        <v>323</v>
      </c>
      <c r="M636">
        <v>87</v>
      </c>
      <c r="N636">
        <v>135</v>
      </c>
      <c r="O636">
        <v>89</v>
      </c>
      <c r="P636">
        <v>6</v>
      </c>
      <c r="Q636">
        <v>205</v>
      </c>
      <c r="R636">
        <v>183</v>
      </c>
      <c r="S636">
        <v>301</v>
      </c>
      <c r="T636">
        <v>403</v>
      </c>
      <c r="U636">
        <v>91</v>
      </c>
      <c r="V636" t="s">
        <v>73</v>
      </c>
      <c r="W636">
        <v>666</v>
      </c>
      <c r="X636">
        <v>0</v>
      </c>
      <c r="Y636">
        <v>55</v>
      </c>
      <c r="Z636">
        <v>12</v>
      </c>
    </row>
    <row r="637" spans="1:26" x14ac:dyDescent="0.3">
      <c r="A637">
        <v>128021535</v>
      </c>
      <c r="B637" t="s">
        <v>706</v>
      </c>
      <c r="C637">
        <v>1443</v>
      </c>
      <c r="D637">
        <v>364</v>
      </c>
      <c r="E637">
        <v>161</v>
      </c>
      <c r="F637">
        <v>635</v>
      </c>
      <c r="G637">
        <v>283</v>
      </c>
      <c r="H637">
        <v>484</v>
      </c>
      <c r="I637">
        <v>595</v>
      </c>
      <c r="J637">
        <v>121</v>
      </c>
      <c r="K637">
        <v>378</v>
      </c>
      <c r="L637">
        <v>578</v>
      </c>
      <c r="M637">
        <v>228</v>
      </c>
      <c r="N637">
        <v>234</v>
      </c>
      <c r="O637">
        <v>155</v>
      </c>
      <c r="P637">
        <v>26</v>
      </c>
      <c r="Q637">
        <v>431</v>
      </c>
      <c r="R637">
        <v>233</v>
      </c>
      <c r="S637">
        <v>308</v>
      </c>
      <c r="T637">
        <v>814</v>
      </c>
      <c r="U637">
        <v>248</v>
      </c>
      <c r="V637">
        <v>39</v>
      </c>
      <c r="W637">
        <v>1211</v>
      </c>
      <c r="X637">
        <v>47</v>
      </c>
      <c r="Y637">
        <v>47</v>
      </c>
      <c r="Z637">
        <v>81</v>
      </c>
    </row>
    <row r="638" spans="1:26" x14ac:dyDescent="0.3">
      <c r="A638">
        <v>128021536</v>
      </c>
      <c r="B638" t="s">
        <v>707</v>
      </c>
      <c r="C638">
        <v>1599</v>
      </c>
      <c r="D638">
        <v>366</v>
      </c>
      <c r="E638">
        <v>162</v>
      </c>
      <c r="F638">
        <v>777</v>
      </c>
      <c r="G638">
        <v>294</v>
      </c>
      <c r="H638">
        <v>569</v>
      </c>
      <c r="I638">
        <v>664</v>
      </c>
      <c r="J638">
        <v>274</v>
      </c>
      <c r="K638">
        <v>365</v>
      </c>
      <c r="L638">
        <v>563</v>
      </c>
      <c r="M638">
        <v>243</v>
      </c>
      <c r="N638">
        <v>246</v>
      </c>
      <c r="O638">
        <v>202</v>
      </c>
      <c r="P638">
        <v>63</v>
      </c>
      <c r="Q638">
        <v>484</v>
      </c>
      <c r="R638">
        <v>238</v>
      </c>
      <c r="S638">
        <v>288</v>
      </c>
      <c r="T638">
        <v>691</v>
      </c>
      <c r="U638">
        <v>342</v>
      </c>
      <c r="V638">
        <v>216</v>
      </c>
      <c r="W638">
        <v>1257</v>
      </c>
      <c r="X638">
        <v>32</v>
      </c>
      <c r="Y638">
        <v>49</v>
      </c>
      <c r="Z638">
        <v>78</v>
      </c>
    </row>
    <row r="639" spans="1:26" x14ac:dyDescent="0.3">
      <c r="A639">
        <v>128021537</v>
      </c>
      <c r="B639" t="s">
        <v>708</v>
      </c>
      <c r="C639" t="s">
        <v>73</v>
      </c>
      <c r="D639" t="s">
        <v>73</v>
      </c>
      <c r="E639" t="s">
        <v>73</v>
      </c>
      <c r="F639" t="s">
        <v>73</v>
      </c>
      <c r="G639" t="s">
        <v>73</v>
      </c>
      <c r="H639" t="s">
        <v>73</v>
      </c>
      <c r="I639" t="s">
        <v>73</v>
      </c>
      <c r="J639" t="s">
        <v>73</v>
      </c>
      <c r="K639" t="s">
        <v>73</v>
      </c>
      <c r="L639" t="s">
        <v>73</v>
      </c>
      <c r="M639" t="s">
        <v>73</v>
      </c>
      <c r="N639" t="s">
        <v>73</v>
      </c>
      <c r="O639" t="s">
        <v>73</v>
      </c>
      <c r="P639" t="s">
        <v>73</v>
      </c>
      <c r="Q639" t="s">
        <v>73</v>
      </c>
      <c r="R639" t="s">
        <v>73</v>
      </c>
      <c r="S639" t="s">
        <v>73</v>
      </c>
      <c r="T639" t="s">
        <v>73</v>
      </c>
      <c r="U639" t="s">
        <v>73</v>
      </c>
      <c r="V639" t="s">
        <v>73</v>
      </c>
      <c r="W639" t="s">
        <v>73</v>
      </c>
      <c r="X639" t="s">
        <v>73</v>
      </c>
      <c r="Y639" t="s">
        <v>73</v>
      </c>
      <c r="Z639" t="s">
        <v>73</v>
      </c>
    </row>
    <row r="640" spans="1:26" x14ac:dyDescent="0.3">
      <c r="A640">
        <v>128021538</v>
      </c>
      <c r="B640" t="s">
        <v>709</v>
      </c>
      <c r="C640">
        <v>2346</v>
      </c>
      <c r="D640">
        <v>429</v>
      </c>
      <c r="E640">
        <v>211</v>
      </c>
      <c r="F640">
        <v>1287</v>
      </c>
      <c r="G640">
        <v>420</v>
      </c>
      <c r="H640">
        <v>884</v>
      </c>
      <c r="I640">
        <v>1034</v>
      </c>
      <c r="J640">
        <v>612</v>
      </c>
      <c r="K640">
        <v>558</v>
      </c>
      <c r="L640">
        <v>589</v>
      </c>
      <c r="M640">
        <v>360</v>
      </c>
      <c r="N640">
        <v>313</v>
      </c>
      <c r="O640">
        <v>316</v>
      </c>
      <c r="P640">
        <v>109</v>
      </c>
      <c r="Q640">
        <v>818</v>
      </c>
      <c r="R640">
        <v>362</v>
      </c>
      <c r="S640">
        <v>291</v>
      </c>
      <c r="T640">
        <v>737</v>
      </c>
      <c r="U640">
        <v>918</v>
      </c>
      <c r="V640">
        <v>310</v>
      </c>
      <c r="W640">
        <v>1920</v>
      </c>
      <c r="X640">
        <v>51</v>
      </c>
      <c r="Y640">
        <v>136</v>
      </c>
      <c r="Z640">
        <v>131</v>
      </c>
    </row>
    <row r="641" spans="1:26" x14ac:dyDescent="0.3">
      <c r="A641">
        <v>128021607</v>
      </c>
      <c r="B641" t="s">
        <v>710</v>
      </c>
      <c r="C641">
        <v>1342</v>
      </c>
      <c r="D641">
        <v>332</v>
      </c>
      <c r="E641">
        <v>125</v>
      </c>
      <c r="F641">
        <v>631</v>
      </c>
      <c r="G641">
        <v>255</v>
      </c>
      <c r="H641">
        <v>446</v>
      </c>
      <c r="I641">
        <v>565</v>
      </c>
      <c r="J641">
        <v>146</v>
      </c>
      <c r="K641">
        <v>322</v>
      </c>
      <c r="L641">
        <v>563</v>
      </c>
      <c r="M641">
        <v>195</v>
      </c>
      <c r="N641">
        <v>224</v>
      </c>
      <c r="O641">
        <v>161</v>
      </c>
      <c r="P641">
        <v>40</v>
      </c>
      <c r="Q641">
        <v>358</v>
      </c>
      <c r="R641">
        <v>228</v>
      </c>
      <c r="S641">
        <v>276</v>
      </c>
      <c r="T641">
        <v>716</v>
      </c>
      <c r="U641">
        <v>349</v>
      </c>
      <c r="V641">
        <v>0</v>
      </c>
      <c r="W641">
        <v>1089</v>
      </c>
      <c r="X641">
        <v>8</v>
      </c>
      <c r="Y641">
        <v>11</v>
      </c>
      <c r="Z641">
        <v>46</v>
      </c>
    </row>
    <row r="642" spans="1:26" x14ac:dyDescent="0.3">
      <c r="A642">
        <v>128021608</v>
      </c>
      <c r="B642" t="s">
        <v>711</v>
      </c>
      <c r="C642">
        <v>503</v>
      </c>
      <c r="D642">
        <v>105</v>
      </c>
      <c r="E642">
        <v>44</v>
      </c>
      <c r="F642">
        <v>231</v>
      </c>
      <c r="G642">
        <v>123</v>
      </c>
      <c r="H642">
        <v>174</v>
      </c>
      <c r="I642">
        <v>224</v>
      </c>
      <c r="J642">
        <v>51</v>
      </c>
      <c r="K642">
        <v>142</v>
      </c>
      <c r="L642">
        <v>165</v>
      </c>
      <c r="M642">
        <v>45</v>
      </c>
      <c r="N642">
        <v>73</v>
      </c>
      <c r="O642">
        <v>63</v>
      </c>
      <c r="P642">
        <v>13</v>
      </c>
      <c r="Q642">
        <v>143</v>
      </c>
      <c r="R642">
        <v>106</v>
      </c>
      <c r="S642">
        <v>135</v>
      </c>
      <c r="T642">
        <v>267</v>
      </c>
      <c r="U642">
        <v>101</v>
      </c>
      <c r="V642" t="s">
        <v>73</v>
      </c>
      <c r="W642">
        <v>458</v>
      </c>
      <c r="X642">
        <v>25</v>
      </c>
      <c r="Y642" t="s">
        <v>73</v>
      </c>
      <c r="Z642">
        <v>17</v>
      </c>
    </row>
    <row r="643" spans="1:26" x14ac:dyDescent="0.3">
      <c r="A643">
        <v>128021609</v>
      </c>
      <c r="B643" t="s">
        <v>712</v>
      </c>
      <c r="C643">
        <v>169</v>
      </c>
      <c r="D643">
        <v>22</v>
      </c>
      <c r="E643">
        <v>5</v>
      </c>
      <c r="F643">
        <v>88</v>
      </c>
      <c r="G643">
        <v>54</v>
      </c>
      <c r="H643">
        <v>75</v>
      </c>
      <c r="I643">
        <v>72</v>
      </c>
      <c r="J643">
        <v>24</v>
      </c>
      <c r="K643">
        <v>79</v>
      </c>
      <c r="L643">
        <v>53</v>
      </c>
      <c r="M643">
        <v>0</v>
      </c>
      <c r="N643">
        <v>37</v>
      </c>
      <c r="O643">
        <v>17</v>
      </c>
      <c r="P643">
        <v>2</v>
      </c>
      <c r="Q643">
        <v>47</v>
      </c>
      <c r="R643">
        <v>44</v>
      </c>
      <c r="S643">
        <v>64</v>
      </c>
      <c r="T643">
        <v>95</v>
      </c>
      <c r="U643">
        <v>10</v>
      </c>
      <c r="V643" t="s">
        <v>73</v>
      </c>
      <c r="W643">
        <v>154</v>
      </c>
      <c r="X643">
        <v>0</v>
      </c>
      <c r="Y643" t="s">
        <v>73</v>
      </c>
      <c r="Z643">
        <v>0</v>
      </c>
    </row>
    <row r="645" spans="1:26" x14ac:dyDescent="0.3">
      <c r="A645" t="s">
        <v>861</v>
      </c>
      <c r="B645">
        <v>1</v>
      </c>
      <c r="C645">
        <v>2</v>
      </c>
      <c r="D645">
        <v>3</v>
      </c>
      <c r="E645">
        <v>4</v>
      </c>
      <c r="F645">
        <v>5</v>
      </c>
      <c r="G645">
        <v>6</v>
      </c>
      <c r="H645">
        <v>7</v>
      </c>
      <c r="I645">
        <v>8</v>
      </c>
      <c r="J645">
        <v>9</v>
      </c>
      <c r="K645">
        <v>10</v>
      </c>
      <c r="L645">
        <v>11</v>
      </c>
      <c r="M645">
        <v>12</v>
      </c>
      <c r="N645">
        <v>13</v>
      </c>
      <c r="O645">
        <v>14</v>
      </c>
      <c r="P645">
        <v>15</v>
      </c>
      <c r="Q645">
        <v>16</v>
      </c>
      <c r="R645">
        <v>17</v>
      </c>
      <c r="S645">
        <v>18</v>
      </c>
      <c r="T645">
        <v>19</v>
      </c>
      <c r="U645">
        <v>20</v>
      </c>
      <c r="V645">
        <v>21</v>
      </c>
      <c r="W645">
        <v>22</v>
      </c>
      <c r="X645">
        <v>23</v>
      </c>
      <c r="Y645">
        <v>24</v>
      </c>
    </row>
  </sheetData>
  <sheetProtection algorithmName="SHA-512" hashValue="2GfpUCMi3jKwm0l2TMuooPRctVNQKUnTd8NSPHcm1C/GxMV9TsLk0k5AVglkyMb6gFkHyphgws4F3mqvSmlSbA==" saltValue="3dPxMWTS5jJqSxYES1HT3g=="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54CC-5E4E-406D-923C-EBDE0863C9C0}">
  <sheetPr>
    <tabColor theme="8" tint="0.59999389629810485"/>
  </sheetPr>
  <dimension ref="A1:AL130"/>
  <sheetViews>
    <sheetView workbookViewId="0">
      <selection activeCell="A2" sqref="A2"/>
    </sheetView>
  </sheetViews>
  <sheetFormatPr defaultRowHeight="14.4" x14ac:dyDescent="0.3"/>
  <cols>
    <col min="1" max="1" width="14.77734375" bestFit="1" customWidth="1"/>
    <col min="2" max="2" width="37" bestFit="1" customWidth="1"/>
    <col min="25" max="25" width="13.77734375" bestFit="1" customWidth="1"/>
  </cols>
  <sheetData>
    <row r="1" spans="1:38" x14ac:dyDescent="0.3">
      <c r="A1" t="s">
        <v>1083</v>
      </c>
      <c r="B1" t="s">
        <v>1084</v>
      </c>
      <c r="C1" t="s">
        <v>42</v>
      </c>
      <c r="D1" t="s">
        <v>55</v>
      </c>
      <c r="E1">
        <v>1524</v>
      </c>
      <c r="F1">
        <v>2564</v>
      </c>
      <c r="G1" t="s">
        <v>56</v>
      </c>
      <c r="H1" t="s">
        <v>57</v>
      </c>
      <c r="I1" t="s">
        <v>58</v>
      </c>
      <c r="J1" t="s">
        <v>18</v>
      </c>
      <c r="K1" t="s">
        <v>19</v>
      </c>
      <c r="L1" t="s">
        <v>59</v>
      </c>
      <c r="M1" t="s">
        <v>60</v>
      </c>
      <c r="N1" t="s">
        <v>26</v>
      </c>
      <c r="O1" t="s">
        <v>61</v>
      </c>
      <c r="P1" t="s">
        <v>62</v>
      </c>
      <c r="Q1" t="s">
        <v>63</v>
      </c>
      <c r="R1" t="s">
        <v>64</v>
      </c>
      <c r="S1" t="s">
        <v>65</v>
      </c>
      <c r="T1" t="s">
        <v>66</v>
      </c>
      <c r="U1" t="s">
        <v>67</v>
      </c>
      <c r="V1" t="s">
        <v>34</v>
      </c>
      <c r="W1" t="s">
        <v>68</v>
      </c>
      <c r="X1" t="s">
        <v>69</v>
      </c>
      <c r="Y1" t="s">
        <v>70</v>
      </c>
      <c r="Z1" t="s">
        <v>71</v>
      </c>
      <c r="AB1" s="46"/>
      <c r="AH1" s="46"/>
      <c r="AJ1" s="46"/>
      <c r="AL1" s="46"/>
    </row>
    <row r="2" spans="1:38" x14ac:dyDescent="0.3">
      <c r="A2" t="s">
        <v>1085</v>
      </c>
      <c r="B2" t="s">
        <v>1086</v>
      </c>
      <c r="C2">
        <v>13.85</v>
      </c>
      <c r="D2">
        <v>13.51</v>
      </c>
      <c r="E2">
        <v>10.06</v>
      </c>
      <c r="F2">
        <v>13.98</v>
      </c>
      <c r="G2">
        <v>15.87</v>
      </c>
      <c r="H2">
        <v>15.01</v>
      </c>
      <c r="I2">
        <v>12.98</v>
      </c>
      <c r="J2">
        <v>24.58</v>
      </c>
      <c r="K2">
        <v>11.93</v>
      </c>
      <c r="L2">
        <v>8.66</v>
      </c>
      <c r="M2">
        <v>28</v>
      </c>
      <c r="N2">
        <v>2.62</v>
      </c>
      <c r="O2">
        <v>8.9</v>
      </c>
      <c r="P2">
        <v>36.75</v>
      </c>
      <c r="Q2">
        <v>38.65</v>
      </c>
      <c r="R2">
        <v>19.02</v>
      </c>
      <c r="S2">
        <v>8.23</v>
      </c>
      <c r="T2">
        <v>8.7899999999999991</v>
      </c>
      <c r="U2">
        <v>21.52</v>
      </c>
      <c r="V2">
        <v>58.4</v>
      </c>
      <c r="W2">
        <v>16.350000000000001</v>
      </c>
      <c r="X2">
        <v>27.22</v>
      </c>
      <c r="Y2">
        <v>13.3</v>
      </c>
      <c r="Z2">
        <v>30.12</v>
      </c>
    </row>
    <row r="3" spans="1:38" x14ac:dyDescent="0.3">
      <c r="A3" t="s">
        <v>1087</v>
      </c>
      <c r="B3" t="s">
        <v>1088</v>
      </c>
      <c r="C3">
        <v>7.12</v>
      </c>
      <c r="D3">
        <v>4.9000000000000004</v>
      </c>
      <c r="E3">
        <v>6.76</v>
      </c>
      <c r="F3">
        <v>7.38</v>
      </c>
      <c r="G3">
        <v>9.94</v>
      </c>
      <c r="H3">
        <v>8.15</v>
      </c>
      <c r="I3">
        <v>7.29</v>
      </c>
      <c r="J3">
        <v>16.47</v>
      </c>
      <c r="K3">
        <v>6.84</v>
      </c>
      <c r="L3">
        <v>4.01</v>
      </c>
      <c r="M3">
        <v>14.52</v>
      </c>
      <c r="N3">
        <v>1.48</v>
      </c>
      <c r="O3">
        <v>5.9</v>
      </c>
      <c r="P3">
        <v>33.93</v>
      </c>
      <c r="Q3">
        <v>27.04</v>
      </c>
      <c r="R3">
        <v>12.38</v>
      </c>
      <c r="S3">
        <v>5.49</v>
      </c>
      <c r="T3">
        <v>4.6100000000000003</v>
      </c>
      <c r="U3">
        <v>11.69</v>
      </c>
      <c r="V3">
        <v>47.74</v>
      </c>
      <c r="W3">
        <v>6.85</v>
      </c>
      <c r="X3">
        <v>15.4</v>
      </c>
      <c r="Y3">
        <v>18.989999999999998</v>
      </c>
      <c r="Z3">
        <v>16.41</v>
      </c>
    </row>
    <row r="4" spans="1:38" x14ac:dyDescent="0.3">
      <c r="A4" t="s">
        <v>1089</v>
      </c>
      <c r="B4" t="s">
        <v>1090</v>
      </c>
      <c r="C4">
        <v>11.16</v>
      </c>
      <c r="D4">
        <v>8.6199999999999992</v>
      </c>
      <c r="E4">
        <v>13.06</v>
      </c>
      <c r="F4">
        <v>10.92</v>
      </c>
      <c r="G4">
        <v>13.02</v>
      </c>
      <c r="H4">
        <v>12.25</v>
      </c>
      <c r="I4">
        <v>11.28</v>
      </c>
      <c r="J4">
        <v>21.58</v>
      </c>
      <c r="K4">
        <v>10.07</v>
      </c>
      <c r="L4">
        <v>6.18</v>
      </c>
      <c r="M4">
        <v>23.66</v>
      </c>
      <c r="N4">
        <v>2.0699999999999998</v>
      </c>
      <c r="O4">
        <v>10.16</v>
      </c>
      <c r="P4">
        <v>46.56</v>
      </c>
      <c r="Q4">
        <v>29.33</v>
      </c>
      <c r="R4">
        <v>15.76</v>
      </c>
      <c r="S4">
        <v>7.9</v>
      </c>
      <c r="T4">
        <v>9.2200000000000006</v>
      </c>
      <c r="U4">
        <v>16.63</v>
      </c>
      <c r="V4">
        <v>97.76</v>
      </c>
      <c r="W4">
        <v>13.41</v>
      </c>
      <c r="X4">
        <v>15.56</v>
      </c>
      <c r="Y4">
        <v>7.96</v>
      </c>
      <c r="Z4">
        <v>26.36</v>
      </c>
    </row>
    <row r="5" spans="1:38" x14ac:dyDescent="0.3">
      <c r="A5" t="s">
        <v>1091</v>
      </c>
      <c r="B5" t="s">
        <v>1092</v>
      </c>
      <c r="C5">
        <v>15.32</v>
      </c>
      <c r="D5">
        <v>16.48</v>
      </c>
      <c r="E5">
        <v>15.94</v>
      </c>
      <c r="F5">
        <v>16.32</v>
      </c>
      <c r="G5">
        <v>13.18</v>
      </c>
      <c r="H5">
        <v>16.09</v>
      </c>
      <c r="I5">
        <v>14.25</v>
      </c>
      <c r="J5">
        <v>23.04</v>
      </c>
      <c r="K5">
        <v>11.95</v>
      </c>
      <c r="L5">
        <v>12.14</v>
      </c>
      <c r="M5">
        <v>30.65</v>
      </c>
      <c r="N5">
        <v>3.69</v>
      </c>
      <c r="O5">
        <v>10.8</v>
      </c>
      <c r="P5">
        <v>42.8</v>
      </c>
      <c r="Q5">
        <v>37.590000000000003</v>
      </c>
      <c r="R5">
        <v>15.63</v>
      </c>
      <c r="S5">
        <v>9.15</v>
      </c>
      <c r="T5">
        <v>13.06</v>
      </c>
      <c r="U5">
        <v>26.18</v>
      </c>
      <c r="V5">
        <v>70.08</v>
      </c>
      <c r="W5">
        <v>20.59</v>
      </c>
      <c r="X5">
        <v>28.01</v>
      </c>
      <c r="Y5">
        <v>26.32</v>
      </c>
      <c r="Z5">
        <v>30.78</v>
      </c>
    </row>
    <row r="6" spans="1:38" x14ac:dyDescent="0.3">
      <c r="A6" t="s">
        <v>1093</v>
      </c>
      <c r="B6" t="s">
        <v>1094</v>
      </c>
      <c r="C6">
        <v>14.17</v>
      </c>
      <c r="D6">
        <v>14.32</v>
      </c>
      <c r="E6">
        <v>14.01</v>
      </c>
      <c r="F6">
        <v>15.02</v>
      </c>
      <c r="G6">
        <v>12.75</v>
      </c>
      <c r="H6">
        <v>15.35</v>
      </c>
      <c r="I6">
        <v>13.06</v>
      </c>
      <c r="J6">
        <v>22.61</v>
      </c>
      <c r="K6">
        <v>10.86</v>
      </c>
      <c r="L6">
        <v>12.04</v>
      </c>
      <c r="M6">
        <v>27.52</v>
      </c>
      <c r="N6">
        <v>3.14</v>
      </c>
      <c r="O6">
        <v>9.1300000000000008</v>
      </c>
      <c r="P6">
        <v>44.15</v>
      </c>
      <c r="Q6">
        <v>37.76</v>
      </c>
      <c r="R6">
        <v>15.28</v>
      </c>
      <c r="S6">
        <v>9.2899999999999991</v>
      </c>
      <c r="T6">
        <v>11.66</v>
      </c>
      <c r="U6">
        <v>23.26</v>
      </c>
      <c r="V6">
        <v>64.78</v>
      </c>
      <c r="W6">
        <v>19.5</v>
      </c>
      <c r="X6">
        <v>30.17</v>
      </c>
      <c r="Y6">
        <v>12.86</v>
      </c>
      <c r="Z6">
        <v>34.51</v>
      </c>
    </row>
    <row r="7" spans="1:38" x14ac:dyDescent="0.3">
      <c r="A7" t="s">
        <v>1095</v>
      </c>
      <c r="B7" t="s">
        <v>926</v>
      </c>
      <c r="C7">
        <v>15.35</v>
      </c>
      <c r="D7">
        <v>16.03</v>
      </c>
      <c r="E7">
        <v>16.27</v>
      </c>
      <c r="F7">
        <v>15.56</v>
      </c>
      <c r="G7">
        <v>14.18</v>
      </c>
      <c r="H7">
        <v>15.9</v>
      </c>
      <c r="I7">
        <v>14.56</v>
      </c>
      <c r="J7">
        <v>23.58</v>
      </c>
      <c r="K7">
        <v>12.15</v>
      </c>
      <c r="L7">
        <v>11.6</v>
      </c>
      <c r="M7">
        <v>31.24</v>
      </c>
      <c r="N7">
        <v>3.45</v>
      </c>
      <c r="O7">
        <v>11.45</v>
      </c>
      <c r="P7">
        <v>37.6</v>
      </c>
      <c r="Q7">
        <v>37.409999999999997</v>
      </c>
      <c r="R7">
        <v>16.809999999999999</v>
      </c>
      <c r="S7">
        <v>9.69</v>
      </c>
      <c r="T7">
        <v>12.31</v>
      </c>
      <c r="U7">
        <v>24.15</v>
      </c>
      <c r="V7">
        <v>63.58</v>
      </c>
      <c r="W7">
        <v>19.03</v>
      </c>
      <c r="X7">
        <v>27.48</v>
      </c>
      <c r="Y7">
        <v>20.39</v>
      </c>
      <c r="Z7">
        <v>29.45</v>
      </c>
    </row>
    <row r="8" spans="1:38" x14ac:dyDescent="0.3">
      <c r="A8" t="s">
        <v>1096</v>
      </c>
      <c r="B8" t="s">
        <v>1097</v>
      </c>
      <c r="C8">
        <v>11.65</v>
      </c>
      <c r="D8">
        <v>11.68</v>
      </c>
      <c r="E8">
        <v>9.0299999999999994</v>
      </c>
      <c r="F8">
        <v>12.34</v>
      </c>
      <c r="G8">
        <v>11.34</v>
      </c>
      <c r="H8">
        <v>11.77</v>
      </c>
      <c r="I8">
        <v>11.57</v>
      </c>
      <c r="J8">
        <v>18.52</v>
      </c>
      <c r="K8">
        <v>11.34</v>
      </c>
      <c r="L8">
        <v>8.56</v>
      </c>
      <c r="M8">
        <v>28.88</v>
      </c>
      <c r="N8">
        <v>3.17</v>
      </c>
      <c r="O8">
        <v>9.02</v>
      </c>
      <c r="P8">
        <v>36.36</v>
      </c>
      <c r="Q8">
        <v>30.9</v>
      </c>
      <c r="R8">
        <v>13.52</v>
      </c>
      <c r="S8">
        <v>7.64</v>
      </c>
      <c r="T8">
        <v>10.37</v>
      </c>
      <c r="U8">
        <v>24.84</v>
      </c>
      <c r="V8">
        <v>97.5</v>
      </c>
      <c r="W8">
        <v>13.81</v>
      </c>
      <c r="X8">
        <v>18.850000000000001</v>
      </c>
      <c r="Y8" t="s">
        <v>73</v>
      </c>
      <c r="Z8">
        <v>24.24</v>
      </c>
    </row>
    <row r="9" spans="1:38" x14ac:dyDescent="0.3">
      <c r="A9" t="s">
        <v>1098</v>
      </c>
      <c r="B9" t="s">
        <v>1099</v>
      </c>
      <c r="C9">
        <v>11.42</v>
      </c>
      <c r="D9">
        <v>9.7200000000000006</v>
      </c>
      <c r="E9">
        <v>13.71</v>
      </c>
      <c r="F9">
        <v>11.92</v>
      </c>
      <c r="G9">
        <v>10.55</v>
      </c>
      <c r="H9">
        <v>11.88</v>
      </c>
      <c r="I9">
        <v>11.69</v>
      </c>
      <c r="J9">
        <v>20.56</v>
      </c>
      <c r="K9">
        <v>9.9</v>
      </c>
      <c r="L9">
        <v>6.4</v>
      </c>
      <c r="M9">
        <v>23.66</v>
      </c>
      <c r="N9">
        <v>3.11</v>
      </c>
      <c r="O9">
        <v>10.67</v>
      </c>
      <c r="P9">
        <v>52.83</v>
      </c>
      <c r="Q9">
        <v>27.21</v>
      </c>
      <c r="R9">
        <v>12.8</v>
      </c>
      <c r="S9">
        <v>6.67</v>
      </c>
      <c r="T9">
        <v>10.82</v>
      </c>
      <c r="U9">
        <v>18.54</v>
      </c>
      <c r="V9">
        <v>63.7</v>
      </c>
      <c r="W9">
        <v>12</v>
      </c>
      <c r="X9">
        <v>17.45</v>
      </c>
      <c r="Y9">
        <v>13.57</v>
      </c>
      <c r="Z9">
        <v>22.72</v>
      </c>
    </row>
    <row r="10" spans="1:38" x14ac:dyDescent="0.3">
      <c r="A10" t="s">
        <v>1100</v>
      </c>
      <c r="B10" t="s">
        <v>1101</v>
      </c>
      <c r="C10">
        <v>7.07</v>
      </c>
      <c r="D10">
        <v>5.97</v>
      </c>
      <c r="E10">
        <v>4.42</v>
      </c>
      <c r="F10">
        <v>7.55</v>
      </c>
      <c r="G10">
        <v>8.8000000000000007</v>
      </c>
      <c r="H10">
        <v>7.3</v>
      </c>
      <c r="I10">
        <v>7.45</v>
      </c>
      <c r="J10">
        <v>16.87</v>
      </c>
      <c r="K10">
        <v>7.45</v>
      </c>
      <c r="L10">
        <v>3.78</v>
      </c>
      <c r="M10">
        <v>16.079999999999998</v>
      </c>
      <c r="N10">
        <v>1.5</v>
      </c>
      <c r="O10">
        <v>5.7</v>
      </c>
      <c r="P10">
        <v>21.97</v>
      </c>
      <c r="Q10">
        <v>23.33</v>
      </c>
      <c r="R10">
        <v>10.83</v>
      </c>
      <c r="S10">
        <v>4.18</v>
      </c>
      <c r="T10">
        <v>5.91</v>
      </c>
      <c r="U10">
        <v>13.06</v>
      </c>
      <c r="V10">
        <v>50.88</v>
      </c>
      <c r="W10">
        <v>8.26</v>
      </c>
      <c r="X10">
        <v>18.5</v>
      </c>
      <c r="Y10">
        <v>12.5</v>
      </c>
      <c r="Z10">
        <v>15.52</v>
      </c>
    </row>
    <row r="11" spans="1:38" x14ac:dyDescent="0.3">
      <c r="A11" t="s">
        <v>1102</v>
      </c>
      <c r="B11" t="s">
        <v>1103</v>
      </c>
      <c r="C11">
        <v>15.89</v>
      </c>
      <c r="D11">
        <v>16.829999999999998</v>
      </c>
      <c r="E11">
        <v>18.75</v>
      </c>
      <c r="F11">
        <v>15.88</v>
      </c>
      <c r="G11">
        <v>13.84</v>
      </c>
      <c r="H11">
        <v>16.47</v>
      </c>
      <c r="I11">
        <v>14.87</v>
      </c>
      <c r="J11">
        <v>24.79</v>
      </c>
      <c r="K11">
        <v>11.09</v>
      </c>
      <c r="L11">
        <v>13.01</v>
      </c>
      <c r="M11">
        <v>36.15</v>
      </c>
      <c r="N11">
        <v>3.1</v>
      </c>
      <c r="O11">
        <v>11.25</v>
      </c>
      <c r="P11">
        <v>31.72</v>
      </c>
      <c r="Q11">
        <v>41.5</v>
      </c>
      <c r="R11">
        <v>16.329999999999998</v>
      </c>
      <c r="S11">
        <v>8.77</v>
      </c>
      <c r="T11">
        <v>13.61</v>
      </c>
      <c r="U11">
        <v>28.82</v>
      </c>
      <c r="V11">
        <v>69.27</v>
      </c>
      <c r="W11">
        <v>22.07</v>
      </c>
      <c r="X11">
        <v>33.61</v>
      </c>
      <c r="Y11">
        <v>29.69</v>
      </c>
      <c r="Z11">
        <v>40.9</v>
      </c>
    </row>
    <row r="12" spans="1:38" x14ac:dyDescent="0.3">
      <c r="A12" t="s">
        <v>1104</v>
      </c>
      <c r="B12" t="s">
        <v>1105</v>
      </c>
      <c r="C12">
        <v>13.98</v>
      </c>
      <c r="D12">
        <v>15.82</v>
      </c>
      <c r="E12">
        <v>10.15</v>
      </c>
      <c r="F12">
        <v>13.64</v>
      </c>
      <c r="G12">
        <v>15.17</v>
      </c>
      <c r="H12">
        <v>12.4</v>
      </c>
      <c r="I12">
        <v>14.56</v>
      </c>
      <c r="J12">
        <v>25.65</v>
      </c>
      <c r="K12">
        <v>10.81</v>
      </c>
      <c r="L12">
        <v>10.94</v>
      </c>
      <c r="M12">
        <v>22.28</v>
      </c>
      <c r="N12">
        <v>4.1100000000000003</v>
      </c>
      <c r="O12">
        <v>11.14</v>
      </c>
      <c r="P12">
        <v>24.58</v>
      </c>
      <c r="Q12">
        <v>32.07</v>
      </c>
      <c r="R12">
        <v>15.88</v>
      </c>
      <c r="S12">
        <v>7.97</v>
      </c>
      <c r="T12">
        <v>9.2799999999999994</v>
      </c>
      <c r="U12">
        <v>25.12</v>
      </c>
      <c r="V12">
        <v>60.87</v>
      </c>
      <c r="W12">
        <v>14.14</v>
      </c>
      <c r="X12">
        <v>21.3</v>
      </c>
      <c r="Y12">
        <v>22.4</v>
      </c>
      <c r="Z12">
        <v>25.04</v>
      </c>
    </row>
    <row r="13" spans="1:38" x14ac:dyDescent="0.3">
      <c r="A13" t="s">
        <v>1106</v>
      </c>
      <c r="B13" t="s">
        <v>1107</v>
      </c>
      <c r="C13">
        <v>12.26</v>
      </c>
      <c r="D13">
        <v>11.47</v>
      </c>
      <c r="E13">
        <v>12.9</v>
      </c>
      <c r="F13">
        <v>11.96</v>
      </c>
      <c r="G13">
        <v>13.72</v>
      </c>
      <c r="H13">
        <v>13.32</v>
      </c>
      <c r="I13">
        <v>11.75</v>
      </c>
      <c r="J13">
        <v>22.04</v>
      </c>
      <c r="K13">
        <v>9.07</v>
      </c>
      <c r="L13">
        <v>7.88</v>
      </c>
      <c r="M13">
        <v>26.65</v>
      </c>
      <c r="N13">
        <v>1.85</v>
      </c>
      <c r="O13">
        <v>7.52</v>
      </c>
      <c r="P13">
        <v>38.22</v>
      </c>
      <c r="Q13">
        <v>37.72</v>
      </c>
      <c r="R13">
        <v>16.64</v>
      </c>
      <c r="S13">
        <v>7.56</v>
      </c>
      <c r="T13">
        <v>7.37</v>
      </c>
      <c r="U13">
        <v>19.98</v>
      </c>
      <c r="V13">
        <v>56.76</v>
      </c>
      <c r="W13">
        <v>13.78</v>
      </c>
      <c r="X13">
        <v>24.63</v>
      </c>
      <c r="Y13">
        <v>16.22</v>
      </c>
      <c r="Z13">
        <v>29.31</v>
      </c>
    </row>
    <row r="14" spans="1:38" x14ac:dyDescent="0.3">
      <c r="A14" t="s">
        <v>1108</v>
      </c>
      <c r="B14" t="s">
        <v>144</v>
      </c>
      <c r="C14">
        <v>16.46</v>
      </c>
      <c r="D14">
        <v>16.600000000000001</v>
      </c>
      <c r="E14">
        <v>19.059999999999999</v>
      </c>
      <c r="F14">
        <v>15.96</v>
      </c>
      <c r="G14">
        <v>16.2</v>
      </c>
      <c r="H14">
        <v>18.149999999999999</v>
      </c>
      <c r="I14">
        <v>14.86</v>
      </c>
      <c r="J14">
        <v>27.84</v>
      </c>
      <c r="K14">
        <v>10.93</v>
      </c>
      <c r="L14">
        <v>10.41</v>
      </c>
      <c r="M14">
        <v>35.24</v>
      </c>
      <c r="N14">
        <v>1.61</v>
      </c>
      <c r="O14">
        <v>10.24</v>
      </c>
      <c r="P14">
        <v>37.130000000000003</v>
      </c>
      <c r="Q14">
        <v>43.67</v>
      </c>
      <c r="R14">
        <v>19.329999999999998</v>
      </c>
      <c r="S14">
        <v>9.7200000000000006</v>
      </c>
      <c r="T14">
        <v>11.69</v>
      </c>
      <c r="U14">
        <v>28.56</v>
      </c>
      <c r="V14">
        <v>56.91</v>
      </c>
      <c r="W14">
        <v>21.45</v>
      </c>
      <c r="X14">
        <v>28.44</v>
      </c>
      <c r="Y14">
        <v>29.73</v>
      </c>
      <c r="Z14">
        <v>34.409999999999997</v>
      </c>
    </row>
    <row r="15" spans="1:38" x14ac:dyDescent="0.3">
      <c r="A15" t="s">
        <v>1109</v>
      </c>
      <c r="B15" t="s">
        <v>133</v>
      </c>
      <c r="C15">
        <v>11.98</v>
      </c>
      <c r="D15">
        <v>10.46</v>
      </c>
      <c r="E15">
        <v>13.19</v>
      </c>
      <c r="F15">
        <v>12.65</v>
      </c>
      <c r="G15">
        <v>11.54</v>
      </c>
      <c r="H15">
        <v>12.49</v>
      </c>
      <c r="I15">
        <v>12.26</v>
      </c>
      <c r="J15">
        <v>19.899999999999999</v>
      </c>
      <c r="K15">
        <v>9.99</v>
      </c>
      <c r="L15">
        <v>6.67</v>
      </c>
      <c r="M15">
        <v>26.17</v>
      </c>
      <c r="N15">
        <v>1.94</v>
      </c>
      <c r="O15">
        <v>8.6999999999999993</v>
      </c>
      <c r="P15">
        <v>39.39</v>
      </c>
      <c r="Q15">
        <v>35.479999999999997</v>
      </c>
      <c r="R15">
        <v>14</v>
      </c>
      <c r="S15">
        <v>8.77</v>
      </c>
      <c r="T15">
        <v>10.82</v>
      </c>
      <c r="U15">
        <v>18.579999999999998</v>
      </c>
      <c r="V15">
        <v>57.63</v>
      </c>
      <c r="W15">
        <v>17.55</v>
      </c>
      <c r="X15">
        <v>20.74</v>
      </c>
      <c r="Y15" t="s">
        <v>73</v>
      </c>
      <c r="Z15">
        <v>34.43</v>
      </c>
    </row>
    <row r="16" spans="1:38" x14ac:dyDescent="0.3">
      <c r="A16" t="s">
        <v>1110</v>
      </c>
      <c r="B16" t="s">
        <v>139</v>
      </c>
      <c r="C16">
        <v>14.66</v>
      </c>
      <c r="D16">
        <v>13.85</v>
      </c>
      <c r="E16">
        <v>16.670000000000002</v>
      </c>
      <c r="F16">
        <v>14.55</v>
      </c>
      <c r="G16">
        <v>14.73</v>
      </c>
      <c r="H16">
        <v>16.47</v>
      </c>
      <c r="I16">
        <v>13.43</v>
      </c>
      <c r="J16">
        <v>26.5</v>
      </c>
      <c r="K16">
        <v>10.199999999999999</v>
      </c>
      <c r="L16">
        <v>9.0500000000000007</v>
      </c>
      <c r="M16">
        <v>32.94</v>
      </c>
      <c r="N16">
        <v>1.88</v>
      </c>
      <c r="O16">
        <v>9.5</v>
      </c>
      <c r="P16">
        <v>50</v>
      </c>
      <c r="Q16">
        <v>41.86</v>
      </c>
      <c r="R16">
        <v>17.53</v>
      </c>
      <c r="S16">
        <v>9.49</v>
      </c>
      <c r="T16">
        <v>9.93</v>
      </c>
      <c r="U16">
        <v>24.72</v>
      </c>
      <c r="V16">
        <v>71.25</v>
      </c>
      <c r="W16">
        <v>19.75</v>
      </c>
      <c r="X16">
        <v>28.09</v>
      </c>
      <c r="Y16" t="s">
        <v>73</v>
      </c>
      <c r="Z16">
        <v>30.17</v>
      </c>
    </row>
    <row r="17" spans="1:26" x14ac:dyDescent="0.3">
      <c r="A17" t="s">
        <v>1111</v>
      </c>
      <c r="B17" t="s">
        <v>1112</v>
      </c>
      <c r="C17">
        <v>14.1</v>
      </c>
      <c r="D17">
        <v>12.95</v>
      </c>
      <c r="E17">
        <v>16.14</v>
      </c>
      <c r="F17">
        <v>13.62</v>
      </c>
      <c r="G17">
        <v>15.46</v>
      </c>
      <c r="H17">
        <v>17.5</v>
      </c>
      <c r="I17">
        <v>11.75</v>
      </c>
      <c r="J17">
        <v>20.2</v>
      </c>
      <c r="K17">
        <v>11.76</v>
      </c>
      <c r="L17">
        <v>6.43</v>
      </c>
      <c r="M17">
        <v>37.58</v>
      </c>
      <c r="N17">
        <v>2.5499999999999998</v>
      </c>
      <c r="O17">
        <v>8.34</v>
      </c>
      <c r="P17">
        <v>47.06</v>
      </c>
      <c r="Q17">
        <v>31.67</v>
      </c>
      <c r="R17">
        <v>18.63</v>
      </c>
      <c r="S17">
        <v>10.55</v>
      </c>
      <c r="T17">
        <v>9.41</v>
      </c>
      <c r="U17">
        <v>19.7</v>
      </c>
      <c r="V17">
        <v>53.14</v>
      </c>
      <c r="W17">
        <v>23.42</v>
      </c>
      <c r="X17">
        <v>34.270000000000003</v>
      </c>
      <c r="Y17" t="s">
        <v>73</v>
      </c>
      <c r="Z17">
        <v>39.53</v>
      </c>
    </row>
    <row r="18" spans="1:26" x14ac:dyDescent="0.3">
      <c r="A18" t="s">
        <v>1113</v>
      </c>
      <c r="B18" t="s">
        <v>1114</v>
      </c>
      <c r="C18">
        <v>13.08</v>
      </c>
      <c r="D18">
        <v>13.49</v>
      </c>
      <c r="E18">
        <v>8.39</v>
      </c>
      <c r="F18">
        <v>13.19</v>
      </c>
      <c r="G18">
        <v>15.65</v>
      </c>
      <c r="H18">
        <v>13.53</v>
      </c>
      <c r="I18">
        <v>12.44</v>
      </c>
      <c r="J18">
        <v>25.76</v>
      </c>
      <c r="K18">
        <v>9.48</v>
      </c>
      <c r="L18">
        <v>9.61</v>
      </c>
      <c r="M18">
        <v>25.59</v>
      </c>
      <c r="N18">
        <v>1.97</v>
      </c>
      <c r="O18">
        <v>6.62</v>
      </c>
      <c r="P18">
        <v>38.67</v>
      </c>
      <c r="Q18">
        <v>36.200000000000003</v>
      </c>
      <c r="R18">
        <v>18.7</v>
      </c>
      <c r="S18">
        <v>8.51</v>
      </c>
      <c r="T18">
        <v>7.46</v>
      </c>
      <c r="U18">
        <v>20.09</v>
      </c>
      <c r="V18">
        <v>64.349999999999994</v>
      </c>
      <c r="W18">
        <v>19.88</v>
      </c>
      <c r="X18">
        <v>29.03</v>
      </c>
      <c r="Y18" t="s">
        <v>73</v>
      </c>
      <c r="Z18">
        <v>35.68</v>
      </c>
    </row>
    <row r="19" spans="1:26" x14ac:dyDescent="0.3">
      <c r="A19" t="s">
        <v>1115</v>
      </c>
      <c r="B19" t="s">
        <v>137</v>
      </c>
      <c r="C19">
        <v>16.97</v>
      </c>
      <c r="D19">
        <v>15.93</v>
      </c>
      <c r="E19">
        <v>19.3</v>
      </c>
      <c r="F19">
        <v>17.329999999999998</v>
      </c>
      <c r="G19">
        <v>16.2</v>
      </c>
      <c r="H19">
        <v>19.149999999999999</v>
      </c>
      <c r="I19">
        <v>15.52</v>
      </c>
      <c r="J19">
        <v>29.55</v>
      </c>
      <c r="K19">
        <v>11.58</v>
      </c>
      <c r="L19">
        <v>14.08</v>
      </c>
      <c r="M19">
        <v>32.26</v>
      </c>
      <c r="N19">
        <v>2.6</v>
      </c>
      <c r="O19">
        <v>10.6</v>
      </c>
      <c r="P19">
        <v>41</v>
      </c>
      <c r="Q19">
        <v>43.69</v>
      </c>
      <c r="R19">
        <v>19.29</v>
      </c>
      <c r="S19">
        <v>10.37</v>
      </c>
      <c r="T19">
        <v>14.54</v>
      </c>
      <c r="U19">
        <v>25.44</v>
      </c>
      <c r="V19">
        <v>59.31</v>
      </c>
      <c r="W19">
        <v>23.27</v>
      </c>
      <c r="X19">
        <v>33.47</v>
      </c>
      <c r="Y19">
        <v>25.86</v>
      </c>
      <c r="Z19">
        <v>35.619999999999997</v>
      </c>
    </row>
    <row r="20" spans="1:26" x14ac:dyDescent="0.3">
      <c r="A20" t="s">
        <v>1116</v>
      </c>
      <c r="B20" t="s">
        <v>1117</v>
      </c>
      <c r="C20">
        <v>11.48</v>
      </c>
      <c r="D20">
        <v>10.199999999999999</v>
      </c>
      <c r="E20">
        <v>16.73</v>
      </c>
      <c r="F20">
        <v>10.94</v>
      </c>
      <c r="G20">
        <v>11.51</v>
      </c>
      <c r="H20">
        <v>11.92</v>
      </c>
      <c r="I20">
        <v>11.8</v>
      </c>
      <c r="J20">
        <v>21.97</v>
      </c>
      <c r="K20">
        <v>9.7899999999999991</v>
      </c>
      <c r="L20">
        <v>7.53</v>
      </c>
      <c r="M20">
        <v>30.85</v>
      </c>
      <c r="N20">
        <v>2.62</v>
      </c>
      <c r="O20">
        <v>8.73</v>
      </c>
      <c r="P20">
        <v>42.24</v>
      </c>
      <c r="Q20">
        <v>32.14</v>
      </c>
      <c r="R20">
        <v>13.88</v>
      </c>
      <c r="S20">
        <v>7.82</v>
      </c>
      <c r="T20">
        <v>10.130000000000001</v>
      </c>
      <c r="U20">
        <v>20.38</v>
      </c>
      <c r="V20">
        <v>88.44</v>
      </c>
      <c r="W20">
        <v>15.19</v>
      </c>
      <c r="X20">
        <v>25.87</v>
      </c>
      <c r="Y20" t="s">
        <v>73</v>
      </c>
      <c r="Z20">
        <v>29.17</v>
      </c>
    </row>
    <row r="21" spans="1:26" x14ac:dyDescent="0.3">
      <c r="A21" t="s">
        <v>1118</v>
      </c>
      <c r="B21" t="s">
        <v>1119</v>
      </c>
      <c r="C21">
        <v>15.18</v>
      </c>
      <c r="D21">
        <v>14.86</v>
      </c>
      <c r="E21">
        <v>14.34</v>
      </c>
      <c r="F21">
        <v>16.47</v>
      </c>
      <c r="G21">
        <v>13.89</v>
      </c>
      <c r="H21">
        <v>17.21</v>
      </c>
      <c r="I21">
        <v>13.56</v>
      </c>
      <c r="J21">
        <v>27.06</v>
      </c>
      <c r="K21">
        <v>9.11</v>
      </c>
      <c r="L21">
        <v>13.64</v>
      </c>
      <c r="M21">
        <v>29</v>
      </c>
      <c r="N21">
        <v>6.14</v>
      </c>
      <c r="O21">
        <v>7.48</v>
      </c>
      <c r="P21" t="s">
        <v>73</v>
      </c>
      <c r="Q21">
        <v>36.21</v>
      </c>
      <c r="R21">
        <v>15.86</v>
      </c>
      <c r="S21">
        <v>8.83</v>
      </c>
      <c r="T21">
        <v>16.559999999999999</v>
      </c>
      <c r="U21">
        <v>29.22</v>
      </c>
      <c r="V21">
        <v>95.56</v>
      </c>
      <c r="W21">
        <v>23.37</v>
      </c>
      <c r="X21">
        <v>20.61</v>
      </c>
      <c r="Y21" t="s">
        <v>73</v>
      </c>
      <c r="Z21">
        <v>29.79</v>
      </c>
    </row>
    <row r="22" spans="1:26" x14ac:dyDescent="0.3">
      <c r="A22" t="s">
        <v>1120</v>
      </c>
      <c r="B22" t="s">
        <v>1121</v>
      </c>
      <c r="C22">
        <v>11.64</v>
      </c>
      <c r="D22">
        <v>11.28</v>
      </c>
      <c r="E22">
        <v>7.68</v>
      </c>
      <c r="F22">
        <v>12.94</v>
      </c>
      <c r="G22">
        <v>11.12</v>
      </c>
      <c r="H22">
        <v>13.59</v>
      </c>
      <c r="I22">
        <v>10.02</v>
      </c>
      <c r="J22">
        <v>15.19</v>
      </c>
      <c r="K22">
        <v>10.95</v>
      </c>
      <c r="L22">
        <v>8.76</v>
      </c>
      <c r="M22">
        <v>22.82</v>
      </c>
      <c r="N22">
        <v>2.73</v>
      </c>
      <c r="O22">
        <v>4.4400000000000004</v>
      </c>
      <c r="P22">
        <v>69.84</v>
      </c>
      <c r="Q22">
        <v>33.119999999999997</v>
      </c>
      <c r="R22">
        <v>13.17</v>
      </c>
      <c r="S22">
        <v>9.16</v>
      </c>
      <c r="T22">
        <v>9.25</v>
      </c>
      <c r="U22">
        <v>21.68</v>
      </c>
      <c r="V22">
        <v>73.680000000000007</v>
      </c>
      <c r="W22">
        <v>20.059999999999999</v>
      </c>
      <c r="X22">
        <v>25.33</v>
      </c>
      <c r="Y22" t="s">
        <v>73</v>
      </c>
      <c r="Z22">
        <v>40.520000000000003</v>
      </c>
    </row>
    <row r="23" spans="1:26" x14ac:dyDescent="0.3">
      <c r="A23" t="s">
        <v>1122</v>
      </c>
      <c r="B23" t="s">
        <v>1123</v>
      </c>
      <c r="C23">
        <v>12.48</v>
      </c>
      <c r="D23">
        <v>10.76</v>
      </c>
      <c r="E23">
        <v>10.39</v>
      </c>
      <c r="F23">
        <v>12.35</v>
      </c>
      <c r="G23">
        <v>15.54</v>
      </c>
      <c r="H23">
        <v>13.33</v>
      </c>
      <c r="I23">
        <v>12.62</v>
      </c>
      <c r="J23">
        <v>23.82</v>
      </c>
      <c r="K23">
        <v>11.02</v>
      </c>
      <c r="L23">
        <v>8.02</v>
      </c>
      <c r="M23">
        <v>26.29</v>
      </c>
      <c r="N23">
        <v>1.88</v>
      </c>
      <c r="O23">
        <v>7.24</v>
      </c>
      <c r="P23">
        <v>44.21</v>
      </c>
      <c r="Q23">
        <v>35.130000000000003</v>
      </c>
      <c r="R23">
        <v>18.37</v>
      </c>
      <c r="S23">
        <v>9.4700000000000006</v>
      </c>
      <c r="T23">
        <v>8.18</v>
      </c>
      <c r="U23">
        <v>18.89</v>
      </c>
      <c r="V23">
        <v>57.72</v>
      </c>
      <c r="W23">
        <v>17.25</v>
      </c>
      <c r="X23">
        <v>24.21</v>
      </c>
      <c r="Y23">
        <v>4.92</v>
      </c>
      <c r="Z23">
        <v>34.479999999999997</v>
      </c>
    </row>
    <row r="24" spans="1:26" x14ac:dyDescent="0.3">
      <c r="A24" t="s">
        <v>1124</v>
      </c>
      <c r="B24" t="s">
        <v>1125</v>
      </c>
      <c r="C24">
        <v>12.16</v>
      </c>
      <c r="D24">
        <v>12.39</v>
      </c>
      <c r="E24">
        <v>12.06</v>
      </c>
      <c r="F24">
        <v>11.4</v>
      </c>
      <c r="G24">
        <v>14.14</v>
      </c>
      <c r="H24">
        <v>12.75</v>
      </c>
      <c r="I24">
        <v>11.5</v>
      </c>
      <c r="J24">
        <v>22.17</v>
      </c>
      <c r="K24">
        <v>8.98</v>
      </c>
      <c r="L24">
        <v>9.25</v>
      </c>
      <c r="M24">
        <v>26.01</v>
      </c>
      <c r="N24">
        <v>2</v>
      </c>
      <c r="O24">
        <v>7.53</v>
      </c>
      <c r="P24">
        <v>30.86</v>
      </c>
      <c r="Q24">
        <v>36</v>
      </c>
      <c r="R24">
        <v>16.96</v>
      </c>
      <c r="S24">
        <v>7.35</v>
      </c>
      <c r="T24">
        <v>7.55</v>
      </c>
      <c r="U24">
        <v>17.96</v>
      </c>
      <c r="V24">
        <v>64.03</v>
      </c>
      <c r="W24">
        <v>14.36</v>
      </c>
      <c r="X24">
        <v>24.32</v>
      </c>
      <c r="Y24">
        <v>9.61</v>
      </c>
      <c r="Z24">
        <v>27.11</v>
      </c>
    </row>
    <row r="25" spans="1:26" x14ac:dyDescent="0.3">
      <c r="A25" t="s">
        <v>1126</v>
      </c>
      <c r="B25" t="s">
        <v>1127</v>
      </c>
      <c r="C25">
        <v>13.49</v>
      </c>
      <c r="D25">
        <v>13.11</v>
      </c>
      <c r="E25">
        <v>10.72</v>
      </c>
      <c r="F25">
        <v>13.37</v>
      </c>
      <c r="G25">
        <v>15.38</v>
      </c>
      <c r="H25">
        <v>14.18</v>
      </c>
      <c r="I25">
        <v>13.04</v>
      </c>
      <c r="J25">
        <v>21.69</v>
      </c>
      <c r="K25">
        <v>11.46</v>
      </c>
      <c r="L25">
        <v>9.1</v>
      </c>
      <c r="M25">
        <v>32.54</v>
      </c>
      <c r="N25">
        <v>2.94</v>
      </c>
      <c r="O25">
        <v>9.51</v>
      </c>
      <c r="P25">
        <v>41.67</v>
      </c>
      <c r="Q25">
        <v>33.799999999999997</v>
      </c>
      <c r="R25">
        <v>18.2</v>
      </c>
      <c r="S25">
        <v>11.23</v>
      </c>
      <c r="T25">
        <v>9.94</v>
      </c>
      <c r="U25">
        <v>21.95</v>
      </c>
      <c r="V25">
        <v>60.12</v>
      </c>
      <c r="W25">
        <v>16.68</v>
      </c>
      <c r="X25">
        <v>22.21</v>
      </c>
      <c r="Y25">
        <v>3.36</v>
      </c>
      <c r="Z25">
        <v>35.520000000000003</v>
      </c>
    </row>
    <row r="26" spans="1:26" x14ac:dyDescent="0.3">
      <c r="A26" t="s">
        <v>1128</v>
      </c>
      <c r="B26" t="s">
        <v>1129</v>
      </c>
      <c r="C26">
        <v>14.93</v>
      </c>
      <c r="D26">
        <v>13.94</v>
      </c>
      <c r="E26">
        <v>19.52</v>
      </c>
      <c r="F26">
        <v>16.239999999999998</v>
      </c>
      <c r="G26">
        <v>12.16</v>
      </c>
      <c r="H26">
        <v>16.93</v>
      </c>
      <c r="I26">
        <v>13.63</v>
      </c>
      <c r="J26">
        <v>22.86</v>
      </c>
      <c r="K26">
        <v>11.99</v>
      </c>
      <c r="L26">
        <v>14.21</v>
      </c>
      <c r="M26">
        <v>22.01</v>
      </c>
      <c r="N26">
        <v>4.1100000000000003</v>
      </c>
      <c r="O26">
        <v>8.56</v>
      </c>
      <c r="P26">
        <v>29.91</v>
      </c>
      <c r="Q26">
        <v>40.76</v>
      </c>
      <c r="R26">
        <v>14.3</v>
      </c>
      <c r="S26">
        <v>9.44</v>
      </c>
      <c r="T26">
        <v>13.73</v>
      </c>
      <c r="U26">
        <v>27.51</v>
      </c>
      <c r="V26">
        <v>52.55</v>
      </c>
      <c r="W26">
        <v>25.75</v>
      </c>
      <c r="X26">
        <v>33.21</v>
      </c>
      <c r="Y26" t="s">
        <v>73</v>
      </c>
      <c r="Z26">
        <v>38.24</v>
      </c>
    </row>
    <row r="27" spans="1:26" x14ac:dyDescent="0.3">
      <c r="A27" t="s">
        <v>1130</v>
      </c>
      <c r="B27" t="s">
        <v>150</v>
      </c>
      <c r="C27">
        <v>12.81</v>
      </c>
      <c r="D27">
        <v>13.3</v>
      </c>
      <c r="E27">
        <v>15.06</v>
      </c>
      <c r="F27">
        <v>11.82</v>
      </c>
      <c r="G27">
        <v>13.34</v>
      </c>
      <c r="H27">
        <v>13.86</v>
      </c>
      <c r="I27">
        <v>11.55</v>
      </c>
      <c r="J27">
        <v>20.75</v>
      </c>
      <c r="K27">
        <v>8.84</v>
      </c>
      <c r="L27">
        <v>7.89</v>
      </c>
      <c r="M27">
        <v>33.53</v>
      </c>
      <c r="N27">
        <v>1.9</v>
      </c>
      <c r="O27">
        <v>6.53</v>
      </c>
      <c r="P27">
        <v>28.41</v>
      </c>
      <c r="Q27">
        <v>38.549999999999997</v>
      </c>
      <c r="R27">
        <v>15.96</v>
      </c>
      <c r="S27">
        <v>8.6</v>
      </c>
      <c r="T27">
        <v>8.86</v>
      </c>
      <c r="U27">
        <v>21.46</v>
      </c>
      <c r="V27">
        <v>96.64</v>
      </c>
      <c r="W27">
        <v>14.25</v>
      </c>
      <c r="X27">
        <v>20.6</v>
      </c>
      <c r="Y27" t="s">
        <v>73</v>
      </c>
      <c r="Z27">
        <v>31.4</v>
      </c>
    </row>
    <row r="28" spans="1:26" x14ac:dyDescent="0.3">
      <c r="A28" t="s">
        <v>1131</v>
      </c>
      <c r="B28" t="s">
        <v>151</v>
      </c>
      <c r="C28">
        <v>12.06</v>
      </c>
      <c r="D28">
        <v>11.03</v>
      </c>
      <c r="E28">
        <v>11.94</v>
      </c>
      <c r="F28">
        <v>11.35</v>
      </c>
      <c r="G28">
        <v>15.83</v>
      </c>
      <c r="H28">
        <v>13</v>
      </c>
      <c r="I28">
        <v>11.84</v>
      </c>
      <c r="J28">
        <v>24.02</v>
      </c>
      <c r="K28">
        <v>9.83</v>
      </c>
      <c r="L28">
        <v>6.9</v>
      </c>
      <c r="M28">
        <v>27.06</v>
      </c>
      <c r="N28">
        <v>2.17</v>
      </c>
      <c r="O28">
        <v>7.85</v>
      </c>
      <c r="P28">
        <v>34.479999999999997</v>
      </c>
      <c r="Q28">
        <v>36.43</v>
      </c>
      <c r="R28">
        <v>19.21</v>
      </c>
      <c r="S28">
        <v>7.66</v>
      </c>
      <c r="T28">
        <v>6.85</v>
      </c>
      <c r="U28">
        <v>17.11</v>
      </c>
      <c r="V28">
        <v>58.52</v>
      </c>
      <c r="W28">
        <v>13.8</v>
      </c>
      <c r="X28">
        <v>30.58</v>
      </c>
      <c r="Y28">
        <v>13.31</v>
      </c>
      <c r="Z28">
        <v>29.98</v>
      </c>
    </row>
    <row r="29" spans="1:26" x14ac:dyDescent="0.3">
      <c r="A29" t="s">
        <v>1132</v>
      </c>
      <c r="B29" t="s">
        <v>969</v>
      </c>
      <c r="C29">
        <v>17.989999999999998</v>
      </c>
      <c r="D29">
        <v>19.28</v>
      </c>
      <c r="E29">
        <v>22.14</v>
      </c>
      <c r="F29">
        <v>18.739999999999998</v>
      </c>
      <c r="G29">
        <v>14.5</v>
      </c>
      <c r="H29">
        <v>18.02</v>
      </c>
      <c r="I29">
        <v>17.39</v>
      </c>
      <c r="J29">
        <v>25.64</v>
      </c>
      <c r="K29">
        <v>13.19</v>
      </c>
      <c r="L29">
        <v>15.2</v>
      </c>
      <c r="M29">
        <v>34.75</v>
      </c>
      <c r="N29">
        <v>4.28</v>
      </c>
      <c r="O29">
        <v>12.67</v>
      </c>
      <c r="P29">
        <v>49.56</v>
      </c>
      <c r="Q29">
        <v>41.75</v>
      </c>
      <c r="R29">
        <v>17.309999999999999</v>
      </c>
      <c r="S29">
        <v>10.07</v>
      </c>
      <c r="T29">
        <v>13.7</v>
      </c>
      <c r="U29">
        <v>32.5</v>
      </c>
      <c r="V29">
        <v>72.66</v>
      </c>
      <c r="W29">
        <v>22.58</v>
      </c>
      <c r="X29">
        <v>29.4</v>
      </c>
      <c r="Y29">
        <v>18.18</v>
      </c>
      <c r="Z29">
        <v>35.86</v>
      </c>
    </row>
    <row r="30" spans="1:26" x14ac:dyDescent="0.3">
      <c r="A30" t="s">
        <v>1133</v>
      </c>
      <c r="B30" t="s">
        <v>157</v>
      </c>
      <c r="C30">
        <v>18.53</v>
      </c>
      <c r="D30">
        <v>21.69</v>
      </c>
      <c r="E30">
        <v>29.17</v>
      </c>
      <c r="F30">
        <v>17.86</v>
      </c>
      <c r="G30">
        <v>14.49</v>
      </c>
      <c r="H30">
        <v>18.57</v>
      </c>
      <c r="I30">
        <v>17.23</v>
      </c>
      <c r="J30">
        <v>23.68</v>
      </c>
      <c r="K30">
        <v>12.37</v>
      </c>
      <c r="L30">
        <v>13.04</v>
      </c>
      <c r="M30">
        <v>44.04</v>
      </c>
      <c r="N30">
        <v>4.97</v>
      </c>
      <c r="O30">
        <v>14.54</v>
      </c>
      <c r="P30">
        <v>40.57</v>
      </c>
      <c r="Q30">
        <v>39.69</v>
      </c>
      <c r="R30">
        <v>17.399999999999999</v>
      </c>
      <c r="S30">
        <v>8.57</v>
      </c>
      <c r="T30">
        <v>17.68</v>
      </c>
      <c r="U30">
        <v>30.07</v>
      </c>
      <c r="V30">
        <v>92.36</v>
      </c>
      <c r="W30">
        <v>20.49</v>
      </c>
      <c r="X30">
        <v>30.43</v>
      </c>
      <c r="Y30">
        <v>0</v>
      </c>
      <c r="Z30">
        <v>33.06</v>
      </c>
    </row>
    <row r="31" spans="1:26" x14ac:dyDescent="0.3">
      <c r="A31" t="s">
        <v>1134</v>
      </c>
      <c r="B31" t="s">
        <v>921</v>
      </c>
      <c r="C31">
        <v>16.59</v>
      </c>
      <c r="D31">
        <v>15.49</v>
      </c>
      <c r="E31">
        <v>24.58</v>
      </c>
      <c r="F31">
        <v>16.350000000000001</v>
      </c>
      <c r="G31">
        <v>13.86</v>
      </c>
      <c r="H31">
        <v>17.829999999999998</v>
      </c>
      <c r="I31">
        <v>16.02</v>
      </c>
      <c r="J31">
        <v>26.02</v>
      </c>
      <c r="K31">
        <v>12.24</v>
      </c>
      <c r="L31">
        <v>11.99</v>
      </c>
      <c r="M31">
        <v>36.119999999999997</v>
      </c>
      <c r="N31">
        <v>4.32</v>
      </c>
      <c r="O31">
        <v>12.68</v>
      </c>
      <c r="P31">
        <v>40.15</v>
      </c>
      <c r="Q31">
        <v>42.78</v>
      </c>
      <c r="R31">
        <v>16.59</v>
      </c>
      <c r="S31">
        <v>8.4</v>
      </c>
      <c r="T31">
        <v>13.32</v>
      </c>
      <c r="U31">
        <v>24.94</v>
      </c>
      <c r="V31">
        <v>59.31</v>
      </c>
      <c r="W31">
        <v>16.850000000000001</v>
      </c>
      <c r="X31">
        <v>25.71</v>
      </c>
      <c r="Y31">
        <v>34.6</v>
      </c>
      <c r="Z31">
        <v>28.86</v>
      </c>
    </row>
    <row r="32" spans="1:26" x14ac:dyDescent="0.3">
      <c r="A32" t="s">
        <v>1135</v>
      </c>
      <c r="B32" t="s">
        <v>1136</v>
      </c>
      <c r="C32">
        <v>16.84</v>
      </c>
      <c r="D32">
        <v>19.149999999999999</v>
      </c>
      <c r="E32">
        <v>6.84</v>
      </c>
      <c r="F32">
        <v>18.73</v>
      </c>
      <c r="G32">
        <v>15.22</v>
      </c>
      <c r="H32">
        <v>18.43</v>
      </c>
      <c r="I32">
        <v>13.89</v>
      </c>
      <c r="J32">
        <v>17.95</v>
      </c>
      <c r="K32">
        <v>12.7</v>
      </c>
      <c r="L32">
        <v>18.86</v>
      </c>
      <c r="M32">
        <v>29.93</v>
      </c>
      <c r="N32">
        <v>3.07</v>
      </c>
      <c r="O32">
        <v>7.95</v>
      </c>
      <c r="P32">
        <v>35.090000000000003</v>
      </c>
      <c r="Q32">
        <v>38.76</v>
      </c>
      <c r="R32">
        <v>19.09</v>
      </c>
      <c r="S32">
        <v>14.19</v>
      </c>
      <c r="T32">
        <v>12.41</v>
      </c>
      <c r="U32">
        <v>31.14</v>
      </c>
      <c r="V32">
        <v>28.93</v>
      </c>
      <c r="W32">
        <v>24.88</v>
      </c>
      <c r="X32">
        <v>38.06</v>
      </c>
      <c r="Y32" t="s">
        <v>73</v>
      </c>
      <c r="Z32">
        <v>50</v>
      </c>
    </row>
    <row r="33" spans="1:26" x14ac:dyDescent="0.3">
      <c r="A33" t="s">
        <v>1137</v>
      </c>
      <c r="B33" t="s">
        <v>1138</v>
      </c>
      <c r="C33">
        <v>16.98</v>
      </c>
      <c r="D33">
        <v>19.420000000000002</v>
      </c>
      <c r="E33">
        <v>9.52</v>
      </c>
      <c r="F33">
        <v>18.95</v>
      </c>
      <c r="G33">
        <v>14.47</v>
      </c>
      <c r="H33">
        <v>18.77</v>
      </c>
      <c r="I33">
        <v>14.01</v>
      </c>
      <c r="J33">
        <v>18.13</v>
      </c>
      <c r="K33">
        <v>12.29</v>
      </c>
      <c r="L33">
        <v>18.52</v>
      </c>
      <c r="M33">
        <v>30.77</v>
      </c>
      <c r="N33">
        <v>3.2</v>
      </c>
      <c r="O33">
        <v>8.7200000000000006</v>
      </c>
      <c r="P33">
        <v>37.5</v>
      </c>
      <c r="Q33">
        <v>39.6</v>
      </c>
      <c r="R33">
        <v>17.8</v>
      </c>
      <c r="S33">
        <v>13.31</v>
      </c>
      <c r="T33">
        <v>14.61</v>
      </c>
      <c r="U33">
        <v>30.72</v>
      </c>
      <c r="V33">
        <v>29.19</v>
      </c>
      <c r="W33">
        <v>25.57</v>
      </c>
      <c r="X33">
        <v>38.479999999999997</v>
      </c>
      <c r="Y33" t="s">
        <v>73</v>
      </c>
      <c r="Z33" t="s">
        <v>73</v>
      </c>
    </row>
    <row r="34" spans="1:26" x14ac:dyDescent="0.3">
      <c r="A34" t="s">
        <v>1139</v>
      </c>
      <c r="B34" t="s">
        <v>1140</v>
      </c>
      <c r="C34">
        <v>10.87</v>
      </c>
      <c r="D34">
        <v>10.57</v>
      </c>
      <c r="E34">
        <v>13.18</v>
      </c>
      <c r="F34">
        <v>11.17</v>
      </c>
      <c r="G34">
        <v>9.43</v>
      </c>
      <c r="H34">
        <v>12.77</v>
      </c>
      <c r="I34">
        <v>9.41</v>
      </c>
      <c r="J34">
        <v>14.47</v>
      </c>
      <c r="K34">
        <v>7.03</v>
      </c>
      <c r="L34">
        <v>8.92</v>
      </c>
      <c r="M34">
        <v>24.54</v>
      </c>
      <c r="N34">
        <v>1.36</v>
      </c>
      <c r="O34">
        <v>6.18</v>
      </c>
      <c r="P34" t="s">
        <v>73</v>
      </c>
      <c r="Q34">
        <v>36.03</v>
      </c>
      <c r="R34">
        <v>11.93</v>
      </c>
      <c r="S34">
        <v>7.09</v>
      </c>
      <c r="T34">
        <v>10.1</v>
      </c>
      <c r="U34">
        <v>22.25</v>
      </c>
      <c r="V34">
        <v>28.75</v>
      </c>
      <c r="W34">
        <v>20.29</v>
      </c>
      <c r="X34">
        <v>33.24</v>
      </c>
      <c r="Y34" t="s">
        <v>73</v>
      </c>
      <c r="Z34">
        <v>43.24</v>
      </c>
    </row>
    <row r="35" spans="1:26" x14ac:dyDescent="0.3">
      <c r="A35" t="s">
        <v>1141</v>
      </c>
      <c r="B35" t="s">
        <v>167</v>
      </c>
      <c r="C35">
        <v>9.18</v>
      </c>
      <c r="D35">
        <v>6.27</v>
      </c>
      <c r="E35">
        <v>6.29</v>
      </c>
      <c r="F35">
        <v>9.7200000000000006</v>
      </c>
      <c r="G35">
        <v>13.58</v>
      </c>
      <c r="H35">
        <v>9.7200000000000006</v>
      </c>
      <c r="I35">
        <v>10.32</v>
      </c>
      <c r="J35">
        <v>20.52</v>
      </c>
      <c r="K35">
        <v>10.77</v>
      </c>
      <c r="L35">
        <v>4.93</v>
      </c>
      <c r="M35">
        <v>14.29</v>
      </c>
      <c r="N35">
        <v>1.48</v>
      </c>
      <c r="O35">
        <v>7.6</v>
      </c>
      <c r="P35">
        <v>17.86</v>
      </c>
      <c r="Q35">
        <v>25.49</v>
      </c>
      <c r="R35">
        <v>16.760000000000002</v>
      </c>
      <c r="S35">
        <v>8.8800000000000008</v>
      </c>
      <c r="T35">
        <v>6.81</v>
      </c>
      <c r="U35">
        <v>8.89</v>
      </c>
      <c r="V35">
        <v>40.22</v>
      </c>
      <c r="W35">
        <v>16.45</v>
      </c>
      <c r="X35">
        <v>22.77</v>
      </c>
      <c r="Y35" t="s">
        <v>73</v>
      </c>
      <c r="Z35">
        <v>32.86</v>
      </c>
    </row>
    <row r="36" spans="1:26" x14ac:dyDescent="0.3">
      <c r="A36" t="s">
        <v>1142</v>
      </c>
      <c r="B36" t="s">
        <v>168</v>
      </c>
      <c r="C36">
        <v>14.51</v>
      </c>
      <c r="D36">
        <v>13.36</v>
      </c>
      <c r="E36">
        <v>19.010000000000002</v>
      </c>
      <c r="F36">
        <v>13.67</v>
      </c>
      <c r="G36">
        <v>15.53</v>
      </c>
      <c r="H36">
        <v>16.87</v>
      </c>
      <c r="I36">
        <v>13.08</v>
      </c>
      <c r="J36">
        <v>28.03</v>
      </c>
      <c r="K36">
        <v>9.09</v>
      </c>
      <c r="L36">
        <v>7.61</v>
      </c>
      <c r="M36">
        <v>30.45</v>
      </c>
      <c r="N36">
        <v>4.42</v>
      </c>
      <c r="O36">
        <v>8.17</v>
      </c>
      <c r="P36">
        <v>55.88</v>
      </c>
      <c r="Q36">
        <v>27.61</v>
      </c>
      <c r="R36">
        <v>18.23</v>
      </c>
      <c r="S36">
        <v>9.6300000000000008</v>
      </c>
      <c r="T36">
        <v>9.2799999999999994</v>
      </c>
      <c r="U36">
        <v>26.04</v>
      </c>
      <c r="V36">
        <v>48.05</v>
      </c>
      <c r="W36">
        <v>22.96</v>
      </c>
      <c r="X36">
        <v>32.25</v>
      </c>
      <c r="Y36" t="s">
        <v>73</v>
      </c>
      <c r="Z36">
        <v>37.39</v>
      </c>
    </row>
    <row r="37" spans="1:26" x14ac:dyDescent="0.3">
      <c r="A37" t="s">
        <v>1143</v>
      </c>
      <c r="B37" t="s">
        <v>1144</v>
      </c>
      <c r="C37">
        <v>11.6</v>
      </c>
      <c r="D37">
        <v>11.32</v>
      </c>
      <c r="E37">
        <v>14.67</v>
      </c>
      <c r="F37">
        <v>11.64</v>
      </c>
      <c r="G37">
        <v>10.23</v>
      </c>
      <c r="H37">
        <v>13.5</v>
      </c>
      <c r="I37">
        <v>10.09</v>
      </c>
      <c r="J37">
        <v>16.09</v>
      </c>
      <c r="K37">
        <v>7.52</v>
      </c>
      <c r="L37">
        <v>9.11</v>
      </c>
      <c r="M37">
        <v>26.3</v>
      </c>
      <c r="N37">
        <v>1.85</v>
      </c>
      <c r="O37">
        <v>6.83</v>
      </c>
      <c r="P37">
        <v>26.67</v>
      </c>
      <c r="Q37">
        <v>35.44</v>
      </c>
      <c r="R37">
        <v>12.58</v>
      </c>
      <c r="S37">
        <v>7.48</v>
      </c>
      <c r="T37">
        <v>10.43</v>
      </c>
      <c r="U37">
        <v>22.9</v>
      </c>
      <c r="V37">
        <v>34.07</v>
      </c>
      <c r="W37">
        <v>20.79</v>
      </c>
      <c r="X37">
        <v>33</v>
      </c>
      <c r="Y37" t="s">
        <v>73</v>
      </c>
      <c r="Z37">
        <v>41.86</v>
      </c>
    </row>
    <row r="38" spans="1:26" x14ac:dyDescent="0.3">
      <c r="A38" t="s">
        <v>1145</v>
      </c>
      <c r="B38" t="s">
        <v>1146</v>
      </c>
      <c r="C38">
        <v>18.36</v>
      </c>
      <c r="D38">
        <v>20.81</v>
      </c>
      <c r="E38">
        <v>21.36</v>
      </c>
      <c r="F38">
        <v>21.41</v>
      </c>
      <c r="G38">
        <v>11.29</v>
      </c>
      <c r="H38">
        <v>21.14</v>
      </c>
      <c r="I38">
        <v>15.12</v>
      </c>
      <c r="J38">
        <v>18.98</v>
      </c>
      <c r="K38">
        <v>11.62</v>
      </c>
      <c r="L38">
        <v>18.7</v>
      </c>
      <c r="M38">
        <v>36.78</v>
      </c>
      <c r="N38">
        <v>4.32</v>
      </c>
      <c r="O38">
        <v>11.35</v>
      </c>
      <c r="P38">
        <v>43.52</v>
      </c>
      <c r="Q38">
        <v>42.46</v>
      </c>
      <c r="R38">
        <v>13.54</v>
      </c>
      <c r="S38">
        <v>11.12</v>
      </c>
      <c r="T38">
        <v>29.6</v>
      </c>
      <c r="U38">
        <v>29.49</v>
      </c>
      <c r="V38">
        <v>35.21</v>
      </c>
      <c r="W38">
        <v>29.35</v>
      </c>
      <c r="X38">
        <v>42.42</v>
      </c>
      <c r="Y38" t="s">
        <v>73</v>
      </c>
      <c r="Z38">
        <v>33.590000000000003</v>
      </c>
    </row>
    <row r="39" spans="1:26" x14ac:dyDescent="0.3">
      <c r="A39" t="s">
        <v>1147</v>
      </c>
      <c r="B39" t="s">
        <v>171</v>
      </c>
      <c r="C39">
        <v>13.17</v>
      </c>
      <c r="D39">
        <v>14.25</v>
      </c>
      <c r="E39">
        <v>15.44</v>
      </c>
      <c r="F39">
        <v>11.75</v>
      </c>
      <c r="G39">
        <v>13.79</v>
      </c>
      <c r="H39">
        <v>12.67</v>
      </c>
      <c r="I39">
        <v>13.14</v>
      </c>
      <c r="J39">
        <v>22.26</v>
      </c>
      <c r="K39">
        <v>8.86</v>
      </c>
      <c r="L39">
        <v>9.7100000000000009</v>
      </c>
      <c r="M39">
        <v>22.04</v>
      </c>
      <c r="N39">
        <v>0.72</v>
      </c>
      <c r="O39">
        <v>10.029999999999999</v>
      </c>
      <c r="P39">
        <v>28.79</v>
      </c>
      <c r="Q39">
        <v>34.42</v>
      </c>
      <c r="R39">
        <v>17.2</v>
      </c>
      <c r="S39">
        <v>7.6</v>
      </c>
      <c r="T39">
        <v>9.34</v>
      </c>
      <c r="U39">
        <v>23.53</v>
      </c>
      <c r="V39">
        <v>66.56</v>
      </c>
      <c r="W39">
        <v>22.03</v>
      </c>
      <c r="X39">
        <v>28.74</v>
      </c>
      <c r="Y39">
        <v>15</v>
      </c>
      <c r="Z39">
        <v>31.11</v>
      </c>
    </row>
    <row r="40" spans="1:26" x14ac:dyDescent="0.3">
      <c r="A40" t="s">
        <v>1148</v>
      </c>
      <c r="B40" t="s">
        <v>1149</v>
      </c>
      <c r="C40">
        <v>24.76</v>
      </c>
      <c r="D40">
        <v>29.28</v>
      </c>
      <c r="E40">
        <v>27.68</v>
      </c>
      <c r="F40">
        <v>28.05</v>
      </c>
      <c r="G40">
        <v>10.93</v>
      </c>
      <c r="H40">
        <v>27.41</v>
      </c>
      <c r="I40">
        <v>19.43</v>
      </c>
      <c r="J40">
        <v>11.24</v>
      </c>
      <c r="K40">
        <v>25.2</v>
      </c>
      <c r="L40">
        <v>33.75</v>
      </c>
      <c r="M40">
        <v>41.95</v>
      </c>
      <c r="N40">
        <v>17.62</v>
      </c>
      <c r="O40">
        <v>25.63</v>
      </c>
      <c r="P40">
        <v>22.86</v>
      </c>
      <c r="Q40">
        <v>47.37</v>
      </c>
      <c r="R40">
        <v>12.27</v>
      </c>
      <c r="S40">
        <v>5.97</v>
      </c>
      <c r="T40">
        <v>58.53</v>
      </c>
      <c r="U40">
        <v>57.52</v>
      </c>
      <c r="V40">
        <v>25.57</v>
      </c>
      <c r="W40">
        <v>31.7</v>
      </c>
      <c r="X40">
        <v>44.63</v>
      </c>
      <c r="Y40" t="s">
        <v>73</v>
      </c>
      <c r="Z40" t="s">
        <v>73</v>
      </c>
    </row>
    <row r="41" spans="1:26" x14ac:dyDescent="0.3">
      <c r="A41" t="s">
        <v>1150</v>
      </c>
      <c r="B41" t="s">
        <v>1151</v>
      </c>
      <c r="C41">
        <v>24.63</v>
      </c>
      <c r="D41">
        <v>28.95</v>
      </c>
      <c r="E41">
        <v>27.03</v>
      </c>
      <c r="F41">
        <v>27.95</v>
      </c>
      <c r="G41">
        <v>11</v>
      </c>
      <c r="H41">
        <v>27.22</v>
      </c>
      <c r="I41">
        <v>19.350000000000001</v>
      </c>
      <c r="J41">
        <v>11.63</v>
      </c>
      <c r="K41">
        <v>25.2</v>
      </c>
      <c r="L41">
        <v>33.96</v>
      </c>
      <c r="M41">
        <v>42.11</v>
      </c>
      <c r="N41">
        <v>17.07</v>
      </c>
      <c r="O41">
        <v>25.32</v>
      </c>
      <c r="P41" t="s">
        <v>73</v>
      </c>
      <c r="Q41">
        <v>47.62</v>
      </c>
      <c r="R41">
        <v>12.36</v>
      </c>
      <c r="S41">
        <v>6.01</v>
      </c>
      <c r="T41">
        <v>58.59</v>
      </c>
      <c r="U41">
        <v>54.72</v>
      </c>
      <c r="V41">
        <v>25.86</v>
      </c>
      <c r="W41">
        <v>21.39</v>
      </c>
      <c r="X41">
        <v>44.2</v>
      </c>
      <c r="Y41" t="s">
        <v>73</v>
      </c>
      <c r="Z41" t="s">
        <v>73</v>
      </c>
    </row>
    <row r="42" spans="1:26" x14ac:dyDescent="0.3">
      <c r="A42" t="s">
        <v>1152</v>
      </c>
      <c r="B42" t="s">
        <v>178</v>
      </c>
      <c r="C42">
        <v>17.600000000000001</v>
      </c>
      <c r="D42">
        <v>20.81</v>
      </c>
      <c r="E42">
        <v>32.299999999999997</v>
      </c>
      <c r="F42">
        <v>15.97</v>
      </c>
      <c r="G42">
        <v>13.54</v>
      </c>
      <c r="H42">
        <v>18.54</v>
      </c>
      <c r="I42">
        <v>15.37</v>
      </c>
      <c r="J42">
        <v>25.65</v>
      </c>
      <c r="K42">
        <v>8.9</v>
      </c>
      <c r="L42">
        <v>14.37</v>
      </c>
      <c r="M42">
        <v>41.77</v>
      </c>
      <c r="N42">
        <v>4.91</v>
      </c>
      <c r="O42">
        <v>12.46</v>
      </c>
      <c r="P42">
        <v>25</v>
      </c>
      <c r="Q42">
        <v>42.57</v>
      </c>
      <c r="R42">
        <v>15.76</v>
      </c>
      <c r="S42">
        <v>9.3699999999999992</v>
      </c>
      <c r="T42">
        <v>19.22</v>
      </c>
      <c r="U42">
        <v>25.74</v>
      </c>
      <c r="V42">
        <v>61.99</v>
      </c>
      <c r="W42">
        <v>25.2</v>
      </c>
      <c r="X42">
        <v>34.99</v>
      </c>
      <c r="Y42" t="s">
        <v>73</v>
      </c>
      <c r="Z42">
        <v>35.090000000000003</v>
      </c>
    </row>
    <row r="43" spans="1:26" x14ac:dyDescent="0.3">
      <c r="A43" t="s">
        <v>1153</v>
      </c>
      <c r="B43" t="s">
        <v>179</v>
      </c>
      <c r="C43">
        <v>14.1</v>
      </c>
      <c r="D43">
        <v>16.649999999999999</v>
      </c>
      <c r="E43">
        <v>16.21</v>
      </c>
      <c r="F43">
        <v>13.08</v>
      </c>
      <c r="G43">
        <v>12.82</v>
      </c>
      <c r="H43">
        <v>14.77</v>
      </c>
      <c r="I43">
        <v>12.13</v>
      </c>
      <c r="J43">
        <v>21.27</v>
      </c>
      <c r="K43">
        <v>10.29</v>
      </c>
      <c r="L43">
        <v>11.1</v>
      </c>
      <c r="M43">
        <v>29.72</v>
      </c>
      <c r="N43">
        <v>2.33</v>
      </c>
      <c r="O43">
        <v>9.6999999999999993</v>
      </c>
      <c r="P43">
        <v>31.25</v>
      </c>
      <c r="Q43">
        <v>36.93</v>
      </c>
      <c r="R43">
        <v>15.13</v>
      </c>
      <c r="S43">
        <v>8.2200000000000006</v>
      </c>
      <c r="T43">
        <v>9.1999999999999993</v>
      </c>
      <c r="U43">
        <v>29.89</v>
      </c>
      <c r="V43">
        <v>57.42</v>
      </c>
      <c r="W43">
        <v>21.32</v>
      </c>
      <c r="X43">
        <v>28.55</v>
      </c>
      <c r="Y43" t="s">
        <v>73</v>
      </c>
      <c r="Z43">
        <v>37.409999999999997</v>
      </c>
    </row>
    <row r="44" spans="1:26" x14ac:dyDescent="0.3">
      <c r="A44" t="s">
        <v>1154</v>
      </c>
      <c r="B44" t="s">
        <v>182</v>
      </c>
      <c r="C44">
        <v>14.96</v>
      </c>
      <c r="D44">
        <v>14.7</v>
      </c>
      <c r="E44">
        <v>18.36</v>
      </c>
      <c r="F44">
        <v>13.91</v>
      </c>
      <c r="G44">
        <v>15.95</v>
      </c>
      <c r="H44">
        <v>14.33</v>
      </c>
      <c r="I44">
        <v>15.67</v>
      </c>
      <c r="J44">
        <v>26.69</v>
      </c>
      <c r="K44">
        <v>11.97</v>
      </c>
      <c r="L44">
        <v>8.77</v>
      </c>
      <c r="M44">
        <v>32.93</v>
      </c>
      <c r="N44">
        <v>2.2200000000000002</v>
      </c>
      <c r="O44">
        <v>10.26</v>
      </c>
      <c r="P44">
        <v>39.67</v>
      </c>
      <c r="Q44">
        <v>41.03</v>
      </c>
      <c r="R44">
        <v>19.04</v>
      </c>
      <c r="S44">
        <v>9.66</v>
      </c>
      <c r="T44">
        <v>8.56</v>
      </c>
      <c r="U44">
        <v>26.59</v>
      </c>
      <c r="V44">
        <v>71.5</v>
      </c>
      <c r="W44">
        <v>16.559999999999999</v>
      </c>
      <c r="X44">
        <v>22.35</v>
      </c>
      <c r="Y44">
        <v>14.67</v>
      </c>
      <c r="Z44">
        <v>28.33</v>
      </c>
    </row>
    <row r="45" spans="1:26" x14ac:dyDescent="0.3">
      <c r="A45" t="s">
        <v>1155</v>
      </c>
      <c r="B45" t="s">
        <v>188</v>
      </c>
      <c r="C45">
        <v>11.25</v>
      </c>
      <c r="D45">
        <v>9.76</v>
      </c>
      <c r="E45">
        <v>9.9700000000000006</v>
      </c>
      <c r="F45">
        <v>10.76</v>
      </c>
      <c r="G45">
        <v>16.32</v>
      </c>
      <c r="H45">
        <v>12.25</v>
      </c>
      <c r="I45">
        <v>11.19</v>
      </c>
      <c r="J45">
        <v>23.65</v>
      </c>
      <c r="K45">
        <v>11.08</v>
      </c>
      <c r="L45">
        <v>5.52</v>
      </c>
      <c r="M45">
        <v>24.64</v>
      </c>
      <c r="N45">
        <v>2.0699999999999998</v>
      </c>
      <c r="O45">
        <v>7.41</v>
      </c>
      <c r="P45">
        <v>30.02</v>
      </c>
      <c r="Q45">
        <v>33.4</v>
      </c>
      <c r="R45">
        <v>19.489999999999998</v>
      </c>
      <c r="S45">
        <v>8.82</v>
      </c>
      <c r="T45">
        <v>6.3</v>
      </c>
      <c r="U45">
        <v>18.02</v>
      </c>
      <c r="V45">
        <v>49.25</v>
      </c>
      <c r="W45">
        <v>12.24</v>
      </c>
      <c r="X45">
        <v>18.190000000000001</v>
      </c>
      <c r="Y45">
        <v>14.29</v>
      </c>
      <c r="Z45">
        <v>24</v>
      </c>
    </row>
    <row r="46" spans="1:26" x14ac:dyDescent="0.3">
      <c r="A46" t="s">
        <v>1156</v>
      </c>
      <c r="B46" t="s">
        <v>186</v>
      </c>
      <c r="C46">
        <v>10.87</v>
      </c>
      <c r="D46">
        <v>10.59</v>
      </c>
      <c r="E46">
        <v>8.57</v>
      </c>
      <c r="F46">
        <v>10.3</v>
      </c>
      <c r="G46">
        <v>15.18</v>
      </c>
      <c r="H46">
        <v>10.54</v>
      </c>
      <c r="I46">
        <v>11.37</v>
      </c>
      <c r="J46">
        <v>22.16</v>
      </c>
      <c r="K46">
        <v>11.15</v>
      </c>
      <c r="L46">
        <v>5.24</v>
      </c>
      <c r="M46">
        <v>27.29</v>
      </c>
      <c r="N46">
        <v>2.04</v>
      </c>
      <c r="O46">
        <v>7.1</v>
      </c>
      <c r="P46">
        <v>31.83</v>
      </c>
      <c r="Q46">
        <v>32.049999999999997</v>
      </c>
      <c r="R46">
        <v>18.32</v>
      </c>
      <c r="S46">
        <v>8.75</v>
      </c>
      <c r="T46">
        <v>5.79</v>
      </c>
      <c r="U46">
        <v>18.54</v>
      </c>
      <c r="V46">
        <v>52.28</v>
      </c>
      <c r="W46">
        <v>11.86</v>
      </c>
      <c r="X46">
        <v>20.57</v>
      </c>
      <c r="Y46">
        <v>14.43</v>
      </c>
      <c r="Z46">
        <v>24.5</v>
      </c>
    </row>
    <row r="47" spans="1:26" x14ac:dyDescent="0.3">
      <c r="A47" t="s">
        <v>1157</v>
      </c>
      <c r="B47" t="s">
        <v>184</v>
      </c>
      <c r="C47">
        <v>13.11</v>
      </c>
      <c r="D47">
        <v>12.22</v>
      </c>
      <c r="E47">
        <v>16.18</v>
      </c>
      <c r="F47">
        <v>13.21</v>
      </c>
      <c r="G47">
        <v>12.46</v>
      </c>
      <c r="H47">
        <v>13.69</v>
      </c>
      <c r="I47">
        <v>13.03</v>
      </c>
      <c r="J47">
        <v>22.94</v>
      </c>
      <c r="K47">
        <v>11.22</v>
      </c>
      <c r="L47">
        <v>8.58</v>
      </c>
      <c r="M47">
        <v>32.869999999999997</v>
      </c>
      <c r="N47">
        <v>3.84</v>
      </c>
      <c r="O47">
        <v>9.25</v>
      </c>
      <c r="P47">
        <v>32.950000000000003</v>
      </c>
      <c r="Q47">
        <v>37.26</v>
      </c>
      <c r="R47">
        <v>14.57</v>
      </c>
      <c r="S47">
        <v>8.49</v>
      </c>
      <c r="T47">
        <v>11.44</v>
      </c>
      <c r="U47">
        <v>24.34</v>
      </c>
      <c r="V47">
        <v>96.67</v>
      </c>
      <c r="W47">
        <v>14.42</v>
      </c>
      <c r="X47">
        <v>19.32</v>
      </c>
      <c r="Y47" t="s">
        <v>73</v>
      </c>
      <c r="Z47">
        <v>20.54</v>
      </c>
    </row>
    <row r="48" spans="1:26" x14ac:dyDescent="0.3">
      <c r="A48" t="s">
        <v>1158</v>
      </c>
      <c r="B48" t="s">
        <v>885</v>
      </c>
      <c r="C48">
        <v>14.2</v>
      </c>
      <c r="D48">
        <v>14.09</v>
      </c>
      <c r="E48">
        <v>15.43</v>
      </c>
      <c r="F48">
        <v>14.1</v>
      </c>
      <c r="G48">
        <v>13.97</v>
      </c>
      <c r="H48">
        <v>14.79</v>
      </c>
      <c r="I48">
        <v>13.74</v>
      </c>
      <c r="J48">
        <v>21.57</v>
      </c>
      <c r="K48">
        <v>11.82</v>
      </c>
      <c r="L48">
        <v>10.39</v>
      </c>
      <c r="M48">
        <v>28.46</v>
      </c>
      <c r="N48">
        <v>3.22</v>
      </c>
      <c r="O48">
        <v>10.09</v>
      </c>
      <c r="P48">
        <v>46.16</v>
      </c>
      <c r="Q48">
        <v>35.76</v>
      </c>
      <c r="R48">
        <v>16.809999999999999</v>
      </c>
      <c r="S48">
        <v>9.36</v>
      </c>
      <c r="T48">
        <v>10.02</v>
      </c>
      <c r="U48">
        <v>24.21</v>
      </c>
      <c r="V48">
        <v>48.38</v>
      </c>
      <c r="W48">
        <v>16.41</v>
      </c>
      <c r="X48">
        <v>23.52</v>
      </c>
      <c r="Y48">
        <v>18.37</v>
      </c>
      <c r="Z48">
        <v>27.69</v>
      </c>
    </row>
    <row r="49" spans="1:26" x14ac:dyDescent="0.3">
      <c r="A49" t="s">
        <v>1159</v>
      </c>
      <c r="B49" t="s">
        <v>1160</v>
      </c>
      <c r="C49">
        <v>18.350000000000001</v>
      </c>
      <c r="D49">
        <v>19.53</v>
      </c>
      <c r="E49">
        <v>25.15</v>
      </c>
      <c r="F49">
        <v>19.2</v>
      </c>
      <c r="G49">
        <v>14.71</v>
      </c>
      <c r="H49">
        <v>18.96</v>
      </c>
      <c r="I49">
        <v>17.36</v>
      </c>
      <c r="J49">
        <v>25.95</v>
      </c>
      <c r="K49">
        <v>13.28</v>
      </c>
      <c r="L49">
        <v>15.89</v>
      </c>
      <c r="M49">
        <v>35.659999999999997</v>
      </c>
      <c r="N49">
        <v>4.0999999999999996</v>
      </c>
      <c r="O49">
        <v>12.93</v>
      </c>
      <c r="P49">
        <v>44.68</v>
      </c>
      <c r="Q49">
        <v>44.19</v>
      </c>
      <c r="R49">
        <v>17.510000000000002</v>
      </c>
      <c r="S49">
        <v>10.58</v>
      </c>
      <c r="T49">
        <v>15.89</v>
      </c>
      <c r="U49">
        <v>31.55</v>
      </c>
      <c r="V49">
        <v>73.87</v>
      </c>
      <c r="W49">
        <v>23.55</v>
      </c>
      <c r="X49">
        <v>30.49</v>
      </c>
      <c r="Y49">
        <v>10.95</v>
      </c>
      <c r="Z49">
        <v>33.14</v>
      </c>
    </row>
    <row r="50" spans="1:26" x14ac:dyDescent="0.3">
      <c r="A50" t="s">
        <v>1161</v>
      </c>
      <c r="B50" t="s">
        <v>202</v>
      </c>
      <c r="C50">
        <v>13.02</v>
      </c>
      <c r="D50">
        <v>11.08</v>
      </c>
      <c r="E50">
        <v>16.38</v>
      </c>
      <c r="F50">
        <v>11.84</v>
      </c>
      <c r="G50">
        <v>17</v>
      </c>
      <c r="H50">
        <v>13.88</v>
      </c>
      <c r="I50">
        <v>13.36</v>
      </c>
      <c r="J50">
        <v>23.19</v>
      </c>
      <c r="K50">
        <v>12.34</v>
      </c>
      <c r="L50">
        <v>5.98</v>
      </c>
      <c r="M50">
        <v>28.81</v>
      </c>
      <c r="N50">
        <v>2.1800000000000002</v>
      </c>
      <c r="O50">
        <v>7.79</v>
      </c>
      <c r="P50">
        <v>47.08</v>
      </c>
      <c r="Q50">
        <v>37.22</v>
      </c>
      <c r="R50">
        <v>21.05</v>
      </c>
      <c r="S50">
        <v>10.86</v>
      </c>
      <c r="T50">
        <v>7.28</v>
      </c>
      <c r="U50">
        <v>17.670000000000002</v>
      </c>
      <c r="V50">
        <v>63.52</v>
      </c>
      <c r="W50">
        <v>16.52</v>
      </c>
      <c r="X50">
        <v>27.29</v>
      </c>
      <c r="Y50">
        <v>13.33</v>
      </c>
      <c r="Z50">
        <v>33.39</v>
      </c>
    </row>
    <row r="51" spans="1:26" x14ac:dyDescent="0.3">
      <c r="A51" t="s">
        <v>1162</v>
      </c>
      <c r="B51" t="s">
        <v>904</v>
      </c>
      <c r="C51">
        <v>13.57</v>
      </c>
      <c r="D51">
        <v>11.29</v>
      </c>
      <c r="E51">
        <v>14.52</v>
      </c>
      <c r="F51">
        <v>13.62</v>
      </c>
      <c r="G51">
        <v>15.48</v>
      </c>
      <c r="H51">
        <v>14.77</v>
      </c>
      <c r="I51">
        <v>13.57</v>
      </c>
      <c r="J51">
        <v>28.66</v>
      </c>
      <c r="K51">
        <v>12.06</v>
      </c>
      <c r="L51">
        <v>7.86</v>
      </c>
      <c r="M51">
        <v>27.71</v>
      </c>
      <c r="N51">
        <v>3.25</v>
      </c>
      <c r="O51">
        <v>10.32</v>
      </c>
      <c r="P51">
        <v>34.979999999999997</v>
      </c>
      <c r="Q51">
        <v>36.78</v>
      </c>
      <c r="R51">
        <v>18.46</v>
      </c>
      <c r="S51">
        <v>8.36</v>
      </c>
      <c r="T51">
        <v>8.61</v>
      </c>
      <c r="U51">
        <v>20.02</v>
      </c>
      <c r="V51">
        <v>50.5</v>
      </c>
      <c r="W51">
        <v>13.91</v>
      </c>
      <c r="X51">
        <v>25.75</v>
      </c>
      <c r="Y51">
        <v>36.200000000000003</v>
      </c>
      <c r="Z51">
        <v>28.83</v>
      </c>
    </row>
    <row r="52" spans="1:26" x14ac:dyDescent="0.3">
      <c r="A52" t="s">
        <v>1163</v>
      </c>
      <c r="B52" t="s">
        <v>910</v>
      </c>
      <c r="C52">
        <v>11.97</v>
      </c>
      <c r="D52">
        <v>15.34</v>
      </c>
      <c r="E52">
        <v>7.64</v>
      </c>
      <c r="F52">
        <v>10.97</v>
      </c>
      <c r="G52">
        <v>13.99</v>
      </c>
      <c r="H52">
        <v>9.76</v>
      </c>
      <c r="I52">
        <v>12.18</v>
      </c>
      <c r="J52">
        <v>21.32</v>
      </c>
      <c r="K52">
        <v>8.82</v>
      </c>
      <c r="L52">
        <v>12.85</v>
      </c>
      <c r="M52">
        <v>21.82</v>
      </c>
      <c r="N52">
        <v>4.91</v>
      </c>
      <c r="O52">
        <v>6.96</v>
      </c>
      <c r="P52">
        <v>16.79</v>
      </c>
      <c r="Q52">
        <v>28.57</v>
      </c>
      <c r="R52">
        <v>15.44</v>
      </c>
      <c r="S52">
        <v>6.89</v>
      </c>
      <c r="T52">
        <v>10.19</v>
      </c>
      <c r="U52">
        <v>25.32</v>
      </c>
      <c r="V52">
        <v>73.77</v>
      </c>
      <c r="W52">
        <v>9.61</v>
      </c>
      <c r="X52">
        <v>14.77</v>
      </c>
      <c r="Y52">
        <v>21.93</v>
      </c>
      <c r="Z52">
        <v>19.04</v>
      </c>
    </row>
    <row r="53" spans="1:26" x14ac:dyDescent="0.3">
      <c r="A53" t="s">
        <v>1164</v>
      </c>
      <c r="B53" t="s">
        <v>1165</v>
      </c>
      <c r="C53">
        <v>13.71</v>
      </c>
      <c r="D53">
        <v>11.85</v>
      </c>
      <c r="E53">
        <v>13.79</v>
      </c>
      <c r="F53">
        <v>13.71</v>
      </c>
      <c r="G53">
        <v>16.05</v>
      </c>
      <c r="H53">
        <v>14.95</v>
      </c>
      <c r="I53">
        <v>13.54</v>
      </c>
      <c r="J53">
        <v>27</v>
      </c>
      <c r="K53">
        <v>13.05</v>
      </c>
      <c r="L53">
        <v>7.06</v>
      </c>
      <c r="M53">
        <v>29.21</v>
      </c>
      <c r="N53">
        <v>3.15</v>
      </c>
      <c r="O53">
        <v>10.33</v>
      </c>
      <c r="P53">
        <v>35.49</v>
      </c>
      <c r="Q53">
        <v>36.909999999999997</v>
      </c>
      <c r="R53">
        <v>18.739999999999998</v>
      </c>
      <c r="S53">
        <v>9.61</v>
      </c>
      <c r="T53">
        <v>9.1199999999999992</v>
      </c>
      <c r="U53">
        <v>20.53</v>
      </c>
      <c r="V53">
        <v>49.92</v>
      </c>
      <c r="W53">
        <v>14.18</v>
      </c>
      <c r="X53">
        <v>21.65</v>
      </c>
      <c r="Y53">
        <v>31.72</v>
      </c>
      <c r="Z53">
        <v>28.21</v>
      </c>
    </row>
    <row r="54" spans="1:26" x14ac:dyDescent="0.3">
      <c r="A54" t="s">
        <v>1166</v>
      </c>
      <c r="B54" t="s">
        <v>216</v>
      </c>
      <c r="C54">
        <v>9.75</v>
      </c>
      <c r="D54">
        <v>7.14</v>
      </c>
      <c r="E54">
        <v>11.91</v>
      </c>
      <c r="F54">
        <v>10.56</v>
      </c>
      <c r="G54">
        <v>9.11</v>
      </c>
      <c r="H54">
        <v>11.01</v>
      </c>
      <c r="I54">
        <v>9.7200000000000006</v>
      </c>
      <c r="J54">
        <v>14.82</v>
      </c>
      <c r="K54">
        <v>9.8000000000000007</v>
      </c>
      <c r="L54">
        <v>5.17</v>
      </c>
      <c r="M54">
        <v>23.71</v>
      </c>
      <c r="N54">
        <v>2.92</v>
      </c>
      <c r="O54">
        <v>9.67</v>
      </c>
      <c r="P54">
        <v>43.36</v>
      </c>
      <c r="Q54">
        <v>25.41</v>
      </c>
      <c r="R54">
        <v>11.22</v>
      </c>
      <c r="S54">
        <v>6.01</v>
      </c>
      <c r="T54">
        <v>9.73</v>
      </c>
      <c r="U54">
        <v>13.23</v>
      </c>
      <c r="V54">
        <v>83.57</v>
      </c>
      <c r="W54">
        <v>10.18</v>
      </c>
      <c r="X54">
        <v>10.27</v>
      </c>
      <c r="Y54">
        <v>33.96</v>
      </c>
      <c r="Z54">
        <v>14.77</v>
      </c>
    </row>
    <row r="55" spans="1:26" x14ac:dyDescent="0.3">
      <c r="A55" t="s">
        <v>1167</v>
      </c>
      <c r="B55" t="s">
        <v>234</v>
      </c>
      <c r="C55">
        <v>19.8</v>
      </c>
      <c r="D55">
        <v>23.29</v>
      </c>
      <c r="E55">
        <v>23</v>
      </c>
      <c r="F55">
        <v>19.850000000000001</v>
      </c>
      <c r="G55">
        <v>15.91</v>
      </c>
      <c r="H55">
        <v>19.29</v>
      </c>
      <c r="I55">
        <v>18.64</v>
      </c>
      <c r="J55">
        <v>28.97</v>
      </c>
      <c r="K55">
        <v>14.05</v>
      </c>
      <c r="L55">
        <v>18.02</v>
      </c>
      <c r="M55">
        <v>36.65</v>
      </c>
      <c r="N55">
        <v>3.89</v>
      </c>
      <c r="O55">
        <v>13.53</v>
      </c>
      <c r="P55">
        <v>35.53</v>
      </c>
      <c r="Q55">
        <v>45.59</v>
      </c>
      <c r="R55">
        <v>18.670000000000002</v>
      </c>
      <c r="S55">
        <v>10.91</v>
      </c>
      <c r="T55">
        <v>14.68</v>
      </c>
      <c r="U55">
        <v>36.04</v>
      </c>
      <c r="V55">
        <v>78.8</v>
      </c>
      <c r="W55">
        <v>24.85</v>
      </c>
      <c r="X55">
        <v>35.71</v>
      </c>
      <c r="Y55">
        <v>5.0999999999999996</v>
      </c>
      <c r="Z55">
        <v>36.06</v>
      </c>
    </row>
    <row r="56" spans="1:26" x14ac:dyDescent="0.3">
      <c r="A56" t="s">
        <v>1168</v>
      </c>
      <c r="B56" t="s">
        <v>1169</v>
      </c>
      <c r="C56">
        <v>16.2</v>
      </c>
      <c r="D56">
        <v>16.489999999999998</v>
      </c>
      <c r="E56">
        <v>19.690000000000001</v>
      </c>
      <c r="F56">
        <v>16.309999999999999</v>
      </c>
      <c r="G56">
        <v>13.44</v>
      </c>
      <c r="H56">
        <v>17.66</v>
      </c>
      <c r="I56">
        <v>14.75</v>
      </c>
      <c r="J56">
        <v>27.04</v>
      </c>
      <c r="K56">
        <v>10.01</v>
      </c>
      <c r="L56">
        <v>15.45</v>
      </c>
      <c r="M56">
        <v>28.94</v>
      </c>
      <c r="N56">
        <v>3.95</v>
      </c>
      <c r="O56">
        <v>11.94</v>
      </c>
      <c r="P56">
        <v>38.79</v>
      </c>
      <c r="Q56">
        <v>40.6</v>
      </c>
      <c r="R56">
        <v>16.45</v>
      </c>
      <c r="S56">
        <v>7.15</v>
      </c>
      <c r="T56">
        <v>11.44</v>
      </c>
      <c r="U56">
        <v>26.02</v>
      </c>
      <c r="V56">
        <v>51.93</v>
      </c>
      <c r="W56">
        <v>18.21</v>
      </c>
      <c r="X56">
        <v>38.979999999999997</v>
      </c>
      <c r="Y56">
        <v>45.5</v>
      </c>
      <c r="Z56">
        <v>34.049999999999997</v>
      </c>
    </row>
    <row r="57" spans="1:26" x14ac:dyDescent="0.3">
      <c r="A57" t="s">
        <v>1170</v>
      </c>
      <c r="B57" t="s">
        <v>1171</v>
      </c>
      <c r="C57">
        <v>18.37</v>
      </c>
      <c r="D57">
        <v>18.670000000000002</v>
      </c>
      <c r="E57">
        <v>20.079999999999998</v>
      </c>
      <c r="F57">
        <v>20.149999999999999</v>
      </c>
      <c r="G57">
        <v>15.21</v>
      </c>
      <c r="H57">
        <v>18.78</v>
      </c>
      <c r="I57">
        <v>17.899999999999999</v>
      </c>
      <c r="J57">
        <v>27.36</v>
      </c>
      <c r="K57">
        <v>13.74</v>
      </c>
      <c r="L57">
        <v>14.79</v>
      </c>
      <c r="M57">
        <v>35.03</v>
      </c>
      <c r="N57">
        <v>4.7300000000000004</v>
      </c>
      <c r="O57">
        <v>11.48</v>
      </c>
      <c r="P57">
        <v>42.28</v>
      </c>
      <c r="Q57">
        <v>43.21</v>
      </c>
      <c r="R57">
        <v>17.95</v>
      </c>
      <c r="S57">
        <v>10.82</v>
      </c>
      <c r="T57">
        <v>15.79</v>
      </c>
      <c r="U57">
        <v>31.3</v>
      </c>
      <c r="V57">
        <v>62.29</v>
      </c>
      <c r="W57">
        <v>26.72</v>
      </c>
      <c r="X57">
        <v>33.53</v>
      </c>
      <c r="Y57">
        <v>0</v>
      </c>
      <c r="Z57">
        <v>36.700000000000003</v>
      </c>
    </row>
    <row r="58" spans="1:26" x14ac:dyDescent="0.3">
      <c r="A58" t="s">
        <v>1172</v>
      </c>
      <c r="B58" t="s">
        <v>1173</v>
      </c>
      <c r="C58">
        <v>15.26</v>
      </c>
      <c r="D58">
        <v>14.3</v>
      </c>
      <c r="E58">
        <v>17.510000000000002</v>
      </c>
      <c r="F58">
        <v>15.75</v>
      </c>
      <c r="G58">
        <v>14.27</v>
      </c>
      <c r="H58">
        <v>16.02</v>
      </c>
      <c r="I58">
        <v>15.01</v>
      </c>
      <c r="J58">
        <v>25.04</v>
      </c>
      <c r="K58">
        <v>12.44</v>
      </c>
      <c r="L58">
        <v>9.83</v>
      </c>
      <c r="M58">
        <v>31.19</v>
      </c>
      <c r="N58">
        <v>3.87</v>
      </c>
      <c r="O58">
        <v>11.37</v>
      </c>
      <c r="P58">
        <v>45.07</v>
      </c>
      <c r="Q58">
        <v>37.72</v>
      </c>
      <c r="R58">
        <v>17.05</v>
      </c>
      <c r="S58">
        <v>9.2200000000000006</v>
      </c>
      <c r="T58">
        <v>11.12</v>
      </c>
      <c r="U58">
        <v>24.36</v>
      </c>
      <c r="V58">
        <v>77.5</v>
      </c>
      <c r="W58">
        <v>17.53</v>
      </c>
      <c r="X58">
        <v>22.97</v>
      </c>
      <c r="Y58">
        <v>14.34</v>
      </c>
      <c r="Z58">
        <v>29.2</v>
      </c>
    </row>
    <row r="59" spans="1:26" x14ac:dyDescent="0.3">
      <c r="A59" t="s">
        <v>1174</v>
      </c>
      <c r="B59" t="s">
        <v>883</v>
      </c>
      <c r="C59">
        <v>13.42</v>
      </c>
      <c r="D59">
        <v>12.69</v>
      </c>
      <c r="E59">
        <v>12.76</v>
      </c>
      <c r="F59">
        <v>13.2</v>
      </c>
      <c r="G59">
        <v>15.37</v>
      </c>
      <c r="H59">
        <v>14.91</v>
      </c>
      <c r="I59">
        <v>12.44</v>
      </c>
      <c r="J59">
        <v>28.7</v>
      </c>
      <c r="K59">
        <v>8.9499999999999993</v>
      </c>
      <c r="L59">
        <v>8.61</v>
      </c>
      <c r="M59">
        <v>25.39</v>
      </c>
      <c r="N59">
        <v>2.08</v>
      </c>
      <c r="O59">
        <v>9.08</v>
      </c>
      <c r="P59">
        <v>34.369999999999997</v>
      </c>
      <c r="Q59">
        <v>38.590000000000003</v>
      </c>
      <c r="R59">
        <v>18.559999999999999</v>
      </c>
      <c r="S59">
        <v>7.24</v>
      </c>
      <c r="T59">
        <v>8.1300000000000008</v>
      </c>
      <c r="U59">
        <v>21.79</v>
      </c>
      <c r="V59">
        <v>60.83</v>
      </c>
      <c r="W59">
        <v>15.37</v>
      </c>
      <c r="X59">
        <v>29.51</v>
      </c>
      <c r="Y59">
        <v>26.79</v>
      </c>
      <c r="Z59">
        <v>31.93</v>
      </c>
    </row>
    <row r="60" spans="1:26" x14ac:dyDescent="0.3">
      <c r="A60" t="s">
        <v>1175</v>
      </c>
      <c r="B60" t="s">
        <v>1176</v>
      </c>
      <c r="C60">
        <v>10.9</v>
      </c>
      <c r="D60">
        <v>9.01</v>
      </c>
      <c r="E60">
        <v>15.92</v>
      </c>
      <c r="F60">
        <v>10.7</v>
      </c>
      <c r="G60">
        <v>10.74</v>
      </c>
      <c r="H60">
        <v>12.2</v>
      </c>
      <c r="I60">
        <v>10.75</v>
      </c>
      <c r="J60">
        <v>21.53</v>
      </c>
      <c r="K60">
        <v>8.42</v>
      </c>
      <c r="L60">
        <v>8.59</v>
      </c>
      <c r="M60">
        <v>22.23</v>
      </c>
      <c r="N60">
        <v>1.81</v>
      </c>
      <c r="O60">
        <v>6.41</v>
      </c>
      <c r="P60">
        <v>49.43</v>
      </c>
      <c r="Q60">
        <v>32.85</v>
      </c>
      <c r="R60">
        <v>13.14</v>
      </c>
      <c r="S60">
        <v>7.16</v>
      </c>
      <c r="T60">
        <v>9.8000000000000007</v>
      </c>
      <c r="U60">
        <v>24.27</v>
      </c>
      <c r="V60">
        <v>54.76</v>
      </c>
      <c r="W60">
        <v>15.72</v>
      </c>
      <c r="X60">
        <v>28.21</v>
      </c>
      <c r="Y60" t="s">
        <v>73</v>
      </c>
      <c r="Z60">
        <v>28.8</v>
      </c>
    </row>
    <row r="61" spans="1:26" x14ac:dyDescent="0.3">
      <c r="A61" t="s">
        <v>1177</v>
      </c>
      <c r="B61" t="s">
        <v>1178</v>
      </c>
      <c r="C61">
        <v>10.02</v>
      </c>
      <c r="D61">
        <v>7.92</v>
      </c>
      <c r="E61">
        <v>16.57</v>
      </c>
      <c r="F61">
        <v>9.5399999999999991</v>
      </c>
      <c r="G61">
        <v>9.77</v>
      </c>
      <c r="H61">
        <v>11.06</v>
      </c>
      <c r="I61">
        <v>10.37</v>
      </c>
      <c r="J61">
        <v>22.36</v>
      </c>
      <c r="K61">
        <v>8.41</v>
      </c>
      <c r="L61">
        <v>6.54</v>
      </c>
      <c r="M61">
        <v>27.02</v>
      </c>
      <c r="N61">
        <v>2.63</v>
      </c>
      <c r="O61">
        <v>7.95</v>
      </c>
      <c r="P61" t="s">
        <v>73</v>
      </c>
      <c r="Q61">
        <v>28.69</v>
      </c>
      <c r="R61">
        <v>11.82</v>
      </c>
      <c r="S61">
        <v>7.79</v>
      </c>
      <c r="T61">
        <v>8.68</v>
      </c>
      <c r="U61">
        <v>19.23</v>
      </c>
      <c r="V61" t="s">
        <v>73</v>
      </c>
      <c r="W61">
        <v>13.18</v>
      </c>
      <c r="X61">
        <v>22.22</v>
      </c>
      <c r="Y61" t="s">
        <v>73</v>
      </c>
      <c r="Z61">
        <v>27.06</v>
      </c>
    </row>
    <row r="62" spans="1:26" x14ac:dyDescent="0.3">
      <c r="A62" t="s">
        <v>1179</v>
      </c>
      <c r="B62" t="s">
        <v>1180</v>
      </c>
      <c r="C62">
        <v>11.26</v>
      </c>
      <c r="D62">
        <v>11.88</v>
      </c>
      <c r="E62">
        <v>7.84</v>
      </c>
      <c r="F62">
        <v>11.66</v>
      </c>
      <c r="G62">
        <v>11.73</v>
      </c>
      <c r="H62">
        <v>11.21</v>
      </c>
      <c r="I62">
        <v>10.96</v>
      </c>
      <c r="J62">
        <v>27.24</v>
      </c>
      <c r="K62">
        <v>7.84</v>
      </c>
      <c r="L62">
        <v>8.6300000000000008</v>
      </c>
      <c r="M62">
        <v>25.56</v>
      </c>
      <c r="N62">
        <v>3.07</v>
      </c>
      <c r="O62">
        <v>5.96</v>
      </c>
      <c r="P62" t="s">
        <v>73</v>
      </c>
      <c r="Q62">
        <v>31.98</v>
      </c>
      <c r="R62">
        <v>13.6</v>
      </c>
      <c r="S62">
        <v>5.27</v>
      </c>
      <c r="T62">
        <v>9.14</v>
      </c>
      <c r="U62">
        <v>27.62</v>
      </c>
      <c r="V62">
        <v>67.349999999999994</v>
      </c>
      <c r="W62">
        <v>14.11</v>
      </c>
      <c r="X62">
        <v>20</v>
      </c>
      <c r="Y62">
        <v>16.670000000000002</v>
      </c>
      <c r="Z62">
        <v>35.71</v>
      </c>
    </row>
    <row r="63" spans="1:26" x14ac:dyDescent="0.3">
      <c r="A63" t="s">
        <v>1181</v>
      </c>
      <c r="B63" t="s">
        <v>256</v>
      </c>
      <c r="C63">
        <v>15.52</v>
      </c>
      <c r="D63">
        <v>17.39</v>
      </c>
      <c r="E63">
        <v>21.8</v>
      </c>
      <c r="F63">
        <v>14.14</v>
      </c>
      <c r="G63">
        <v>13.8</v>
      </c>
      <c r="H63">
        <v>16.47</v>
      </c>
      <c r="I63">
        <v>13.75</v>
      </c>
      <c r="J63">
        <v>27.71</v>
      </c>
      <c r="K63">
        <v>5.33</v>
      </c>
      <c r="L63">
        <v>10.37</v>
      </c>
      <c r="M63">
        <v>42.4</v>
      </c>
      <c r="N63">
        <v>4.24</v>
      </c>
      <c r="O63">
        <v>8.92</v>
      </c>
      <c r="P63">
        <v>36.67</v>
      </c>
      <c r="Q63">
        <v>39.82</v>
      </c>
      <c r="R63">
        <v>16.5</v>
      </c>
      <c r="S63">
        <v>7.56</v>
      </c>
      <c r="T63">
        <v>14.16</v>
      </c>
      <c r="U63">
        <v>31.17</v>
      </c>
      <c r="V63">
        <v>46.88</v>
      </c>
      <c r="W63">
        <v>20.8</v>
      </c>
      <c r="X63">
        <v>29.23</v>
      </c>
      <c r="Y63" t="s">
        <v>73</v>
      </c>
      <c r="Z63">
        <v>48.08</v>
      </c>
    </row>
    <row r="64" spans="1:26" x14ac:dyDescent="0.3">
      <c r="A64" t="s">
        <v>1182</v>
      </c>
      <c r="B64" t="s">
        <v>1183</v>
      </c>
      <c r="C64">
        <v>14.07</v>
      </c>
      <c r="D64">
        <v>10.68</v>
      </c>
      <c r="E64">
        <v>31.59</v>
      </c>
      <c r="F64">
        <v>12.12</v>
      </c>
      <c r="G64">
        <v>13.02</v>
      </c>
      <c r="H64">
        <v>17.07</v>
      </c>
      <c r="I64">
        <v>13.26</v>
      </c>
      <c r="J64">
        <v>25.42</v>
      </c>
      <c r="K64">
        <v>11</v>
      </c>
      <c r="L64">
        <v>6.16</v>
      </c>
      <c r="M64">
        <v>50.43</v>
      </c>
      <c r="N64">
        <v>1.7</v>
      </c>
      <c r="O64">
        <v>13.86</v>
      </c>
      <c r="P64">
        <v>57.52</v>
      </c>
      <c r="Q64">
        <v>36.200000000000003</v>
      </c>
      <c r="R64">
        <v>16.52</v>
      </c>
      <c r="S64">
        <v>10.1</v>
      </c>
      <c r="T64">
        <v>9.32</v>
      </c>
      <c r="U64">
        <v>31.64</v>
      </c>
      <c r="V64">
        <v>68.06</v>
      </c>
      <c r="W64">
        <v>18.55</v>
      </c>
      <c r="X64">
        <v>44.81</v>
      </c>
      <c r="Y64">
        <v>3.92</v>
      </c>
      <c r="Z64">
        <v>39.81</v>
      </c>
    </row>
    <row r="65" spans="1:26" x14ac:dyDescent="0.3">
      <c r="A65" t="s">
        <v>1184</v>
      </c>
      <c r="B65" t="s">
        <v>1185</v>
      </c>
      <c r="C65">
        <v>14.23</v>
      </c>
      <c r="D65">
        <v>11.73</v>
      </c>
      <c r="E65">
        <v>22.67</v>
      </c>
      <c r="F65">
        <v>14.57</v>
      </c>
      <c r="G65">
        <v>12.66</v>
      </c>
      <c r="H65">
        <v>17.309999999999999</v>
      </c>
      <c r="I65">
        <v>12.81</v>
      </c>
      <c r="J65">
        <v>21.95</v>
      </c>
      <c r="K65">
        <v>8.6999999999999993</v>
      </c>
      <c r="L65">
        <v>11.13</v>
      </c>
      <c r="M65">
        <v>47.53</v>
      </c>
      <c r="N65">
        <v>2.14</v>
      </c>
      <c r="O65">
        <v>10.49</v>
      </c>
      <c r="P65" t="s">
        <v>73</v>
      </c>
      <c r="Q65">
        <v>39.33</v>
      </c>
      <c r="R65">
        <v>15.06</v>
      </c>
      <c r="S65">
        <v>8.8800000000000008</v>
      </c>
      <c r="T65">
        <v>14.57</v>
      </c>
      <c r="U65">
        <v>29.05</v>
      </c>
      <c r="V65">
        <v>48.53</v>
      </c>
      <c r="W65">
        <v>19.989999999999998</v>
      </c>
      <c r="X65">
        <v>38</v>
      </c>
      <c r="Y65">
        <v>8.77</v>
      </c>
      <c r="Z65">
        <v>51.22</v>
      </c>
    </row>
    <row r="66" spans="1:26" x14ac:dyDescent="0.3">
      <c r="A66" t="s">
        <v>1186</v>
      </c>
      <c r="B66" t="s">
        <v>1187</v>
      </c>
      <c r="C66">
        <v>11.42</v>
      </c>
      <c r="D66">
        <v>10.39</v>
      </c>
      <c r="E66">
        <v>5.58</v>
      </c>
      <c r="F66">
        <v>12.72</v>
      </c>
      <c r="G66">
        <v>11.87</v>
      </c>
      <c r="H66">
        <v>12.21</v>
      </c>
      <c r="I66">
        <v>11.22</v>
      </c>
      <c r="J66">
        <v>23.52</v>
      </c>
      <c r="K66">
        <v>9.89</v>
      </c>
      <c r="L66">
        <v>8.36</v>
      </c>
      <c r="M66">
        <v>20.62</v>
      </c>
      <c r="N66">
        <v>2.6</v>
      </c>
      <c r="O66">
        <v>6.95</v>
      </c>
      <c r="P66">
        <v>26.47</v>
      </c>
      <c r="Q66">
        <v>34.11</v>
      </c>
      <c r="R66">
        <v>13.88</v>
      </c>
      <c r="S66">
        <v>8.4499999999999993</v>
      </c>
      <c r="T66">
        <v>8.83</v>
      </c>
      <c r="U66">
        <v>20.53</v>
      </c>
      <c r="V66">
        <v>85.81</v>
      </c>
      <c r="W66">
        <v>17.829999999999998</v>
      </c>
      <c r="X66">
        <v>25.57</v>
      </c>
      <c r="Y66">
        <v>11.11</v>
      </c>
      <c r="Z66">
        <v>29.53</v>
      </c>
    </row>
    <row r="67" spans="1:26" x14ac:dyDescent="0.3">
      <c r="A67" t="s">
        <v>1188</v>
      </c>
      <c r="B67" t="s">
        <v>1189</v>
      </c>
      <c r="C67">
        <v>13.45</v>
      </c>
      <c r="D67">
        <v>10.53</v>
      </c>
      <c r="E67">
        <v>12.62</v>
      </c>
      <c r="F67">
        <v>13.94</v>
      </c>
      <c r="G67">
        <v>14.72</v>
      </c>
      <c r="H67">
        <v>15.4</v>
      </c>
      <c r="I67">
        <v>12.88</v>
      </c>
      <c r="J67">
        <v>23.79</v>
      </c>
      <c r="K67">
        <v>11.96</v>
      </c>
      <c r="L67">
        <v>7.39</v>
      </c>
      <c r="M67">
        <v>27.39</v>
      </c>
      <c r="N67">
        <v>2.0699999999999998</v>
      </c>
      <c r="O67">
        <v>7.5</v>
      </c>
      <c r="P67">
        <v>46.97</v>
      </c>
      <c r="Q67">
        <v>36.770000000000003</v>
      </c>
      <c r="R67">
        <v>17.62</v>
      </c>
      <c r="S67">
        <v>10.15</v>
      </c>
      <c r="T67">
        <v>9.92</v>
      </c>
      <c r="U67">
        <v>23.34</v>
      </c>
      <c r="V67">
        <v>94.08</v>
      </c>
      <c r="W67">
        <v>19.489999999999998</v>
      </c>
      <c r="X67">
        <v>26.06</v>
      </c>
      <c r="Y67" t="s">
        <v>73</v>
      </c>
      <c r="Z67">
        <v>29.57</v>
      </c>
    </row>
    <row r="68" spans="1:26" x14ac:dyDescent="0.3">
      <c r="A68" t="s">
        <v>1190</v>
      </c>
      <c r="B68" t="s">
        <v>1191</v>
      </c>
      <c r="C68">
        <v>14.09</v>
      </c>
      <c r="D68">
        <v>12.38</v>
      </c>
      <c r="E68">
        <v>11.25</v>
      </c>
      <c r="F68">
        <v>15.09</v>
      </c>
      <c r="G68">
        <v>14.79</v>
      </c>
      <c r="H68">
        <v>16.41</v>
      </c>
      <c r="I68">
        <v>12.81</v>
      </c>
      <c r="J68">
        <v>26.07</v>
      </c>
      <c r="K68">
        <v>9.24</v>
      </c>
      <c r="L68">
        <v>11.15</v>
      </c>
      <c r="M68">
        <v>25</v>
      </c>
      <c r="N68">
        <v>1.89</v>
      </c>
      <c r="O68">
        <v>7.99</v>
      </c>
      <c r="P68">
        <v>31.86</v>
      </c>
      <c r="Q68">
        <v>39.69</v>
      </c>
      <c r="R68">
        <v>17.91</v>
      </c>
      <c r="S68">
        <v>9.36</v>
      </c>
      <c r="T68">
        <v>8.42</v>
      </c>
      <c r="U68">
        <v>28.53</v>
      </c>
      <c r="V68">
        <v>65.22</v>
      </c>
      <c r="W68">
        <v>19.52</v>
      </c>
      <c r="X68">
        <v>24</v>
      </c>
      <c r="Y68" t="s">
        <v>73</v>
      </c>
      <c r="Z68">
        <v>33.92</v>
      </c>
    </row>
    <row r="69" spans="1:26" x14ac:dyDescent="0.3">
      <c r="A69" t="s">
        <v>1192</v>
      </c>
      <c r="B69" t="s">
        <v>1193</v>
      </c>
      <c r="C69">
        <v>14.29</v>
      </c>
      <c r="D69">
        <v>13.08</v>
      </c>
      <c r="E69">
        <v>14.38</v>
      </c>
      <c r="F69">
        <v>15.82</v>
      </c>
      <c r="G69">
        <v>12.78</v>
      </c>
      <c r="H69">
        <v>14.82</v>
      </c>
      <c r="I69">
        <v>14.32</v>
      </c>
      <c r="J69">
        <v>24.16</v>
      </c>
      <c r="K69">
        <v>12.46</v>
      </c>
      <c r="L69">
        <v>12.3</v>
      </c>
      <c r="M69">
        <v>19.47</v>
      </c>
      <c r="N69">
        <v>3.1</v>
      </c>
      <c r="O69">
        <v>9.08</v>
      </c>
      <c r="P69">
        <v>42.67</v>
      </c>
      <c r="Q69">
        <v>39.71</v>
      </c>
      <c r="R69">
        <v>14.97</v>
      </c>
      <c r="S69">
        <v>9.48</v>
      </c>
      <c r="T69">
        <v>9.67</v>
      </c>
      <c r="U69">
        <v>28.47</v>
      </c>
      <c r="V69">
        <v>89.63</v>
      </c>
      <c r="W69">
        <v>20.95</v>
      </c>
      <c r="X69">
        <v>23.89</v>
      </c>
      <c r="Y69" t="s">
        <v>73</v>
      </c>
      <c r="Z69">
        <v>32.4</v>
      </c>
    </row>
    <row r="70" spans="1:26" x14ac:dyDescent="0.3">
      <c r="A70" t="s">
        <v>1194</v>
      </c>
      <c r="B70" t="s">
        <v>1195</v>
      </c>
      <c r="C70">
        <v>12.18</v>
      </c>
      <c r="D70">
        <v>12.26</v>
      </c>
      <c r="E70">
        <v>9.48</v>
      </c>
      <c r="F70">
        <v>12.89</v>
      </c>
      <c r="G70">
        <v>12.13</v>
      </c>
      <c r="H70">
        <v>12.39</v>
      </c>
      <c r="I70">
        <v>12.04</v>
      </c>
      <c r="J70">
        <v>25.86</v>
      </c>
      <c r="K70">
        <v>9.5</v>
      </c>
      <c r="L70">
        <v>9.57</v>
      </c>
      <c r="M70">
        <v>23.53</v>
      </c>
      <c r="N70">
        <v>3.11</v>
      </c>
      <c r="O70">
        <v>6.91</v>
      </c>
      <c r="P70" t="s">
        <v>73</v>
      </c>
      <c r="Q70">
        <v>34.35</v>
      </c>
      <c r="R70">
        <v>14.19</v>
      </c>
      <c r="S70">
        <v>6.75</v>
      </c>
      <c r="T70">
        <v>9.34</v>
      </c>
      <c r="U70">
        <v>27.97</v>
      </c>
      <c r="V70">
        <v>74.55</v>
      </c>
      <c r="W70">
        <v>16.399999999999999</v>
      </c>
      <c r="X70">
        <v>21.02</v>
      </c>
      <c r="Y70" t="s">
        <v>73</v>
      </c>
      <c r="Z70">
        <v>34.21</v>
      </c>
    </row>
    <row r="71" spans="1:26" x14ac:dyDescent="0.3">
      <c r="A71" t="s">
        <v>1196</v>
      </c>
      <c r="B71" t="s">
        <v>1197</v>
      </c>
      <c r="C71">
        <v>12.98</v>
      </c>
      <c r="D71">
        <v>14.13</v>
      </c>
      <c r="E71">
        <v>14.65</v>
      </c>
      <c r="F71">
        <v>12.65</v>
      </c>
      <c r="G71">
        <v>11.98</v>
      </c>
      <c r="H71">
        <v>13.12</v>
      </c>
      <c r="I71">
        <v>12.34</v>
      </c>
      <c r="J71">
        <v>21.09</v>
      </c>
      <c r="K71">
        <v>8.6199999999999992</v>
      </c>
      <c r="L71">
        <v>10.72</v>
      </c>
      <c r="M71">
        <v>32.409999999999997</v>
      </c>
      <c r="N71">
        <v>3.15</v>
      </c>
      <c r="O71">
        <v>7.09</v>
      </c>
      <c r="P71">
        <v>34.380000000000003</v>
      </c>
      <c r="Q71">
        <v>35.71</v>
      </c>
      <c r="R71">
        <v>14.46</v>
      </c>
      <c r="S71">
        <v>7.41</v>
      </c>
      <c r="T71">
        <v>11.35</v>
      </c>
      <c r="U71">
        <v>29.92</v>
      </c>
      <c r="V71">
        <v>76</v>
      </c>
      <c r="W71">
        <v>18.5</v>
      </c>
      <c r="X71">
        <v>33.840000000000003</v>
      </c>
      <c r="Y71" t="s">
        <v>73</v>
      </c>
      <c r="Z71">
        <v>29.23</v>
      </c>
    </row>
    <row r="72" spans="1:26" x14ac:dyDescent="0.3">
      <c r="A72" t="s">
        <v>1198</v>
      </c>
      <c r="B72" t="s">
        <v>1199</v>
      </c>
      <c r="C72">
        <v>14.34</v>
      </c>
      <c r="D72">
        <v>14.82</v>
      </c>
      <c r="E72">
        <v>15.46</v>
      </c>
      <c r="F72">
        <v>13.55</v>
      </c>
      <c r="G72">
        <v>15.08</v>
      </c>
      <c r="H72">
        <v>14.64</v>
      </c>
      <c r="I72">
        <v>13.82</v>
      </c>
      <c r="J72">
        <v>24.84</v>
      </c>
      <c r="K72">
        <v>10.17</v>
      </c>
      <c r="L72">
        <v>9.98</v>
      </c>
      <c r="M72">
        <v>32.590000000000003</v>
      </c>
      <c r="N72">
        <v>2.52</v>
      </c>
      <c r="O72">
        <v>9.16</v>
      </c>
      <c r="P72">
        <v>36.49</v>
      </c>
      <c r="Q72">
        <v>41</v>
      </c>
      <c r="R72">
        <v>18.079999999999998</v>
      </c>
      <c r="S72">
        <v>8.6300000000000008</v>
      </c>
      <c r="T72">
        <v>9.68</v>
      </c>
      <c r="U72">
        <v>22.02</v>
      </c>
      <c r="V72">
        <v>56.73</v>
      </c>
      <c r="W72">
        <v>16.59</v>
      </c>
      <c r="X72">
        <v>26.92</v>
      </c>
      <c r="Y72">
        <v>3.24</v>
      </c>
      <c r="Z72">
        <v>29.98</v>
      </c>
    </row>
    <row r="73" spans="1:26" x14ac:dyDescent="0.3">
      <c r="A73" t="s">
        <v>1200</v>
      </c>
      <c r="B73" t="s">
        <v>268</v>
      </c>
      <c r="C73">
        <v>17.940000000000001</v>
      </c>
      <c r="D73">
        <v>13.32</v>
      </c>
      <c r="E73">
        <v>30.61</v>
      </c>
      <c r="F73">
        <v>20.03</v>
      </c>
      <c r="G73">
        <v>14.21</v>
      </c>
      <c r="H73">
        <v>21.42</v>
      </c>
      <c r="I73">
        <v>16.739999999999998</v>
      </c>
      <c r="J73">
        <v>29.51</v>
      </c>
      <c r="K73">
        <v>13.99</v>
      </c>
      <c r="L73">
        <v>12.27</v>
      </c>
      <c r="M73">
        <v>39.35</v>
      </c>
      <c r="N73">
        <v>7.13</v>
      </c>
      <c r="O73">
        <v>14.48</v>
      </c>
      <c r="P73">
        <v>45.45</v>
      </c>
      <c r="Q73">
        <v>42.12</v>
      </c>
      <c r="R73">
        <v>16.510000000000002</v>
      </c>
      <c r="S73">
        <v>8.44</v>
      </c>
      <c r="T73">
        <v>30.84</v>
      </c>
      <c r="U73">
        <v>27.88</v>
      </c>
      <c r="V73">
        <v>61.02</v>
      </c>
      <c r="W73">
        <v>21.61</v>
      </c>
      <c r="X73">
        <v>40.229999999999997</v>
      </c>
      <c r="Y73" t="s">
        <v>73</v>
      </c>
      <c r="Z73">
        <v>49.33</v>
      </c>
    </row>
    <row r="74" spans="1:26" x14ac:dyDescent="0.3">
      <c r="A74" t="s">
        <v>1201</v>
      </c>
      <c r="B74" t="s">
        <v>1202</v>
      </c>
      <c r="C74">
        <v>18.7</v>
      </c>
      <c r="D74">
        <v>18.28</v>
      </c>
      <c r="E74">
        <v>21.73</v>
      </c>
      <c r="F74">
        <v>20.07</v>
      </c>
      <c r="G74">
        <v>16.07</v>
      </c>
      <c r="H74">
        <v>20.62</v>
      </c>
      <c r="I74">
        <v>17.190000000000001</v>
      </c>
      <c r="J74">
        <v>29.82</v>
      </c>
      <c r="K74">
        <v>14.6</v>
      </c>
      <c r="L74">
        <v>17.28</v>
      </c>
      <c r="M74">
        <v>27.02</v>
      </c>
      <c r="N74">
        <v>4.12</v>
      </c>
      <c r="O74">
        <v>12.05</v>
      </c>
      <c r="P74">
        <v>39.71</v>
      </c>
      <c r="Q74">
        <v>44.92</v>
      </c>
      <c r="R74">
        <v>18.690000000000001</v>
      </c>
      <c r="S74">
        <v>11.67</v>
      </c>
      <c r="T74">
        <v>17.5</v>
      </c>
      <c r="U74">
        <v>27.86</v>
      </c>
      <c r="V74">
        <v>94.51</v>
      </c>
      <c r="W74">
        <v>29.24</v>
      </c>
      <c r="X74">
        <v>40.630000000000003</v>
      </c>
      <c r="Y74" t="s">
        <v>73</v>
      </c>
      <c r="Z74">
        <v>36.22</v>
      </c>
    </row>
    <row r="75" spans="1:26" x14ac:dyDescent="0.3">
      <c r="A75" t="s">
        <v>1203</v>
      </c>
      <c r="B75" t="s">
        <v>270</v>
      </c>
      <c r="C75">
        <v>16.2</v>
      </c>
      <c r="D75">
        <v>17.23</v>
      </c>
      <c r="E75">
        <v>23.35</v>
      </c>
      <c r="F75">
        <v>14.54</v>
      </c>
      <c r="G75">
        <v>15.27</v>
      </c>
      <c r="H75">
        <v>16.63</v>
      </c>
      <c r="I75">
        <v>15.3</v>
      </c>
      <c r="J75">
        <v>25.27</v>
      </c>
      <c r="K75">
        <v>12.04</v>
      </c>
      <c r="L75">
        <v>14.08</v>
      </c>
      <c r="M75">
        <v>32.81</v>
      </c>
      <c r="N75">
        <v>2.86</v>
      </c>
      <c r="O75">
        <v>11.93</v>
      </c>
      <c r="P75">
        <v>43.65</v>
      </c>
      <c r="Q75">
        <v>41.47</v>
      </c>
      <c r="R75">
        <v>18.03</v>
      </c>
      <c r="S75">
        <v>10.32</v>
      </c>
      <c r="T75">
        <v>13.22</v>
      </c>
      <c r="U75">
        <v>22.79</v>
      </c>
      <c r="V75">
        <v>66.02</v>
      </c>
      <c r="W75">
        <v>23.72</v>
      </c>
      <c r="X75">
        <v>36.090000000000003</v>
      </c>
      <c r="Y75">
        <v>5.56</v>
      </c>
      <c r="Z75">
        <v>37.86</v>
      </c>
    </row>
    <row r="76" spans="1:26" x14ac:dyDescent="0.3">
      <c r="A76" t="s">
        <v>1204</v>
      </c>
      <c r="B76" t="s">
        <v>1205</v>
      </c>
      <c r="C76">
        <v>15.28</v>
      </c>
      <c r="D76">
        <v>12.99</v>
      </c>
      <c r="E76">
        <v>27.95</v>
      </c>
      <c r="F76">
        <v>15.5</v>
      </c>
      <c r="G76">
        <v>12.26</v>
      </c>
      <c r="H76">
        <v>16.010000000000002</v>
      </c>
      <c r="I76">
        <v>15.84</v>
      </c>
      <c r="J76">
        <v>20.11</v>
      </c>
      <c r="K76">
        <v>11.99</v>
      </c>
      <c r="L76">
        <v>12.73</v>
      </c>
      <c r="M76">
        <v>25.41</v>
      </c>
      <c r="N76">
        <v>3.61</v>
      </c>
      <c r="O76">
        <v>8.59</v>
      </c>
      <c r="P76">
        <v>72.94</v>
      </c>
      <c r="Q76">
        <v>38.81</v>
      </c>
      <c r="R76">
        <v>14.9</v>
      </c>
      <c r="S76">
        <v>10.49</v>
      </c>
      <c r="T76">
        <v>14.78</v>
      </c>
      <c r="U76">
        <v>31.06</v>
      </c>
      <c r="V76" t="s">
        <v>73</v>
      </c>
      <c r="W76">
        <v>25.78</v>
      </c>
      <c r="X76">
        <v>39.75</v>
      </c>
      <c r="Y76" t="s">
        <v>73</v>
      </c>
      <c r="Z76">
        <v>45.22</v>
      </c>
    </row>
    <row r="77" spans="1:26" x14ac:dyDescent="0.3">
      <c r="A77" t="s">
        <v>1206</v>
      </c>
      <c r="B77" t="s">
        <v>273</v>
      </c>
      <c r="C77">
        <v>21.12</v>
      </c>
      <c r="D77">
        <v>23.62</v>
      </c>
      <c r="E77">
        <v>30.14</v>
      </c>
      <c r="F77">
        <v>22.04</v>
      </c>
      <c r="G77">
        <v>16.39</v>
      </c>
      <c r="H77">
        <v>21.57</v>
      </c>
      <c r="I77">
        <v>19.739999999999998</v>
      </c>
      <c r="J77">
        <v>28.65</v>
      </c>
      <c r="K77">
        <v>14.09</v>
      </c>
      <c r="L77">
        <v>20.27</v>
      </c>
      <c r="M77">
        <v>41.57</v>
      </c>
      <c r="N77">
        <v>3.49</v>
      </c>
      <c r="O77">
        <v>16.18</v>
      </c>
      <c r="P77">
        <v>61.6</v>
      </c>
      <c r="Q77">
        <v>47.16</v>
      </c>
      <c r="R77">
        <v>19.489999999999998</v>
      </c>
      <c r="S77">
        <v>13.01</v>
      </c>
      <c r="T77">
        <v>19.57</v>
      </c>
      <c r="U77">
        <v>36.1</v>
      </c>
      <c r="V77">
        <v>81.36</v>
      </c>
      <c r="W77">
        <v>32.57</v>
      </c>
      <c r="X77">
        <v>60.77</v>
      </c>
      <c r="Y77" t="s">
        <v>73</v>
      </c>
      <c r="Z77">
        <v>48.32</v>
      </c>
    </row>
    <row r="78" spans="1:26" x14ac:dyDescent="0.3">
      <c r="A78" t="s">
        <v>1207</v>
      </c>
      <c r="B78" t="s">
        <v>1208</v>
      </c>
      <c r="C78">
        <v>12.3</v>
      </c>
      <c r="D78">
        <v>12.82</v>
      </c>
      <c r="E78">
        <v>13.53</v>
      </c>
      <c r="F78">
        <v>11.25</v>
      </c>
      <c r="G78">
        <v>13.8</v>
      </c>
      <c r="H78">
        <v>13.28</v>
      </c>
      <c r="I78">
        <v>11.11</v>
      </c>
      <c r="J78">
        <v>25.28</v>
      </c>
      <c r="K78">
        <v>7.02</v>
      </c>
      <c r="L78">
        <v>9.06</v>
      </c>
      <c r="M78">
        <v>27.89</v>
      </c>
      <c r="N78">
        <v>2.74</v>
      </c>
      <c r="O78">
        <v>7.52</v>
      </c>
      <c r="P78">
        <v>34.72</v>
      </c>
      <c r="Q78">
        <v>32.65</v>
      </c>
      <c r="R78">
        <v>16.52</v>
      </c>
      <c r="S78">
        <v>6.35</v>
      </c>
      <c r="T78">
        <v>10.16</v>
      </c>
      <c r="U78">
        <v>23.08</v>
      </c>
      <c r="V78">
        <v>29.28</v>
      </c>
      <c r="W78">
        <v>17.27</v>
      </c>
      <c r="X78">
        <v>33.380000000000003</v>
      </c>
      <c r="Y78">
        <v>0</v>
      </c>
      <c r="Z78">
        <v>34.43</v>
      </c>
    </row>
    <row r="79" spans="1:26" x14ac:dyDescent="0.3">
      <c r="A79" t="s">
        <v>1209</v>
      </c>
      <c r="B79" t="s">
        <v>276</v>
      </c>
      <c r="C79">
        <v>11.71</v>
      </c>
      <c r="D79">
        <v>11.49</v>
      </c>
      <c r="E79">
        <v>7.38</v>
      </c>
      <c r="F79">
        <v>11.27</v>
      </c>
      <c r="G79">
        <v>15.02</v>
      </c>
      <c r="H79">
        <v>12.64</v>
      </c>
      <c r="I79">
        <v>10.93</v>
      </c>
      <c r="J79">
        <v>21.71</v>
      </c>
      <c r="K79">
        <v>9.09</v>
      </c>
      <c r="L79">
        <v>7.06</v>
      </c>
      <c r="M79">
        <v>28.91</v>
      </c>
      <c r="N79">
        <v>1.77</v>
      </c>
      <c r="O79">
        <v>6.52</v>
      </c>
      <c r="P79">
        <v>31.72</v>
      </c>
      <c r="Q79">
        <v>31.99</v>
      </c>
      <c r="R79">
        <v>18.23</v>
      </c>
      <c r="S79">
        <v>9.59</v>
      </c>
      <c r="T79">
        <v>5.72</v>
      </c>
      <c r="U79">
        <v>21.01</v>
      </c>
      <c r="V79">
        <v>44.23</v>
      </c>
      <c r="W79">
        <v>16.63</v>
      </c>
      <c r="X79">
        <v>29.72</v>
      </c>
      <c r="Y79" t="s">
        <v>73</v>
      </c>
      <c r="Z79">
        <v>34.119999999999997</v>
      </c>
    </row>
    <row r="80" spans="1:26" x14ac:dyDescent="0.3">
      <c r="A80" t="s">
        <v>1210</v>
      </c>
      <c r="B80" t="s">
        <v>278</v>
      </c>
      <c r="C80">
        <v>12.73</v>
      </c>
      <c r="D80">
        <v>12.04</v>
      </c>
      <c r="E80">
        <v>11.04</v>
      </c>
      <c r="F80">
        <v>12.08</v>
      </c>
      <c r="G80">
        <v>16.34</v>
      </c>
      <c r="H80">
        <v>13.52</v>
      </c>
      <c r="I80">
        <v>12.39</v>
      </c>
      <c r="J80">
        <v>24.5</v>
      </c>
      <c r="K80">
        <v>9.3000000000000007</v>
      </c>
      <c r="L80">
        <v>7.24</v>
      </c>
      <c r="M80">
        <v>29.95</v>
      </c>
      <c r="N80">
        <v>1.99</v>
      </c>
      <c r="O80">
        <v>6.95</v>
      </c>
      <c r="P80">
        <v>35.19</v>
      </c>
      <c r="Q80">
        <v>37.340000000000003</v>
      </c>
      <c r="R80">
        <v>19.309999999999999</v>
      </c>
      <c r="S80">
        <v>8.99</v>
      </c>
      <c r="T80">
        <v>7.88</v>
      </c>
      <c r="U80">
        <v>20.02</v>
      </c>
      <c r="V80">
        <v>52.19</v>
      </c>
      <c r="W80">
        <v>15.66</v>
      </c>
      <c r="X80">
        <v>24.75</v>
      </c>
      <c r="Y80">
        <v>0</v>
      </c>
      <c r="Z80">
        <v>35.21</v>
      </c>
    </row>
    <row r="81" spans="1:26" x14ac:dyDescent="0.3">
      <c r="A81" t="s">
        <v>1211</v>
      </c>
      <c r="B81" t="s">
        <v>1212</v>
      </c>
      <c r="C81">
        <v>11.86</v>
      </c>
      <c r="D81">
        <v>12.08</v>
      </c>
      <c r="E81">
        <v>15.79</v>
      </c>
      <c r="F81">
        <v>10.46</v>
      </c>
      <c r="G81">
        <v>12.85</v>
      </c>
      <c r="H81">
        <v>11.67</v>
      </c>
      <c r="I81">
        <v>11.94</v>
      </c>
      <c r="J81">
        <v>24.89</v>
      </c>
      <c r="K81">
        <v>8.42</v>
      </c>
      <c r="L81">
        <v>7.18</v>
      </c>
      <c r="M81">
        <v>34.840000000000003</v>
      </c>
      <c r="N81">
        <v>2.41</v>
      </c>
      <c r="O81">
        <v>6.69</v>
      </c>
      <c r="P81">
        <v>24.22</v>
      </c>
      <c r="Q81">
        <v>33.369999999999997</v>
      </c>
      <c r="R81">
        <v>14.84</v>
      </c>
      <c r="S81">
        <v>8.43</v>
      </c>
      <c r="T81">
        <v>12.03</v>
      </c>
      <c r="U81">
        <v>18.98</v>
      </c>
      <c r="V81">
        <v>79.900000000000006</v>
      </c>
      <c r="W81">
        <v>22.83</v>
      </c>
      <c r="X81">
        <v>35.159999999999997</v>
      </c>
      <c r="Y81" t="s">
        <v>73</v>
      </c>
      <c r="Z81">
        <v>33.33</v>
      </c>
    </row>
    <row r="82" spans="1:26" x14ac:dyDescent="0.3">
      <c r="A82" t="s">
        <v>1213</v>
      </c>
      <c r="B82" t="s">
        <v>1214</v>
      </c>
      <c r="C82">
        <v>11.46</v>
      </c>
      <c r="D82">
        <v>9.6999999999999993</v>
      </c>
      <c r="E82">
        <v>11.25</v>
      </c>
      <c r="F82">
        <v>11.49</v>
      </c>
      <c r="G82">
        <v>13.43</v>
      </c>
      <c r="H82">
        <v>12.55</v>
      </c>
      <c r="I82">
        <v>11.35</v>
      </c>
      <c r="J82">
        <v>23.46</v>
      </c>
      <c r="K82">
        <v>10.61</v>
      </c>
      <c r="L82">
        <v>5.7</v>
      </c>
      <c r="M82">
        <v>23.67</v>
      </c>
      <c r="N82">
        <v>2.2400000000000002</v>
      </c>
      <c r="O82">
        <v>8.48</v>
      </c>
      <c r="P82">
        <v>31.93</v>
      </c>
      <c r="Q82">
        <v>32.94</v>
      </c>
      <c r="R82">
        <v>15.87</v>
      </c>
      <c r="S82">
        <v>8.0399999999999991</v>
      </c>
      <c r="T82">
        <v>7.05</v>
      </c>
      <c r="U82">
        <v>19.68</v>
      </c>
      <c r="V82">
        <v>49.97</v>
      </c>
      <c r="W82">
        <v>13.36</v>
      </c>
      <c r="X82">
        <v>21.04</v>
      </c>
      <c r="Y82">
        <v>19.079999999999998</v>
      </c>
      <c r="Z82">
        <v>25.6</v>
      </c>
    </row>
    <row r="83" spans="1:26" x14ac:dyDescent="0.3">
      <c r="A83" t="s">
        <v>1215</v>
      </c>
      <c r="B83" t="s">
        <v>878</v>
      </c>
      <c r="C83">
        <v>12.39</v>
      </c>
      <c r="D83">
        <v>10.41</v>
      </c>
      <c r="E83">
        <v>13.47</v>
      </c>
      <c r="F83">
        <v>12.52</v>
      </c>
      <c r="G83">
        <v>13.58</v>
      </c>
      <c r="H83">
        <v>13.68</v>
      </c>
      <c r="I83">
        <v>12.1</v>
      </c>
      <c r="J83">
        <v>24.48</v>
      </c>
      <c r="K83">
        <v>9.31</v>
      </c>
      <c r="L83">
        <v>9.0500000000000007</v>
      </c>
      <c r="M83">
        <v>23.43</v>
      </c>
      <c r="N83">
        <v>2.83</v>
      </c>
      <c r="O83">
        <v>10.53</v>
      </c>
      <c r="P83">
        <v>39.79</v>
      </c>
      <c r="Q83">
        <v>37.11</v>
      </c>
      <c r="R83">
        <v>16.489999999999998</v>
      </c>
      <c r="S83">
        <v>7.19</v>
      </c>
      <c r="T83">
        <v>6.81</v>
      </c>
      <c r="U83">
        <v>18.98</v>
      </c>
      <c r="V83">
        <v>56.23</v>
      </c>
      <c r="W83">
        <v>12</v>
      </c>
      <c r="X83">
        <v>20.5</v>
      </c>
      <c r="Y83">
        <v>29.63</v>
      </c>
      <c r="Z83">
        <v>27.88</v>
      </c>
    </row>
    <row r="84" spans="1:26" x14ac:dyDescent="0.3">
      <c r="A84" t="s">
        <v>1216</v>
      </c>
      <c r="B84" t="s">
        <v>315</v>
      </c>
      <c r="C84">
        <v>13.5</v>
      </c>
      <c r="D84">
        <v>10.6</v>
      </c>
      <c r="E84">
        <v>17.61</v>
      </c>
      <c r="F84">
        <v>14.59</v>
      </c>
      <c r="G84">
        <v>11.89</v>
      </c>
      <c r="H84">
        <v>15.26</v>
      </c>
      <c r="I84">
        <v>13.24</v>
      </c>
      <c r="J84">
        <v>23.09</v>
      </c>
      <c r="K84">
        <v>11.71</v>
      </c>
      <c r="L84">
        <v>7.99</v>
      </c>
      <c r="M84">
        <v>26.7</v>
      </c>
      <c r="N84">
        <v>4.04</v>
      </c>
      <c r="O84">
        <v>11.96</v>
      </c>
      <c r="P84">
        <v>42.26</v>
      </c>
      <c r="Q84">
        <v>36.17</v>
      </c>
      <c r="R84">
        <v>14.18</v>
      </c>
      <c r="S84">
        <v>7.54</v>
      </c>
      <c r="T84">
        <v>10.79</v>
      </c>
      <c r="U84">
        <v>21.09</v>
      </c>
      <c r="V84">
        <v>59.28</v>
      </c>
      <c r="W84">
        <v>13.73</v>
      </c>
      <c r="X84">
        <v>24.19</v>
      </c>
      <c r="Y84">
        <v>17.16</v>
      </c>
      <c r="Z84">
        <v>24.63</v>
      </c>
    </row>
    <row r="85" spans="1:26" x14ac:dyDescent="0.3">
      <c r="A85" t="s">
        <v>1217</v>
      </c>
      <c r="B85" t="s">
        <v>1218</v>
      </c>
      <c r="C85">
        <v>14.97</v>
      </c>
      <c r="D85">
        <v>11.81</v>
      </c>
      <c r="E85">
        <v>25.9</v>
      </c>
      <c r="F85">
        <v>15.31</v>
      </c>
      <c r="G85">
        <v>11</v>
      </c>
      <c r="H85">
        <v>15.91</v>
      </c>
      <c r="I85">
        <v>15.5</v>
      </c>
      <c r="J85">
        <v>25.72</v>
      </c>
      <c r="K85">
        <v>15.52</v>
      </c>
      <c r="L85">
        <v>11.63</v>
      </c>
      <c r="M85">
        <v>26.82</v>
      </c>
      <c r="N85">
        <v>4.78</v>
      </c>
      <c r="O85">
        <v>16.52</v>
      </c>
      <c r="P85">
        <v>62.26</v>
      </c>
      <c r="Q85">
        <v>35.26</v>
      </c>
      <c r="R85">
        <v>13.3</v>
      </c>
      <c r="S85">
        <v>5.86</v>
      </c>
      <c r="T85">
        <v>15.1</v>
      </c>
      <c r="U85">
        <v>20.55</v>
      </c>
      <c r="V85">
        <v>93.75</v>
      </c>
      <c r="W85">
        <v>12.7</v>
      </c>
      <c r="X85">
        <v>19.12</v>
      </c>
      <c r="Y85">
        <v>16.5</v>
      </c>
      <c r="Z85">
        <v>24.17</v>
      </c>
    </row>
    <row r="86" spans="1:26" x14ac:dyDescent="0.3">
      <c r="A86" t="s">
        <v>1219</v>
      </c>
      <c r="B86" t="s">
        <v>327</v>
      </c>
      <c r="C86">
        <v>15.06</v>
      </c>
      <c r="D86">
        <v>14.63</v>
      </c>
      <c r="E86">
        <v>19.059999999999999</v>
      </c>
      <c r="F86">
        <v>15.51</v>
      </c>
      <c r="G86">
        <v>12.56</v>
      </c>
      <c r="H86">
        <v>15.76</v>
      </c>
      <c r="I86">
        <v>14.65</v>
      </c>
      <c r="J86">
        <v>26.34</v>
      </c>
      <c r="K86">
        <v>8.84</v>
      </c>
      <c r="L86">
        <v>12.16</v>
      </c>
      <c r="M86">
        <v>27.13</v>
      </c>
      <c r="N86">
        <v>2.79</v>
      </c>
      <c r="O86">
        <v>10.38</v>
      </c>
      <c r="P86">
        <v>48.2</v>
      </c>
      <c r="Q86">
        <v>39.76</v>
      </c>
      <c r="R86">
        <v>15.21</v>
      </c>
      <c r="S86">
        <v>7.05</v>
      </c>
      <c r="T86">
        <v>11.94</v>
      </c>
      <c r="U86">
        <v>25.53</v>
      </c>
      <c r="V86">
        <v>62.6</v>
      </c>
      <c r="W86">
        <v>16.8</v>
      </c>
      <c r="X86">
        <v>24.05</v>
      </c>
      <c r="Y86">
        <v>14.29</v>
      </c>
      <c r="Z86">
        <v>29.8</v>
      </c>
    </row>
    <row r="87" spans="1:26" x14ac:dyDescent="0.3">
      <c r="A87" t="s">
        <v>1220</v>
      </c>
      <c r="B87" t="s">
        <v>1221</v>
      </c>
      <c r="C87">
        <v>17.87</v>
      </c>
      <c r="D87">
        <v>17.63</v>
      </c>
      <c r="E87">
        <v>21.11</v>
      </c>
      <c r="F87">
        <v>17.87</v>
      </c>
      <c r="G87">
        <v>16.579999999999998</v>
      </c>
      <c r="H87">
        <v>17.809999999999999</v>
      </c>
      <c r="I87">
        <v>18.02</v>
      </c>
      <c r="J87">
        <v>30.81</v>
      </c>
      <c r="K87">
        <v>12.85</v>
      </c>
      <c r="L87">
        <v>12.99</v>
      </c>
      <c r="M87">
        <v>35.53</v>
      </c>
      <c r="N87">
        <v>3.76</v>
      </c>
      <c r="O87">
        <v>12.09</v>
      </c>
      <c r="P87">
        <v>54.2</v>
      </c>
      <c r="Q87">
        <v>43.87</v>
      </c>
      <c r="R87">
        <v>19.91</v>
      </c>
      <c r="S87">
        <v>10.78</v>
      </c>
      <c r="T87">
        <v>13.04</v>
      </c>
      <c r="U87">
        <v>30.89</v>
      </c>
      <c r="V87">
        <v>62.08</v>
      </c>
      <c r="W87">
        <v>22.56</v>
      </c>
      <c r="X87">
        <v>29.59</v>
      </c>
      <c r="Y87">
        <v>25</v>
      </c>
      <c r="Z87">
        <v>31.15</v>
      </c>
    </row>
    <row r="88" spans="1:26" x14ac:dyDescent="0.3">
      <c r="A88" t="s">
        <v>1222</v>
      </c>
      <c r="B88" t="s">
        <v>326</v>
      </c>
      <c r="C88">
        <v>19.899999999999999</v>
      </c>
      <c r="D88">
        <v>21.25</v>
      </c>
      <c r="E88">
        <v>32.15</v>
      </c>
      <c r="F88">
        <v>20.14</v>
      </c>
      <c r="G88">
        <v>15.09</v>
      </c>
      <c r="H88">
        <v>20.78</v>
      </c>
      <c r="I88">
        <v>18.559999999999999</v>
      </c>
      <c r="J88">
        <v>26.4</v>
      </c>
      <c r="K88">
        <v>12.36</v>
      </c>
      <c r="L88">
        <v>15.24</v>
      </c>
      <c r="M88">
        <v>46.44</v>
      </c>
      <c r="N88">
        <v>4.29</v>
      </c>
      <c r="O88">
        <v>13.03</v>
      </c>
      <c r="P88">
        <v>48.18</v>
      </c>
      <c r="Q88">
        <v>48</v>
      </c>
      <c r="R88">
        <v>17.91</v>
      </c>
      <c r="S88">
        <v>10.16</v>
      </c>
      <c r="T88">
        <v>20.13</v>
      </c>
      <c r="U88">
        <v>34.479999999999997</v>
      </c>
      <c r="V88">
        <v>88.4</v>
      </c>
      <c r="W88">
        <v>26.05</v>
      </c>
      <c r="X88">
        <v>37.92</v>
      </c>
      <c r="Y88" t="s">
        <v>73</v>
      </c>
      <c r="Z88">
        <v>37.6</v>
      </c>
    </row>
    <row r="89" spans="1:26" x14ac:dyDescent="0.3">
      <c r="A89" t="s">
        <v>1223</v>
      </c>
      <c r="B89" t="s">
        <v>1224</v>
      </c>
      <c r="C89">
        <v>15.27</v>
      </c>
      <c r="D89">
        <v>13.58</v>
      </c>
      <c r="E89">
        <v>16.850000000000001</v>
      </c>
      <c r="F89">
        <v>16.7</v>
      </c>
      <c r="G89">
        <v>13.1</v>
      </c>
      <c r="H89">
        <v>16.670000000000002</v>
      </c>
      <c r="I89">
        <v>14.84</v>
      </c>
      <c r="J89">
        <v>23.67</v>
      </c>
      <c r="K89">
        <v>13.86</v>
      </c>
      <c r="L89">
        <v>10.06</v>
      </c>
      <c r="M89">
        <v>28.52</v>
      </c>
      <c r="N89">
        <v>4.9000000000000004</v>
      </c>
      <c r="O89">
        <v>13.31</v>
      </c>
      <c r="P89">
        <v>42.56</v>
      </c>
      <c r="Q89">
        <v>37.520000000000003</v>
      </c>
      <c r="R89">
        <v>15.32</v>
      </c>
      <c r="S89">
        <v>9.3699999999999992</v>
      </c>
      <c r="T89">
        <v>12.21</v>
      </c>
      <c r="U89">
        <v>24.47</v>
      </c>
      <c r="V89">
        <v>70.19</v>
      </c>
      <c r="W89">
        <v>16.57</v>
      </c>
      <c r="X89">
        <v>21.23</v>
      </c>
      <c r="Y89">
        <v>24.3</v>
      </c>
      <c r="Z89">
        <v>28.9</v>
      </c>
    </row>
    <row r="90" spans="1:26" x14ac:dyDescent="0.3">
      <c r="A90" t="s">
        <v>1225</v>
      </c>
      <c r="B90" t="s">
        <v>1226</v>
      </c>
      <c r="C90">
        <v>12.26</v>
      </c>
      <c r="D90">
        <v>14.31</v>
      </c>
      <c r="E90">
        <v>10.37</v>
      </c>
      <c r="F90">
        <v>11.74</v>
      </c>
      <c r="G90">
        <v>12.53</v>
      </c>
      <c r="H90">
        <v>12.38</v>
      </c>
      <c r="I90">
        <v>11.08</v>
      </c>
      <c r="J90">
        <v>25.15</v>
      </c>
      <c r="K90">
        <v>7.57</v>
      </c>
      <c r="L90">
        <v>11.66</v>
      </c>
      <c r="M90">
        <v>25.5</v>
      </c>
      <c r="N90">
        <v>2.72</v>
      </c>
      <c r="O90">
        <v>7.15</v>
      </c>
      <c r="P90">
        <v>33.92</v>
      </c>
      <c r="Q90">
        <v>33.4</v>
      </c>
      <c r="R90">
        <v>14.96</v>
      </c>
      <c r="S90">
        <v>6.2</v>
      </c>
      <c r="T90">
        <v>8.81</v>
      </c>
      <c r="U90">
        <v>19.59</v>
      </c>
      <c r="V90">
        <v>52.85</v>
      </c>
      <c r="W90">
        <v>13.71</v>
      </c>
      <c r="X90">
        <v>27.82</v>
      </c>
      <c r="Y90">
        <v>17.05</v>
      </c>
      <c r="Z90">
        <v>31.78</v>
      </c>
    </row>
    <row r="91" spans="1:26" x14ac:dyDescent="0.3">
      <c r="A91" t="s">
        <v>1227</v>
      </c>
      <c r="B91" t="s">
        <v>339</v>
      </c>
      <c r="C91">
        <v>13.7</v>
      </c>
      <c r="D91">
        <v>17.559999999999999</v>
      </c>
      <c r="E91">
        <v>10.71</v>
      </c>
      <c r="F91">
        <v>13.26</v>
      </c>
      <c r="G91">
        <v>12.47</v>
      </c>
      <c r="H91">
        <v>13.05</v>
      </c>
      <c r="I91">
        <v>12.32</v>
      </c>
      <c r="J91">
        <v>23.05</v>
      </c>
      <c r="K91">
        <v>8.4600000000000009</v>
      </c>
      <c r="L91">
        <v>11.54</v>
      </c>
      <c r="M91">
        <v>31.91</v>
      </c>
      <c r="N91">
        <v>2.38</v>
      </c>
      <c r="O91">
        <v>8.3699999999999992</v>
      </c>
      <c r="P91">
        <v>31.39</v>
      </c>
      <c r="Q91">
        <v>36.64</v>
      </c>
      <c r="R91">
        <v>14.72</v>
      </c>
      <c r="S91">
        <v>7.81</v>
      </c>
      <c r="T91">
        <v>8.59</v>
      </c>
      <c r="U91">
        <v>24.28</v>
      </c>
      <c r="V91">
        <v>65.63</v>
      </c>
      <c r="W91">
        <v>17.010000000000002</v>
      </c>
      <c r="X91">
        <v>33.619999999999997</v>
      </c>
      <c r="Y91">
        <v>20.350000000000001</v>
      </c>
      <c r="Z91">
        <v>32.57</v>
      </c>
    </row>
    <row r="92" spans="1:26" x14ac:dyDescent="0.3">
      <c r="A92" t="s">
        <v>1228</v>
      </c>
      <c r="B92" t="s">
        <v>340</v>
      </c>
      <c r="C92">
        <v>17.079999999999998</v>
      </c>
      <c r="D92">
        <v>13.54</v>
      </c>
      <c r="E92">
        <v>42.61</v>
      </c>
      <c r="F92">
        <v>13.79</v>
      </c>
      <c r="G92">
        <v>13.37</v>
      </c>
      <c r="H92">
        <v>15.61</v>
      </c>
      <c r="I92">
        <v>20.2</v>
      </c>
      <c r="J92">
        <v>26.74</v>
      </c>
      <c r="K92">
        <v>11.54</v>
      </c>
      <c r="L92">
        <v>8.41</v>
      </c>
      <c r="M92">
        <v>41.67</v>
      </c>
      <c r="N92">
        <v>2.92</v>
      </c>
      <c r="O92">
        <v>13.67</v>
      </c>
      <c r="P92">
        <v>32.380000000000003</v>
      </c>
      <c r="Q92">
        <v>42.44</v>
      </c>
      <c r="R92">
        <v>16.63</v>
      </c>
      <c r="S92">
        <v>11.07</v>
      </c>
      <c r="T92">
        <v>16.32</v>
      </c>
      <c r="U92">
        <v>24.97</v>
      </c>
      <c r="V92">
        <v>82.35</v>
      </c>
      <c r="W92">
        <v>22.58</v>
      </c>
      <c r="X92">
        <v>35.1</v>
      </c>
      <c r="Y92" t="s">
        <v>73</v>
      </c>
      <c r="Z92">
        <v>36.97</v>
      </c>
    </row>
    <row r="93" spans="1:26" x14ac:dyDescent="0.3">
      <c r="A93" t="s">
        <v>1229</v>
      </c>
      <c r="B93" t="s">
        <v>1230</v>
      </c>
      <c r="C93">
        <v>13.82</v>
      </c>
      <c r="D93">
        <v>12.01</v>
      </c>
      <c r="E93">
        <v>11.46</v>
      </c>
      <c r="F93">
        <v>14.94</v>
      </c>
      <c r="G93">
        <v>14.27</v>
      </c>
      <c r="H93">
        <v>15.69</v>
      </c>
      <c r="I93">
        <v>13.07</v>
      </c>
      <c r="J93">
        <v>20.420000000000002</v>
      </c>
      <c r="K93">
        <v>12.18</v>
      </c>
      <c r="L93">
        <v>9.51</v>
      </c>
      <c r="M93">
        <v>28.92</v>
      </c>
      <c r="N93">
        <v>2.87</v>
      </c>
      <c r="O93">
        <v>8.94</v>
      </c>
      <c r="P93">
        <v>40.270000000000003</v>
      </c>
      <c r="Q93">
        <v>36.75</v>
      </c>
      <c r="R93">
        <v>17.02</v>
      </c>
      <c r="S93">
        <v>9.7100000000000009</v>
      </c>
      <c r="T93">
        <v>9.89</v>
      </c>
      <c r="U93">
        <v>21.28</v>
      </c>
      <c r="V93">
        <v>61.15</v>
      </c>
      <c r="W93">
        <v>19.37</v>
      </c>
      <c r="X93">
        <v>30.25</v>
      </c>
      <c r="Y93">
        <v>6.12</v>
      </c>
      <c r="Z93">
        <v>32.94</v>
      </c>
    </row>
    <row r="94" spans="1:26" x14ac:dyDescent="0.3">
      <c r="A94" t="s">
        <v>1231</v>
      </c>
      <c r="B94" t="s">
        <v>1232</v>
      </c>
      <c r="C94">
        <v>15.08</v>
      </c>
      <c r="D94">
        <v>17.079999999999998</v>
      </c>
      <c r="E94">
        <v>16.899999999999999</v>
      </c>
      <c r="F94">
        <v>13.88</v>
      </c>
      <c r="G94">
        <v>14.9</v>
      </c>
      <c r="H94">
        <v>16.25</v>
      </c>
      <c r="I94">
        <v>13.01</v>
      </c>
      <c r="J94">
        <v>22.81</v>
      </c>
      <c r="K94">
        <v>10.54</v>
      </c>
      <c r="L94">
        <v>11.24</v>
      </c>
      <c r="M94">
        <v>40.520000000000003</v>
      </c>
      <c r="N94">
        <v>2.17</v>
      </c>
      <c r="O94">
        <v>8.06</v>
      </c>
      <c r="P94">
        <v>45.64</v>
      </c>
      <c r="Q94">
        <v>35.83</v>
      </c>
      <c r="R94">
        <v>17.739999999999998</v>
      </c>
      <c r="S94">
        <v>11.47</v>
      </c>
      <c r="T94">
        <v>6.72</v>
      </c>
      <c r="U94">
        <v>32.380000000000003</v>
      </c>
      <c r="V94">
        <v>62.33</v>
      </c>
      <c r="W94">
        <v>23.26</v>
      </c>
      <c r="X94">
        <v>32.92</v>
      </c>
      <c r="Y94">
        <v>9.33</v>
      </c>
      <c r="Z94">
        <v>41.67</v>
      </c>
    </row>
    <row r="95" spans="1:26" x14ac:dyDescent="0.3">
      <c r="A95" t="s">
        <v>1233</v>
      </c>
      <c r="B95" t="s">
        <v>347</v>
      </c>
      <c r="C95">
        <v>14.46</v>
      </c>
      <c r="D95">
        <v>13.77</v>
      </c>
      <c r="E95">
        <v>16.96</v>
      </c>
      <c r="F95">
        <v>14.74</v>
      </c>
      <c r="G95">
        <v>13.73</v>
      </c>
      <c r="H95">
        <v>16.36</v>
      </c>
      <c r="I95">
        <v>13.1</v>
      </c>
      <c r="J95">
        <v>23.25</v>
      </c>
      <c r="K95">
        <v>10.25</v>
      </c>
      <c r="L95">
        <v>9.39</v>
      </c>
      <c r="M95">
        <v>34.11</v>
      </c>
      <c r="N95">
        <v>2.86</v>
      </c>
      <c r="O95">
        <v>9.3800000000000008</v>
      </c>
      <c r="P95">
        <v>39.659999999999997</v>
      </c>
      <c r="Q95">
        <v>37.76</v>
      </c>
      <c r="R95">
        <v>16.12</v>
      </c>
      <c r="S95">
        <v>9.6300000000000008</v>
      </c>
      <c r="T95">
        <v>9.77</v>
      </c>
      <c r="U95">
        <v>27.44</v>
      </c>
      <c r="V95">
        <v>76.22</v>
      </c>
      <c r="W95">
        <v>21.7</v>
      </c>
      <c r="X95">
        <v>38.94</v>
      </c>
      <c r="Y95" t="s">
        <v>73</v>
      </c>
      <c r="Z95">
        <v>36.17</v>
      </c>
    </row>
    <row r="96" spans="1:26" x14ac:dyDescent="0.3">
      <c r="A96" t="s">
        <v>1234</v>
      </c>
      <c r="B96" t="s">
        <v>346</v>
      </c>
      <c r="C96">
        <v>10.82</v>
      </c>
      <c r="D96">
        <v>11.53</v>
      </c>
      <c r="E96">
        <v>8.83</v>
      </c>
      <c r="F96">
        <v>9.91</v>
      </c>
      <c r="G96">
        <v>13.86</v>
      </c>
      <c r="H96">
        <v>11.73</v>
      </c>
      <c r="I96">
        <v>9.6</v>
      </c>
      <c r="J96">
        <v>25.08</v>
      </c>
      <c r="K96">
        <v>6.43</v>
      </c>
      <c r="L96">
        <v>9.17</v>
      </c>
      <c r="M96">
        <v>24.26</v>
      </c>
      <c r="N96">
        <v>0.55000000000000004</v>
      </c>
      <c r="O96">
        <v>6.09</v>
      </c>
      <c r="P96">
        <v>16.03</v>
      </c>
      <c r="Q96">
        <v>35.07</v>
      </c>
      <c r="R96">
        <v>16.579999999999998</v>
      </c>
      <c r="S96">
        <v>4.83</v>
      </c>
      <c r="T96">
        <v>8.15</v>
      </c>
      <c r="U96">
        <v>23.04</v>
      </c>
      <c r="V96">
        <v>69.489999999999995</v>
      </c>
      <c r="W96">
        <v>16.350000000000001</v>
      </c>
      <c r="X96">
        <v>22.54</v>
      </c>
      <c r="Y96">
        <v>8.16</v>
      </c>
      <c r="Z96">
        <v>35.94</v>
      </c>
    </row>
    <row r="97" spans="1:26" x14ac:dyDescent="0.3">
      <c r="A97" t="s">
        <v>1235</v>
      </c>
      <c r="B97" t="s">
        <v>1236</v>
      </c>
      <c r="C97">
        <v>10.61</v>
      </c>
      <c r="D97">
        <v>8.61</v>
      </c>
      <c r="E97">
        <v>16.670000000000002</v>
      </c>
      <c r="F97">
        <v>10.19</v>
      </c>
      <c r="G97">
        <v>10.61</v>
      </c>
      <c r="H97">
        <v>11.83</v>
      </c>
      <c r="I97">
        <v>10.72</v>
      </c>
      <c r="J97">
        <v>22.78</v>
      </c>
      <c r="K97">
        <v>8.76</v>
      </c>
      <c r="L97">
        <v>6.84</v>
      </c>
      <c r="M97">
        <v>28.39</v>
      </c>
      <c r="N97">
        <v>2.69</v>
      </c>
      <c r="O97">
        <v>8.08</v>
      </c>
      <c r="P97">
        <v>47.37</v>
      </c>
      <c r="Q97">
        <v>30.06</v>
      </c>
      <c r="R97">
        <v>12.74</v>
      </c>
      <c r="S97">
        <v>8.19</v>
      </c>
      <c r="T97">
        <v>8.76</v>
      </c>
      <c r="U97">
        <v>20.32</v>
      </c>
      <c r="V97" t="s">
        <v>73</v>
      </c>
      <c r="W97">
        <v>14.31</v>
      </c>
      <c r="X97">
        <v>24.14</v>
      </c>
      <c r="Y97" t="s">
        <v>73</v>
      </c>
      <c r="Z97">
        <v>27.83</v>
      </c>
    </row>
    <row r="98" spans="1:26" x14ac:dyDescent="0.3">
      <c r="A98" t="s">
        <v>1237</v>
      </c>
      <c r="B98" t="s">
        <v>956</v>
      </c>
      <c r="C98">
        <v>12.13</v>
      </c>
      <c r="D98">
        <v>11.17</v>
      </c>
      <c r="E98">
        <v>12.17</v>
      </c>
      <c r="F98">
        <v>12.04</v>
      </c>
      <c r="G98">
        <v>13.8</v>
      </c>
      <c r="H98">
        <v>13.44</v>
      </c>
      <c r="I98">
        <v>11.5</v>
      </c>
      <c r="J98">
        <v>25.42</v>
      </c>
      <c r="K98">
        <v>9.2799999999999994</v>
      </c>
      <c r="L98">
        <v>8.27</v>
      </c>
      <c r="M98">
        <v>24.71</v>
      </c>
      <c r="N98">
        <v>2.2999999999999998</v>
      </c>
      <c r="O98">
        <v>8.1999999999999993</v>
      </c>
      <c r="P98">
        <v>37.51</v>
      </c>
      <c r="Q98">
        <v>35.520000000000003</v>
      </c>
      <c r="R98">
        <v>16.77</v>
      </c>
      <c r="S98">
        <v>7.71</v>
      </c>
      <c r="T98">
        <v>7.47</v>
      </c>
      <c r="U98">
        <v>19.670000000000002</v>
      </c>
      <c r="V98">
        <v>52.76</v>
      </c>
      <c r="W98">
        <v>14.51</v>
      </c>
      <c r="X98">
        <v>28.18</v>
      </c>
      <c r="Y98">
        <v>35.78</v>
      </c>
      <c r="Z98">
        <v>29.24</v>
      </c>
    </row>
    <row r="99" spans="1:26" x14ac:dyDescent="0.3">
      <c r="A99" t="s">
        <v>1238</v>
      </c>
      <c r="B99" t="s">
        <v>1239</v>
      </c>
      <c r="C99">
        <v>8.4499999999999993</v>
      </c>
      <c r="D99">
        <v>10.06</v>
      </c>
      <c r="E99">
        <v>7.01</v>
      </c>
      <c r="F99">
        <v>7.54</v>
      </c>
      <c r="G99">
        <v>11.01</v>
      </c>
      <c r="H99">
        <v>7.32</v>
      </c>
      <c r="I99">
        <v>8.67</v>
      </c>
      <c r="J99">
        <v>18.2</v>
      </c>
      <c r="K99">
        <v>7.38</v>
      </c>
      <c r="L99">
        <v>7.79</v>
      </c>
      <c r="M99">
        <v>14.62</v>
      </c>
      <c r="N99">
        <v>3.73</v>
      </c>
      <c r="O99">
        <v>6.73</v>
      </c>
      <c r="P99">
        <v>10.48</v>
      </c>
      <c r="Q99">
        <v>20.37</v>
      </c>
      <c r="R99">
        <v>10.49</v>
      </c>
      <c r="S99">
        <v>5.46</v>
      </c>
      <c r="T99">
        <v>7.48</v>
      </c>
      <c r="U99">
        <v>14.45</v>
      </c>
      <c r="V99">
        <v>42.86</v>
      </c>
      <c r="W99">
        <v>6.37</v>
      </c>
      <c r="X99">
        <v>6.03</v>
      </c>
      <c r="Y99">
        <v>16.25</v>
      </c>
      <c r="Z99">
        <v>11.72</v>
      </c>
    </row>
    <row r="100" spans="1:26" x14ac:dyDescent="0.3">
      <c r="A100" t="s">
        <v>1240</v>
      </c>
      <c r="B100" t="s">
        <v>896</v>
      </c>
      <c r="C100">
        <v>8.49</v>
      </c>
      <c r="D100">
        <v>8.8699999999999992</v>
      </c>
      <c r="E100">
        <v>7.32</v>
      </c>
      <c r="F100">
        <v>7.74</v>
      </c>
      <c r="G100">
        <v>11.72</v>
      </c>
      <c r="H100">
        <v>7.77</v>
      </c>
      <c r="I100">
        <v>9.01</v>
      </c>
      <c r="J100">
        <v>19.62</v>
      </c>
      <c r="K100">
        <v>7.75</v>
      </c>
      <c r="L100">
        <v>6.39</v>
      </c>
      <c r="M100">
        <v>14.45</v>
      </c>
      <c r="N100">
        <v>3.17</v>
      </c>
      <c r="O100">
        <v>7.58</v>
      </c>
      <c r="P100">
        <v>16.38</v>
      </c>
      <c r="Q100">
        <v>20.32</v>
      </c>
      <c r="R100">
        <v>11.59</v>
      </c>
      <c r="S100">
        <v>5.08</v>
      </c>
      <c r="T100">
        <v>6.78</v>
      </c>
      <c r="U100">
        <v>14.52</v>
      </c>
      <c r="V100">
        <v>46.78</v>
      </c>
      <c r="W100">
        <v>7.54</v>
      </c>
      <c r="X100">
        <v>10.61</v>
      </c>
      <c r="Y100">
        <v>20.97</v>
      </c>
      <c r="Z100">
        <v>15</v>
      </c>
    </row>
    <row r="101" spans="1:26" x14ac:dyDescent="0.3">
      <c r="A101" t="s">
        <v>1241</v>
      </c>
      <c r="B101" t="s">
        <v>929</v>
      </c>
      <c r="C101">
        <v>12.18</v>
      </c>
      <c r="D101">
        <v>15.41</v>
      </c>
      <c r="E101">
        <v>7.87</v>
      </c>
      <c r="F101">
        <v>11.55</v>
      </c>
      <c r="G101">
        <v>13.5</v>
      </c>
      <c r="H101">
        <v>10.210000000000001</v>
      </c>
      <c r="I101">
        <v>12.45</v>
      </c>
      <c r="J101">
        <v>23.54</v>
      </c>
      <c r="K101">
        <v>8.92</v>
      </c>
      <c r="L101">
        <v>12.43</v>
      </c>
      <c r="M101">
        <v>19.45</v>
      </c>
      <c r="N101">
        <v>4.2300000000000004</v>
      </c>
      <c r="O101">
        <v>8.93</v>
      </c>
      <c r="P101">
        <v>21.51</v>
      </c>
      <c r="Q101">
        <v>28.64</v>
      </c>
      <c r="R101">
        <v>14.7</v>
      </c>
      <c r="S101">
        <v>6.43</v>
      </c>
      <c r="T101">
        <v>9.6199999999999992</v>
      </c>
      <c r="U101">
        <v>22.39</v>
      </c>
      <c r="V101">
        <v>58.63</v>
      </c>
      <c r="W101">
        <v>10.37</v>
      </c>
      <c r="X101">
        <v>18.79</v>
      </c>
      <c r="Y101">
        <v>23.94</v>
      </c>
      <c r="Z101">
        <v>18.53</v>
      </c>
    </row>
    <row r="102" spans="1:26" x14ac:dyDescent="0.3">
      <c r="A102" t="s">
        <v>1242</v>
      </c>
      <c r="B102" t="s">
        <v>930</v>
      </c>
      <c r="C102">
        <v>10.119999999999999</v>
      </c>
      <c r="D102">
        <v>10.81</v>
      </c>
      <c r="E102">
        <v>8.66</v>
      </c>
      <c r="F102">
        <v>9.36</v>
      </c>
      <c r="G102">
        <v>12.1</v>
      </c>
      <c r="H102">
        <v>8.74</v>
      </c>
      <c r="I102">
        <v>11.11</v>
      </c>
      <c r="J102">
        <v>21.31</v>
      </c>
      <c r="K102">
        <v>7.53</v>
      </c>
      <c r="L102">
        <v>6.82</v>
      </c>
      <c r="M102">
        <v>18.53</v>
      </c>
      <c r="N102">
        <v>2.96</v>
      </c>
      <c r="O102">
        <v>9.73</v>
      </c>
      <c r="P102">
        <v>20.61</v>
      </c>
      <c r="Q102">
        <v>22.85</v>
      </c>
      <c r="R102">
        <v>12.18</v>
      </c>
      <c r="S102">
        <v>6.5</v>
      </c>
      <c r="T102">
        <v>6.94</v>
      </c>
      <c r="U102">
        <v>25.43</v>
      </c>
      <c r="V102">
        <v>59.21</v>
      </c>
      <c r="W102">
        <v>10.69</v>
      </c>
      <c r="X102">
        <v>14.12</v>
      </c>
      <c r="Y102">
        <v>17.39</v>
      </c>
      <c r="Z102">
        <v>21.49</v>
      </c>
    </row>
    <row r="103" spans="1:26" x14ac:dyDescent="0.3">
      <c r="A103" t="s">
        <v>1243</v>
      </c>
      <c r="B103" t="s">
        <v>932</v>
      </c>
      <c r="C103">
        <v>14.24</v>
      </c>
      <c r="D103">
        <v>17.47</v>
      </c>
      <c r="E103">
        <v>12.38</v>
      </c>
      <c r="F103">
        <v>13.07</v>
      </c>
      <c r="G103">
        <v>15.12</v>
      </c>
      <c r="H103">
        <v>12.31</v>
      </c>
      <c r="I103">
        <v>14.08</v>
      </c>
      <c r="J103">
        <v>28.81</v>
      </c>
      <c r="K103">
        <v>9.15</v>
      </c>
      <c r="L103">
        <v>14.95</v>
      </c>
      <c r="M103">
        <v>22.67</v>
      </c>
      <c r="N103">
        <v>4.5599999999999996</v>
      </c>
      <c r="O103">
        <v>11.76</v>
      </c>
      <c r="P103">
        <v>20.22</v>
      </c>
      <c r="Q103">
        <v>29.5</v>
      </c>
      <c r="R103">
        <v>15.71</v>
      </c>
      <c r="S103">
        <v>7.23</v>
      </c>
      <c r="T103">
        <v>9.3699999999999992</v>
      </c>
      <c r="U103">
        <v>21.86</v>
      </c>
      <c r="V103">
        <v>50.54</v>
      </c>
      <c r="W103">
        <v>12.31</v>
      </c>
      <c r="X103">
        <v>32.049999999999997</v>
      </c>
      <c r="Y103">
        <v>23.4</v>
      </c>
      <c r="Z103">
        <v>26.52</v>
      </c>
    </row>
    <row r="104" spans="1:26" x14ac:dyDescent="0.3">
      <c r="A104" t="s">
        <v>1244</v>
      </c>
      <c r="B104" t="s">
        <v>1245</v>
      </c>
      <c r="C104">
        <v>19.940000000000001</v>
      </c>
      <c r="D104">
        <v>27.29</v>
      </c>
      <c r="E104">
        <v>18.04</v>
      </c>
      <c r="F104">
        <v>17.8</v>
      </c>
      <c r="G104">
        <v>18.27</v>
      </c>
      <c r="H104">
        <v>17.36</v>
      </c>
      <c r="I104">
        <v>18.48</v>
      </c>
      <c r="J104">
        <v>33.770000000000003</v>
      </c>
      <c r="K104">
        <v>13.34</v>
      </c>
      <c r="L104">
        <v>25.08</v>
      </c>
      <c r="M104">
        <v>30.02</v>
      </c>
      <c r="N104">
        <v>5.68</v>
      </c>
      <c r="O104">
        <v>14.83</v>
      </c>
      <c r="P104">
        <v>20.78</v>
      </c>
      <c r="Q104">
        <v>35.409999999999997</v>
      </c>
      <c r="R104">
        <v>19.45</v>
      </c>
      <c r="S104">
        <v>8.74</v>
      </c>
      <c r="T104">
        <v>13.14</v>
      </c>
      <c r="U104">
        <v>28.04</v>
      </c>
      <c r="V104">
        <v>70.569999999999993</v>
      </c>
      <c r="W104">
        <v>19.37</v>
      </c>
      <c r="X104">
        <v>27.3</v>
      </c>
      <c r="Y104">
        <v>31.13</v>
      </c>
      <c r="Z104">
        <v>33.33</v>
      </c>
    </row>
    <row r="105" spans="1:26" x14ac:dyDescent="0.3">
      <c r="A105" t="s">
        <v>1246</v>
      </c>
      <c r="B105" t="s">
        <v>1247</v>
      </c>
      <c r="C105">
        <v>13.74</v>
      </c>
      <c r="D105">
        <v>17.13</v>
      </c>
      <c r="E105">
        <v>14.44</v>
      </c>
      <c r="F105">
        <v>12.52</v>
      </c>
      <c r="G105">
        <v>14.06</v>
      </c>
      <c r="H105">
        <v>12.51</v>
      </c>
      <c r="I105">
        <v>13.57</v>
      </c>
      <c r="J105">
        <v>21.44</v>
      </c>
      <c r="K105">
        <v>9.74</v>
      </c>
      <c r="L105">
        <v>14.08</v>
      </c>
      <c r="M105">
        <v>17.62</v>
      </c>
      <c r="N105">
        <v>4.3099999999999996</v>
      </c>
      <c r="O105">
        <v>11.7</v>
      </c>
      <c r="P105">
        <v>19.920000000000002</v>
      </c>
      <c r="Q105">
        <v>32.24</v>
      </c>
      <c r="R105">
        <v>14.24</v>
      </c>
      <c r="S105">
        <v>6.99</v>
      </c>
      <c r="T105">
        <v>10.58</v>
      </c>
      <c r="U105">
        <v>18.47</v>
      </c>
      <c r="V105">
        <v>58.09</v>
      </c>
      <c r="W105">
        <v>11.78</v>
      </c>
      <c r="X105">
        <v>17.489999999999998</v>
      </c>
      <c r="Y105">
        <v>26.58</v>
      </c>
      <c r="Z105">
        <v>25.6</v>
      </c>
    </row>
    <row r="106" spans="1:26" x14ac:dyDescent="0.3">
      <c r="A106" t="s">
        <v>1248</v>
      </c>
      <c r="B106" t="s">
        <v>1249</v>
      </c>
      <c r="C106">
        <v>10.26</v>
      </c>
      <c r="D106">
        <v>8.6</v>
      </c>
      <c r="E106">
        <v>12.26</v>
      </c>
      <c r="F106">
        <v>9.6999999999999993</v>
      </c>
      <c r="G106">
        <v>13.44</v>
      </c>
      <c r="H106">
        <v>10.32</v>
      </c>
      <c r="I106">
        <v>10.91</v>
      </c>
      <c r="J106">
        <v>21.41</v>
      </c>
      <c r="K106">
        <v>7.94</v>
      </c>
      <c r="L106">
        <v>5.6</v>
      </c>
      <c r="M106">
        <v>12.62</v>
      </c>
      <c r="N106">
        <v>2.68</v>
      </c>
      <c r="O106">
        <v>9.59</v>
      </c>
      <c r="P106">
        <v>24.4</v>
      </c>
      <c r="Q106">
        <v>31.27</v>
      </c>
      <c r="R106">
        <v>13.73</v>
      </c>
      <c r="S106">
        <v>5.57</v>
      </c>
      <c r="T106">
        <v>6.4</v>
      </c>
      <c r="U106">
        <v>11.45</v>
      </c>
      <c r="V106">
        <v>58.07</v>
      </c>
      <c r="W106">
        <v>8.76</v>
      </c>
      <c r="X106">
        <v>24.92</v>
      </c>
      <c r="Y106">
        <v>28.08</v>
      </c>
      <c r="Z106">
        <v>30.08</v>
      </c>
    </row>
    <row r="107" spans="1:26" x14ac:dyDescent="0.3">
      <c r="A107" t="s">
        <v>1250</v>
      </c>
      <c r="B107" t="s">
        <v>1251</v>
      </c>
      <c r="C107">
        <v>8.5</v>
      </c>
      <c r="D107">
        <v>7</v>
      </c>
      <c r="E107">
        <v>11.07</v>
      </c>
      <c r="F107">
        <v>7.6</v>
      </c>
      <c r="G107">
        <v>12.74</v>
      </c>
      <c r="H107">
        <v>8.26</v>
      </c>
      <c r="I107">
        <v>9.33</v>
      </c>
      <c r="J107">
        <v>17.25</v>
      </c>
      <c r="K107">
        <v>6.48</v>
      </c>
      <c r="L107">
        <v>4.26</v>
      </c>
      <c r="M107">
        <v>11.44</v>
      </c>
      <c r="N107">
        <v>2.14</v>
      </c>
      <c r="O107">
        <v>9.89</v>
      </c>
      <c r="P107">
        <v>21.75</v>
      </c>
      <c r="Q107">
        <v>26.04</v>
      </c>
      <c r="R107">
        <v>13.03</v>
      </c>
      <c r="S107">
        <v>5.03</v>
      </c>
      <c r="T107">
        <v>4.5999999999999996</v>
      </c>
      <c r="U107">
        <v>11.5</v>
      </c>
      <c r="V107">
        <v>58.83</v>
      </c>
      <c r="W107">
        <v>7.68</v>
      </c>
      <c r="X107">
        <v>21.61</v>
      </c>
      <c r="Y107">
        <v>29.64</v>
      </c>
      <c r="Z107">
        <v>24.68</v>
      </c>
    </row>
    <row r="108" spans="1:26" x14ac:dyDescent="0.3">
      <c r="A108" t="s">
        <v>1252</v>
      </c>
      <c r="B108" t="s">
        <v>1253</v>
      </c>
      <c r="C108">
        <v>11.71</v>
      </c>
      <c r="D108">
        <v>11.53</v>
      </c>
      <c r="E108">
        <v>18.399999999999999</v>
      </c>
      <c r="F108">
        <v>9.9</v>
      </c>
      <c r="G108">
        <v>18.22</v>
      </c>
      <c r="H108">
        <v>11.5</v>
      </c>
      <c r="I108">
        <v>11.98</v>
      </c>
      <c r="J108">
        <v>19.18</v>
      </c>
      <c r="K108">
        <v>6.24</v>
      </c>
      <c r="L108">
        <v>6.79</v>
      </c>
      <c r="M108">
        <v>13.58</v>
      </c>
      <c r="N108">
        <v>2.54</v>
      </c>
      <c r="O108">
        <v>10.75</v>
      </c>
      <c r="P108">
        <v>26.48</v>
      </c>
      <c r="Q108">
        <v>39.89</v>
      </c>
      <c r="R108">
        <v>18.690000000000001</v>
      </c>
      <c r="S108">
        <v>4.4800000000000004</v>
      </c>
      <c r="T108">
        <v>7.75</v>
      </c>
      <c r="U108">
        <v>10.87</v>
      </c>
      <c r="V108">
        <v>59.62</v>
      </c>
      <c r="W108">
        <v>8.59</v>
      </c>
      <c r="X108">
        <v>30.02</v>
      </c>
      <c r="Y108">
        <v>26.65</v>
      </c>
      <c r="Z108">
        <v>35.28</v>
      </c>
    </row>
    <row r="109" spans="1:26" x14ac:dyDescent="0.3">
      <c r="A109" t="s">
        <v>1254</v>
      </c>
      <c r="B109" t="s">
        <v>1255</v>
      </c>
      <c r="C109">
        <v>6.68</v>
      </c>
      <c r="D109">
        <v>4.3</v>
      </c>
      <c r="E109">
        <v>8.7200000000000006</v>
      </c>
      <c r="F109">
        <v>6.28</v>
      </c>
      <c r="G109">
        <v>11.14</v>
      </c>
      <c r="H109">
        <v>6.45</v>
      </c>
      <c r="I109">
        <v>7.91</v>
      </c>
      <c r="J109">
        <v>14.8</v>
      </c>
      <c r="K109">
        <v>5.26</v>
      </c>
      <c r="L109">
        <v>2.83</v>
      </c>
      <c r="M109">
        <v>7.29</v>
      </c>
      <c r="N109">
        <v>1.9</v>
      </c>
      <c r="O109">
        <v>8.4</v>
      </c>
      <c r="P109">
        <v>21.53</v>
      </c>
      <c r="Q109">
        <v>23.58</v>
      </c>
      <c r="R109">
        <v>10.17</v>
      </c>
      <c r="S109">
        <v>4.0999999999999996</v>
      </c>
      <c r="T109">
        <v>5.6</v>
      </c>
      <c r="U109">
        <v>7.46</v>
      </c>
      <c r="V109">
        <v>63.86</v>
      </c>
      <c r="W109">
        <v>5.21</v>
      </c>
      <c r="X109">
        <v>3.42</v>
      </c>
      <c r="Y109">
        <v>21.64</v>
      </c>
      <c r="Z109">
        <v>22.98</v>
      </c>
    </row>
    <row r="110" spans="1:26" x14ac:dyDescent="0.3">
      <c r="A110" t="s">
        <v>1256</v>
      </c>
      <c r="B110" t="s">
        <v>448</v>
      </c>
      <c r="C110">
        <v>5.65</v>
      </c>
      <c r="D110">
        <v>3.49</v>
      </c>
      <c r="E110">
        <v>8.75</v>
      </c>
      <c r="F110">
        <v>4.96</v>
      </c>
      <c r="G110">
        <v>8.8000000000000007</v>
      </c>
      <c r="H110">
        <v>5.5</v>
      </c>
      <c r="I110">
        <v>6.65</v>
      </c>
      <c r="J110">
        <v>12.66</v>
      </c>
      <c r="K110">
        <v>4.3600000000000003</v>
      </c>
      <c r="L110">
        <v>1.99</v>
      </c>
      <c r="M110">
        <v>5.63</v>
      </c>
      <c r="N110">
        <v>1.82</v>
      </c>
      <c r="O110">
        <v>7.28</v>
      </c>
      <c r="P110">
        <v>19.600000000000001</v>
      </c>
      <c r="Q110">
        <v>18.8</v>
      </c>
      <c r="R110">
        <v>7.96</v>
      </c>
      <c r="S110">
        <v>2.93</v>
      </c>
      <c r="T110">
        <v>5.59</v>
      </c>
      <c r="U110">
        <v>7.88</v>
      </c>
      <c r="V110">
        <v>52</v>
      </c>
      <c r="W110">
        <v>4.54</v>
      </c>
      <c r="X110">
        <v>2.2599999999999998</v>
      </c>
      <c r="Y110">
        <v>16.61</v>
      </c>
      <c r="Z110">
        <v>14.21</v>
      </c>
    </row>
    <row r="111" spans="1:26" x14ac:dyDescent="0.3">
      <c r="A111" t="s">
        <v>1257</v>
      </c>
      <c r="B111" t="s">
        <v>1258</v>
      </c>
      <c r="C111">
        <v>20.81</v>
      </c>
      <c r="D111">
        <v>28.41</v>
      </c>
      <c r="E111">
        <v>18.12</v>
      </c>
      <c r="F111">
        <v>19.170000000000002</v>
      </c>
      <c r="G111">
        <v>17.190000000000001</v>
      </c>
      <c r="H111">
        <v>18.04</v>
      </c>
      <c r="I111">
        <v>19.27</v>
      </c>
      <c r="J111">
        <v>31.24</v>
      </c>
      <c r="K111">
        <v>13.08</v>
      </c>
      <c r="L111">
        <v>26.75</v>
      </c>
      <c r="M111">
        <v>28.35</v>
      </c>
      <c r="N111">
        <v>6.08</v>
      </c>
      <c r="O111">
        <v>15.69</v>
      </c>
      <c r="P111">
        <v>24.05</v>
      </c>
      <c r="Q111">
        <v>36.619999999999997</v>
      </c>
      <c r="R111">
        <v>18.170000000000002</v>
      </c>
      <c r="S111">
        <v>8.4700000000000006</v>
      </c>
      <c r="T111">
        <v>14.02</v>
      </c>
      <c r="U111">
        <v>32.380000000000003</v>
      </c>
      <c r="V111">
        <v>68.88</v>
      </c>
      <c r="W111">
        <v>20.66</v>
      </c>
      <c r="X111">
        <v>25.12</v>
      </c>
      <c r="Y111">
        <v>33.35</v>
      </c>
      <c r="Z111">
        <v>34.42</v>
      </c>
    </row>
    <row r="112" spans="1:26" x14ac:dyDescent="0.3">
      <c r="A112" t="s">
        <v>1259</v>
      </c>
      <c r="B112" t="s">
        <v>1260</v>
      </c>
      <c r="C112">
        <v>13.68</v>
      </c>
      <c r="D112">
        <v>18.05</v>
      </c>
      <c r="E112">
        <v>13.5</v>
      </c>
      <c r="F112">
        <v>12.31</v>
      </c>
      <c r="G112">
        <v>14.9</v>
      </c>
      <c r="H112">
        <v>12.05</v>
      </c>
      <c r="I112">
        <v>13.65</v>
      </c>
      <c r="J112">
        <v>21.25</v>
      </c>
      <c r="K112">
        <v>10.57</v>
      </c>
      <c r="L112">
        <v>13.91</v>
      </c>
      <c r="M112">
        <v>21</v>
      </c>
      <c r="N112">
        <v>4.34</v>
      </c>
      <c r="O112">
        <v>11.24</v>
      </c>
      <c r="P112">
        <v>16.2</v>
      </c>
      <c r="Q112">
        <v>31.77</v>
      </c>
      <c r="R112">
        <v>15.28</v>
      </c>
      <c r="S112">
        <v>5.98</v>
      </c>
      <c r="T112">
        <v>10.54</v>
      </c>
      <c r="U112">
        <v>17.93</v>
      </c>
      <c r="V112">
        <v>65.44</v>
      </c>
      <c r="W112">
        <v>10.45</v>
      </c>
      <c r="X112">
        <v>20.47</v>
      </c>
      <c r="Y112">
        <v>24.27</v>
      </c>
      <c r="Z112">
        <v>27.42</v>
      </c>
    </row>
    <row r="113" spans="1:26" x14ac:dyDescent="0.3">
      <c r="A113" t="s">
        <v>1261</v>
      </c>
      <c r="B113" t="s">
        <v>1262</v>
      </c>
      <c r="C113">
        <v>13.4</v>
      </c>
      <c r="D113">
        <v>16.98</v>
      </c>
      <c r="E113">
        <v>11.5</v>
      </c>
      <c r="F113">
        <v>12.57</v>
      </c>
      <c r="G113">
        <v>13.71</v>
      </c>
      <c r="H113">
        <v>12.04</v>
      </c>
      <c r="I113">
        <v>13.18</v>
      </c>
      <c r="J113">
        <v>24.14</v>
      </c>
      <c r="K113">
        <v>10.15</v>
      </c>
      <c r="L113">
        <v>13.58</v>
      </c>
      <c r="M113">
        <v>17.920000000000002</v>
      </c>
      <c r="N113">
        <v>4.51</v>
      </c>
      <c r="O113">
        <v>10.86</v>
      </c>
      <c r="P113">
        <v>18.97</v>
      </c>
      <c r="Q113">
        <v>29.03</v>
      </c>
      <c r="R113">
        <v>13.82</v>
      </c>
      <c r="S113">
        <v>6.34</v>
      </c>
      <c r="T113">
        <v>11</v>
      </c>
      <c r="U113">
        <v>19.61</v>
      </c>
      <c r="V113">
        <v>59.3</v>
      </c>
      <c r="W113">
        <v>12.29</v>
      </c>
      <c r="X113">
        <v>16.88</v>
      </c>
      <c r="Y113">
        <v>27.41</v>
      </c>
      <c r="Z113">
        <v>24.3</v>
      </c>
    </row>
    <row r="114" spans="1:26" x14ac:dyDescent="0.3">
      <c r="A114" t="s">
        <v>1263</v>
      </c>
      <c r="B114" t="s">
        <v>952</v>
      </c>
      <c r="C114">
        <v>9.41</v>
      </c>
      <c r="D114">
        <v>9.8699999999999992</v>
      </c>
      <c r="E114">
        <v>10.09</v>
      </c>
      <c r="F114">
        <v>8.65</v>
      </c>
      <c r="G114">
        <v>11.47</v>
      </c>
      <c r="H114">
        <v>8.58</v>
      </c>
      <c r="I114">
        <v>10.06</v>
      </c>
      <c r="J114">
        <v>17.260000000000002</v>
      </c>
      <c r="K114">
        <v>7.51</v>
      </c>
      <c r="L114">
        <v>7.15</v>
      </c>
      <c r="M114">
        <v>11.84</v>
      </c>
      <c r="N114">
        <v>3</v>
      </c>
      <c r="O114">
        <v>8.06</v>
      </c>
      <c r="P114">
        <v>22.36</v>
      </c>
      <c r="Q114">
        <v>27.13</v>
      </c>
      <c r="R114">
        <v>11.13</v>
      </c>
      <c r="S114">
        <v>4.95</v>
      </c>
      <c r="T114">
        <v>8.33</v>
      </c>
      <c r="U114">
        <v>12.45</v>
      </c>
      <c r="V114">
        <v>48.81</v>
      </c>
      <c r="W114">
        <v>8.4499999999999993</v>
      </c>
      <c r="X114">
        <v>20</v>
      </c>
      <c r="Y114">
        <v>27.02</v>
      </c>
      <c r="Z114">
        <v>18.809999999999999</v>
      </c>
    </row>
    <row r="115" spans="1:26" x14ac:dyDescent="0.3">
      <c r="A115" t="s">
        <v>1264</v>
      </c>
      <c r="B115" t="s">
        <v>1265</v>
      </c>
      <c r="C115">
        <v>15.52</v>
      </c>
      <c r="D115">
        <v>19.36</v>
      </c>
      <c r="E115">
        <v>16.510000000000002</v>
      </c>
      <c r="F115">
        <v>14.25</v>
      </c>
      <c r="G115">
        <v>15.61</v>
      </c>
      <c r="H115">
        <v>15.16</v>
      </c>
      <c r="I115">
        <v>14.58</v>
      </c>
      <c r="J115">
        <v>24.86</v>
      </c>
      <c r="K115">
        <v>11.41</v>
      </c>
      <c r="L115">
        <v>13.6</v>
      </c>
      <c r="M115">
        <v>19.239999999999998</v>
      </c>
      <c r="N115">
        <v>4.2300000000000004</v>
      </c>
      <c r="O115">
        <v>12.52</v>
      </c>
      <c r="P115">
        <v>19.649999999999999</v>
      </c>
      <c r="Q115">
        <v>35.15</v>
      </c>
      <c r="R115">
        <v>15.53</v>
      </c>
      <c r="S115">
        <v>7.07</v>
      </c>
      <c r="T115">
        <v>11.02</v>
      </c>
      <c r="U115">
        <v>20.96</v>
      </c>
      <c r="V115">
        <v>73.77</v>
      </c>
      <c r="W115">
        <v>12.52</v>
      </c>
      <c r="X115">
        <v>23.02</v>
      </c>
      <c r="Y115">
        <v>26.05</v>
      </c>
      <c r="Z115">
        <v>25.5</v>
      </c>
    </row>
    <row r="116" spans="1:26" x14ac:dyDescent="0.3">
      <c r="A116" t="s">
        <v>1266</v>
      </c>
      <c r="B116" t="s">
        <v>530</v>
      </c>
      <c r="C116">
        <v>6.08</v>
      </c>
      <c r="D116">
        <v>5.21</v>
      </c>
      <c r="E116">
        <v>6.92</v>
      </c>
      <c r="F116">
        <v>5.34</v>
      </c>
      <c r="G116">
        <v>10.36</v>
      </c>
      <c r="H116">
        <v>5.65</v>
      </c>
      <c r="I116">
        <v>6.96</v>
      </c>
      <c r="J116">
        <v>14.11</v>
      </c>
      <c r="K116">
        <v>5.66</v>
      </c>
      <c r="L116">
        <v>3.47</v>
      </c>
      <c r="M116">
        <v>9.61</v>
      </c>
      <c r="N116">
        <v>1.98</v>
      </c>
      <c r="O116">
        <v>6.81</v>
      </c>
      <c r="P116">
        <v>16.64</v>
      </c>
      <c r="Q116">
        <v>18.399999999999999</v>
      </c>
      <c r="R116">
        <v>10.09</v>
      </c>
      <c r="S116">
        <v>3.49</v>
      </c>
      <c r="T116">
        <v>4.71</v>
      </c>
      <c r="U116">
        <v>8.58</v>
      </c>
      <c r="V116">
        <v>70.150000000000006</v>
      </c>
      <c r="W116">
        <v>5.14</v>
      </c>
      <c r="X116">
        <v>8.57</v>
      </c>
      <c r="Y116">
        <v>20.38</v>
      </c>
      <c r="Z116">
        <v>15.16</v>
      </c>
    </row>
    <row r="117" spans="1:26" x14ac:dyDescent="0.3">
      <c r="A117" t="s">
        <v>1267</v>
      </c>
      <c r="B117" t="s">
        <v>1268</v>
      </c>
      <c r="C117">
        <v>11.88</v>
      </c>
      <c r="D117">
        <v>12.46</v>
      </c>
      <c r="E117">
        <v>13.05</v>
      </c>
      <c r="F117">
        <v>10.93</v>
      </c>
      <c r="G117">
        <v>14.44</v>
      </c>
      <c r="H117">
        <v>11.07</v>
      </c>
      <c r="I117">
        <v>12.44</v>
      </c>
      <c r="J117">
        <v>20.6</v>
      </c>
      <c r="K117">
        <v>9.19</v>
      </c>
      <c r="L117">
        <v>9.1300000000000008</v>
      </c>
      <c r="M117">
        <v>15.97</v>
      </c>
      <c r="N117">
        <v>3.74</v>
      </c>
      <c r="O117">
        <v>11.9</v>
      </c>
      <c r="P117">
        <v>25.46</v>
      </c>
      <c r="Q117">
        <v>30.14</v>
      </c>
      <c r="R117">
        <v>14.22</v>
      </c>
      <c r="S117">
        <v>5.83</v>
      </c>
      <c r="T117">
        <v>9.11</v>
      </c>
      <c r="U117">
        <v>15.94</v>
      </c>
      <c r="V117">
        <v>57.01</v>
      </c>
      <c r="W117">
        <v>9.58</v>
      </c>
      <c r="X117">
        <v>7.44</v>
      </c>
      <c r="Y117">
        <v>24.69</v>
      </c>
      <c r="Z117">
        <v>22.71</v>
      </c>
    </row>
    <row r="118" spans="1:26" x14ac:dyDescent="0.3">
      <c r="A118" t="s">
        <v>1269</v>
      </c>
      <c r="B118" t="s">
        <v>531</v>
      </c>
      <c r="C118">
        <v>8.02</v>
      </c>
      <c r="D118">
        <v>7.14</v>
      </c>
      <c r="E118">
        <v>10.08</v>
      </c>
      <c r="F118">
        <v>7.11</v>
      </c>
      <c r="G118">
        <v>11.91</v>
      </c>
      <c r="H118">
        <v>7.63</v>
      </c>
      <c r="I118">
        <v>8.8699999999999992</v>
      </c>
      <c r="J118">
        <v>16.29</v>
      </c>
      <c r="K118">
        <v>6.85</v>
      </c>
      <c r="L118">
        <v>4.6100000000000003</v>
      </c>
      <c r="M118">
        <v>12.32</v>
      </c>
      <c r="N118">
        <v>2.27</v>
      </c>
      <c r="O118">
        <v>7.69</v>
      </c>
      <c r="P118">
        <v>22.66</v>
      </c>
      <c r="Q118">
        <v>24.24</v>
      </c>
      <c r="R118">
        <v>11.28</v>
      </c>
      <c r="S118">
        <v>4.92</v>
      </c>
      <c r="T118">
        <v>5.75</v>
      </c>
      <c r="U118">
        <v>11.04</v>
      </c>
      <c r="V118">
        <v>51.14</v>
      </c>
      <c r="W118">
        <v>7.2</v>
      </c>
      <c r="X118">
        <v>1.42</v>
      </c>
      <c r="Y118">
        <v>21.92</v>
      </c>
      <c r="Z118">
        <v>20.58</v>
      </c>
    </row>
    <row r="119" spans="1:26" x14ac:dyDescent="0.3">
      <c r="A119" t="s">
        <v>1270</v>
      </c>
      <c r="B119" t="s">
        <v>1271</v>
      </c>
      <c r="C119">
        <v>6.17</v>
      </c>
      <c r="D119">
        <v>3.93</v>
      </c>
      <c r="E119">
        <v>9.8000000000000007</v>
      </c>
      <c r="F119">
        <v>5.36</v>
      </c>
      <c r="G119">
        <v>10.44</v>
      </c>
      <c r="H119">
        <v>5.87</v>
      </c>
      <c r="I119">
        <v>7.21</v>
      </c>
      <c r="J119">
        <v>12.33</v>
      </c>
      <c r="K119">
        <v>4.75</v>
      </c>
      <c r="L119">
        <v>2.04</v>
      </c>
      <c r="M119">
        <v>7.81</v>
      </c>
      <c r="N119">
        <v>1.53</v>
      </c>
      <c r="O119">
        <v>7.92</v>
      </c>
      <c r="P119">
        <v>24.18</v>
      </c>
      <c r="Q119">
        <v>25.83</v>
      </c>
      <c r="R119">
        <v>9.6199999999999992</v>
      </c>
      <c r="S119">
        <v>3.52</v>
      </c>
      <c r="T119">
        <v>5.0199999999999996</v>
      </c>
      <c r="U119">
        <v>6.57</v>
      </c>
      <c r="V119">
        <v>65.61</v>
      </c>
      <c r="W119">
        <v>4.8899999999999997</v>
      </c>
      <c r="X119">
        <v>6.61</v>
      </c>
      <c r="Y119">
        <v>19.82</v>
      </c>
      <c r="Z119">
        <v>22.73</v>
      </c>
    </row>
    <row r="120" spans="1:26" x14ac:dyDescent="0.3">
      <c r="A120" t="s">
        <v>1272</v>
      </c>
      <c r="B120" t="s">
        <v>967</v>
      </c>
      <c r="C120">
        <v>7.03</v>
      </c>
      <c r="D120">
        <v>7.47</v>
      </c>
      <c r="E120">
        <v>6.8</v>
      </c>
      <c r="F120">
        <v>6.44</v>
      </c>
      <c r="G120">
        <v>8.7799999999999994</v>
      </c>
      <c r="H120">
        <v>6.16</v>
      </c>
      <c r="I120">
        <v>7.66</v>
      </c>
      <c r="J120">
        <v>13.39</v>
      </c>
      <c r="K120">
        <v>6.58</v>
      </c>
      <c r="L120">
        <v>4.66</v>
      </c>
      <c r="M120">
        <v>13.61</v>
      </c>
      <c r="N120">
        <v>2.69</v>
      </c>
      <c r="O120">
        <v>6.46</v>
      </c>
      <c r="P120">
        <v>14.31</v>
      </c>
      <c r="Q120">
        <v>18.12</v>
      </c>
      <c r="R120">
        <v>7.66</v>
      </c>
      <c r="S120">
        <v>3.63</v>
      </c>
      <c r="T120">
        <v>6.82</v>
      </c>
      <c r="U120">
        <v>13.04</v>
      </c>
      <c r="V120" t="s">
        <v>73</v>
      </c>
      <c r="W120">
        <v>6.22</v>
      </c>
      <c r="X120">
        <v>6.51</v>
      </c>
      <c r="Y120">
        <v>18.36</v>
      </c>
      <c r="Z120">
        <v>10.66</v>
      </c>
    </row>
    <row r="121" spans="1:26" x14ac:dyDescent="0.3">
      <c r="A121" t="s">
        <v>1273</v>
      </c>
      <c r="B121" t="s">
        <v>1274</v>
      </c>
      <c r="C121">
        <v>5.04</v>
      </c>
      <c r="D121">
        <v>3.14</v>
      </c>
      <c r="E121">
        <v>6.48</v>
      </c>
      <c r="F121">
        <v>4.83</v>
      </c>
      <c r="G121">
        <v>7.04</v>
      </c>
      <c r="H121">
        <v>5.16</v>
      </c>
      <c r="I121">
        <v>5.75</v>
      </c>
      <c r="J121">
        <v>13.35</v>
      </c>
      <c r="K121">
        <v>4.63</v>
      </c>
      <c r="L121">
        <v>1.48</v>
      </c>
      <c r="M121">
        <v>7.65</v>
      </c>
      <c r="N121">
        <v>1.66</v>
      </c>
      <c r="O121">
        <v>5.33</v>
      </c>
      <c r="P121">
        <v>20.45</v>
      </c>
      <c r="Q121">
        <v>17.36</v>
      </c>
      <c r="R121">
        <v>6.57</v>
      </c>
      <c r="S121">
        <v>2.74</v>
      </c>
      <c r="T121">
        <v>3.81</v>
      </c>
      <c r="U121">
        <v>8.6199999999999992</v>
      </c>
      <c r="V121">
        <v>18.97</v>
      </c>
      <c r="W121">
        <v>4.6900000000000004</v>
      </c>
      <c r="X121">
        <v>8.4700000000000006</v>
      </c>
      <c r="Y121">
        <v>16.670000000000002</v>
      </c>
      <c r="Z121">
        <v>11.88</v>
      </c>
    </row>
    <row r="122" spans="1:26" x14ac:dyDescent="0.3">
      <c r="A122" t="s">
        <v>1275</v>
      </c>
      <c r="B122" t="s">
        <v>1276</v>
      </c>
      <c r="C122">
        <v>7.05</v>
      </c>
      <c r="D122">
        <v>6.69</v>
      </c>
      <c r="E122">
        <v>6.27</v>
      </c>
      <c r="F122">
        <v>6.51</v>
      </c>
      <c r="G122">
        <v>10.06</v>
      </c>
      <c r="H122">
        <v>6.38</v>
      </c>
      <c r="I122">
        <v>7.89</v>
      </c>
      <c r="J122">
        <v>16.43</v>
      </c>
      <c r="K122">
        <v>6.25</v>
      </c>
      <c r="L122">
        <v>4.6900000000000004</v>
      </c>
      <c r="M122">
        <v>10.42</v>
      </c>
      <c r="N122">
        <v>2.76</v>
      </c>
      <c r="O122">
        <v>5.91</v>
      </c>
      <c r="P122">
        <v>17.97</v>
      </c>
      <c r="Q122">
        <v>19.850000000000001</v>
      </c>
      <c r="R122">
        <v>10.08</v>
      </c>
      <c r="S122">
        <v>4.33</v>
      </c>
      <c r="T122">
        <v>5.9</v>
      </c>
      <c r="U122">
        <v>10.4</v>
      </c>
      <c r="V122">
        <v>53.1</v>
      </c>
      <c r="W122">
        <v>5.97</v>
      </c>
      <c r="X122">
        <v>5.23</v>
      </c>
      <c r="Y122">
        <v>16.420000000000002</v>
      </c>
      <c r="Z122">
        <v>17.100000000000001</v>
      </c>
    </row>
    <row r="123" spans="1:26" x14ac:dyDescent="0.3">
      <c r="A123" t="s">
        <v>1277</v>
      </c>
      <c r="B123" t="s">
        <v>943</v>
      </c>
      <c r="C123">
        <v>12.16</v>
      </c>
      <c r="D123">
        <v>14.73</v>
      </c>
      <c r="E123">
        <v>9.44</v>
      </c>
      <c r="F123">
        <v>11.31</v>
      </c>
      <c r="G123">
        <v>13.48</v>
      </c>
      <c r="H123">
        <v>10.48</v>
      </c>
      <c r="I123">
        <v>11.99</v>
      </c>
      <c r="J123">
        <v>21.97</v>
      </c>
      <c r="K123">
        <v>8.58</v>
      </c>
      <c r="L123">
        <v>12.73</v>
      </c>
      <c r="M123">
        <v>18.760000000000002</v>
      </c>
      <c r="N123">
        <v>5.53</v>
      </c>
      <c r="O123">
        <v>7.54</v>
      </c>
      <c r="P123">
        <v>10.92</v>
      </c>
      <c r="Q123">
        <v>30.82</v>
      </c>
      <c r="R123">
        <v>14.94</v>
      </c>
      <c r="S123">
        <v>6.43</v>
      </c>
      <c r="T123">
        <v>9.89</v>
      </c>
      <c r="U123">
        <v>21.2</v>
      </c>
      <c r="V123">
        <v>59.2</v>
      </c>
      <c r="W123">
        <v>7.98</v>
      </c>
      <c r="X123">
        <v>10.08</v>
      </c>
      <c r="Y123">
        <v>16.3</v>
      </c>
      <c r="Z123">
        <v>15.59</v>
      </c>
    </row>
    <row r="124" spans="1:26" x14ac:dyDescent="0.3">
      <c r="A124" t="s">
        <v>1278</v>
      </c>
      <c r="B124" t="s">
        <v>938</v>
      </c>
      <c r="C124">
        <v>17.920000000000002</v>
      </c>
      <c r="D124">
        <v>23.4</v>
      </c>
      <c r="E124">
        <v>12.47</v>
      </c>
      <c r="F124">
        <v>16.8</v>
      </c>
      <c r="G124">
        <v>17.53</v>
      </c>
      <c r="H124">
        <v>14.96</v>
      </c>
      <c r="I124">
        <v>17.36</v>
      </c>
      <c r="J124">
        <v>28.91</v>
      </c>
      <c r="K124">
        <v>10.61</v>
      </c>
      <c r="L124">
        <v>20.98</v>
      </c>
      <c r="M124">
        <v>27.24</v>
      </c>
      <c r="N124">
        <v>5.53</v>
      </c>
      <c r="O124">
        <v>12.19</v>
      </c>
      <c r="P124">
        <v>24.04</v>
      </c>
      <c r="Q124">
        <v>33.94</v>
      </c>
      <c r="R124">
        <v>18.670000000000002</v>
      </c>
      <c r="S124">
        <v>7.12</v>
      </c>
      <c r="T124">
        <v>11.91</v>
      </c>
      <c r="U124">
        <v>27.35</v>
      </c>
      <c r="V124">
        <v>54.4</v>
      </c>
      <c r="W124">
        <v>16.350000000000001</v>
      </c>
      <c r="X124">
        <v>29.33</v>
      </c>
      <c r="Y124">
        <v>25.04</v>
      </c>
      <c r="Z124">
        <v>29.51</v>
      </c>
    </row>
    <row r="125" spans="1:26" x14ac:dyDescent="0.3">
      <c r="A125" t="s">
        <v>1279</v>
      </c>
      <c r="B125" t="s">
        <v>949</v>
      </c>
      <c r="C125">
        <v>19.3</v>
      </c>
      <c r="D125">
        <v>25.6</v>
      </c>
      <c r="E125">
        <v>15.2</v>
      </c>
      <c r="F125">
        <v>17.760000000000002</v>
      </c>
      <c r="G125">
        <v>17.72</v>
      </c>
      <c r="H125">
        <v>16.350000000000001</v>
      </c>
      <c r="I125">
        <v>18.170000000000002</v>
      </c>
      <c r="J125">
        <v>33.5</v>
      </c>
      <c r="K125">
        <v>11.79</v>
      </c>
      <c r="L125">
        <v>22.85</v>
      </c>
      <c r="M125">
        <v>27.69</v>
      </c>
      <c r="N125">
        <v>6.37</v>
      </c>
      <c r="O125">
        <v>13.25</v>
      </c>
      <c r="P125">
        <v>19.690000000000001</v>
      </c>
      <c r="Q125">
        <v>34.979999999999997</v>
      </c>
      <c r="R125">
        <v>19.14</v>
      </c>
      <c r="S125">
        <v>7.69</v>
      </c>
      <c r="T125">
        <v>13.54</v>
      </c>
      <c r="U125">
        <v>32.47</v>
      </c>
      <c r="V125">
        <v>60.01</v>
      </c>
      <c r="W125">
        <v>17.829999999999998</v>
      </c>
      <c r="X125">
        <v>29.07</v>
      </c>
      <c r="Y125">
        <v>30.91</v>
      </c>
      <c r="Z125">
        <v>31.07</v>
      </c>
    </row>
    <row r="126" spans="1:26" x14ac:dyDescent="0.3">
      <c r="A126" t="s">
        <v>1280</v>
      </c>
      <c r="B126" t="s">
        <v>604</v>
      </c>
      <c r="C126">
        <v>13.82</v>
      </c>
      <c r="D126">
        <v>17.57</v>
      </c>
      <c r="E126">
        <v>9.73</v>
      </c>
      <c r="F126">
        <v>12.99</v>
      </c>
      <c r="G126">
        <v>14.77</v>
      </c>
      <c r="H126">
        <v>11.56</v>
      </c>
      <c r="I126">
        <v>13.81</v>
      </c>
      <c r="J126">
        <v>25.27</v>
      </c>
      <c r="K126">
        <v>9.11</v>
      </c>
      <c r="L126">
        <v>13.92</v>
      </c>
      <c r="M126">
        <v>22.45</v>
      </c>
      <c r="N126">
        <v>4.3899999999999997</v>
      </c>
      <c r="O126">
        <v>10.16</v>
      </c>
      <c r="P126">
        <v>21.19</v>
      </c>
      <c r="Q126">
        <v>31.35</v>
      </c>
      <c r="R126">
        <v>16.190000000000001</v>
      </c>
      <c r="S126">
        <v>6.37</v>
      </c>
      <c r="T126">
        <v>9.84</v>
      </c>
      <c r="U126">
        <v>22.27</v>
      </c>
      <c r="V126">
        <v>58.82</v>
      </c>
      <c r="W126">
        <v>11.45</v>
      </c>
      <c r="X126">
        <v>19.43</v>
      </c>
      <c r="Y126">
        <v>23.67</v>
      </c>
      <c r="Z126">
        <v>23.2</v>
      </c>
    </row>
    <row r="127" spans="1:26" x14ac:dyDescent="0.3">
      <c r="A127" t="s">
        <v>1281</v>
      </c>
      <c r="B127" t="s">
        <v>982</v>
      </c>
      <c r="C127">
        <v>13.56</v>
      </c>
      <c r="D127">
        <v>15.77</v>
      </c>
      <c r="E127">
        <v>13.21</v>
      </c>
      <c r="F127">
        <v>12.42</v>
      </c>
      <c r="G127">
        <v>15.77</v>
      </c>
      <c r="H127">
        <v>12.55</v>
      </c>
      <c r="I127">
        <v>13.44</v>
      </c>
      <c r="J127">
        <v>23.47</v>
      </c>
      <c r="K127">
        <v>10.050000000000001</v>
      </c>
      <c r="L127">
        <v>13.22</v>
      </c>
      <c r="M127">
        <v>19.350000000000001</v>
      </c>
      <c r="N127">
        <v>4.3099999999999996</v>
      </c>
      <c r="O127">
        <v>12.74</v>
      </c>
      <c r="P127">
        <v>19.38</v>
      </c>
      <c r="Q127">
        <v>31.23</v>
      </c>
      <c r="R127">
        <v>15.78</v>
      </c>
      <c r="S127">
        <v>6.5</v>
      </c>
      <c r="T127">
        <v>10.09</v>
      </c>
      <c r="U127">
        <v>17.010000000000002</v>
      </c>
      <c r="V127">
        <v>63.14</v>
      </c>
      <c r="W127">
        <v>10.86</v>
      </c>
      <c r="X127">
        <v>20.21</v>
      </c>
      <c r="Y127">
        <v>24.72</v>
      </c>
      <c r="Z127">
        <v>26.96</v>
      </c>
    </row>
    <row r="128" spans="1:26" x14ac:dyDescent="0.3">
      <c r="A128" t="s">
        <v>1282</v>
      </c>
      <c r="B128" t="s">
        <v>680</v>
      </c>
      <c r="C128">
        <v>22.56</v>
      </c>
      <c r="D128">
        <v>32.39</v>
      </c>
      <c r="E128">
        <v>18.489999999999998</v>
      </c>
      <c r="F128">
        <v>20.7</v>
      </c>
      <c r="G128">
        <v>18.64</v>
      </c>
      <c r="H128">
        <v>18.95</v>
      </c>
      <c r="I128">
        <v>20.84</v>
      </c>
      <c r="J128">
        <v>37.32</v>
      </c>
      <c r="K128">
        <v>14.17</v>
      </c>
      <c r="L128">
        <v>34.03</v>
      </c>
      <c r="M128">
        <v>29.25</v>
      </c>
      <c r="N128">
        <v>5.7</v>
      </c>
      <c r="O128">
        <v>17.27</v>
      </c>
      <c r="P128">
        <v>23.34</v>
      </c>
      <c r="Q128">
        <v>37.6</v>
      </c>
      <c r="R128">
        <v>19.71</v>
      </c>
      <c r="S128">
        <v>9.41</v>
      </c>
      <c r="T128">
        <v>15.21</v>
      </c>
      <c r="U128">
        <v>37.25</v>
      </c>
      <c r="V128">
        <v>64.430000000000007</v>
      </c>
      <c r="W128">
        <v>25.05</v>
      </c>
      <c r="X128">
        <v>32.159999999999997</v>
      </c>
      <c r="Y128">
        <v>32.75</v>
      </c>
      <c r="Z128">
        <v>31.7</v>
      </c>
    </row>
    <row r="129" spans="1:26" x14ac:dyDescent="0.3">
      <c r="A129" t="s">
        <v>1283</v>
      </c>
      <c r="B129" t="s">
        <v>1284</v>
      </c>
      <c r="C129">
        <v>6.44</v>
      </c>
      <c r="D129">
        <v>4.68</v>
      </c>
      <c r="E129">
        <v>4.82</v>
      </c>
      <c r="F129">
        <v>6.28</v>
      </c>
      <c r="G129">
        <v>10.5</v>
      </c>
      <c r="H129">
        <v>6.27</v>
      </c>
      <c r="I129">
        <v>7.44</v>
      </c>
      <c r="J129">
        <v>19.75</v>
      </c>
      <c r="K129">
        <v>5.78</v>
      </c>
      <c r="L129">
        <v>2.5099999999999998</v>
      </c>
      <c r="M129">
        <v>10.89</v>
      </c>
      <c r="N129">
        <v>2.0299999999999998</v>
      </c>
      <c r="O129">
        <v>6.1</v>
      </c>
      <c r="P129">
        <v>23.39</v>
      </c>
      <c r="Q129">
        <v>17.52</v>
      </c>
      <c r="R129">
        <v>10.16</v>
      </c>
      <c r="S129">
        <v>2.77</v>
      </c>
      <c r="T129">
        <v>4.3099999999999996</v>
      </c>
      <c r="U129">
        <v>11.99</v>
      </c>
      <c r="V129">
        <v>61.24</v>
      </c>
      <c r="W129">
        <v>6.09</v>
      </c>
      <c r="X129">
        <v>3.7</v>
      </c>
      <c r="Y129">
        <v>28.23</v>
      </c>
      <c r="Z129">
        <v>21.6</v>
      </c>
    </row>
    <row r="130" spans="1:26" x14ac:dyDescent="0.3">
      <c r="A130" t="s">
        <v>1285</v>
      </c>
      <c r="B130" t="s">
        <v>1286</v>
      </c>
      <c r="C130">
        <v>8.8800000000000008</v>
      </c>
      <c r="D130">
        <v>9.4</v>
      </c>
      <c r="E130">
        <v>7.1</v>
      </c>
      <c r="F130">
        <v>8.33</v>
      </c>
      <c r="G130">
        <v>11.42</v>
      </c>
      <c r="H130">
        <v>8.0500000000000007</v>
      </c>
      <c r="I130">
        <v>9.4499999999999993</v>
      </c>
      <c r="J130">
        <v>18.12</v>
      </c>
      <c r="K130">
        <v>7.53</v>
      </c>
      <c r="L130">
        <v>7.06</v>
      </c>
      <c r="M130">
        <v>12.84</v>
      </c>
      <c r="N130">
        <v>3.6</v>
      </c>
      <c r="O130">
        <v>6.79</v>
      </c>
      <c r="P130">
        <v>18.82</v>
      </c>
      <c r="Q130">
        <v>23.59</v>
      </c>
      <c r="R130">
        <v>11.84</v>
      </c>
      <c r="S130">
        <v>5.6</v>
      </c>
      <c r="T130">
        <v>7.56</v>
      </c>
      <c r="U130">
        <v>14.99</v>
      </c>
      <c r="V130">
        <v>48.93</v>
      </c>
      <c r="W130">
        <v>7.57</v>
      </c>
      <c r="X130">
        <v>11.37</v>
      </c>
      <c r="Y130">
        <v>19.649999999999999</v>
      </c>
      <c r="Z130">
        <v>18.32</v>
      </c>
    </row>
  </sheetData>
  <sheetProtection algorithmName="SHA-512" hashValue="+2LI6gRtRH674W/6GN4cWmXXxERlXoxfiCmfKANv/AiieaB7CH0NP5hcZsDXrpAMjTfvYgckSwWW++3QA8rr0A==" saltValue="wH0xTzyrsvpC40evJidN8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A47F9-3C76-4B63-BFB1-F8AF7F36E494}">
  <sheetPr>
    <tabColor theme="8" tint="0.59999389629810485"/>
  </sheetPr>
  <dimension ref="A1:Z130"/>
  <sheetViews>
    <sheetView workbookViewId="0"/>
  </sheetViews>
  <sheetFormatPr defaultRowHeight="14.4" x14ac:dyDescent="0.3"/>
  <cols>
    <col min="2" max="2" width="37" bestFit="1" customWidth="1"/>
  </cols>
  <sheetData>
    <row r="1" spans="1:26" x14ac:dyDescent="0.3">
      <c r="A1" t="s">
        <v>1083</v>
      </c>
      <c r="B1" t="s">
        <v>1084</v>
      </c>
      <c r="C1" t="s">
        <v>1289</v>
      </c>
      <c r="D1" t="s">
        <v>1290</v>
      </c>
      <c r="E1" t="s">
        <v>1291</v>
      </c>
      <c r="F1" t="s">
        <v>1292</v>
      </c>
      <c r="G1" t="s">
        <v>1293</v>
      </c>
      <c r="H1" t="s">
        <v>1294</v>
      </c>
      <c r="I1" t="s">
        <v>1295</v>
      </c>
      <c r="J1" t="s">
        <v>1296</v>
      </c>
      <c r="K1" t="s">
        <v>1297</v>
      </c>
      <c r="L1" t="s">
        <v>1298</v>
      </c>
      <c r="M1" t="s">
        <v>1299</v>
      </c>
      <c r="N1" t="s">
        <v>1300</v>
      </c>
      <c r="O1" t="s">
        <v>1301</v>
      </c>
      <c r="P1" t="s">
        <v>1302</v>
      </c>
      <c r="Q1" t="s">
        <v>1303</v>
      </c>
      <c r="R1" t="s">
        <v>1304</v>
      </c>
      <c r="S1" t="s">
        <v>1305</v>
      </c>
      <c r="T1" t="s">
        <v>1306</v>
      </c>
      <c r="U1" t="s">
        <v>1307</v>
      </c>
      <c r="V1" t="s">
        <v>1308</v>
      </c>
      <c r="W1" t="s">
        <v>1309</v>
      </c>
      <c r="X1" t="s">
        <v>1310</v>
      </c>
      <c r="Y1" t="s">
        <v>1311</v>
      </c>
      <c r="Z1" t="s">
        <v>1312</v>
      </c>
    </row>
    <row r="2" spans="1:26" x14ac:dyDescent="0.3">
      <c r="A2" t="s">
        <v>1085</v>
      </c>
      <c r="B2" t="s">
        <v>1086</v>
      </c>
      <c r="C2">
        <v>3944</v>
      </c>
      <c r="D2">
        <v>820</v>
      </c>
      <c r="E2">
        <v>298</v>
      </c>
      <c r="F2">
        <v>1912</v>
      </c>
      <c r="G2">
        <v>915</v>
      </c>
      <c r="H2">
        <v>1599</v>
      </c>
      <c r="I2">
        <v>1526</v>
      </c>
      <c r="J2">
        <v>942</v>
      </c>
      <c r="K2">
        <v>1072</v>
      </c>
      <c r="L2">
        <v>813</v>
      </c>
      <c r="M2">
        <v>1112</v>
      </c>
      <c r="N2">
        <v>217</v>
      </c>
      <c r="O2">
        <v>471</v>
      </c>
      <c r="P2">
        <v>183</v>
      </c>
      <c r="Q2">
        <v>1311</v>
      </c>
      <c r="R2">
        <v>942</v>
      </c>
      <c r="S2">
        <v>676</v>
      </c>
      <c r="T2">
        <v>994</v>
      </c>
      <c r="U2">
        <v>1484</v>
      </c>
      <c r="V2">
        <v>709</v>
      </c>
      <c r="W2">
        <v>4363</v>
      </c>
      <c r="X2">
        <v>361</v>
      </c>
      <c r="Y2">
        <v>29</v>
      </c>
      <c r="Z2">
        <v>306</v>
      </c>
    </row>
    <row r="3" spans="1:26" x14ac:dyDescent="0.3">
      <c r="A3" t="s">
        <v>1087</v>
      </c>
      <c r="B3" t="s">
        <v>1088</v>
      </c>
      <c r="C3">
        <v>4200</v>
      </c>
      <c r="D3">
        <v>602</v>
      </c>
      <c r="E3">
        <v>430</v>
      </c>
      <c r="F3">
        <v>2434</v>
      </c>
      <c r="G3">
        <v>734</v>
      </c>
      <c r="H3">
        <v>1818</v>
      </c>
      <c r="I3">
        <v>1780</v>
      </c>
      <c r="J3">
        <v>996</v>
      </c>
      <c r="K3">
        <v>1289</v>
      </c>
      <c r="L3">
        <v>881</v>
      </c>
      <c r="M3">
        <v>877</v>
      </c>
      <c r="N3">
        <v>331</v>
      </c>
      <c r="O3">
        <v>688</v>
      </c>
      <c r="P3">
        <v>265</v>
      </c>
      <c r="Q3">
        <v>1563</v>
      </c>
      <c r="R3">
        <v>753</v>
      </c>
      <c r="S3">
        <v>753</v>
      </c>
      <c r="T3">
        <v>1383</v>
      </c>
      <c r="U3">
        <v>1360</v>
      </c>
      <c r="V3">
        <v>592</v>
      </c>
      <c r="W3">
        <v>3808</v>
      </c>
      <c r="X3">
        <v>305</v>
      </c>
      <c r="Y3">
        <v>131</v>
      </c>
      <c r="Z3">
        <v>247</v>
      </c>
    </row>
    <row r="4" spans="1:26" x14ac:dyDescent="0.3">
      <c r="A4" t="s">
        <v>1089</v>
      </c>
      <c r="B4" t="s">
        <v>1090</v>
      </c>
      <c r="C4">
        <v>2058</v>
      </c>
      <c r="D4">
        <v>299</v>
      </c>
      <c r="E4">
        <v>257</v>
      </c>
      <c r="F4">
        <v>998</v>
      </c>
      <c r="G4">
        <v>504</v>
      </c>
      <c r="H4">
        <v>879</v>
      </c>
      <c r="I4">
        <v>880</v>
      </c>
      <c r="J4">
        <v>530</v>
      </c>
      <c r="K4">
        <v>659</v>
      </c>
      <c r="L4">
        <v>368</v>
      </c>
      <c r="M4">
        <v>447</v>
      </c>
      <c r="N4">
        <v>109</v>
      </c>
      <c r="O4">
        <v>414</v>
      </c>
      <c r="P4">
        <v>88</v>
      </c>
      <c r="Q4">
        <v>625</v>
      </c>
      <c r="R4">
        <v>523</v>
      </c>
      <c r="S4">
        <v>480</v>
      </c>
      <c r="T4">
        <v>681</v>
      </c>
      <c r="U4">
        <v>635</v>
      </c>
      <c r="V4">
        <v>218</v>
      </c>
      <c r="W4">
        <v>2420</v>
      </c>
      <c r="X4">
        <v>82</v>
      </c>
      <c r="Y4">
        <v>9</v>
      </c>
      <c r="Z4">
        <v>136</v>
      </c>
    </row>
    <row r="5" spans="1:26" x14ac:dyDescent="0.3">
      <c r="A5" t="s">
        <v>1091</v>
      </c>
      <c r="B5" t="s">
        <v>1092</v>
      </c>
      <c r="C5">
        <v>5624</v>
      </c>
      <c r="D5">
        <v>996</v>
      </c>
      <c r="E5">
        <v>458</v>
      </c>
      <c r="F5">
        <v>2652</v>
      </c>
      <c r="G5">
        <v>1520</v>
      </c>
      <c r="H5">
        <v>2296</v>
      </c>
      <c r="I5">
        <v>2335</v>
      </c>
      <c r="J5">
        <v>1213</v>
      </c>
      <c r="K5">
        <v>1769</v>
      </c>
      <c r="L5">
        <v>1104</v>
      </c>
      <c r="M5">
        <v>1396</v>
      </c>
      <c r="N5">
        <v>305</v>
      </c>
      <c r="O5">
        <v>779</v>
      </c>
      <c r="P5">
        <v>199</v>
      </c>
      <c r="Q5">
        <v>1788</v>
      </c>
      <c r="R5">
        <v>1557</v>
      </c>
      <c r="S5">
        <v>1382</v>
      </c>
      <c r="T5">
        <v>1504</v>
      </c>
      <c r="U5">
        <v>2050</v>
      </c>
      <c r="V5">
        <v>588</v>
      </c>
      <c r="W5">
        <v>6919</v>
      </c>
      <c r="X5">
        <v>594</v>
      </c>
      <c r="Y5">
        <v>35</v>
      </c>
      <c r="Z5">
        <v>382</v>
      </c>
    </row>
    <row r="6" spans="1:26" x14ac:dyDescent="0.3">
      <c r="A6" t="s">
        <v>1093</v>
      </c>
      <c r="B6" t="s">
        <v>1094</v>
      </c>
      <c r="C6">
        <v>4662</v>
      </c>
      <c r="D6">
        <v>861</v>
      </c>
      <c r="E6">
        <v>370</v>
      </c>
      <c r="F6">
        <v>2243</v>
      </c>
      <c r="G6">
        <v>1189</v>
      </c>
      <c r="H6">
        <v>1938</v>
      </c>
      <c r="I6">
        <v>1864</v>
      </c>
      <c r="J6">
        <v>1033</v>
      </c>
      <c r="K6">
        <v>1351</v>
      </c>
      <c r="L6">
        <v>1223</v>
      </c>
      <c r="M6">
        <v>1000</v>
      </c>
      <c r="N6">
        <v>245</v>
      </c>
      <c r="O6">
        <v>590</v>
      </c>
      <c r="P6">
        <v>166</v>
      </c>
      <c r="Q6">
        <v>1560</v>
      </c>
      <c r="R6">
        <v>1241</v>
      </c>
      <c r="S6">
        <v>1190</v>
      </c>
      <c r="T6">
        <v>1316</v>
      </c>
      <c r="U6">
        <v>1663</v>
      </c>
      <c r="V6">
        <v>412</v>
      </c>
      <c r="W6">
        <v>5810</v>
      </c>
      <c r="X6">
        <v>381</v>
      </c>
      <c r="Y6">
        <v>9</v>
      </c>
      <c r="Z6">
        <v>363</v>
      </c>
    </row>
    <row r="7" spans="1:26" x14ac:dyDescent="0.3">
      <c r="A7" t="s">
        <v>1095</v>
      </c>
      <c r="B7" t="s">
        <v>926</v>
      </c>
      <c r="C7">
        <v>14964</v>
      </c>
      <c r="D7">
        <v>2927</v>
      </c>
      <c r="E7">
        <v>1432</v>
      </c>
      <c r="F7">
        <v>6921</v>
      </c>
      <c r="G7">
        <v>3683</v>
      </c>
      <c r="H7">
        <v>5919</v>
      </c>
      <c r="I7">
        <v>6117</v>
      </c>
      <c r="J7">
        <v>2904</v>
      </c>
      <c r="K7">
        <v>4401</v>
      </c>
      <c r="L7">
        <v>3247</v>
      </c>
      <c r="M7">
        <v>4041</v>
      </c>
      <c r="N7">
        <v>824</v>
      </c>
      <c r="O7">
        <v>2147</v>
      </c>
      <c r="P7">
        <v>584</v>
      </c>
      <c r="Q7">
        <v>4696</v>
      </c>
      <c r="R7">
        <v>3786</v>
      </c>
      <c r="S7">
        <v>3363</v>
      </c>
      <c r="T7">
        <v>4174</v>
      </c>
      <c r="U7">
        <v>5320</v>
      </c>
      <c r="V7">
        <v>1613</v>
      </c>
      <c r="W7">
        <v>17401</v>
      </c>
      <c r="X7">
        <v>1683</v>
      </c>
      <c r="Y7">
        <v>94</v>
      </c>
      <c r="Z7">
        <v>1153</v>
      </c>
    </row>
    <row r="8" spans="1:26" x14ac:dyDescent="0.3">
      <c r="A8" t="s">
        <v>1096</v>
      </c>
      <c r="B8" t="s">
        <v>1097</v>
      </c>
      <c r="C8">
        <v>884</v>
      </c>
      <c r="D8">
        <v>175</v>
      </c>
      <c r="E8">
        <v>66</v>
      </c>
      <c r="F8">
        <v>449</v>
      </c>
      <c r="G8">
        <v>195</v>
      </c>
      <c r="H8">
        <v>342</v>
      </c>
      <c r="I8">
        <v>368</v>
      </c>
      <c r="J8">
        <v>138</v>
      </c>
      <c r="K8">
        <v>313</v>
      </c>
      <c r="L8">
        <v>245</v>
      </c>
      <c r="M8">
        <v>188</v>
      </c>
      <c r="N8">
        <v>69</v>
      </c>
      <c r="O8">
        <v>130</v>
      </c>
      <c r="P8">
        <v>28</v>
      </c>
      <c r="Q8">
        <v>284</v>
      </c>
      <c r="R8">
        <v>199</v>
      </c>
      <c r="S8">
        <v>213</v>
      </c>
      <c r="T8">
        <v>357</v>
      </c>
      <c r="U8">
        <v>232</v>
      </c>
      <c r="V8">
        <v>78</v>
      </c>
      <c r="W8">
        <v>973</v>
      </c>
      <c r="X8">
        <v>49</v>
      </c>
      <c r="Y8">
        <v>1</v>
      </c>
      <c r="Z8">
        <v>48</v>
      </c>
    </row>
    <row r="9" spans="1:26" x14ac:dyDescent="0.3">
      <c r="A9" t="s">
        <v>1098</v>
      </c>
      <c r="B9" t="s">
        <v>1099</v>
      </c>
      <c r="C9">
        <v>5728</v>
      </c>
      <c r="D9">
        <v>869</v>
      </c>
      <c r="E9">
        <v>711</v>
      </c>
      <c r="F9">
        <v>2977</v>
      </c>
      <c r="G9">
        <v>1170</v>
      </c>
      <c r="H9">
        <v>2325</v>
      </c>
      <c r="I9">
        <v>2533</v>
      </c>
      <c r="J9">
        <v>1133</v>
      </c>
      <c r="K9">
        <v>1849</v>
      </c>
      <c r="L9">
        <v>963</v>
      </c>
      <c r="M9">
        <v>1435</v>
      </c>
      <c r="N9">
        <v>436</v>
      </c>
      <c r="O9">
        <v>1151</v>
      </c>
      <c r="P9">
        <v>317</v>
      </c>
      <c r="Q9">
        <v>1753</v>
      </c>
      <c r="R9">
        <v>1202</v>
      </c>
      <c r="S9">
        <v>1205</v>
      </c>
      <c r="T9">
        <v>2221</v>
      </c>
      <c r="U9">
        <v>1727</v>
      </c>
      <c r="V9">
        <v>372</v>
      </c>
      <c r="W9">
        <v>5469</v>
      </c>
      <c r="X9">
        <v>190</v>
      </c>
      <c r="Y9">
        <v>35</v>
      </c>
      <c r="Z9">
        <v>276</v>
      </c>
    </row>
    <row r="10" spans="1:26" x14ac:dyDescent="0.3">
      <c r="A10" t="s">
        <v>1100</v>
      </c>
      <c r="B10" t="s">
        <v>1101</v>
      </c>
      <c r="C10">
        <v>1114</v>
      </c>
      <c r="D10">
        <v>207</v>
      </c>
      <c r="E10">
        <v>74</v>
      </c>
      <c r="F10">
        <v>612</v>
      </c>
      <c r="G10">
        <v>221</v>
      </c>
      <c r="H10">
        <v>431</v>
      </c>
      <c r="I10">
        <v>476</v>
      </c>
      <c r="J10">
        <v>218</v>
      </c>
      <c r="K10">
        <v>383</v>
      </c>
      <c r="L10">
        <v>254</v>
      </c>
      <c r="M10">
        <v>250</v>
      </c>
      <c r="N10">
        <v>79</v>
      </c>
      <c r="O10">
        <v>179</v>
      </c>
      <c r="P10">
        <v>38</v>
      </c>
      <c r="Q10">
        <v>387</v>
      </c>
      <c r="R10">
        <v>224</v>
      </c>
      <c r="S10">
        <v>178</v>
      </c>
      <c r="T10">
        <v>501</v>
      </c>
      <c r="U10">
        <v>288</v>
      </c>
      <c r="V10">
        <v>115</v>
      </c>
      <c r="W10">
        <v>1227</v>
      </c>
      <c r="X10">
        <v>91</v>
      </c>
      <c r="Y10">
        <v>9</v>
      </c>
      <c r="Z10">
        <v>72</v>
      </c>
    </row>
    <row r="11" spans="1:26" x14ac:dyDescent="0.3">
      <c r="A11" t="s">
        <v>1102</v>
      </c>
      <c r="B11" t="s">
        <v>1103</v>
      </c>
      <c r="C11">
        <v>2762</v>
      </c>
      <c r="D11">
        <v>627</v>
      </c>
      <c r="E11">
        <v>334</v>
      </c>
      <c r="F11">
        <v>1220</v>
      </c>
      <c r="G11">
        <v>580</v>
      </c>
      <c r="H11">
        <v>1062</v>
      </c>
      <c r="I11">
        <v>1072</v>
      </c>
      <c r="J11">
        <v>580</v>
      </c>
      <c r="K11">
        <v>650</v>
      </c>
      <c r="L11">
        <v>775</v>
      </c>
      <c r="M11">
        <v>758</v>
      </c>
      <c r="N11">
        <v>136</v>
      </c>
      <c r="O11">
        <v>334</v>
      </c>
      <c r="P11">
        <v>85</v>
      </c>
      <c r="Q11">
        <v>981</v>
      </c>
      <c r="R11">
        <v>598</v>
      </c>
      <c r="S11">
        <v>541</v>
      </c>
      <c r="T11">
        <v>863</v>
      </c>
      <c r="U11">
        <v>1020</v>
      </c>
      <c r="V11">
        <v>302</v>
      </c>
      <c r="W11">
        <v>3477</v>
      </c>
      <c r="X11">
        <v>283</v>
      </c>
      <c r="Y11">
        <v>38</v>
      </c>
      <c r="Z11">
        <v>263</v>
      </c>
    </row>
    <row r="12" spans="1:26" x14ac:dyDescent="0.3">
      <c r="A12" t="s">
        <v>1104</v>
      </c>
      <c r="B12" t="s">
        <v>1105</v>
      </c>
      <c r="C12">
        <v>45060</v>
      </c>
      <c r="D12">
        <v>10302</v>
      </c>
      <c r="E12">
        <v>3649</v>
      </c>
      <c r="F12">
        <v>21902</v>
      </c>
      <c r="G12">
        <v>9202</v>
      </c>
      <c r="H12">
        <v>15461</v>
      </c>
      <c r="I12">
        <v>19292</v>
      </c>
      <c r="J12">
        <v>9344</v>
      </c>
      <c r="K12">
        <v>10216</v>
      </c>
      <c r="L12">
        <v>11573</v>
      </c>
      <c r="M12">
        <v>10368</v>
      </c>
      <c r="N12">
        <v>4047</v>
      </c>
      <c r="O12">
        <v>5912</v>
      </c>
      <c r="P12">
        <v>1859</v>
      </c>
      <c r="Q12">
        <v>14578</v>
      </c>
      <c r="R12">
        <v>8356</v>
      </c>
      <c r="S12">
        <v>7079</v>
      </c>
      <c r="T12">
        <v>13445</v>
      </c>
      <c r="U12">
        <v>18029</v>
      </c>
      <c r="V12">
        <v>4134</v>
      </c>
      <c r="W12">
        <v>42775</v>
      </c>
      <c r="X12">
        <v>3258</v>
      </c>
      <c r="Y12">
        <v>575</v>
      </c>
      <c r="Z12">
        <v>2925</v>
      </c>
    </row>
    <row r="13" spans="1:26" x14ac:dyDescent="0.3">
      <c r="A13" t="s">
        <v>1106</v>
      </c>
      <c r="B13" t="s">
        <v>1107</v>
      </c>
      <c r="C13">
        <v>4732</v>
      </c>
      <c r="D13">
        <v>965</v>
      </c>
      <c r="E13">
        <v>619</v>
      </c>
      <c r="F13">
        <v>2244</v>
      </c>
      <c r="G13">
        <v>907</v>
      </c>
      <c r="H13">
        <v>1918</v>
      </c>
      <c r="I13">
        <v>1852</v>
      </c>
      <c r="J13">
        <v>984</v>
      </c>
      <c r="K13">
        <v>1030</v>
      </c>
      <c r="L13">
        <v>1095</v>
      </c>
      <c r="M13">
        <v>1543</v>
      </c>
      <c r="N13">
        <v>214</v>
      </c>
      <c r="O13">
        <v>568</v>
      </c>
      <c r="P13">
        <v>287</v>
      </c>
      <c r="Q13">
        <v>1764</v>
      </c>
      <c r="R13">
        <v>938</v>
      </c>
      <c r="S13">
        <v>781</v>
      </c>
      <c r="T13">
        <v>1189</v>
      </c>
      <c r="U13">
        <v>2053</v>
      </c>
      <c r="V13">
        <v>655</v>
      </c>
      <c r="W13">
        <v>4992</v>
      </c>
      <c r="X13">
        <v>625</v>
      </c>
      <c r="Y13">
        <v>36</v>
      </c>
      <c r="Z13">
        <v>388</v>
      </c>
    </row>
    <row r="14" spans="1:26" x14ac:dyDescent="0.3">
      <c r="A14" t="s">
        <v>1108</v>
      </c>
      <c r="B14" t="s">
        <v>144</v>
      </c>
      <c r="C14">
        <v>3033</v>
      </c>
      <c r="D14">
        <v>584</v>
      </c>
      <c r="E14">
        <v>360</v>
      </c>
      <c r="F14">
        <v>1354</v>
      </c>
      <c r="G14">
        <v>734</v>
      </c>
      <c r="H14">
        <v>1286</v>
      </c>
      <c r="I14">
        <v>1162</v>
      </c>
      <c r="J14">
        <v>801</v>
      </c>
      <c r="K14">
        <v>662</v>
      </c>
      <c r="L14">
        <v>570</v>
      </c>
      <c r="M14">
        <v>961</v>
      </c>
      <c r="N14">
        <v>75</v>
      </c>
      <c r="O14">
        <v>337</v>
      </c>
      <c r="P14">
        <v>137</v>
      </c>
      <c r="Q14">
        <v>1125</v>
      </c>
      <c r="R14">
        <v>773</v>
      </c>
      <c r="S14">
        <v>620</v>
      </c>
      <c r="T14">
        <v>825</v>
      </c>
      <c r="U14">
        <v>1028</v>
      </c>
      <c r="V14">
        <v>523</v>
      </c>
      <c r="W14">
        <v>3692</v>
      </c>
      <c r="X14">
        <v>380</v>
      </c>
      <c r="Y14">
        <v>33</v>
      </c>
      <c r="Z14">
        <v>255</v>
      </c>
    </row>
    <row r="15" spans="1:26" x14ac:dyDescent="0.3">
      <c r="A15" t="s">
        <v>1109</v>
      </c>
      <c r="B15" t="s">
        <v>133</v>
      </c>
      <c r="C15">
        <v>551</v>
      </c>
      <c r="D15">
        <v>91</v>
      </c>
      <c r="E15">
        <v>50</v>
      </c>
      <c r="F15">
        <v>281</v>
      </c>
      <c r="G15">
        <v>130</v>
      </c>
      <c r="H15">
        <v>217</v>
      </c>
      <c r="I15">
        <v>244</v>
      </c>
      <c r="J15">
        <v>123</v>
      </c>
      <c r="K15">
        <v>163</v>
      </c>
      <c r="L15">
        <v>95</v>
      </c>
      <c r="M15">
        <v>162</v>
      </c>
      <c r="N15">
        <v>25</v>
      </c>
      <c r="O15">
        <v>74</v>
      </c>
      <c r="P15">
        <v>26</v>
      </c>
      <c r="Q15">
        <v>204</v>
      </c>
      <c r="R15">
        <v>133</v>
      </c>
      <c r="S15">
        <v>145</v>
      </c>
      <c r="T15">
        <v>197</v>
      </c>
      <c r="U15">
        <v>162</v>
      </c>
      <c r="V15">
        <v>34</v>
      </c>
      <c r="W15">
        <v>759</v>
      </c>
      <c r="X15">
        <v>45</v>
      </c>
      <c r="Y15">
        <v>0</v>
      </c>
      <c r="Z15">
        <v>42</v>
      </c>
    </row>
    <row r="16" spans="1:26" x14ac:dyDescent="0.3">
      <c r="A16" t="s">
        <v>1110</v>
      </c>
      <c r="B16" t="s">
        <v>139</v>
      </c>
      <c r="C16">
        <v>1185</v>
      </c>
      <c r="D16">
        <v>250</v>
      </c>
      <c r="E16">
        <v>143</v>
      </c>
      <c r="F16">
        <v>514</v>
      </c>
      <c r="G16">
        <v>278</v>
      </c>
      <c r="H16">
        <v>498</v>
      </c>
      <c r="I16">
        <v>437</v>
      </c>
      <c r="J16">
        <v>300</v>
      </c>
      <c r="K16">
        <v>270</v>
      </c>
      <c r="L16">
        <v>246</v>
      </c>
      <c r="M16">
        <v>367</v>
      </c>
      <c r="N16">
        <v>41</v>
      </c>
      <c r="O16">
        <v>128</v>
      </c>
      <c r="P16">
        <v>58</v>
      </c>
      <c r="Q16">
        <v>424</v>
      </c>
      <c r="R16">
        <v>284</v>
      </c>
      <c r="S16">
        <v>245</v>
      </c>
      <c r="T16">
        <v>303</v>
      </c>
      <c r="U16">
        <v>398</v>
      </c>
      <c r="V16">
        <v>228</v>
      </c>
      <c r="W16">
        <v>1483</v>
      </c>
      <c r="X16">
        <v>298</v>
      </c>
      <c r="Y16">
        <v>0</v>
      </c>
      <c r="Z16">
        <v>73</v>
      </c>
    </row>
    <row r="17" spans="1:26" x14ac:dyDescent="0.3">
      <c r="A17" t="s">
        <v>1111</v>
      </c>
      <c r="B17" t="s">
        <v>1112</v>
      </c>
      <c r="C17">
        <v>712</v>
      </c>
      <c r="D17">
        <v>149</v>
      </c>
      <c r="E17">
        <v>71</v>
      </c>
      <c r="F17">
        <v>305</v>
      </c>
      <c r="G17">
        <v>188</v>
      </c>
      <c r="H17">
        <v>320</v>
      </c>
      <c r="I17">
        <v>243</v>
      </c>
      <c r="J17">
        <v>142</v>
      </c>
      <c r="K17">
        <v>199</v>
      </c>
      <c r="L17">
        <v>107</v>
      </c>
      <c r="M17">
        <v>248</v>
      </c>
      <c r="N17">
        <v>31</v>
      </c>
      <c r="O17">
        <v>70</v>
      </c>
      <c r="P17">
        <v>56</v>
      </c>
      <c r="Q17">
        <v>209</v>
      </c>
      <c r="R17">
        <v>198</v>
      </c>
      <c r="S17">
        <v>202</v>
      </c>
      <c r="T17">
        <v>153</v>
      </c>
      <c r="U17">
        <v>144</v>
      </c>
      <c r="V17">
        <v>169</v>
      </c>
      <c r="W17">
        <v>1081</v>
      </c>
      <c r="X17">
        <v>292</v>
      </c>
      <c r="Y17">
        <v>0</v>
      </c>
      <c r="Z17">
        <v>51</v>
      </c>
    </row>
    <row r="18" spans="1:26" x14ac:dyDescent="0.3">
      <c r="A18" t="s">
        <v>1113</v>
      </c>
      <c r="B18" t="s">
        <v>1114</v>
      </c>
      <c r="C18">
        <v>1736</v>
      </c>
      <c r="D18">
        <v>406</v>
      </c>
      <c r="E18">
        <v>148</v>
      </c>
      <c r="F18">
        <v>781</v>
      </c>
      <c r="G18">
        <v>403</v>
      </c>
      <c r="H18">
        <v>698</v>
      </c>
      <c r="I18">
        <v>635</v>
      </c>
      <c r="J18">
        <v>443</v>
      </c>
      <c r="K18">
        <v>367</v>
      </c>
      <c r="L18">
        <v>445</v>
      </c>
      <c r="M18">
        <v>481</v>
      </c>
      <c r="N18">
        <v>77</v>
      </c>
      <c r="O18">
        <v>149</v>
      </c>
      <c r="P18">
        <v>99</v>
      </c>
      <c r="Q18">
        <v>593</v>
      </c>
      <c r="R18">
        <v>415</v>
      </c>
      <c r="S18">
        <v>334</v>
      </c>
      <c r="T18">
        <v>377</v>
      </c>
      <c r="U18">
        <v>660</v>
      </c>
      <c r="V18">
        <v>305</v>
      </c>
      <c r="W18">
        <v>2358</v>
      </c>
      <c r="X18">
        <v>477</v>
      </c>
      <c r="Y18">
        <v>0</v>
      </c>
      <c r="Z18">
        <v>162</v>
      </c>
    </row>
    <row r="19" spans="1:26" x14ac:dyDescent="0.3">
      <c r="A19" t="s">
        <v>1115</v>
      </c>
      <c r="B19" t="s">
        <v>137</v>
      </c>
      <c r="C19">
        <v>1947</v>
      </c>
      <c r="D19">
        <v>359</v>
      </c>
      <c r="E19">
        <v>225</v>
      </c>
      <c r="F19">
        <v>884</v>
      </c>
      <c r="G19">
        <v>478</v>
      </c>
      <c r="H19">
        <v>826</v>
      </c>
      <c r="I19">
        <v>761</v>
      </c>
      <c r="J19">
        <v>507</v>
      </c>
      <c r="K19">
        <v>450</v>
      </c>
      <c r="L19">
        <v>468</v>
      </c>
      <c r="M19">
        <v>509</v>
      </c>
      <c r="N19">
        <v>71</v>
      </c>
      <c r="O19">
        <v>220</v>
      </c>
      <c r="P19">
        <v>98</v>
      </c>
      <c r="Q19">
        <v>703</v>
      </c>
      <c r="R19">
        <v>495</v>
      </c>
      <c r="S19">
        <v>417</v>
      </c>
      <c r="T19">
        <v>571</v>
      </c>
      <c r="U19">
        <v>653</v>
      </c>
      <c r="V19">
        <v>274</v>
      </c>
      <c r="W19">
        <v>2419</v>
      </c>
      <c r="X19">
        <v>331</v>
      </c>
      <c r="Y19">
        <v>15</v>
      </c>
      <c r="Z19">
        <v>156</v>
      </c>
    </row>
    <row r="20" spans="1:26" x14ac:dyDescent="0.3">
      <c r="A20" t="s">
        <v>1116</v>
      </c>
      <c r="B20" t="s">
        <v>1117</v>
      </c>
      <c r="C20">
        <v>1447</v>
      </c>
      <c r="D20">
        <v>291</v>
      </c>
      <c r="E20">
        <v>217</v>
      </c>
      <c r="F20">
        <v>646</v>
      </c>
      <c r="G20">
        <v>294</v>
      </c>
      <c r="H20">
        <v>554</v>
      </c>
      <c r="I20">
        <v>603</v>
      </c>
      <c r="J20">
        <v>259</v>
      </c>
      <c r="K20">
        <v>410</v>
      </c>
      <c r="L20">
        <v>403</v>
      </c>
      <c r="M20">
        <v>368</v>
      </c>
      <c r="N20">
        <v>94</v>
      </c>
      <c r="O20">
        <v>198</v>
      </c>
      <c r="P20">
        <v>49</v>
      </c>
      <c r="Q20">
        <v>510</v>
      </c>
      <c r="R20">
        <v>305</v>
      </c>
      <c r="S20">
        <v>338</v>
      </c>
      <c r="T20">
        <v>578</v>
      </c>
      <c r="U20">
        <v>368</v>
      </c>
      <c r="V20">
        <v>153</v>
      </c>
      <c r="W20">
        <v>1717</v>
      </c>
      <c r="X20">
        <v>164</v>
      </c>
      <c r="Y20">
        <v>0</v>
      </c>
      <c r="Z20">
        <v>84</v>
      </c>
    </row>
    <row r="21" spans="1:26" x14ac:dyDescent="0.3">
      <c r="A21" t="s">
        <v>1118</v>
      </c>
      <c r="B21" t="s">
        <v>1119</v>
      </c>
      <c r="C21">
        <v>488</v>
      </c>
      <c r="D21">
        <v>93</v>
      </c>
      <c r="E21">
        <v>35</v>
      </c>
      <c r="F21">
        <v>219</v>
      </c>
      <c r="G21">
        <v>141</v>
      </c>
      <c r="H21">
        <v>211</v>
      </c>
      <c r="I21">
        <v>185</v>
      </c>
      <c r="J21">
        <v>141</v>
      </c>
      <c r="K21">
        <v>111</v>
      </c>
      <c r="L21">
        <v>139</v>
      </c>
      <c r="M21">
        <v>96</v>
      </c>
      <c r="N21">
        <v>42</v>
      </c>
      <c r="O21">
        <v>38</v>
      </c>
      <c r="P21">
        <v>4</v>
      </c>
      <c r="Q21">
        <v>168</v>
      </c>
      <c r="R21">
        <v>144</v>
      </c>
      <c r="S21">
        <v>126</v>
      </c>
      <c r="T21">
        <v>178</v>
      </c>
      <c r="U21">
        <v>128</v>
      </c>
      <c r="V21">
        <v>43</v>
      </c>
      <c r="W21">
        <v>672</v>
      </c>
      <c r="X21">
        <v>27</v>
      </c>
      <c r="Y21">
        <v>0</v>
      </c>
      <c r="Z21">
        <v>28</v>
      </c>
    </row>
    <row r="22" spans="1:26" x14ac:dyDescent="0.3">
      <c r="A22" t="s">
        <v>1120</v>
      </c>
      <c r="B22" t="s">
        <v>1121</v>
      </c>
      <c r="C22">
        <v>598</v>
      </c>
      <c r="D22">
        <v>129</v>
      </c>
      <c r="E22">
        <v>37</v>
      </c>
      <c r="F22">
        <v>295</v>
      </c>
      <c r="G22">
        <v>137</v>
      </c>
      <c r="H22">
        <v>262</v>
      </c>
      <c r="I22">
        <v>207</v>
      </c>
      <c r="J22">
        <v>110</v>
      </c>
      <c r="K22">
        <v>187</v>
      </c>
      <c r="L22">
        <v>179</v>
      </c>
      <c r="M22">
        <v>123</v>
      </c>
      <c r="N22">
        <v>36</v>
      </c>
      <c r="O22">
        <v>40</v>
      </c>
      <c r="P22">
        <v>44</v>
      </c>
      <c r="Q22">
        <v>204</v>
      </c>
      <c r="R22">
        <v>144</v>
      </c>
      <c r="S22">
        <v>173</v>
      </c>
      <c r="T22">
        <v>176</v>
      </c>
      <c r="U22">
        <v>168</v>
      </c>
      <c r="V22">
        <v>56</v>
      </c>
      <c r="W22">
        <v>875</v>
      </c>
      <c r="X22">
        <v>77</v>
      </c>
      <c r="Y22">
        <v>0</v>
      </c>
      <c r="Z22">
        <v>47</v>
      </c>
    </row>
    <row r="23" spans="1:26" x14ac:dyDescent="0.3">
      <c r="A23" t="s">
        <v>1122</v>
      </c>
      <c r="B23" t="s">
        <v>1123</v>
      </c>
      <c r="C23">
        <v>2851</v>
      </c>
      <c r="D23">
        <v>541</v>
      </c>
      <c r="E23">
        <v>228</v>
      </c>
      <c r="F23">
        <v>1338</v>
      </c>
      <c r="G23">
        <v>745</v>
      </c>
      <c r="H23">
        <v>1147</v>
      </c>
      <c r="I23">
        <v>1164</v>
      </c>
      <c r="J23">
        <v>686</v>
      </c>
      <c r="K23">
        <v>793</v>
      </c>
      <c r="L23">
        <v>659</v>
      </c>
      <c r="M23">
        <v>686</v>
      </c>
      <c r="N23">
        <v>122</v>
      </c>
      <c r="O23">
        <v>291</v>
      </c>
      <c r="P23">
        <v>126</v>
      </c>
      <c r="Q23">
        <v>1005</v>
      </c>
      <c r="R23">
        <v>767</v>
      </c>
      <c r="S23">
        <v>666</v>
      </c>
      <c r="T23">
        <v>750</v>
      </c>
      <c r="U23">
        <v>1005</v>
      </c>
      <c r="V23">
        <v>389</v>
      </c>
      <c r="W23">
        <v>3677</v>
      </c>
      <c r="X23">
        <v>373</v>
      </c>
      <c r="Y23">
        <v>3</v>
      </c>
      <c r="Z23">
        <v>250</v>
      </c>
    </row>
    <row r="24" spans="1:26" x14ac:dyDescent="0.3">
      <c r="A24" t="s">
        <v>1124</v>
      </c>
      <c r="B24" t="s">
        <v>1125</v>
      </c>
      <c r="C24">
        <v>5770</v>
      </c>
      <c r="D24">
        <v>1379</v>
      </c>
      <c r="E24">
        <v>637</v>
      </c>
      <c r="F24">
        <v>2632</v>
      </c>
      <c r="G24">
        <v>1122</v>
      </c>
      <c r="H24">
        <v>2196</v>
      </c>
      <c r="I24">
        <v>2194</v>
      </c>
      <c r="J24">
        <v>1188</v>
      </c>
      <c r="K24">
        <v>1241</v>
      </c>
      <c r="L24">
        <v>1556</v>
      </c>
      <c r="M24">
        <v>1780</v>
      </c>
      <c r="N24">
        <v>291</v>
      </c>
      <c r="O24">
        <v>635</v>
      </c>
      <c r="P24">
        <v>237</v>
      </c>
      <c r="Q24">
        <v>2079</v>
      </c>
      <c r="R24">
        <v>1150</v>
      </c>
      <c r="S24">
        <v>865</v>
      </c>
      <c r="T24">
        <v>1499</v>
      </c>
      <c r="U24">
        <v>2287</v>
      </c>
      <c r="V24">
        <v>981</v>
      </c>
      <c r="W24">
        <v>6323</v>
      </c>
      <c r="X24">
        <v>1822</v>
      </c>
      <c r="Y24">
        <v>32</v>
      </c>
      <c r="Z24">
        <v>421</v>
      </c>
    </row>
    <row r="25" spans="1:26" x14ac:dyDescent="0.3">
      <c r="A25" t="s">
        <v>1126</v>
      </c>
      <c r="B25" t="s">
        <v>1127</v>
      </c>
      <c r="C25">
        <v>1708</v>
      </c>
      <c r="D25">
        <v>335</v>
      </c>
      <c r="E25">
        <v>140</v>
      </c>
      <c r="F25">
        <v>806</v>
      </c>
      <c r="G25">
        <v>427</v>
      </c>
      <c r="H25">
        <v>681</v>
      </c>
      <c r="I25">
        <v>692</v>
      </c>
      <c r="J25">
        <v>352</v>
      </c>
      <c r="K25">
        <v>509</v>
      </c>
      <c r="L25">
        <v>420</v>
      </c>
      <c r="M25">
        <v>423</v>
      </c>
      <c r="N25">
        <v>111</v>
      </c>
      <c r="O25">
        <v>204</v>
      </c>
      <c r="P25">
        <v>65</v>
      </c>
      <c r="Q25">
        <v>559</v>
      </c>
      <c r="R25">
        <v>434</v>
      </c>
      <c r="S25">
        <v>425</v>
      </c>
      <c r="T25">
        <v>513</v>
      </c>
      <c r="U25">
        <v>518</v>
      </c>
      <c r="V25">
        <v>205</v>
      </c>
      <c r="W25">
        <v>1967</v>
      </c>
      <c r="X25">
        <v>189</v>
      </c>
      <c r="Y25">
        <v>4</v>
      </c>
      <c r="Z25">
        <v>119</v>
      </c>
    </row>
    <row r="26" spans="1:26" x14ac:dyDescent="0.3">
      <c r="A26" t="s">
        <v>1128</v>
      </c>
      <c r="B26" t="s">
        <v>1129</v>
      </c>
      <c r="C26">
        <v>1175</v>
      </c>
      <c r="D26">
        <v>237</v>
      </c>
      <c r="E26">
        <v>137</v>
      </c>
      <c r="F26">
        <v>541</v>
      </c>
      <c r="G26">
        <v>260</v>
      </c>
      <c r="H26">
        <v>495</v>
      </c>
      <c r="I26">
        <v>443</v>
      </c>
      <c r="J26">
        <v>248</v>
      </c>
      <c r="K26">
        <v>305</v>
      </c>
      <c r="L26">
        <v>384</v>
      </c>
      <c r="M26">
        <v>226</v>
      </c>
      <c r="N26">
        <v>73</v>
      </c>
      <c r="O26">
        <v>113</v>
      </c>
      <c r="P26">
        <v>32</v>
      </c>
      <c r="Q26">
        <v>452</v>
      </c>
      <c r="R26">
        <v>266</v>
      </c>
      <c r="S26">
        <v>295</v>
      </c>
      <c r="T26">
        <v>370</v>
      </c>
      <c r="U26">
        <v>359</v>
      </c>
      <c r="V26">
        <v>134</v>
      </c>
      <c r="W26">
        <v>1800</v>
      </c>
      <c r="X26">
        <v>270</v>
      </c>
      <c r="Y26">
        <v>0</v>
      </c>
      <c r="Z26">
        <v>117</v>
      </c>
    </row>
    <row r="27" spans="1:26" x14ac:dyDescent="0.3">
      <c r="A27" t="s">
        <v>1130</v>
      </c>
      <c r="B27" t="s">
        <v>150</v>
      </c>
      <c r="C27">
        <v>858</v>
      </c>
      <c r="D27">
        <v>201</v>
      </c>
      <c r="E27">
        <v>105</v>
      </c>
      <c r="F27">
        <v>370</v>
      </c>
      <c r="G27">
        <v>181</v>
      </c>
      <c r="H27">
        <v>343</v>
      </c>
      <c r="I27">
        <v>313</v>
      </c>
      <c r="J27">
        <v>150</v>
      </c>
      <c r="K27">
        <v>189</v>
      </c>
      <c r="L27">
        <v>205</v>
      </c>
      <c r="M27">
        <v>290</v>
      </c>
      <c r="N27">
        <v>36</v>
      </c>
      <c r="O27">
        <v>76</v>
      </c>
      <c r="P27">
        <v>25</v>
      </c>
      <c r="Q27">
        <v>330</v>
      </c>
      <c r="R27">
        <v>189</v>
      </c>
      <c r="S27">
        <v>184</v>
      </c>
      <c r="T27">
        <v>259</v>
      </c>
      <c r="U27">
        <v>280</v>
      </c>
      <c r="V27">
        <v>115</v>
      </c>
      <c r="W27">
        <v>891</v>
      </c>
      <c r="X27">
        <v>75</v>
      </c>
      <c r="Y27">
        <v>0</v>
      </c>
      <c r="Z27">
        <v>65</v>
      </c>
    </row>
    <row r="28" spans="1:26" x14ac:dyDescent="0.3">
      <c r="A28" t="s">
        <v>1131</v>
      </c>
      <c r="B28" t="s">
        <v>151</v>
      </c>
      <c r="C28">
        <v>4738</v>
      </c>
      <c r="D28">
        <v>1040</v>
      </c>
      <c r="E28">
        <v>524</v>
      </c>
      <c r="F28">
        <v>2168</v>
      </c>
      <c r="G28">
        <v>1005</v>
      </c>
      <c r="H28">
        <v>1842</v>
      </c>
      <c r="I28">
        <v>1855</v>
      </c>
      <c r="J28">
        <v>1138</v>
      </c>
      <c r="K28">
        <v>1051</v>
      </c>
      <c r="L28">
        <v>1051</v>
      </c>
      <c r="M28">
        <v>1477</v>
      </c>
      <c r="N28">
        <v>264</v>
      </c>
      <c r="O28">
        <v>572</v>
      </c>
      <c r="P28">
        <v>220</v>
      </c>
      <c r="Q28">
        <v>1615</v>
      </c>
      <c r="R28">
        <v>1026</v>
      </c>
      <c r="S28">
        <v>733</v>
      </c>
      <c r="T28">
        <v>1113</v>
      </c>
      <c r="U28">
        <v>1877</v>
      </c>
      <c r="V28">
        <v>924</v>
      </c>
      <c r="W28">
        <v>5123</v>
      </c>
      <c r="X28">
        <v>872</v>
      </c>
      <c r="Y28">
        <v>45</v>
      </c>
      <c r="Z28">
        <v>385</v>
      </c>
    </row>
    <row r="29" spans="1:26" x14ac:dyDescent="0.3">
      <c r="A29" t="s">
        <v>1132</v>
      </c>
      <c r="B29" t="s">
        <v>969</v>
      </c>
      <c r="C29">
        <v>8498</v>
      </c>
      <c r="D29">
        <v>1754</v>
      </c>
      <c r="E29">
        <v>969</v>
      </c>
      <c r="F29">
        <v>3870</v>
      </c>
      <c r="G29">
        <v>1902</v>
      </c>
      <c r="H29">
        <v>3203</v>
      </c>
      <c r="I29">
        <v>3539</v>
      </c>
      <c r="J29">
        <v>1574</v>
      </c>
      <c r="K29">
        <v>2224</v>
      </c>
      <c r="L29">
        <v>2029</v>
      </c>
      <c r="M29">
        <v>2337</v>
      </c>
      <c r="N29">
        <v>442</v>
      </c>
      <c r="O29">
        <v>1128</v>
      </c>
      <c r="P29">
        <v>454</v>
      </c>
      <c r="Q29">
        <v>2739</v>
      </c>
      <c r="R29">
        <v>1979</v>
      </c>
      <c r="S29">
        <v>1766</v>
      </c>
      <c r="T29">
        <v>2224</v>
      </c>
      <c r="U29">
        <v>3569</v>
      </c>
      <c r="V29">
        <v>736</v>
      </c>
      <c r="W29">
        <v>9956</v>
      </c>
      <c r="X29">
        <v>998</v>
      </c>
      <c r="Y29">
        <v>22</v>
      </c>
      <c r="Z29">
        <v>732</v>
      </c>
    </row>
    <row r="30" spans="1:26" x14ac:dyDescent="0.3">
      <c r="A30" t="s">
        <v>1133</v>
      </c>
      <c r="B30" t="s">
        <v>157</v>
      </c>
      <c r="C30">
        <v>2129</v>
      </c>
      <c r="D30">
        <v>455</v>
      </c>
      <c r="E30">
        <v>273</v>
      </c>
      <c r="F30">
        <v>939</v>
      </c>
      <c r="G30">
        <v>463</v>
      </c>
      <c r="H30">
        <v>801</v>
      </c>
      <c r="I30">
        <v>874</v>
      </c>
      <c r="J30">
        <v>367</v>
      </c>
      <c r="K30">
        <v>500</v>
      </c>
      <c r="L30">
        <v>421</v>
      </c>
      <c r="M30">
        <v>754</v>
      </c>
      <c r="N30">
        <v>121</v>
      </c>
      <c r="O30">
        <v>341</v>
      </c>
      <c r="P30">
        <v>71</v>
      </c>
      <c r="Q30">
        <v>662</v>
      </c>
      <c r="R30">
        <v>481</v>
      </c>
      <c r="S30">
        <v>373</v>
      </c>
      <c r="T30">
        <v>706</v>
      </c>
      <c r="U30">
        <v>763</v>
      </c>
      <c r="V30">
        <v>254</v>
      </c>
      <c r="W30">
        <v>2244</v>
      </c>
      <c r="X30">
        <v>154</v>
      </c>
      <c r="Y30">
        <v>0</v>
      </c>
      <c r="Z30">
        <v>120</v>
      </c>
    </row>
    <row r="31" spans="1:26" x14ac:dyDescent="0.3">
      <c r="A31" t="s">
        <v>1134</v>
      </c>
      <c r="B31" t="s">
        <v>921</v>
      </c>
      <c r="C31">
        <v>12178</v>
      </c>
      <c r="D31">
        <v>2292</v>
      </c>
      <c r="E31">
        <v>2048</v>
      </c>
      <c r="F31">
        <v>5694</v>
      </c>
      <c r="G31">
        <v>2143</v>
      </c>
      <c r="H31">
        <v>4870</v>
      </c>
      <c r="I31">
        <v>5015</v>
      </c>
      <c r="J31">
        <v>2185</v>
      </c>
      <c r="K31">
        <v>2809</v>
      </c>
      <c r="L31">
        <v>2576</v>
      </c>
      <c r="M31">
        <v>4214</v>
      </c>
      <c r="N31">
        <v>780</v>
      </c>
      <c r="O31">
        <v>1984</v>
      </c>
      <c r="P31">
        <v>573</v>
      </c>
      <c r="Q31">
        <v>4342</v>
      </c>
      <c r="R31">
        <v>2208</v>
      </c>
      <c r="S31">
        <v>1772</v>
      </c>
      <c r="T31">
        <v>3700</v>
      </c>
      <c r="U31">
        <v>4980</v>
      </c>
      <c r="V31">
        <v>1322</v>
      </c>
      <c r="W31">
        <v>11339</v>
      </c>
      <c r="X31">
        <v>1038</v>
      </c>
      <c r="Y31">
        <v>446</v>
      </c>
      <c r="Z31">
        <v>742</v>
      </c>
    </row>
    <row r="32" spans="1:26" x14ac:dyDescent="0.3">
      <c r="A32" t="s">
        <v>1135</v>
      </c>
      <c r="B32" t="s">
        <v>1136</v>
      </c>
      <c r="C32">
        <v>302</v>
      </c>
      <c r="D32">
        <v>86</v>
      </c>
      <c r="E32">
        <v>13</v>
      </c>
      <c r="F32">
        <v>145</v>
      </c>
      <c r="G32">
        <v>58</v>
      </c>
      <c r="H32">
        <v>115</v>
      </c>
      <c r="I32">
        <v>100</v>
      </c>
      <c r="J32">
        <v>49</v>
      </c>
      <c r="K32">
        <v>64</v>
      </c>
      <c r="L32">
        <v>93</v>
      </c>
      <c r="M32">
        <v>91</v>
      </c>
      <c r="N32">
        <v>14</v>
      </c>
      <c r="O32">
        <v>21</v>
      </c>
      <c r="P32">
        <v>20</v>
      </c>
      <c r="Q32">
        <v>100</v>
      </c>
      <c r="R32">
        <v>59</v>
      </c>
      <c r="S32">
        <v>65</v>
      </c>
      <c r="T32">
        <v>49</v>
      </c>
      <c r="U32">
        <v>85</v>
      </c>
      <c r="V32">
        <v>92</v>
      </c>
      <c r="W32">
        <v>400</v>
      </c>
      <c r="X32">
        <v>263</v>
      </c>
      <c r="Y32">
        <v>0</v>
      </c>
      <c r="Z32">
        <v>20</v>
      </c>
    </row>
    <row r="33" spans="1:26" x14ac:dyDescent="0.3">
      <c r="A33" t="s">
        <v>1137</v>
      </c>
      <c r="B33" t="s">
        <v>1138</v>
      </c>
      <c r="C33">
        <v>172</v>
      </c>
      <c r="D33">
        <v>47</v>
      </c>
      <c r="E33">
        <v>10</v>
      </c>
      <c r="F33">
        <v>83</v>
      </c>
      <c r="G33">
        <v>33</v>
      </c>
      <c r="H33">
        <v>67</v>
      </c>
      <c r="I33">
        <v>58</v>
      </c>
      <c r="J33">
        <v>29</v>
      </c>
      <c r="K33">
        <v>36</v>
      </c>
      <c r="L33">
        <v>50</v>
      </c>
      <c r="M33">
        <v>52</v>
      </c>
      <c r="N33">
        <v>8</v>
      </c>
      <c r="O33">
        <v>13</v>
      </c>
      <c r="P33">
        <v>12</v>
      </c>
      <c r="Q33">
        <v>59</v>
      </c>
      <c r="R33">
        <v>34</v>
      </c>
      <c r="S33">
        <v>37</v>
      </c>
      <c r="T33">
        <v>32</v>
      </c>
      <c r="U33">
        <v>47</v>
      </c>
      <c r="V33">
        <v>47</v>
      </c>
      <c r="W33">
        <v>234</v>
      </c>
      <c r="X33">
        <v>142</v>
      </c>
      <c r="Y33">
        <v>0</v>
      </c>
      <c r="Z33">
        <v>12</v>
      </c>
    </row>
    <row r="34" spans="1:26" x14ac:dyDescent="0.3">
      <c r="A34" t="s">
        <v>1139</v>
      </c>
      <c r="B34" t="s">
        <v>1140</v>
      </c>
      <c r="C34">
        <v>238</v>
      </c>
      <c r="D34">
        <v>54</v>
      </c>
      <c r="E34">
        <v>29</v>
      </c>
      <c r="F34">
        <v>106</v>
      </c>
      <c r="G34">
        <v>48</v>
      </c>
      <c r="H34">
        <v>99</v>
      </c>
      <c r="I34">
        <v>85</v>
      </c>
      <c r="J34">
        <v>45</v>
      </c>
      <c r="K34">
        <v>46</v>
      </c>
      <c r="L34">
        <v>75</v>
      </c>
      <c r="M34">
        <v>66</v>
      </c>
      <c r="N34">
        <v>8</v>
      </c>
      <c r="O34">
        <v>22</v>
      </c>
      <c r="P34">
        <v>4</v>
      </c>
      <c r="Q34">
        <v>98</v>
      </c>
      <c r="R34">
        <v>52</v>
      </c>
      <c r="S34">
        <v>51</v>
      </c>
      <c r="T34">
        <v>71</v>
      </c>
      <c r="U34">
        <v>85</v>
      </c>
      <c r="V34">
        <v>23</v>
      </c>
      <c r="W34">
        <v>387</v>
      </c>
      <c r="X34">
        <v>119</v>
      </c>
      <c r="Y34">
        <v>0</v>
      </c>
      <c r="Z34">
        <v>16</v>
      </c>
    </row>
    <row r="35" spans="1:26" x14ac:dyDescent="0.3">
      <c r="A35" t="s">
        <v>1141</v>
      </c>
      <c r="B35" t="s">
        <v>167</v>
      </c>
      <c r="C35">
        <v>354</v>
      </c>
      <c r="D35">
        <v>53</v>
      </c>
      <c r="E35">
        <v>27</v>
      </c>
      <c r="F35">
        <v>188</v>
      </c>
      <c r="G35">
        <v>88</v>
      </c>
      <c r="H35">
        <v>142</v>
      </c>
      <c r="I35">
        <v>160</v>
      </c>
      <c r="J35">
        <v>110</v>
      </c>
      <c r="K35">
        <v>111</v>
      </c>
      <c r="L35">
        <v>72</v>
      </c>
      <c r="M35">
        <v>60</v>
      </c>
      <c r="N35">
        <v>18</v>
      </c>
      <c r="O35">
        <v>52</v>
      </c>
      <c r="P35">
        <v>10</v>
      </c>
      <c r="Q35">
        <v>131</v>
      </c>
      <c r="R35">
        <v>91</v>
      </c>
      <c r="S35">
        <v>78</v>
      </c>
      <c r="T35">
        <v>106</v>
      </c>
      <c r="U35">
        <v>73</v>
      </c>
      <c r="V35">
        <v>72</v>
      </c>
      <c r="W35">
        <v>472</v>
      </c>
      <c r="X35">
        <v>115</v>
      </c>
      <c r="Y35">
        <v>0</v>
      </c>
      <c r="Z35">
        <v>23</v>
      </c>
    </row>
    <row r="36" spans="1:26" x14ac:dyDescent="0.3">
      <c r="A36" t="s">
        <v>1142</v>
      </c>
      <c r="B36" t="s">
        <v>168</v>
      </c>
      <c r="C36">
        <v>480</v>
      </c>
      <c r="D36">
        <v>105</v>
      </c>
      <c r="E36">
        <v>65</v>
      </c>
      <c r="F36">
        <v>208</v>
      </c>
      <c r="G36">
        <v>102</v>
      </c>
      <c r="H36">
        <v>206</v>
      </c>
      <c r="I36">
        <v>170</v>
      </c>
      <c r="J36">
        <v>125</v>
      </c>
      <c r="K36">
        <v>88</v>
      </c>
      <c r="L36">
        <v>80</v>
      </c>
      <c r="M36">
        <v>169</v>
      </c>
      <c r="N36">
        <v>36</v>
      </c>
      <c r="O36">
        <v>45</v>
      </c>
      <c r="P36">
        <v>57</v>
      </c>
      <c r="Q36">
        <v>135</v>
      </c>
      <c r="R36">
        <v>103</v>
      </c>
      <c r="S36">
        <v>91</v>
      </c>
      <c r="T36">
        <v>94</v>
      </c>
      <c r="U36">
        <v>157</v>
      </c>
      <c r="V36">
        <v>123</v>
      </c>
      <c r="W36">
        <v>628</v>
      </c>
      <c r="X36">
        <v>326</v>
      </c>
      <c r="Y36">
        <v>0</v>
      </c>
      <c r="Z36">
        <v>43</v>
      </c>
    </row>
    <row r="37" spans="1:26" x14ac:dyDescent="0.3">
      <c r="A37" t="s">
        <v>1143</v>
      </c>
      <c r="B37" t="s">
        <v>1144</v>
      </c>
      <c r="C37">
        <v>260</v>
      </c>
      <c r="D37">
        <v>59</v>
      </c>
      <c r="E37">
        <v>33</v>
      </c>
      <c r="F37">
        <v>114</v>
      </c>
      <c r="G37">
        <v>53</v>
      </c>
      <c r="H37">
        <v>108</v>
      </c>
      <c r="I37">
        <v>93</v>
      </c>
      <c r="J37">
        <v>51</v>
      </c>
      <c r="K37">
        <v>51</v>
      </c>
      <c r="L37">
        <v>76</v>
      </c>
      <c r="M37">
        <v>76</v>
      </c>
      <c r="N37">
        <v>11</v>
      </c>
      <c r="O37">
        <v>25</v>
      </c>
      <c r="P37">
        <v>8</v>
      </c>
      <c r="Q37">
        <v>101</v>
      </c>
      <c r="R37">
        <v>56</v>
      </c>
      <c r="S37">
        <v>55</v>
      </c>
      <c r="T37">
        <v>75</v>
      </c>
      <c r="U37">
        <v>90</v>
      </c>
      <c r="V37">
        <v>31</v>
      </c>
      <c r="W37">
        <v>406</v>
      </c>
      <c r="X37">
        <v>131</v>
      </c>
      <c r="Y37">
        <v>0</v>
      </c>
      <c r="Z37">
        <v>18</v>
      </c>
    </row>
    <row r="38" spans="1:26" x14ac:dyDescent="0.3">
      <c r="A38" t="s">
        <v>1145</v>
      </c>
      <c r="B38" t="s">
        <v>1146</v>
      </c>
      <c r="C38">
        <v>638</v>
      </c>
      <c r="D38">
        <v>133</v>
      </c>
      <c r="E38">
        <v>69</v>
      </c>
      <c r="F38">
        <v>324</v>
      </c>
      <c r="G38">
        <v>113</v>
      </c>
      <c r="H38">
        <v>274</v>
      </c>
      <c r="I38">
        <v>233</v>
      </c>
      <c r="J38">
        <v>127</v>
      </c>
      <c r="K38">
        <v>134</v>
      </c>
      <c r="L38">
        <v>138</v>
      </c>
      <c r="M38">
        <v>199</v>
      </c>
      <c r="N38">
        <v>31</v>
      </c>
      <c r="O38">
        <v>58</v>
      </c>
      <c r="P38">
        <v>47</v>
      </c>
      <c r="Q38">
        <v>245</v>
      </c>
      <c r="R38">
        <v>125</v>
      </c>
      <c r="S38">
        <v>141</v>
      </c>
      <c r="T38">
        <v>193</v>
      </c>
      <c r="U38">
        <v>146</v>
      </c>
      <c r="V38">
        <v>94</v>
      </c>
      <c r="W38">
        <v>959</v>
      </c>
      <c r="X38">
        <v>406</v>
      </c>
      <c r="Y38">
        <v>0</v>
      </c>
      <c r="Z38">
        <v>43</v>
      </c>
    </row>
    <row r="39" spans="1:26" x14ac:dyDescent="0.3">
      <c r="A39" t="s">
        <v>1147</v>
      </c>
      <c r="B39" t="s">
        <v>171</v>
      </c>
      <c r="C39">
        <v>2443</v>
      </c>
      <c r="D39">
        <v>528</v>
      </c>
      <c r="E39">
        <v>369</v>
      </c>
      <c r="F39">
        <v>994</v>
      </c>
      <c r="G39">
        <v>552</v>
      </c>
      <c r="H39">
        <v>970</v>
      </c>
      <c r="I39">
        <v>945</v>
      </c>
      <c r="J39">
        <v>618</v>
      </c>
      <c r="K39">
        <v>456</v>
      </c>
      <c r="L39">
        <v>446</v>
      </c>
      <c r="M39">
        <v>890</v>
      </c>
      <c r="N39">
        <v>37</v>
      </c>
      <c r="O39">
        <v>356</v>
      </c>
      <c r="P39">
        <v>93</v>
      </c>
      <c r="Q39">
        <v>847</v>
      </c>
      <c r="R39">
        <v>581</v>
      </c>
      <c r="S39">
        <v>457</v>
      </c>
      <c r="T39">
        <v>726</v>
      </c>
      <c r="U39">
        <v>757</v>
      </c>
      <c r="V39">
        <v>434</v>
      </c>
      <c r="W39">
        <v>3134</v>
      </c>
      <c r="X39">
        <v>419</v>
      </c>
      <c r="Y39">
        <v>9</v>
      </c>
      <c r="Z39">
        <v>219</v>
      </c>
    </row>
    <row r="40" spans="1:26" x14ac:dyDescent="0.3">
      <c r="A40" t="s">
        <v>1148</v>
      </c>
      <c r="B40" t="s">
        <v>1149</v>
      </c>
      <c r="C40">
        <v>358</v>
      </c>
      <c r="D40">
        <v>101</v>
      </c>
      <c r="E40">
        <v>31</v>
      </c>
      <c r="F40">
        <v>193</v>
      </c>
      <c r="G40">
        <v>33</v>
      </c>
      <c r="H40">
        <v>148</v>
      </c>
      <c r="I40">
        <v>109</v>
      </c>
      <c r="J40">
        <v>29</v>
      </c>
      <c r="K40">
        <v>93</v>
      </c>
      <c r="L40">
        <v>162</v>
      </c>
      <c r="M40">
        <v>73</v>
      </c>
      <c r="N40">
        <v>65</v>
      </c>
      <c r="O40">
        <v>61</v>
      </c>
      <c r="P40">
        <v>8</v>
      </c>
      <c r="Q40">
        <v>90</v>
      </c>
      <c r="R40">
        <v>33</v>
      </c>
      <c r="S40">
        <v>33</v>
      </c>
      <c r="T40">
        <v>175</v>
      </c>
      <c r="U40">
        <v>88</v>
      </c>
      <c r="V40">
        <v>45</v>
      </c>
      <c r="W40">
        <v>381</v>
      </c>
      <c r="X40">
        <v>187</v>
      </c>
      <c r="Y40">
        <v>0</v>
      </c>
      <c r="Z40">
        <v>12</v>
      </c>
    </row>
    <row r="41" spans="1:26" x14ac:dyDescent="0.3">
      <c r="A41" t="s">
        <v>1150</v>
      </c>
      <c r="B41" t="s">
        <v>1151</v>
      </c>
      <c r="C41">
        <v>118</v>
      </c>
      <c r="D41">
        <v>33</v>
      </c>
      <c r="E41">
        <v>10</v>
      </c>
      <c r="F41">
        <v>64</v>
      </c>
      <c r="G41">
        <v>11</v>
      </c>
      <c r="H41">
        <v>49</v>
      </c>
      <c r="I41">
        <v>36</v>
      </c>
      <c r="J41">
        <v>10</v>
      </c>
      <c r="K41">
        <v>31</v>
      </c>
      <c r="L41">
        <v>54</v>
      </c>
      <c r="M41">
        <v>24</v>
      </c>
      <c r="N41">
        <v>21</v>
      </c>
      <c r="O41">
        <v>20</v>
      </c>
      <c r="P41">
        <v>3</v>
      </c>
      <c r="Q41">
        <v>30</v>
      </c>
      <c r="R41">
        <v>11</v>
      </c>
      <c r="S41">
        <v>11</v>
      </c>
      <c r="T41">
        <v>58</v>
      </c>
      <c r="U41">
        <v>29</v>
      </c>
      <c r="V41">
        <v>15</v>
      </c>
      <c r="W41">
        <v>157</v>
      </c>
      <c r="X41">
        <v>61</v>
      </c>
      <c r="Y41">
        <v>0</v>
      </c>
      <c r="Z41">
        <v>4</v>
      </c>
    </row>
    <row r="42" spans="1:26" x14ac:dyDescent="0.3">
      <c r="A42" t="s">
        <v>1152</v>
      </c>
      <c r="B42" t="s">
        <v>178</v>
      </c>
      <c r="C42">
        <v>619</v>
      </c>
      <c r="D42">
        <v>149</v>
      </c>
      <c r="E42">
        <v>94</v>
      </c>
      <c r="F42">
        <v>250</v>
      </c>
      <c r="G42">
        <v>128</v>
      </c>
      <c r="H42">
        <v>243</v>
      </c>
      <c r="I42">
        <v>229</v>
      </c>
      <c r="J42">
        <v>129</v>
      </c>
      <c r="K42">
        <v>118</v>
      </c>
      <c r="L42">
        <v>140</v>
      </c>
      <c r="M42">
        <v>226</v>
      </c>
      <c r="N42">
        <v>40</v>
      </c>
      <c r="O42">
        <v>74</v>
      </c>
      <c r="P42">
        <v>13</v>
      </c>
      <c r="Q42">
        <v>212</v>
      </c>
      <c r="R42">
        <v>133</v>
      </c>
      <c r="S42">
        <v>127</v>
      </c>
      <c r="T42">
        <v>208</v>
      </c>
      <c r="U42">
        <v>166</v>
      </c>
      <c r="V42">
        <v>106</v>
      </c>
      <c r="W42">
        <v>815</v>
      </c>
      <c r="X42">
        <v>176</v>
      </c>
      <c r="Y42">
        <v>0</v>
      </c>
      <c r="Z42">
        <v>40</v>
      </c>
    </row>
    <row r="43" spans="1:26" x14ac:dyDescent="0.3">
      <c r="A43" t="s">
        <v>1153</v>
      </c>
      <c r="B43" t="s">
        <v>179</v>
      </c>
      <c r="C43">
        <v>755</v>
      </c>
      <c r="D43">
        <v>199</v>
      </c>
      <c r="E43">
        <v>88</v>
      </c>
      <c r="F43">
        <v>319</v>
      </c>
      <c r="G43">
        <v>151</v>
      </c>
      <c r="H43">
        <v>293</v>
      </c>
      <c r="I43">
        <v>264</v>
      </c>
      <c r="J43">
        <v>147</v>
      </c>
      <c r="K43">
        <v>176</v>
      </c>
      <c r="L43">
        <v>196</v>
      </c>
      <c r="M43">
        <v>236</v>
      </c>
      <c r="N43">
        <v>34</v>
      </c>
      <c r="O43">
        <v>88</v>
      </c>
      <c r="P43">
        <v>25</v>
      </c>
      <c r="Q43">
        <v>257</v>
      </c>
      <c r="R43">
        <v>154</v>
      </c>
      <c r="S43">
        <v>149</v>
      </c>
      <c r="T43">
        <v>188</v>
      </c>
      <c r="U43">
        <v>281</v>
      </c>
      <c r="V43">
        <v>120</v>
      </c>
      <c r="W43">
        <v>1028</v>
      </c>
      <c r="X43">
        <v>316</v>
      </c>
      <c r="Y43">
        <v>0</v>
      </c>
      <c r="Z43">
        <v>52</v>
      </c>
    </row>
    <row r="44" spans="1:26" x14ac:dyDescent="0.3">
      <c r="A44" t="s">
        <v>1154</v>
      </c>
      <c r="B44" t="s">
        <v>182</v>
      </c>
      <c r="C44">
        <v>8613</v>
      </c>
      <c r="D44">
        <v>1970</v>
      </c>
      <c r="E44">
        <v>1266</v>
      </c>
      <c r="F44">
        <v>3886</v>
      </c>
      <c r="G44">
        <v>1491</v>
      </c>
      <c r="H44">
        <v>3016</v>
      </c>
      <c r="I44">
        <v>3627</v>
      </c>
      <c r="J44">
        <v>1531</v>
      </c>
      <c r="K44">
        <v>1932</v>
      </c>
      <c r="L44">
        <v>1811</v>
      </c>
      <c r="M44">
        <v>3180</v>
      </c>
      <c r="N44">
        <v>367</v>
      </c>
      <c r="O44">
        <v>1083</v>
      </c>
      <c r="P44">
        <v>455</v>
      </c>
      <c r="Q44">
        <v>3177</v>
      </c>
      <c r="R44">
        <v>1563</v>
      </c>
      <c r="S44">
        <v>1390</v>
      </c>
      <c r="T44">
        <v>2222</v>
      </c>
      <c r="U44">
        <v>3945</v>
      </c>
      <c r="V44">
        <v>961</v>
      </c>
      <c r="W44">
        <v>8914</v>
      </c>
      <c r="X44">
        <v>1215</v>
      </c>
      <c r="Y44">
        <v>27</v>
      </c>
      <c r="Z44">
        <v>786</v>
      </c>
    </row>
    <row r="45" spans="1:26" x14ac:dyDescent="0.3">
      <c r="A45" t="s">
        <v>1155</v>
      </c>
      <c r="B45" t="s">
        <v>188</v>
      </c>
      <c r="C45">
        <v>9604</v>
      </c>
      <c r="D45">
        <v>1906</v>
      </c>
      <c r="E45">
        <v>1031</v>
      </c>
      <c r="F45">
        <v>4618</v>
      </c>
      <c r="G45">
        <v>2050</v>
      </c>
      <c r="H45">
        <v>3846</v>
      </c>
      <c r="I45">
        <v>3853</v>
      </c>
      <c r="J45">
        <v>1769</v>
      </c>
      <c r="K45">
        <v>2765</v>
      </c>
      <c r="L45">
        <v>1832</v>
      </c>
      <c r="M45">
        <v>2993</v>
      </c>
      <c r="N45">
        <v>550</v>
      </c>
      <c r="O45">
        <v>1254</v>
      </c>
      <c r="P45">
        <v>519</v>
      </c>
      <c r="Q45">
        <v>3260</v>
      </c>
      <c r="R45">
        <v>2114</v>
      </c>
      <c r="S45">
        <v>1665</v>
      </c>
      <c r="T45">
        <v>2476</v>
      </c>
      <c r="U45">
        <v>3861</v>
      </c>
      <c r="V45">
        <v>1311</v>
      </c>
      <c r="W45">
        <v>9769</v>
      </c>
      <c r="X45">
        <v>1082</v>
      </c>
      <c r="Y45">
        <v>86</v>
      </c>
      <c r="Z45">
        <v>854</v>
      </c>
    </row>
    <row r="46" spans="1:26" x14ac:dyDescent="0.3">
      <c r="A46" t="s">
        <v>1156</v>
      </c>
      <c r="B46" t="s">
        <v>186</v>
      </c>
      <c r="C46">
        <v>2415</v>
      </c>
      <c r="D46">
        <v>555</v>
      </c>
      <c r="E46">
        <v>224</v>
      </c>
      <c r="F46">
        <v>1150</v>
      </c>
      <c r="G46">
        <v>486</v>
      </c>
      <c r="H46">
        <v>879</v>
      </c>
      <c r="I46">
        <v>982</v>
      </c>
      <c r="J46">
        <v>445</v>
      </c>
      <c r="K46">
        <v>702</v>
      </c>
      <c r="L46">
        <v>491</v>
      </c>
      <c r="M46">
        <v>716</v>
      </c>
      <c r="N46">
        <v>150</v>
      </c>
      <c r="O46">
        <v>284</v>
      </c>
      <c r="P46">
        <v>127</v>
      </c>
      <c r="Q46">
        <v>797</v>
      </c>
      <c r="R46">
        <v>503</v>
      </c>
      <c r="S46">
        <v>480</v>
      </c>
      <c r="T46">
        <v>619</v>
      </c>
      <c r="U46">
        <v>849</v>
      </c>
      <c r="V46">
        <v>401</v>
      </c>
      <c r="W46">
        <v>2451</v>
      </c>
      <c r="X46">
        <v>366</v>
      </c>
      <c r="Y46">
        <v>14</v>
      </c>
      <c r="Z46">
        <v>183</v>
      </c>
    </row>
    <row r="47" spans="1:26" x14ac:dyDescent="0.3">
      <c r="A47" t="s">
        <v>1157</v>
      </c>
      <c r="B47" t="s">
        <v>184</v>
      </c>
      <c r="C47">
        <v>1147</v>
      </c>
      <c r="D47">
        <v>210</v>
      </c>
      <c r="E47">
        <v>132</v>
      </c>
      <c r="F47">
        <v>559</v>
      </c>
      <c r="G47">
        <v>247</v>
      </c>
      <c r="H47">
        <v>459</v>
      </c>
      <c r="I47">
        <v>479</v>
      </c>
      <c r="J47">
        <v>203</v>
      </c>
      <c r="K47">
        <v>351</v>
      </c>
      <c r="L47">
        <v>276</v>
      </c>
      <c r="M47">
        <v>285</v>
      </c>
      <c r="N47">
        <v>95</v>
      </c>
      <c r="O47">
        <v>151</v>
      </c>
      <c r="P47">
        <v>29</v>
      </c>
      <c r="Q47">
        <v>411</v>
      </c>
      <c r="R47">
        <v>252</v>
      </c>
      <c r="S47">
        <v>251</v>
      </c>
      <c r="T47">
        <v>486</v>
      </c>
      <c r="U47">
        <v>287</v>
      </c>
      <c r="V47">
        <v>116</v>
      </c>
      <c r="W47">
        <v>1174</v>
      </c>
      <c r="X47">
        <v>113</v>
      </c>
      <c r="Y47">
        <v>0</v>
      </c>
      <c r="Z47">
        <v>61</v>
      </c>
    </row>
    <row r="48" spans="1:26" x14ac:dyDescent="0.3">
      <c r="A48" t="s">
        <v>1158</v>
      </c>
      <c r="B48" t="s">
        <v>885</v>
      </c>
      <c r="C48">
        <v>9973</v>
      </c>
      <c r="D48">
        <v>1877</v>
      </c>
      <c r="E48">
        <v>1136</v>
      </c>
      <c r="F48">
        <v>4723</v>
      </c>
      <c r="G48">
        <v>2238</v>
      </c>
      <c r="H48">
        <v>3943</v>
      </c>
      <c r="I48">
        <v>4153</v>
      </c>
      <c r="J48">
        <v>1665</v>
      </c>
      <c r="K48">
        <v>2993</v>
      </c>
      <c r="L48">
        <v>2215</v>
      </c>
      <c r="M48">
        <v>2624</v>
      </c>
      <c r="N48">
        <v>604</v>
      </c>
      <c r="O48">
        <v>1438</v>
      </c>
      <c r="P48">
        <v>565</v>
      </c>
      <c r="Q48">
        <v>3173</v>
      </c>
      <c r="R48">
        <v>2320</v>
      </c>
      <c r="S48">
        <v>2048</v>
      </c>
      <c r="T48">
        <v>2690</v>
      </c>
      <c r="U48">
        <v>4087</v>
      </c>
      <c r="V48">
        <v>805</v>
      </c>
      <c r="W48">
        <v>10560</v>
      </c>
      <c r="X48">
        <v>1031</v>
      </c>
      <c r="Y48">
        <v>52</v>
      </c>
      <c r="Z48">
        <v>744</v>
      </c>
    </row>
    <row r="49" spans="1:26" x14ac:dyDescent="0.3">
      <c r="A49" t="s">
        <v>1159</v>
      </c>
      <c r="B49" t="s">
        <v>1160</v>
      </c>
      <c r="C49">
        <v>15784</v>
      </c>
      <c r="D49">
        <v>2876</v>
      </c>
      <c r="E49">
        <v>1822</v>
      </c>
      <c r="F49">
        <v>7103</v>
      </c>
      <c r="G49">
        <v>3983</v>
      </c>
      <c r="H49">
        <v>6254</v>
      </c>
      <c r="I49">
        <v>6654</v>
      </c>
      <c r="J49">
        <v>3228</v>
      </c>
      <c r="K49">
        <v>4432</v>
      </c>
      <c r="L49">
        <v>3491</v>
      </c>
      <c r="M49">
        <v>4226</v>
      </c>
      <c r="N49">
        <v>745</v>
      </c>
      <c r="O49">
        <v>2069</v>
      </c>
      <c r="P49">
        <v>702</v>
      </c>
      <c r="Q49">
        <v>5249</v>
      </c>
      <c r="R49">
        <v>4144</v>
      </c>
      <c r="S49">
        <v>3659</v>
      </c>
      <c r="T49">
        <v>4294</v>
      </c>
      <c r="U49">
        <v>6076</v>
      </c>
      <c r="V49">
        <v>1320</v>
      </c>
      <c r="W49">
        <v>18940</v>
      </c>
      <c r="X49">
        <v>1845</v>
      </c>
      <c r="Y49">
        <v>23</v>
      </c>
      <c r="Z49">
        <v>1193</v>
      </c>
    </row>
    <row r="50" spans="1:26" x14ac:dyDescent="0.3">
      <c r="A50" t="s">
        <v>1161</v>
      </c>
      <c r="B50" t="s">
        <v>202</v>
      </c>
      <c r="C50">
        <v>1944</v>
      </c>
      <c r="D50">
        <v>388</v>
      </c>
      <c r="E50">
        <v>296</v>
      </c>
      <c r="F50">
        <v>860</v>
      </c>
      <c r="G50">
        <v>401</v>
      </c>
      <c r="H50">
        <v>791</v>
      </c>
      <c r="I50">
        <v>766</v>
      </c>
      <c r="J50">
        <v>404</v>
      </c>
      <c r="K50">
        <v>528</v>
      </c>
      <c r="L50">
        <v>343</v>
      </c>
      <c r="M50">
        <v>639</v>
      </c>
      <c r="N50">
        <v>105</v>
      </c>
      <c r="O50">
        <v>190</v>
      </c>
      <c r="P50">
        <v>161</v>
      </c>
      <c r="Q50">
        <v>683</v>
      </c>
      <c r="R50">
        <v>418</v>
      </c>
      <c r="S50">
        <v>381</v>
      </c>
      <c r="T50">
        <v>453</v>
      </c>
      <c r="U50">
        <v>738</v>
      </c>
      <c r="V50">
        <v>336</v>
      </c>
      <c r="W50">
        <v>2231</v>
      </c>
      <c r="X50">
        <v>450</v>
      </c>
      <c r="Y50">
        <v>6</v>
      </c>
      <c r="Z50">
        <v>187</v>
      </c>
    </row>
    <row r="51" spans="1:26" x14ac:dyDescent="0.3">
      <c r="A51" t="s">
        <v>1162</v>
      </c>
      <c r="B51" t="s">
        <v>904</v>
      </c>
      <c r="C51">
        <v>27309</v>
      </c>
      <c r="D51">
        <v>4515</v>
      </c>
      <c r="E51">
        <v>3802</v>
      </c>
      <c r="F51">
        <v>14015</v>
      </c>
      <c r="G51">
        <v>4979</v>
      </c>
      <c r="H51">
        <v>11347</v>
      </c>
      <c r="I51">
        <v>11450</v>
      </c>
      <c r="J51">
        <v>6205</v>
      </c>
      <c r="K51">
        <v>7236</v>
      </c>
      <c r="L51">
        <v>5271</v>
      </c>
      <c r="M51">
        <v>7356</v>
      </c>
      <c r="N51">
        <v>1902</v>
      </c>
      <c r="O51">
        <v>4591</v>
      </c>
      <c r="P51">
        <v>1555</v>
      </c>
      <c r="Q51">
        <v>9661</v>
      </c>
      <c r="R51">
        <v>5089</v>
      </c>
      <c r="S51">
        <v>4546</v>
      </c>
      <c r="T51">
        <v>7021</v>
      </c>
      <c r="U51">
        <v>10252</v>
      </c>
      <c r="V51">
        <v>5082</v>
      </c>
      <c r="W51">
        <v>26253</v>
      </c>
      <c r="X51">
        <v>1592</v>
      </c>
      <c r="Y51">
        <v>1748</v>
      </c>
      <c r="Z51">
        <v>1884</v>
      </c>
    </row>
    <row r="52" spans="1:26" x14ac:dyDescent="0.3">
      <c r="A52" t="s">
        <v>1163</v>
      </c>
      <c r="B52" t="s">
        <v>910</v>
      </c>
      <c r="C52">
        <v>6017</v>
      </c>
      <c r="D52">
        <v>1757</v>
      </c>
      <c r="E52">
        <v>485</v>
      </c>
      <c r="F52">
        <v>2781</v>
      </c>
      <c r="G52">
        <v>992</v>
      </c>
      <c r="H52">
        <v>1882</v>
      </c>
      <c r="I52">
        <v>2377</v>
      </c>
      <c r="J52">
        <v>660</v>
      </c>
      <c r="K52">
        <v>1236</v>
      </c>
      <c r="L52">
        <v>2686</v>
      </c>
      <c r="M52">
        <v>1074</v>
      </c>
      <c r="N52">
        <v>871</v>
      </c>
      <c r="O52">
        <v>566</v>
      </c>
      <c r="P52">
        <v>136</v>
      </c>
      <c r="Q52">
        <v>1772</v>
      </c>
      <c r="R52">
        <v>914</v>
      </c>
      <c r="S52">
        <v>848</v>
      </c>
      <c r="T52">
        <v>3016</v>
      </c>
      <c r="U52">
        <v>1708</v>
      </c>
      <c r="V52">
        <v>180</v>
      </c>
      <c r="W52">
        <v>4537</v>
      </c>
      <c r="X52">
        <v>315</v>
      </c>
      <c r="Y52">
        <v>66</v>
      </c>
      <c r="Z52">
        <v>271</v>
      </c>
    </row>
    <row r="53" spans="1:26" x14ac:dyDescent="0.3">
      <c r="A53" t="s">
        <v>1164</v>
      </c>
      <c r="B53" t="s">
        <v>1165</v>
      </c>
      <c r="C53">
        <v>9964</v>
      </c>
      <c r="D53">
        <v>1809</v>
      </c>
      <c r="E53">
        <v>1227</v>
      </c>
      <c r="F53">
        <v>5034</v>
      </c>
      <c r="G53">
        <v>1895</v>
      </c>
      <c r="H53">
        <v>4062</v>
      </c>
      <c r="I53">
        <v>4094</v>
      </c>
      <c r="J53">
        <v>1642</v>
      </c>
      <c r="K53">
        <v>3072</v>
      </c>
      <c r="L53">
        <v>1731</v>
      </c>
      <c r="M53">
        <v>3159</v>
      </c>
      <c r="N53">
        <v>650</v>
      </c>
      <c r="O53">
        <v>1611</v>
      </c>
      <c r="P53">
        <v>500</v>
      </c>
      <c r="Q53">
        <v>3440</v>
      </c>
      <c r="R53">
        <v>1956</v>
      </c>
      <c r="S53">
        <v>1911</v>
      </c>
      <c r="T53">
        <v>2899</v>
      </c>
      <c r="U53">
        <v>3375</v>
      </c>
      <c r="V53">
        <v>1651</v>
      </c>
      <c r="W53">
        <v>9555</v>
      </c>
      <c r="X53">
        <v>726</v>
      </c>
      <c r="Y53">
        <v>275</v>
      </c>
      <c r="Z53">
        <v>797</v>
      </c>
    </row>
    <row r="54" spans="1:26" x14ac:dyDescent="0.3">
      <c r="A54" t="s">
        <v>1166</v>
      </c>
      <c r="B54" t="s">
        <v>216</v>
      </c>
      <c r="C54">
        <v>2067</v>
      </c>
      <c r="D54">
        <v>272</v>
      </c>
      <c r="E54">
        <v>253</v>
      </c>
      <c r="F54">
        <v>1112</v>
      </c>
      <c r="G54">
        <v>431</v>
      </c>
      <c r="H54">
        <v>898</v>
      </c>
      <c r="I54">
        <v>897</v>
      </c>
      <c r="J54">
        <v>300</v>
      </c>
      <c r="K54">
        <v>818</v>
      </c>
      <c r="L54">
        <v>360</v>
      </c>
      <c r="M54">
        <v>461</v>
      </c>
      <c r="N54">
        <v>168</v>
      </c>
      <c r="O54">
        <v>496</v>
      </c>
      <c r="P54">
        <v>98</v>
      </c>
      <c r="Q54">
        <v>594</v>
      </c>
      <c r="R54">
        <v>441</v>
      </c>
      <c r="S54">
        <v>475</v>
      </c>
      <c r="T54">
        <v>823</v>
      </c>
      <c r="U54">
        <v>538</v>
      </c>
      <c r="V54">
        <v>178</v>
      </c>
      <c r="W54">
        <v>2033</v>
      </c>
      <c r="X54">
        <v>50</v>
      </c>
      <c r="Y54">
        <v>18</v>
      </c>
      <c r="Z54">
        <v>65</v>
      </c>
    </row>
    <row r="55" spans="1:26" x14ac:dyDescent="0.3">
      <c r="A55" t="s">
        <v>1167</v>
      </c>
      <c r="B55" t="s">
        <v>234</v>
      </c>
      <c r="C55">
        <v>5258</v>
      </c>
      <c r="D55">
        <v>1221</v>
      </c>
      <c r="E55">
        <v>621</v>
      </c>
      <c r="F55">
        <v>2294</v>
      </c>
      <c r="G55">
        <v>1121</v>
      </c>
      <c r="H55">
        <v>1933</v>
      </c>
      <c r="I55">
        <v>2103</v>
      </c>
      <c r="J55">
        <v>977</v>
      </c>
      <c r="K55">
        <v>1281</v>
      </c>
      <c r="L55">
        <v>1301</v>
      </c>
      <c r="M55">
        <v>1663</v>
      </c>
      <c r="N55">
        <v>225</v>
      </c>
      <c r="O55">
        <v>646</v>
      </c>
      <c r="P55">
        <v>189</v>
      </c>
      <c r="Q55">
        <v>1815</v>
      </c>
      <c r="R55">
        <v>1162</v>
      </c>
      <c r="S55">
        <v>1078</v>
      </c>
      <c r="T55">
        <v>1323</v>
      </c>
      <c r="U55">
        <v>2092</v>
      </c>
      <c r="V55">
        <v>658</v>
      </c>
      <c r="W55">
        <v>6126</v>
      </c>
      <c r="X55">
        <v>1116</v>
      </c>
      <c r="Y55">
        <v>5</v>
      </c>
      <c r="Z55">
        <v>503</v>
      </c>
    </row>
    <row r="56" spans="1:26" x14ac:dyDescent="0.3">
      <c r="A56" t="s">
        <v>1168</v>
      </c>
      <c r="B56" t="s">
        <v>1169</v>
      </c>
      <c r="C56">
        <v>3886</v>
      </c>
      <c r="D56">
        <v>810</v>
      </c>
      <c r="E56">
        <v>593</v>
      </c>
      <c r="F56">
        <v>1848</v>
      </c>
      <c r="G56">
        <v>636</v>
      </c>
      <c r="H56">
        <v>1594</v>
      </c>
      <c r="I56">
        <v>1483</v>
      </c>
      <c r="J56">
        <v>933</v>
      </c>
      <c r="K56">
        <v>719</v>
      </c>
      <c r="L56">
        <v>1292</v>
      </c>
      <c r="M56">
        <v>928</v>
      </c>
      <c r="N56">
        <v>254</v>
      </c>
      <c r="O56">
        <v>562</v>
      </c>
      <c r="P56">
        <v>199</v>
      </c>
      <c r="Q56">
        <v>1416</v>
      </c>
      <c r="R56">
        <v>647</v>
      </c>
      <c r="S56">
        <v>476</v>
      </c>
      <c r="T56">
        <v>953</v>
      </c>
      <c r="U56">
        <v>1833</v>
      </c>
      <c r="V56">
        <v>444</v>
      </c>
      <c r="W56">
        <v>4194</v>
      </c>
      <c r="X56">
        <v>748</v>
      </c>
      <c r="Y56">
        <v>182</v>
      </c>
      <c r="Z56">
        <v>268</v>
      </c>
    </row>
    <row r="57" spans="1:26" x14ac:dyDescent="0.3">
      <c r="A57" t="s">
        <v>1170</v>
      </c>
      <c r="B57" t="s">
        <v>1171</v>
      </c>
      <c r="C57">
        <v>3284</v>
      </c>
      <c r="D57">
        <v>627</v>
      </c>
      <c r="E57">
        <v>302</v>
      </c>
      <c r="F57">
        <v>1532</v>
      </c>
      <c r="G57">
        <v>823</v>
      </c>
      <c r="H57">
        <v>1251</v>
      </c>
      <c r="I57">
        <v>1406</v>
      </c>
      <c r="J57">
        <v>769</v>
      </c>
      <c r="K57">
        <v>835</v>
      </c>
      <c r="L57">
        <v>712</v>
      </c>
      <c r="M57">
        <v>916</v>
      </c>
      <c r="N57">
        <v>166</v>
      </c>
      <c r="O57">
        <v>383</v>
      </c>
      <c r="P57">
        <v>137</v>
      </c>
      <c r="Q57">
        <v>1117</v>
      </c>
      <c r="R57">
        <v>855</v>
      </c>
      <c r="S57">
        <v>775</v>
      </c>
      <c r="T57">
        <v>924</v>
      </c>
      <c r="U57">
        <v>1188</v>
      </c>
      <c r="V57">
        <v>256</v>
      </c>
      <c r="W57">
        <v>4484</v>
      </c>
      <c r="X57">
        <v>452</v>
      </c>
      <c r="Y57">
        <v>0</v>
      </c>
      <c r="Z57">
        <v>309</v>
      </c>
    </row>
    <row r="58" spans="1:26" x14ac:dyDescent="0.3">
      <c r="A58" t="s">
        <v>1172</v>
      </c>
      <c r="B58" t="s">
        <v>1173</v>
      </c>
      <c r="C58">
        <v>12154</v>
      </c>
      <c r="D58">
        <v>2121</v>
      </c>
      <c r="E58">
        <v>1343</v>
      </c>
      <c r="F58">
        <v>5714</v>
      </c>
      <c r="G58">
        <v>2978</v>
      </c>
      <c r="H58">
        <v>4834</v>
      </c>
      <c r="I58">
        <v>5200</v>
      </c>
      <c r="J58">
        <v>2540</v>
      </c>
      <c r="K58">
        <v>3637</v>
      </c>
      <c r="L58">
        <v>2231</v>
      </c>
      <c r="M58">
        <v>3275</v>
      </c>
      <c r="N58">
        <v>741</v>
      </c>
      <c r="O58">
        <v>1858</v>
      </c>
      <c r="P58">
        <v>635</v>
      </c>
      <c r="Q58">
        <v>3724</v>
      </c>
      <c r="R58">
        <v>3076</v>
      </c>
      <c r="S58">
        <v>2558</v>
      </c>
      <c r="T58">
        <v>3001</v>
      </c>
      <c r="U58">
        <v>4977</v>
      </c>
      <c r="V58">
        <v>1133</v>
      </c>
      <c r="W58">
        <v>13231</v>
      </c>
      <c r="X58">
        <v>980</v>
      </c>
      <c r="Y58">
        <v>39</v>
      </c>
      <c r="Z58">
        <v>945</v>
      </c>
    </row>
    <row r="59" spans="1:26" x14ac:dyDescent="0.3">
      <c r="A59" t="s">
        <v>1174</v>
      </c>
      <c r="B59" t="s">
        <v>883</v>
      </c>
      <c r="C59">
        <v>6922</v>
      </c>
      <c r="D59">
        <v>1403</v>
      </c>
      <c r="E59">
        <v>794</v>
      </c>
      <c r="F59">
        <v>3312</v>
      </c>
      <c r="G59">
        <v>1414</v>
      </c>
      <c r="H59">
        <v>2890</v>
      </c>
      <c r="I59">
        <v>2630</v>
      </c>
      <c r="J59">
        <v>2057</v>
      </c>
      <c r="K59">
        <v>1341</v>
      </c>
      <c r="L59">
        <v>1580</v>
      </c>
      <c r="M59">
        <v>1871</v>
      </c>
      <c r="N59">
        <v>315</v>
      </c>
      <c r="O59">
        <v>917</v>
      </c>
      <c r="P59">
        <v>366</v>
      </c>
      <c r="Q59">
        <v>2460</v>
      </c>
      <c r="R59">
        <v>1460</v>
      </c>
      <c r="S59">
        <v>965</v>
      </c>
      <c r="T59">
        <v>1681</v>
      </c>
      <c r="U59">
        <v>3106</v>
      </c>
      <c r="V59">
        <v>1056</v>
      </c>
      <c r="W59">
        <v>7384</v>
      </c>
      <c r="X59">
        <v>566</v>
      </c>
      <c r="Y59">
        <v>183</v>
      </c>
      <c r="Z59">
        <v>614</v>
      </c>
    </row>
    <row r="60" spans="1:26" x14ac:dyDescent="0.3">
      <c r="A60" t="s">
        <v>1175</v>
      </c>
      <c r="B60" t="s">
        <v>1176</v>
      </c>
      <c r="C60">
        <v>1069</v>
      </c>
      <c r="D60">
        <v>200</v>
      </c>
      <c r="E60">
        <v>170</v>
      </c>
      <c r="F60">
        <v>477</v>
      </c>
      <c r="G60">
        <v>222</v>
      </c>
      <c r="H60">
        <v>445</v>
      </c>
      <c r="I60">
        <v>424</v>
      </c>
      <c r="J60">
        <v>206</v>
      </c>
      <c r="K60">
        <v>268</v>
      </c>
      <c r="L60">
        <v>367</v>
      </c>
      <c r="M60">
        <v>227</v>
      </c>
      <c r="N60">
        <v>47</v>
      </c>
      <c r="O60">
        <v>116</v>
      </c>
      <c r="P60">
        <v>43</v>
      </c>
      <c r="Q60">
        <v>428</v>
      </c>
      <c r="R60">
        <v>235</v>
      </c>
      <c r="S60">
        <v>238</v>
      </c>
      <c r="T60">
        <v>461</v>
      </c>
      <c r="U60">
        <v>299</v>
      </c>
      <c r="V60">
        <v>23</v>
      </c>
      <c r="W60">
        <v>1426</v>
      </c>
      <c r="X60">
        <v>90</v>
      </c>
      <c r="Y60">
        <v>0</v>
      </c>
      <c r="Z60">
        <v>89</v>
      </c>
    </row>
    <row r="61" spans="1:26" x14ac:dyDescent="0.3">
      <c r="A61" t="s">
        <v>1177</v>
      </c>
      <c r="B61" t="s">
        <v>1178</v>
      </c>
      <c r="C61">
        <v>291</v>
      </c>
      <c r="D61">
        <v>56</v>
      </c>
      <c r="E61">
        <v>57</v>
      </c>
      <c r="F61">
        <v>128</v>
      </c>
      <c r="G61">
        <v>50</v>
      </c>
      <c r="H61">
        <v>114</v>
      </c>
      <c r="I61">
        <v>121</v>
      </c>
      <c r="J61">
        <v>55</v>
      </c>
      <c r="K61">
        <v>72</v>
      </c>
      <c r="L61">
        <v>86</v>
      </c>
      <c r="M61">
        <v>77</v>
      </c>
      <c r="N61">
        <v>22</v>
      </c>
      <c r="O61">
        <v>42</v>
      </c>
      <c r="P61">
        <v>13</v>
      </c>
      <c r="Q61">
        <v>105</v>
      </c>
      <c r="R61">
        <v>52</v>
      </c>
      <c r="S61">
        <v>66</v>
      </c>
      <c r="T61">
        <v>122</v>
      </c>
      <c r="U61">
        <v>90</v>
      </c>
      <c r="V61">
        <v>4</v>
      </c>
      <c r="W61">
        <v>352</v>
      </c>
      <c r="X61">
        <v>30</v>
      </c>
      <c r="Y61">
        <v>0</v>
      </c>
      <c r="Z61">
        <v>23</v>
      </c>
    </row>
    <row r="62" spans="1:26" x14ac:dyDescent="0.3">
      <c r="A62" t="s">
        <v>1179</v>
      </c>
      <c r="B62" t="s">
        <v>1180</v>
      </c>
      <c r="C62">
        <v>298</v>
      </c>
      <c r="D62">
        <v>70</v>
      </c>
      <c r="E62">
        <v>25</v>
      </c>
      <c r="F62">
        <v>142</v>
      </c>
      <c r="G62">
        <v>61</v>
      </c>
      <c r="H62">
        <v>112</v>
      </c>
      <c r="I62">
        <v>116</v>
      </c>
      <c r="J62">
        <v>73</v>
      </c>
      <c r="K62">
        <v>65</v>
      </c>
      <c r="L62">
        <v>93</v>
      </c>
      <c r="M62">
        <v>68</v>
      </c>
      <c r="N62">
        <v>24</v>
      </c>
      <c r="O62">
        <v>27</v>
      </c>
      <c r="P62">
        <v>5</v>
      </c>
      <c r="Q62">
        <v>110</v>
      </c>
      <c r="R62">
        <v>62</v>
      </c>
      <c r="S62">
        <v>44</v>
      </c>
      <c r="T62">
        <v>94</v>
      </c>
      <c r="U62">
        <v>124</v>
      </c>
      <c r="V62">
        <v>33</v>
      </c>
      <c r="W62">
        <v>315</v>
      </c>
      <c r="X62">
        <v>32</v>
      </c>
      <c r="Y62">
        <v>5</v>
      </c>
      <c r="Z62">
        <v>20</v>
      </c>
    </row>
    <row r="63" spans="1:26" x14ac:dyDescent="0.3">
      <c r="A63" t="s">
        <v>1181</v>
      </c>
      <c r="B63" t="s">
        <v>256</v>
      </c>
      <c r="C63">
        <v>400</v>
      </c>
      <c r="D63">
        <v>88</v>
      </c>
      <c r="E63">
        <v>63</v>
      </c>
      <c r="F63">
        <v>157</v>
      </c>
      <c r="G63">
        <v>93</v>
      </c>
      <c r="H63">
        <v>164</v>
      </c>
      <c r="I63">
        <v>148</v>
      </c>
      <c r="J63">
        <v>110</v>
      </c>
      <c r="K63">
        <v>49</v>
      </c>
      <c r="L63">
        <v>79</v>
      </c>
      <c r="M63">
        <v>145</v>
      </c>
      <c r="N63">
        <v>27</v>
      </c>
      <c r="O63">
        <v>42</v>
      </c>
      <c r="P63">
        <v>11</v>
      </c>
      <c r="Q63">
        <v>135</v>
      </c>
      <c r="R63">
        <v>98</v>
      </c>
      <c r="S63">
        <v>80</v>
      </c>
      <c r="T63">
        <v>97</v>
      </c>
      <c r="U63">
        <v>149</v>
      </c>
      <c r="V63">
        <v>60</v>
      </c>
      <c r="W63">
        <v>432</v>
      </c>
      <c r="X63">
        <v>57</v>
      </c>
      <c r="Y63">
        <v>0</v>
      </c>
      <c r="Z63">
        <v>25</v>
      </c>
    </row>
    <row r="64" spans="1:26" x14ac:dyDescent="0.3">
      <c r="A64" t="s">
        <v>1182</v>
      </c>
      <c r="B64" t="s">
        <v>1183</v>
      </c>
      <c r="C64">
        <v>921</v>
      </c>
      <c r="D64">
        <v>161</v>
      </c>
      <c r="E64">
        <v>224</v>
      </c>
      <c r="F64">
        <v>357</v>
      </c>
      <c r="G64">
        <v>180</v>
      </c>
      <c r="H64">
        <v>413</v>
      </c>
      <c r="I64">
        <v>347</v>
      </c>
      <c r="J64">
        <v>167</v>
      </c>
      <c r="K64">
        <v>227</v>
      </c>
      <c r="L64">
        <v>171</v>
      </c>
      <c r="M64">
        <v>352</v>
      </c>
      <c r="N64">
        <v>30</v>
      </c>
      <c r="O64">
        <v>154</v>
      </c>
      <c r="P64">
        <v>65</v>
      </c>
      <c r="Q64">
        <v>320</v>
      </c>
      <c r="R64">
        <v>192</v>
      </c>
      <c r="S64">
        <v>207</v>
      </c>
      <c r="T64">
        <v>261</v>
      </c>
      <c r="U64">
        <v>281</v>
      </c>
      <c r="V64">
        <v>98</v>
      </c>
      <c r="W64">
        <v>1042</v>
      </c>
      <c r="X64">
        <v>233</v>
      </c>
      <c r="Y64">
        <v>2</v>
      </c>
      <c r="Z64">
        <v>82</v>
      </c>
    </row>
    <row r="65" spans="1:26" x14ac:dyDescent="0.3">
      <c r="A65" t="s">
        <v>1184</v>
      </c>
      <c r="B65" t="s">
        <v>1185</v>
      </c>
      <c r="C65">
        <v>252</v>
      </c>
      <c r="D65">
        <v>44</v>
      </c>
      <c r="E65">
        <v>34</v>
      </c>
      <c r="F65">
        <v>123</v>
      </c>
      <c r="G65">
        <v>51</v>
      </c>
      <c r="H65">
        <v>116</v>
      </c>
      <c r="I65">
        <v>93</v>
      </c>
      <c r="J65">
        <v>45</v>
      </c>
      <c r="K65">
        <v>50</v>
      </c>
      <c r="L65">
        <v>73</v>
      </c>
      <c r="M65">
        <v>77</v>
      </c>
      <c r="N65">
        <v>10</v>
      </c>
      <c r="O65">
        <v>30</v>
      </c>
      <c r="P65">
        <v>10</v>
      </c>
      <c r="Q65">
        <v>105</v>
      </c>
      <c r="R65">
        <v>53</v>
      </c>
      <c r="S65">
        <v>57</v>
      </c>
      <c r="T65">
        <v>87</v>
      </c>
      <c r="U65">
        <v>61</v>
      </c>
      <c r="V65">
        <v>33</v>
      </c>
      <c r="W65">
        <v>316</v>
      </c>
      <c r="X65">
        <v>38</v>
      </c>
      <c r="Y65">
        <v>5</v>
      </c>
      <c r="Z65">
        <v>21</v>
      </c>
    </row>
    <row r="66" spans="1:26" x14ac:dyDescent="0.3">
      <c r="A66" t="s">
        <v>1186</v>
      </c>
      <c r="B66" t="s">
        <v>1187</v>
      </c>
      <c r="C66">
        <v>1310</v>
      </c>
      <c r="D66">
        <v>235</v>
      </c>
      <c r="E66">
        <v>55</v>
      </c>
      <c r="F66">
        <v>663</v>
      </c>
      <c r="G66">
        <v>358</v>
      </c>
      <c r="H66">
        <v>534</v>
      </c>
      <c r="I66">
        <v>543</v>
      </c>
      <c r="J66">
        <v>318</v>
      </c>
      <c r="K66">
        <v>433</v>
      </c>
      <c r="L66">
        <v>368</v>
      </c>
      <c r="M66">
        <v>187</v>
      </c>
      <c r="N66">
        <v>79</v>
      </c>
      <c r="O66">
        <v>145</v>
      </c>
      <c r="P66">
        <v>36</v>
      </c>
      <c r="Q66">
        <v>452</v>
      </c>
      <c r="R66">
        <v>364</v>
      </c>
      <c r="S66">
        <v>363</v>
      </c>
      <c r="T66">
        <v>395</v>
      </c>
      <c r="U66">
        <v>374</v>
      </c>
      <c r="V66">
        <v>133</v>
      </c>
      <c r="W66">
        <v>1833</v>
      </c>
      <c r="X66">
        <v>101</v>
      </c>
      <c r="Y66">
        <v>7</v>
      </c>
      <c r="Z66">
        <v>75</v>
      </c>
    </row>
    <row r="67" spans="1:26" x14ac:dyDescent="0.3">
      <c r="A67" t="s">
        <v>1188</v>
      </c>
      <c r="B67" t="s">
        <v>1189</v>
      </c>
      <c r="C67">
        <v>1519</v>
      </c>
      <c r="D67">
        <v>211</v>
      </c>
      <c r="E67">
        <v>127</v>
      </c>
      <c r="F67">
        <v>702</v>
      </c>
      <c r="G67">
        <v>478</v>
      </c>
      <c r="H67">
        <v>676</v>
      </c>
      <c r="I67">
        <v>631</v>
      </c>
      <c r="J67">
        <v>407</v>
      </c>
      <c r="K67">
        <v>522</v>
      </c>
      <c r="L67">
        <v>263</v>
      </c>
      <c r="M67">
        <v>324</v>
      </c>
      <c r="N67">
        <v>57</v>
      </c>
      <c r="O67">
        <v>161</v>
      </c>
      <c r="P67">
        <v>62</v>
      </c>
      <c r="Q67">
        <v>532</v>
      </c>
      <c r="R67">
        <v>494</v>
      </c>
      <c r="S67">
        <v>437</v>
      </c>
      <c r="T67">
        <v>439</v>
      </c>
      <c r="U67">
        <v>468</v>
      </c>
      <c r="V67">
        <v>159</v>
      </c>
      <c r="W67">
        <v>2027</v>
      </c>
      <c r="X67">
        <v>74</v>
      </c>
      <c r="Y67">
        <v>0</v>
      </c>
      <c r="Z67">
        <v>97</v>
      </c>
    </row>
    <row r="68" spans="1:26" x14ac:dyDescent="0.3">
      <c r="A68" t="s">
        <v>1190</v>
      </c>
      <c r="B68" t="s">
        <v>1191</v>
      </c>
      <c r="C68">
        <v>1080</v>
      </c>
      <c r="D68">
        <v>187</v>
      </c>
      <c r="E68">
        <v>87</v>
      </c>
      <c r="F68">
        <v>516</v>
      </c>
      <c r="G68">
        <v>290</v>
      </c>
      <c r="H68">
        <v>481</v>
      </c>
      <c r="I68">
        <v>413</v>
      </c>
      <c r="J68">
        <v>305</v>
      </c>
      <c r="K68">
        <v>245</v>
      </c>
      <c r="L68">
        <v>284</v>
      </c>
      <c r="M68">
        <v>217</v>
      </c>
      <c r="N68">
        <v>36</v>
      </c>
      <c r="O68">
        <v>115</v>
      </c>
      <c r="P68">
        <v>36</v>
      </c>
      <c r="Q68">
        <v>408</v>
      </c>
      <c r="R68">
        <v>298</v>
      </c>
      <c r="S68">
        <v>257</v>
      </c>
      <c r="T68">
        <v>253</v>
      </c>
      <c r="U68">
        <v>410</v>
      </c>
      <c r="V68">
        <v>150</v>
      </c>
      <c r="W68">
        <v>1313</v>
      </c>
      <c r="X68">
        <v>90</v>
      </c>
      <c r="Y68">
        <v>0</v>
      </c>
      <c r="Z68">
        <v>97</v>
      </c>
    </row>
    <row r="69" spans="1:26" x14ac:dyDescent="0.3">
      <c r="A69" t="s">
        <v>1192</v>
      </c>
      <c r="B69" t="s">
        <v>1193</v>
      </c>
      <c r="C69">
        <v>1046</v>
      </c>
      <c r="D69">
        <v>178</v>
      </c>
      <c r="E69">
        <v>87</v>
      </c>
      <c r="F69">
        <v>507</v>
      </c>
      <c r="G69">
        <v>275</v>
      </c>
      <c r="H69">
        <v>421</v>
      </c>
      <c r="I69">
        <v>447</v>
      </c>
      <c r="J69">
        <v>260</v>
      </c>
      <c r="K69">
        <v>351</v>
      </c>
      <c r="L69">
        <v>283</v>
      </c>
      <c r="M69">
        <v>148</v>
      </c>
      <c r="N69">
        <v>54</v>
      </c>
      <c r="O69">
        <v>118</v>
      </c>
      <c r="P69">
        <v>32</v>
      </c>
      <c r="Q69">
        <v>382</v>
      </c>
      <c r="R69">
        <v>282</v>
      </c>
      <c r="S69">
        <v>272</v>
      </c>
      <c r="T69">
        <v>256</v>
      </c>
      <c r="U69">
        <v>379</v>
      </c>
      <c r="V69">
        <v>121</v>
      </c>
      <c r="W69">
        <v>1417</v>
      </c>
      <c r="X69">
        <v>59</v>
      </c>
      <c r="Y69">
        <v>0</v>
      </c>
      <c r="Z69">
        <v>81</v>
      </c>
    </row>
    <row r="70" spans="1:26" x14ac:dyDescent="0.3">
      <c r="A70" t="s">
        <v>1194</v>
      </c>
      <c r="B70" t="s">
        <v>1195</v>
      </c>
      <c r="C70">
        <v>367</v>
      </c>
      <c r="D70">
        <v>78</v>
      </c>
      <c r="E70">
        <v>31</v>
      </c>
      <c r="F70">
        <v>176</v>
      </c>
      <c r="G70">
        <v>83</v>
      </c>
      <c r="H70">
        <v>142</v>
      </c>
      <c r="I70">
        <v>148</v>
      </c>
      <c r="J70">
        <v>90</v>
      </c>
      <c r="K70">
        <v>96</v>
      </c>
      <c r="L70">
        <v>109</v>
      </c>
      <c r="M70">
        <v>72</v>
      </c>
      <c r="N70">
        <v>26</v>
      </c>
      <c r="O70">
        <v>36</v>
      </c>
      <c r="P70">
        <v>8</v>
      </c>
      <c r="Q70">
        <v>135</v>
      </c>
      <c r="R70">
        <v>85</v>
      </c>
      <c r="S70">
        <v>69</v>
      </c>
      <c r="T70">
        <v>107</v>
      </c>
      <c r="U70">
        <v>146</v>
      </c>
      <c r="V70">
        <v>41</v>
      </c>
      <c r="W70">
        <v>429</v>
      </c>
      <c r="X70">
        <v>33</v>
      </c>
      <c r="Y70">
        <v>4</v>
      </c>
      <c r="Z70">
        <v>26</v>
      </c>
    </row>
    <row r="71" spans="1:26" x14ac:dyDescent="0.3">
      <c r="A71" t="s">
        <v>1196</v>
      </c>
      <c r="B71" t="s">
        <v>1197</v>
      </c>
      <c r="C71">
        <v>756</v>
      </c>
      <c r="D71">
        <v>165</v>
      </c>
      <c r="E71">
        <v>87</v>
      </c>
      <c r="F71">
        <v>342</v>
      </c>
      <c r="G71">
        <v>163</v>
      </c>
      <c r="H71">
        <v>288</v>
      </c>
      <c r="I71">
        <v>304</v>
      </c>
      <c r="J71">
        <v>128</v>
      </c>
      <c r="K71">
        <v>177</v>
      </c>
      <c r="L71">
        <v>238</v>
      </c>
      <c r="M71">
        <v>198</v>
      </c>
      <c r="N71">
        <v>49</v>
      </c>
      <c r="O71">
        <v>79</v>
      </c>
      <c r="P71">
        <v>22</v>
      </c>
      <c r="Q71">
        <v>275</v>
      </c>
      <c r="R71">
        <v>167</v>
      </c>
      <c r="S71">
        <v>150</v>
      </c>
      <c r="T71">
        <v>290</v>
      </c>
      <c r="U71">
        <v>269</v>
      </c>
      <c r="V71">
        <v>38</v>
      </c>
      <c r="W71">
        <v>949</v>
      </c>
      <c r="X71">
        <v>179</v>
      </c>
      <c r="Y71">
        <v>0</v>
      </c>
      <c r="Z71">
        <v>57</v>
      </c>
    </row>
    <row r="72" spans="1:26" x14ac:dyDescent="0.3">
      <c r="A72" t="s">
        <v>1198</v>
      </c>
      <c r="B72" t="s">
        <v>1199</v>
      </c>
      <c r="C72">
        <v>8194</v>
      </c>
      <c r="D72">
        <v>1859</v>
      </c>
      <c r="E72">
        <v>1016</v>
      </c>
      <c r="F72">
        <v>3675</v>
      </c>
      <c r="G72">
        <v>1646</v>
      </c>
      <c r="H72">
        <v>3086</v>
      </c>
      <c r="I72">
        <v>3251</v>
      </c>
      <c r="J72">
        <v>1695</v>
      </c>
      <c r="K72">
        <v>1790</v>
      </c>
      <c r="L72">
        <v>1933</v>
      </c>
      <c r="M72">
        <v>2755</v>
      </c>
      <c r="N72">
        <v>423</v>
      </c>
      <c r="O72">
        <v>941</v>
      </c>
      <c r="P72">
        <v>393</v>
      </c>
      <c r="Q72">
        <v>2875</v>
      </c>
      <c r="R72">
        <v>1704</v>
      </c>
      <c r="S72">
        <v>1363</v>
      </c>
      <c r="T72">
        <v>2148</v>
      </c>
      <c r="U72">
        <v>3390</v>
      </c>
      <c r="V72">
        <v>1126</v>
      </c>
      <c r="W72">
        <v>8845</v>
      </c>
      <c r="X72">
        <v>1931</v>
      </c>
      <c r="Y72">
        <v>18</v>
      </c>
      <c r="Z72">
        <v>613</v>
      </c>
    </row>
    <row r="73" spans="1:26" x14ac:dyDescent="0.3">
      <c r="A73" t="s">
        <v>1200</v>
      </c>
      <c r="B73" t="s">
        <v>268</v>
      </c>
      <c r="C73">
        <v>454</v>
      </c>
      <c r="D73">
        <v>57</v>
      </c>
      <c r="E73">
        <v>60</v>
      </c>
      <c r="F73">
        <v>234</v>
      </c>
      <c r="G73">
        <v>105</v>
      </c>
      <c r="H73">
        <v>211</v>
      </c>
      <c r="I73">
        <v>187</v>
      </c>
      <c r="J73">
        <v>108</v>
      </c>
      <c r="K73">
        <v>155</v>
      </c>
      <c r="L73">
        <v>94</v>
      </c>
      <c r="M73">
        <v>85</v>
      </c>
      <c r="N73">
        <v>41</v>
      </c>
      <c r="O73">
        <v>63</v>
      </c>
      <c r="P73">
        <v>15</v>
      </c>
      <c r="Q73">
        <v>171</v>
      </c>
      <c r="R73">
        <v>108</v>
      </c>
      <c r="S73">
        <v>89</v>
      </c>
      <c r="T73">
        <v>227</v>
      </c>
      <c r="U73">
        <v>87</v>
      </c>
      <c r="V73">
        <v>36</v>
      </c>
      <c r="W73">
        <v>512</v>
      </c>
      <c r="X73">
        <v>70</v>
      </c>
      <c r="Y73">
        <v>0</v>
      </c>
      <c r="Z73">
        <v>37</v>
      </c>
    </row>
    <row r="74" spans="1:26" x14ac:dyDescent="0.3">
      <c r="A74" t="s">
        <v>1201</v>
      </c>
      <c r="B74" t="s">
        <v>1202</v>
      </c>
      <c r="C74">
        <v>1407</v>
      </c>
      <c r="D74">
        <v>243</v>
      </c>
      <c r="E74">
        <v>153</v>
      </c>
      <c r="F74">
        <v>644</v>
      </c>
      <c r="G74">
        <v>367</v>
      </c>
      <c r="H74">
        <v>593</v>
      </c>
      <c r="I74">
        <v>571</v>
      </c>
      <c r="J74">
        <v>390</v>
      </c>
      <c r="K74">
        <v>398</v>
      </c>
      <c r="L74">
        <v>350</v>
      </c>
      <c r="M74">
        <v>268</v>
      </c>
      <c r="N74">
        <v>66</v>
      </c>
      <c r="O74">
        <v>159</v>
      </c>
      <c r="P74">
        <v>54</v>
      </c>
      <c r="Q74">
        <v>509</v>
      </c>
      <c r="R74">
        <v>375</v>
      </c>
      <c r="S74">
        <v>350</v>
      </c>
      <c r="T74">
        <v>425</v>
      </c>
      <c r="U74">
        <v>443</v>
      </c>
      <c r="V74">
        <v>172</v>
      </c>
      <c r="W74">
        <v>2038</v>
      </c>
      <c r="X74">
        <v>232</v>
      </c>
      <c r="Y74">
        <v>0</v>
      </c>
      <c r="Z74">
        <v>117</v>
      </c>
    </row>
    <row r="75" spans="1:26" x14ac:dyDescent="0.3">
      <c r="A75" t="s">
        <v>1203</v>
      </c>
      <c r="B75" t="s">
        <v>270</v>
      </c>
      <c r="C75">
        <v>2781</v>
      </c>
      <c r="D75">
        <v>600</v>
      </c>
      <c r="E75">
        <v>431</v>
      </c>
      <c r="F75">
        <v>1183</v>
      </c>
      <c r="G75">
        <v>565</v>
      </c>
      <c r="H75">
        <v>1079</v>
      </c>
      <c r="I75">
        <v>1101</v>
      </c>
      <c r="J75">
        <v>511</v>
      </c>
      <c r="K75">
        <v>631</v>
      </c>
      <c r="L75">
        <v>777</v>
      </c>
      <c r="M75">
        <v>757</v>
      </c>
      <c r="N75">
        <v>143</v>
      </c>
      <c r="O75">
        <v>330</v>
      </c>
      <c r="P75">
        <v>182</v>
      </c>
      <c r="Q75">
        <v>941</v>
      </c>
      <c r="R75">
        <v>584</v>
      </c>
      <c r="S75">
        <v>539</v>
      </c>
      <c r="T75">
        <v>778</v>
      </c>
      <c r="U75">
        <v>1076</v>
      </c>
      <c r="V75">
        <v>307</v>
      </c>
      <c r="W75">
        <v>3395</v>
      </c>
      <c r="X75">
        <v>607</v>
      </c>
      <c r="Y75">
        <v>4</v>
      </c>
      <c r="Z75">
        <v>223</v>
      </c>
    </row>
    <row r="76" spans="1:26" x14ac:dyDescent="0.3">
      <c r="A76" t="s">
        <v>1204</v>
      </c>
      <c r="B76" t="s">
        <v>1205</v>
      </c>
      <c r="C76">
        <v>720</v>
      </c>
      <c r="D76">
        <v>128</v>
      </c>
      <c r="E76">
        <v>123</v>
      </c>
      <c r="F76">
        <v>317</v>
      </c>
      <c r="G76">
        <v>152</v>
      </c>
      <c r="H76">
        <v>277</v>
      </c>
      <c r="I76">
        <v>316</v>
      </c>
      <c r="J76">
        <v>112</v>
      </c>
      <c r="K76">
        <v>191</v>
      </c>
      <c r="L76">
        <v>223</v>
      </c>
      <c r="M76">
        <v>123</v>
      </c>
      <c r="N76">
        <v>40</v>
      </c>
      <c r="O76">
        <v>65</v>
      </c>
      <c r="P76">
        <v>62</v>
      </c>
      <c r="Q76">
        <v>262</v>
      </c>
      <c r="R76">
        <v>164</v>
      </c>
      <c r="S76">
        <v>192</v>
      </c>
      <c r="T76">
        <v>245</v>
      </c>
      <c r="U76">
        <v>241</v>
      </c>
      <c r="V76">
        <v>12</v>
      </c>
      <c r="W76">
        <v>973</v>
      </c>
      <c r="X76">
        <v>126</v>
      </c>
      <c r="Y76">
        <v>0</v>
      </c>
      <c r="Z76">
        <v>71</v>
      </c>
    </row>
    <row r="77" spans="1:26" x14ac:dyDescent="0.3">
      <c r="A77" t="s">
        <v>1206</v>
      </c>
      <c r="B77" t="s">
        <v>273</v>
      </c>
      <c r="C77">
        <v>1302</v>
      </c>
      <c r="D77">
        <v>253</v>
      </c>
      <c r="E77">
        <v>151</v>
      </c>
      <c r="F77">
        <v>567</v>
      </c>
      <c r="G77">
        <v>331</v>
      </c>
      <c r="H77">
        <v>511</v>
      </c>
      <c r="I77">
        <v>538</v>
      </c>
      <c r="J77">
        <v>302</v>
      </c>
      <c r="K77">
        <v>335</v>
      </c>
      <c r="L77">
        <v>342</v>
      </c>
      <c r="M77">
        <v>308</v>
      </c>
      <c r="N77">
        <v>45</v>
      </c>
      <c r="O77">
        <v>161</v>
      </c>
      <c r="P77">
        <v>77</v>
      </c>
      <c r="Q77">
        <v>415</v>
      </c>
      <c r="R77">
        <v>352</v>
      </c>
      <c r="S77">
        <v>366</v>
      </c>
      <c r="T77">
        <v>353</v>
      </c>
      <c r="U77">
        <v>361</v>
      </c>
      <c r="V77">
        <v>192</v>
      </c>
      <c r="W77">
        <v>1774</v>
      </c>
      <c r="X77">
        <v>251</v>
      </c>
      <c r="Y77">
        <v>0</v>
      </c>
      <c r="Z77">
        <v>115</v>
      </c>
    </row>
    <row r="78" spans="1:26" x14ac:dyDescent="0.3">
      <c r="A78" t="s">
        <v>1207</v>
      </c>
      <c r="B78" t="s">
        <v>1208</v>
      </c>
      <c r="C78">
        <v>1177</v>
      </c>
      <c r="D78">
        <v>280</v>
      </c>
      <c r="E78">
        <v>135</v>
      </c>
      <c r="F78">
        <v>525</v>
      </c>
      <c r="G78">
        <v>238</v>
      </c>
      <c r="H78">
        <v>467</v>
      </c>
      <c r="I78">
        <v>430</v>
      </c>
      <c r="J78">
        <v>314</v>
      </c>
      <c r="K78">
        <v>193</v>
      </c>
      <c r="L78">
        <v>296</v>
      </c>
      <c r="M78">
        <v>374</v>
      </c>
      <c r="N78">
        <v>82</v>
      </c>
      <c r="O78">
        <v>115</v>
      </c>
      <c r="P78">
        <v>75</v>
      </c>
      <c r="Q78">
        <v>380</v>
      </c>
      <c r="R78">
        <v>245</v>
      </c>
      <c r="S78">
        <v>175</v>
      </c>
      <c r="T78">
        <v>301</v>
      </c>
      <c r="U78">
        <v>501</v>
      </c>
      <c r="V78">
        <v>166</v>
      </c>
      <c r="W78">
        <v>1526</v>
      </c>
      <c r="X78">
        <v>686</v>
      </c>
      <c r="Y78">
        <v>0</v>
      </c>
      <c r="Z78">
        <v>84</v>
      </c>
    </row>
    <row r="79" spans="1:26" x14ac:dyDescent="0.3">
      <c r="A79" t="s">
        <v>1209</v>
      </c>
      <c r="B79" t="s">
        <v>276</v>
      </c>
      <c r="C79">
        <v>1273</v>
      </c>
      <c r="D79">
        <v>281</v>
      </c>
      <c r="E79">
        <v>83</v>
      </c>
      <c r="F79">
        <v>568</v>
      </c>
      <c r="G79">
        <v>340</v>
      </c>
      <c r="H79">
        <v>520</v>
      </c>
      <c r="I79">
        <v>471</v>
      </c>
      <c r="J79">
        <v>285</v>
      </c>
      <c r="K79">
        <v>323</v>
      </c>
      <c r="L79">
        <v>277</v>
      </c>
      <c r="M79">
        <v>370</v>
      </c>
      <c r="N79">
        <v>57</v>
      </c>
      <c r="O79">
        <v>118</v>
      </c>
      <c r="P79">
        <v>59</v>
      </c>
      <c r="Q79">
        <v>406</v>
      </c>
      <c r="R79">
        <v>353</v>
      </c>
      <c r="S79">
        <v>305</v>
      </c>
      <c r="T79">
        <v>234</v>
      </c>
      <c r="U79">
        <v>441</v>
      </c>
      <c r="V79">
        <v>253</v>
      </c>
      <c r="W79">
        <v>1677</v>
      </c>
      <c r="X79">
        <v>480</v>
      </c>
      <c r="Y79">
        <v>0</v>
      </c>
      <c r="Z79">
        <v>101</v>
      </c>
    </row>
    <row r="80" spans="1:26" x14ac:dyDescent="0.3">
      <c r="A80" t="s">
        <v>1210</v>
      </c>
      <c r="B80" t="s">
        <v>278</v>
      </c>
      <c r="C80">
        <v>1456</v>
      </c>
      <c r="D80">
        <v>325</v>
      </c>
      <c r="E80">
        <v>138</v>
      </c>
      <c r="F80">
        <v>656</v>
      </c>
      <c r="G80">
        <v>337</v>
      </c>
      <c r="H80">
        <v>569</v>
      </c>
      <c r="I80">
        <v>562</v>
      </c>
      <c r="J80">
        <v>340</v>
      </c>
      <c r="K80">
        <v>320</v>
      </c>
      <c r="L80">
        <v>320</v>
      </c>
      <c r="M80">
        <v>440</v>
      </c>
      <c r="N80">
        <v>70</v>
      </c>
      <c r="O80">
        <v>128</v>
      </c>
      <c r="P80">
        <v>76</v>
      </c>
      <c r="Q80">
        <v>506</v>
      </c>
      <c r="R80">
        <v>350</v>
      </c>
      <c r="S80">
        <v>278</v>
      </c>
      <c r="T80">
        <v>349</v>
      </c>
      <c r="U80">
        <v>586</v>
      </c>
      <c r="V80">
        <v>191</v>
      </c>
      <c r="W80">
        <v>1676</v>
      </c>
      <c r="X80">
        <v>442</v>
      </c>
      <c r="Y80">
        <v>0</v>
      </c>
      <c r="Z80">
        <v>125</v>
      </c>
    </row>
    <row r="81" spans="1:26" x14ac:dyDescent="0.3">
      <c r="A81" t="s">
        <v>1211</v>
      </c>
      <c r="B81" t="s">
        <v>1212</v>
      </c>
      <c r="C81">
        <v>904</v>
      </c>
      <c r="D81">
        <v>188</v>
      </c>
      <c r="E81">
        <v>117</v>
      </c>
      <c r="F81">
        <v>374</v>
      </c>
      <c r="G81">
        <v>225</v>
      </c>
      <c r="H81">
        <v>357</v>
      </c>
      <c r="I81">
        <v>359</v>
      </c>
      <c r="J81">
        <v>221</v>
      </c>
      <c r="K81">
        <v>192</v>
      </c>
      <c r="L81">
        <v>197</v>
      </c>
      <c r="M81">
        <v>293</v>
      </c>
      <c r="N81">
        <v>52</v>
      </c>
      <c r="O81">
        <v>86</v>
      </c>
      <c r="P81">
        <v>31</v>
      </c>
      <c r="Q81">
        <v>318</v>
      </c>
      <c r="R81">
        <v>229</v>
      </c>
      <c r="S81">
        <v>209</v>
      </c>
      <c r="T81">
        <v>286</v>
      </c>
      <c r="U81">
        <v>224</v>
      </c>
      <c r="V81">
        <v>163</v>
      </c>
      <c r="W81">
        <v>1372</v>
      </c>
      <c r="X81">
        <v>352</v>
      </c>
      <c r="Y81">
        <v>0</v>
      </c>
      <c r="Z81">
        <v>79</v>
      </c>
    </row>
    <row r="82" spans="1:26" x14ac:dyDescent="0.3">
      <c r="A82" t="s">
        <v>1213</v>
      </c>
      <c r="B82" t="s">
        <v>1214</v>
      </c>
      <c r="C82">
        <v>22905</v>
      </c>
      <c r="D82">
        <v>3939</v>
      </c>
      <c r="E82">
        <v>2494</v>
      </c>
      <c r="F82">
        <v>11403</v>
      </c>
      <c r="G82">
        <v>5065</v>
      </c>
      <c r="H82">
        <v>9422</v>
      </c>
      <c r="I82">
        <v>9541</v>
      </c>
      <c r="J82">
        <v>4793</v>
      </c>
      <c r="K82">
        <v>6917</v>
      </c>
      <c r="L82">
        <v>3844</v>
      </c>
      <c r="M82">
        <v>6527</v>
      </c>
      <c r="N82">
        <v>1280</v>
      </c>
      <c r="O82">
        <v>3562</v>
      </c>
      <c r="P82">
        <v>1198</v>
      </c>
      <c r="Q82">
        <v>7711</v>
      </c>
      <c r="R82">
        <v>5212</v>
      </c>
      <c r="S82">
        <v>4681</v>
      </c>
      <c r="T82">
        <v>6295</v>
      </c>
      <c r="U82">
        <v>7996</v>
      </c>
      <c r="V82">
        <v>3472</v>
      </c>
      <c r="W82">
        <v>25148</v>
      </c>
      <c r="X82">
        <v>2203</v>
      </c>
      <c r="Y82">
        <v>224</v>
      </c>
      <c r="Z82">
        <v>1788</v>
      </c>
    </row>
    <row r="83" spans="1:26" x14ac:dyDescent="0.3">
      <c r="A83" t="s">
        <v>1215</v>
      </c>
      <c r="B83" t="s">
        <v>878</v>
      </c>
      <c r="C83">
        <v>19926</v>
      </c>
      <c r="D83">
        <v>3216</v>
      </c>
      <c r="E83">
        <v>2795</v>
      </c>
      <c r="F83">
        <v>10829</v>
      </c>
      <c r="G83">
        <v>3082</v>
      </c>
      <c r="H83">
        <v>8580</v>
      </c>
      <c r="I83">
        <v>8127</v>
      </c>
      <c r="J83">
        <v>4869</v>
      </c>
      <c r="K83">
        <v>4248</v>
      </c>
      <c r="L83">
        <v>4529</v>
      </c>
      <c r="M83">
        <v>4822</v>
      </c>
      <c r="N83">
        <v>1473</v>
      </c>
      <c r="O83">
        <v>3903</v>
      </c>
      <c r="P83">
        <v>1488</v>
      </c>
      <c r="Q83">
        <v>6686</v>
      </c>
      <c r="R83">
        <v>3155</v>
      </c>
      <c r="S83">
        <v>2590</v>
      </c>
      <c r="T83">
        <v>4274</v>
      </c>
      <c r="U83">
        <v>9653</v>
      </c>
      <c r="V83">
        <v>2983</v>
      </c>
      <c r="W83">
        <v>17438</v>
      </c>
      <c r="X83">
        <v>1366</v>
      </c>
      <c r="Y83">
        <v>619</v>
      </c>
      <c r="Z83">
        <v>1357</v>
      </c>
    </row>
    <row r="84" spans="1:26" x14ac:dyDescent="0.3">
      <c r="A84" t="s">
        <v>1216</v>
      </c>
      <c r="B84" t="s">
        <v>315</v>
      </c>
      <c r="C84">
        <v>5718</v>
      </c>
      <c r="D84">
        <v>838</v>
      </c>
      <c r="E84">
        <v>692</v>
      </c>
      <c r="F84">
        <v>3028</v>
      </c>
      <c r="G84">
        <v>1161</v>
      </c>
      <c r="H84">
        <v>2404</v>
      </c>
      <c r="I84">
        <v>2476</v>
      </c>
      <c r="J84">
        <v>1203</v>
      </c>
      <c r="K84">
        <v>1762</v>
      </c>
      <c r="L84">
        <v>870</v>
      </c>
      <c r="M84">
        <v>1527</v>
      </c>
      <c r="N84">
        <v>413</v>
      </c>
      <c r="O84">
        <v>1226</v>
      </c>
      <c r="P84">
        <v>281</v>
      </c>
      <c r="Q84">
        <v>1765</v>
      </c>
      <c r="R84">
        <v>1196</v>
      </c>
      <c r="S84">
        <v>1069</v>
      </c>
      <c r="T84">
        <v>1573</v>
      </c>
      <c r="U84">
        <v>2301</v>
      </c>
      <c r="V84">
        <v>626</v>
      </c>
      <c r="W84">
        <v>5473</v>
      </c>
      <c r="X84">
        <v>380</v>
      </c>
      <c r="Y84">
        <v>29</v>
      </c>
      <c r="Z84">
        <v>313</v>
      </c>
    </row>
    <row r="85" spans="1:26" x14ac:dyDescent="0.3">
      <c r="A85" t="s">
        <v>1217</v>
      </c>
      <c r="B85" t="s">
        <v>1218</v>
      </c>
      <c r="C85">
        <v>4993</v>
      </c>
      <c r="D85">
        <v>733</v>
      </c>
      <c r="E85">
        <v>850</v>
      </c>
      <c r="F85">
        <v>2777</v>
      </c>
      <c r="G85">
        <v>630</v>
      </c>
      <c r="H85">
        <v>1961</v>
      </c>
      <c r="I85">
        <v>2296</v>
      </c>
      <c r="J85">
        <v>920</v>
      </c>
      <c r="K85">
        <v>1527</v>
      </c>
      <c r="L85">
        <v>964</v>
      </c>
      <c r="M85">
        <v>1162</v>
      </c>
      <c r="N85">
        <v>417</v>
      </c>
      <c r="O85">
        <v>1497</v>
      </c>
      <c r="P85">
        <v>325</v>
      </c>
      <c r="Q85">
        <v>1354</v>
      </c>
      <c r="R85">
        <v>664</v>
      </c>
      <c r="S85">
        <v>571</v>
      </c>
      <c r="T85">
        <v>1879</v>
      </c>
      <c r="U85">
        <v>1971</v>
      </c>
      <c r="V85">
        <v>345</v>
      </c>
      <c r="W85">
        <v>3639</v>
      </c>
      <c r="X85">
        <v>104</v>
      </c>
      <c r="Y85">
        <v>33</v>
      </c>
      <c r="Z85">
        <v>168</v>
      </c>
    </row>
    <row r="86" spans="1:26" x14ac:dyDescent="0.3">
      <c r="A86" t="s">
        <v>1219</v>
      </c>
      <c r="B86" t="s">
        <v>327</v>
      </c>
      <c r="C86">
        <v>5992</v>
      </c>
      <c r="D86">
        <v>1147</v>
      </c>
      <c r="E86">
        <v>820</v>
      </c>
      <c r="F86">
        <v>2912</v>
      </c>
      <c r="G86">
        <v>1113</v>
      </c>
      <c r="H86">
        <v>2335</v>
      </c>
      <c r="I86">
        <v>2509</v>
      </c>
      <c r="J86">
        <v>1403</v>
      </c>
      <c r="K86">
        <v>1052</v>
      </c>
      <c r="L86">
        <v>1411</v>
      </c>
      <c r="M86">
        <v>1804</v>
      </c>
      <c r="N86">
        <v>269</v>
      </c>
      <c r="O86">
        <v>878</v>
      </c>
      <c r="P86">
        <v>414</v>
      </c>
      <c r="Q86">
        <v>2120</v>
      </c>
      <c r="R86">
        <v>1164</v>
      </c>
      <c r="S86">
        <v>852</v>
      </c>
      <c r="T86">
        <v>1892</v>
      </c>
      <c r="U86">
        <v>2417</v>
      </c>
      <c r="V86">
        <v>646</v>
      </c>
      <c r="W86">
        <v>6341</v>
      </c>
      <c r="X86">
        <v>549</v>
      </c>
      <c r="Y86">
        <v>25</v>
      </c>
      <c r="Z86">
        <v>518</v>
      </c>
    </row>
    <row r="87" spans="1:26" x14ac:dyDescent="0.3">
      <c r="A87" t="s">
        <v>1220</v>
      </c>
      <c r="B87" t="s">
        <v>1221</v>
      </c>
      <c r="C87">
        <v>3904</v>
      </c>
      <c r="D87">
        <v>775</v>
      </c>
      <c r="E87">
        <v>514</v>
      </c>
      <c r="F87">
        <v>1725</v>
      </c>
      <c r="G87">
        <v>889</v>
      </c>
      <c r="H87">
        <v>1461</v>
      </c>
      <c r="I87">
        <v>1667</v>
      </c>
      <c r="J87">
        <v>836</v>
      </c>
      <c r="K87">
        <v>893</v>
      </c>
      <c r="L87">
        <v>908</v>
      </c>
      <c r="M87">
        <v>1122</v>
      </c>
      <c r="N87">
        <v>203</v>
      </c>
      <c r="O87">
        <v>481</v>
      </c>
      <c r="P87">
        <v>200</v>
      </c>
      <c r="Q87">
        <v>1305</v>
      </c>
      <c r="R87">
        <v>941</v>
      </c>
      <c r="S87">
        <v>760</v>
      </c>
      <c r="T87">
        <v>1095</v>
      </c>
      <c r="U87">
        <v>1559</v>
      </c>
      <c r="V87">
        <v>406</v>
      </c>
      <c r="W87">
        <v>4367</v>
      </c>
      <c r="X87">
        <v>477</v>
      </c>
      <c r="Y87">
        <v>13</v>
      </c>
      <c r="Z87">
        <v>285</v>
      </c>
    </row>
    <row r="88" spans="1:26" x14ac:dyDescent="0.3">
      <c r="A88" t="s">
        <v>1222</v>
      </c>
      <c r="B88" t="s">
        <v>326</v>
      </c>
      <c r="C88">
        <v>1621</v>
      </c>
      <c r="D88">
        <v>329</v>
      </c>
      <c r="E88">
        <v>235</v>
      </c>
      <c r="F88">
        <v>684</v>
      </c>
      <c r="G88">
        <v>373</v>
      </c>
      <c r="H88">
        <v>631</v>
      </c>
      <c r="I88">
        <v>661</v>
      </c>
      <c r="J88">
        <v>306</v>
      </c>
      <c r="K88">
        <v>344</v>
      </c>
      <c r="L88">
        <v>355</v>
      </c>
      <c r="M88">
        <v>554</v>
      </c>
      <c r="N88">
        <v>70</v>
      </c>
      <c r="O88">
        <v>191</v>
      </c>
      <c r="P88">
        <v>53</v>
      </c>
      <c r="Q88">
        <v>589</v>
      </c>
      <c r="R88">
        <v>388</v>
      </c>
      <c r="S88">
        <v>333</v>
      </c>
      <c r="T88">
        <v>589</v>
      </c>
      <c r="U88">
        <v>521</v>
      </c>
      <c r="V88">
        <v>160</v>
      </c>
      <c r="W88">
        <v>1973</v>
      </c>
      <c r="X88">
        <v>157</v>
      </c>
      <c r="Y88">
        <v>0</v>
      </c>
      <c r="Z88">
        <v>135</v>
      </c>
    </row>
    <row r="89" spans="1:26" x14ac:dyDescent="0.3">
      <c r="A89" t="s">
        <v>1223</v>
      </c>
      <c r="B89" t="s">
        <v>1224</v>
      </c>
      <c r="C89">
        <v>13508</v>
      </c>
      <c r="D89">
        <v>2305</v>
      </c>
      <c r="E89">
        <v>1377</v>
      </c>
      <c r="F89">
        <v>7114</v>
      </c>
      <c r="G89">
        <v>2715</v>
      </c>
      <c r="H89">
        <v>5456</v>
      </c>
      <c r="I89">
        <v>5750</v>
      </c>
      <c r="J89">
        <v>2608</v>
      </c>
      <c r="K89">
        <v>4158</v>
      </c>
      <c r="L89">
        <v>2432</v>
      </c>
      <c r="M89">
        <v>3573</v>
      </c>
      <c r="N89">
        <v>1017</v>
      </c>
      <c r="O89">
        <v>2670</v>
      </c>
      <c r="P89">
        <v>669</v>
      </c>
      <c r="Q89">
        <v>4040</v>
      </c>
      <c r="R89">
        <v>2806</v>
      </c>
      <c r="S89">
        <v>2720</v>
      </c>
      <c r="T89">
        <v>4101</v>
      </c>
      <c r="U89">
        <v>5085</v>
      </c>
      <c r="V89">
        <v>1335</v>
      </c>
      <c r="W89">
        <v>13529</v>
      </c>
      <c r="X89">
        <v>809</v>
      </c>
      <c r="Y89">
        <v>87</v>
      </c>
      <c r="Z89">
        <v>830</v>
      </c>
    </row>
    <row r="90" spans="1:26" x14ac:dyDescent="0.3">
      <c r="A90" t="s">
        <v>1225</v>
      </c>
      <c r="B90" t="s">
        <v>1226</v>
      </c>
      <c r="C90">
        <v>3003</v>
      </c>
      <c r="D90">
        <v>749</v>
      </c>
      <c r="E90">
        <v>299</v>
      </c>
      <c r="F90">
        <v>1422</v>
      </c>
      <c r="G90">
        <v>533</v>
      </c>
      <c r="H90">
        <v>1155</v>
      </c>
      <c r="I90">
        <v>1100</v>
      </c>
      <c r="J90">
        <v>638</v>
      </c>
      <c r="K90">
        <v>563</v>
      </c>
      <c r="L90">
        <v>1038</v>
      </c>
      <c r="M90">
        <v>766</v>
      </c>
      <c r="N90">
        <v>209</v>
      </c>
      <c r="O90">
        <v>312</v>
      </c>
      <c r="P90">
        <v>116</v>
      </c>
      <c r="Q90">
        <v>1072</v>
      </c>
      <c r="R90">
        <v>545</v>
      </c>
      <c r="S90">
        <v>414</v>
      </c>
      <c r="T90">
        <v>798</v>
      </c>
      <c r="U90">
        <v>1281</v>
      </c>
      <c r="V90">
        <v>436</v>
      </c>
      <c r="W90">
        <v>3086</v>
      </c>
      <c r="X90">
        <v>394</v>
      </c>
      <c r="Y90">
        <v>195</v>
      </c>
      <c r="Z90">
        <v>184</v>
      </c>
    </row>
    <row r="91" spans="1:26" x14ac:dyDescent="0.3">
      <c r="A91" t="s">
        <v>1227</v>
      </c>
      <c r="B91" t="s">
        <v>339</v>
      </c>
      <c r="C91">
        <v>1332</v>
      </c>
      <c r="D91">
        <v>354</v>
      </c>
      <c r="E91">
        <v>125</v>
      </c>
      <c r="F91">
        <v>616</v>
      </c>
      <c r="G91">
        <v>237</v>
      </c>
      <c r="H91">
        <v>486</v>
      </c>
      <c r="I91">
        <v>491</v>
      </c>
      <c r="J91">
        <v>263</v>
      </c>
      <c r="K91">
        <v>277</v>
      </c>
      <c r="L91">
        <v>375</v>
      </c>
      <c r="M91">
        <v>410</v>
      </c>
      <c r="N91">
        <v>69</v>
      </c>
      <c r="O91">
        <v>142</v>
      </c>
      <c r="P91">
        <v>43</v>
      </c>
      <c r="Q91">
        <v>477</v>
      </c>
      <c r="R91">
        <v>246</v>
      </c>
      <c r="S91">
        <v>226</v>
      </c>
      <c r="T91">
        <v>343</v>
      </c>
      <c r="U91">
        <v>538</v>
      </c>
      <c r="V91">
        <v>212</v>
      </c>
      <c r="W91">
        <v>1559</v>
      </c>
      <c r="X91">
        <v>234</v>
      </c>
      <c r="Y91">
        <v>46</v>
      </c>
      <c r="Z91">
        <v>99</v>
      </c>
    </row>
    <row r="92" spans="1:26" x14ac:dyDescent="0.3">
      <c r="A92" t="s">
        <v>1228</v>
      </c>
      <c r="B92" t="s">
        <v>340</v>
      </c>
      <c r="C92">
        <v>838</v>
      </c>
      <c r="D92">
        <v>142</v>
      </c>
      <c r="E92">
        <v>251</v>
      </c>
      <c r="F92">
        <v>295</v>
      </c>
      <c r="G92">
        <v>151</v>
      </c>
      <c r="H92">
        <v>275</v>
      </c>
      <c r="I92">
        <v>423</v>
      </c>
      <c r="J92">
        <v>184</v>
      </c>
      <c r="K92">
        <v>175</v>
      </c>
      <c r="L92">
        <v>140</v>
      </c>
      <c r="M92">
        <v>340</v>
      </c>
      <c r="N92">
        <v>31</v>
      </c>
      <c r="O92">
        <v>120</v>
      </c>
      <c r="P92">
        <v>34</v>
      </c>
      <c r="Q92">
        <v>348</v>
      </c>
      <c r="R92">
        <v>165</v>
      </c>
      <c r="S92">
        <v>191</v>
      </c>
      <c r="T92">
        <v>304</v>
      </c>
      <c r="U92">
        <v>237</v>
      </c>
      <c r="V92">
        <v>84</v>
      </c>
      <c r="W92">
        <v>1005</v>
      </c>
      <c r="X92">
        <v>219</v>
      </c>
      <c r="Y92">
        <v>0</v>
      </c>
      <c r="Z92">
        <v>61</v>
      </c>
    </row>
    <row r="93" spans="1:26" x14ac:dyDescent="0.3">
      <c r="A93" t="s">
        <v>1229</v>
      </c>
      <c r="B93" t="s">
        <v>1230</v>
      </c>
      <c r="C93">
        <v>1806</v>
      </c>
      <c r="D93">
        <v>341</v>
      </c>
      <c r="E93">
        <v>140</v>
      </c>
      <c r="F93">
        <v>875</v>
      </c>
      <c r="G93">
        <v>449</v>
      </c>
      <c r="H93">
        <v>764</v>
      </c>
      <c r="I93">
        <v>700</v>
      </c>
      <c r="J93">
        <v>354</v>
      </c>
      <c r="K93">
        <v>539</v>
      </c>
      <c r="L93">
        <v>451</v>
      </c>
      <c r="M93">
        <v>461</v>
      </c>
      <c r="N93">
        <v>95</v>
      </c>
      <c r="O93">
        <v>210</v>
      </c>
      <c r="P93">
        <v>89</v>
      </c>
      <c r="Q93">
        <v>613</v>
      </c>
      <c r="R93">
        <v>456</v>
      </c>
      <c r="S93">
        <v>448</v>
      </c>
      <c r="T93">
        <v>488</v>
      </c>
      <c r="U93">
        <v>517</v>
      </c>
      <c r="V93">
        <v>340</v>
      </c>
      <c r="W93">
        <v>2326</v>
      </c>
      <c r="X93">
        <v>242</v>
      </c>
      <c r="Y93">
        <v>3</v>
      </c>
      <c r="Z93">
        <v>138</v>
      </c>
    </row>
    <row r="94" spans="1:26" x14ac:dyDescent="0.3">
      <c r="A94" t="s">
        <v>1231</v>
      </c>
      <c r="B94" t="s">
        <v>1232</v>
      </c>
      <c r="C94">
        <v>1677</v>
      </c>
      <c r="D94">
        <v>371</v>
      </c>
      <c r="E94">
        <v>196</v>
      </c>
      <c r="F94">
        <v>688</v>
      </c>
      <c r="G94">
        <v>422</v>
      </c>
      <c r="H94">
        <v>713</v>
      </c>
      <c r="I94">
        <v>593</v>
      </c>
      <c r="J94">
        <v>346</v>
      </c>
      <c r="K94">
        <v>407</v>
      </c>
      <c r="L94">
        <v>420</v>
      </c>
      <c r="M94">
        <v>502</v>
      </c>
      <c r="N94">
        <v>62</v>
      </c>
      <c r="O94">
        <v>150</v>
      </c>
      <c r="P94">
        <v>89</v>
      </c>
      <c r="Q94">
        <v>569</v>
      </c>
      <c r="R94">
        <v>435</v>
      </c>
      <c r="S94">
        <v>456</v>
      </c>
      <c r="T94">
        <v>288</v>
      </c>
      <c r="U94">
        <v>625</v>
      </c>
      <c r="V94">
        <v>283</v>
      </c>
      <c r="W94">
        <v>2161</v>
      </c>
      <c r="X94">
        <v>214</v>
      </c>
      <c r="Y94">
        <v>7</v>
      </c>
      <c r="Z94">
        <v>145</v>
      </c>
    </row>
    <row r="95" spans="1:26" x14ac:dyDescent="0.3">
      <c r="A95" t="s">
        <v>1233</v>
      </c>
      <c r="B95" t="s">
        <v>347</v>
      </c>
      <c r="C95">
        <v>775</v>
      </c>
      <c r="D95">
        <v>154</v>
      </c>
      <c r="E95">
        <v>88</v>
      </c>
      <c r="F95">
        <v>335</v>
      </c>
      <c r="G95">
        <v>199</v>
      </c>
      <c r="H95">
        <v>334</v>
      </c>
      <c r="I95">
        <v>288</v>
      </c>
      <c r="J95">
        <v>189</v>
      </c>
      <c r="K95">
        <v>196</v>
      </c>
      <c r="L95">
        <v>171</v>
      </c>
      <c r="M95">
        <v>206</v>
      </c>
      <c r="N95">
        <v>36</v>
      </c>
      <c r="O95">
        <v>86</v>
      </c>
      <c r="P95">
        <v>23</v>
      </c>
      <c r="Q95">
        <v>270</v>
      </c>
      <c r="R95">
        <v>208</v>
      </c>
      <c r="S95">
        <v>215</v>
      </c>
      <c r="T95">
        <v>172</v>
      </c>
      <c r="U95">
        <v>250</v>
      </c>
      <c r="V95">
        <v>125</v>
      </c>
      <c r="W95">
        <v>1084</v>
      </c>
      <c r="X95">
        <v>81</v>
      </c>
      <c r="Y95">
        <v>0</v>
      </c>
      <c r="Z95">
        <v>68</v>
      </c>
    </row>
    <row r="96" spans="1:26" x14ac:dyDescent="0.3">
      <c r="A96" t="s">
        <v>1234</v>
      </c>
      <c r="B96" t="s">
        <v>346</v>
      </c>
      <c r="C96">
        <v>651</v>
      </c>
      <c r="D96">
        <v>134</v>
      </c>
      <c r="E96">
        <v>73</v>
      </c>
      <c r="F96">
        <v>287</v>
      </c>
      <c r="G96">
        <v>157</v>
      </c>
      <c r="H96">
        <v>275</v>
      </c>
      <c r="I96">
        <v>241</v>
      </c>
      <c r="J96">
        <v>153</v>
      </c>
      <c r="K96">
        <v>130</v>
      </c>
      <c r="L96">
        <v>199</v>
      </c>
      <c r="M96">
        <v>165</v>
      </c>
      <c r="N96">
        <v>11</v>
      </c>
      <c r="O96">
        <v>60</v>
      </c>
      <c r="P96">
        <v>21</v>
      </c>
      <c r="Q96">
        <v>262</v>
      </c>
      <c r="R96">
        <v>162</v>
      </c>
      <c r="S96">
        <v>108</v>
      </c>
      <c r="T96">
        <v>193</v>
      </c>
      <c r="U96">
        <v>259</v>
      </c>
      <c r="V96">
        <v>82</v>
      </c>
      <c r="W96">
        <v>763</v>
      </c>
      <c r="X96">
        <v>64</v>
      </c>
      <c r="Y96">
        <v>8</v>
      </c>
      <c r="Z96">
        <v>69</v>
      </c>
    </row>
    <row r="97" spans="1:26" x14ac:dyDescent="0.3">
      <c r="A97" t="s">
        <v>1235</v>
      </c>
      <c r="B97" t="s">
        <v>1236</v>
      </c>
      <c r="C97">
        <v>408</v>
      </c>
      <c r="D97">
        <v>79</v>
      </c>
      <c r="E97">
        <v>74</v>
      </c>
      <c r="F97">
        <v>179</v>
      </c>
      <c r="G97">
        <v>77</v>
      </c>
      <c r="H97">
        <v>163</v>
      </c>
      <c r="I97">
        <v>166</v>
      </c>
      <c r="J97">
        <v>82</v>
      </c>
      <c r="K97">
        <v>102</v>
      </c>
      <c r="L97">
        <v>115</v>
      </c>
      <c r="M97">
        <v>109</v>
      </c>
      <c r="N97">
        <v>29</v>
      </c>
      <c r="O97">
        <v>56</v>
      </c>
      <c r="P97">
        <v>18</v>
      </c>
      <c r="Q97">
        <v>147</v>
      </c>
      <c r="R97">
        <v>80</v>
      </c>
      <c r="S97">
        <v>97</v>
      </c>
      <c r="T97">
        <v>156</v>
      </c>
      <c r="U97">
        <v>127</v>
      </c>
      <c r="V97">
        <v>17</v>
      </c>
      <c r="W97">
        <v>507</v>
      </c>
      <c r="X97">
        <v>42</v>
      </c>
      <c r="Y97">
        <v>0</v>
      </c>
      <c r="Z97">
        <v>32</v>
      </c>
    </row>
    <row r="98" spans="1:26" x14ac:dyDescent="0.3">
      <c r="A98" t="s">
        <v>1237</v>
      </c>
      <c r="B98" t="s">
        <v>956</v>
      </c>
      <c r="C98">
        <v>7336</v>
      </c>
      <c r="D98">
        <v>1555</v>
      </c>
      <c r="E98">
        <v>951</v>
      </c>
      <c r="F98">
        <v>3503</v>
      </c>
      <c r="G98">
        <v>1329</v>
      </c>
      <c r="H98">
        <v>2975</v>
      </c>
      <c r="I98">
        <v>2807</v>
      </c>
      <c r="J98">
        <v>1811</v>
      </c>
      <c r="K98">
        <v>1559</v>
      </c>
      <c r="L98">
        <v>1951</v>
      </c>
      <c r="M98">
        <v>1979</v>
      </c>
      <c r="N98">
        <v>421</v>
      </c>
      <c r="O98">
        <v>950</v>
      </c>
      <c r="P98">
        <v>416</v>
      </c>
      <c r="Q98">
        <v>2630</v>
      </c>
      <c r="R98">
        <v>1366</v>
      </c>
      <c r="S98">
        <v>1157</v>
      </c>
      <c r="T98">
        <v>1902</v>
      </c>
      <c r="U98">
        <v>3058</v>
      </c>
      <c r="V98">
        <v>1070</v>
      </c>
      <c r="W98">
        <v>8292</v>
      </c>
      <c r="X98">
        <v>1096</v>
      </c>
      <c r="Y98">
        <v>331</v>
      </c>
      <c r="Z98">
        <v>596</v>
      </c>
    </row>
    <row r="99" spans="1:26" x14ac:dyDescent="0.3">
      <c r="A99" t="s">
        <v>1238</v>
      </c>
      <c r="B99" t="s">
        <v>1239</v>
      </c>
      <c r="C99">
        <v>15599</v>
      </c>
      <c r="D99">
        <v>4122</v>
      </c>
      <c r="E99">
        <v>1654</v>
      </c>
      <c r="F99">
        <v>7353</v>
      </c>
      <c r="G99">
        <v>2466</v>
      </c>
      <c r="H99">
        <v>5265</v>
      </c>
      <c r="I99">
        <v>6207</v>
      </c>
      <c r="J99">
        <v>1366</v>
      </c>
      <c r="K99">
        <v>3464</v>
      </c>
      <c r="L99">
        <v>6938</v>
      </c>
      <c r="M99">
        <v>2010</v>
      </c>
      <c r="N99">
        <v>2642</v>
      </c>
      <c r="O99">
        <v>1911</v>
      </c>
      <c r="P99">
        <v>341</v>
      </c>
      <c r="Q99">
        <v>4666</v>
      </c>
      <c r="R99">
        <v>1907</v>
      </c>
      <c r="S99">
        <v>2486</v>
      </c>
      <c r="T99">
        <v>7639</v>
      </c>
      <c r="U99">
        <v>4877</v>
      </c>
      <c r="V99">
        <v>138</v>
      </c>
      <c r="W99">
        <v>11198</v>
      </c>
      <c r="X99">
        <v>65</v>
      </c>
      <c r="Y99">
        <v>1319</v>
      </c>
      <c r="Z99">
        <v>346</v>
      </c>
    </row>
    <row r="100" spans="1:26" x14ac:dyDescent="0.3">
      <c r="A100" t="s">
        <v>1240</v>
      </c>
      <c r="B100" t="s">
        <v>896</v>
      </c>
      <c r="C100">
        <v>12248</v>
      </c>
      <c r="D100">
        <v>2633</v>
      </c>
      <c r="E100">
        <v>1260</v>
      </c>
      <c r="F100">
        <v>5954</v>
      </c>
      <c r="G100">
        <v>2400</v>
      </c>
      <c r="H100">
        <v>4432</v>
      </c>
      <c r="I100">
        <v>5182</v>
      </c>
      <c r="J100">
        <v>1925</v>
      </c>
      <c r="K100">
        <v>3063</v>
      </c>
      <c r="L100">
        <v>4106</v>
      </c>
      <c r="M100">
        <v>1742</v>
      </c>
      <c r="N100">
        <v>1696</v>
      </c>
      <c r="O100">
        <v>1725</v>
      </c>
      <c r="P100">
        <v>454</v>
      </c>
      <c r="Q100">
        <v>3787</v>
      </c>
      <c r="R100">
        <v>1953</v>
      </c>
      <c r="S100">
        <v>2006</v>
      </c>
      <c r="T100">
        <v>4852</v>
      </c>
      <c r="U100">
        <v>4163</v>
      </c>
      <c r="V100">
        <v>414</v>
      </c>
      <c r="W100">
        <v>10366</v>
      </c>
      <c r="X100">
        <v>87</v>
      </c>
      <c r="Y100">
        <v>1390</v>
      </c>
      <c r="Z100">
        <v>388</v>
      </c>
    </row>
    <row r="101" spans="1:26" x14ac:dyDescent="0.3">
      <c r="A101" t="s">
        <v>1241</v>
      </c>
      <c r="B101" t="s">
        <v>929</v>
      </c>
      <c r="C101">
        <v>7589</v>
      </c>
      <c r="D101">
        <v>1973</v>
      </c>
      <c r="E101">
        <v>617</v>
      </c>
      <c r="F101">
        <v>3726</v>
      </c>
      <c r="G101">
        <v>1272</v>
      </c>
      <c r="H101">
        <v>2506</v>
      </c>
      <c r="I101">
        <v>3109</v>
      </c>
      <c r="J101">
        <v>1194</v>
      </c>
      <c r="K101">
        <v>1594</v>
      </c>
      <c r="L101">
        <v>2789</v>
      </c>
      <c r="M101">
        <v>1427</v>
      </c>
      <c r="N101">
        <v>932</v>
      </c>
      <c r="O101">
        <v>916</v>
      </c>
      <c r="P101">
        <v>253</v>
      </c>
      <c r="Q101">
        <v>2368</v>
      </c>
      <c r="R101">
        <v>1145</v>
      </c>
      <c r="S101">
        <v>1044</v>
      </c>
      <c r="T101">
        <v>3070</v>
      </c>
      <c r="U101">
        <v>2444</v>
      </c>
      <c r="V101">
        <v>710</v>
      </c>
      <c r="W101">
        <v>6099</v>
      </c>
      <c r="X101">
        <v>528</v>
      </c>
      <c r="Y101">
        <v>118</v>
      </c>
      <c r="Z101">
        <v>354</v>
      </c>
    </row>
    <row r="102" spans="1:26" x14ac:dyDescent="0.3">
      <c r="A102" t="s">
        <v>1242</v>
      </c>
      <c r="B102" t="s">
        <v>930</v>
      </c>
      <c r="C102">
        <v>7447</v>
      </c>
      <c r="D102">
        <v>1537</v>
      </c>
      <c r="E102">
        <v>657</v>
      </c>
      <c r="F102">
        <v>3472</v>
      </c>
      <c r="G102">
        <v>1778</v>
      </c>
      <c r="H102">
        <v>2538</v>
      </c>
      <c r="I102">
        <v>3370</v>
      </c>
      <c r="J102">
        <v>1773</v>
      </c>
      <c r="K102">
        <v>1746</v>
      </c>
      <c r="L102">
        <v>1804</v>
      </c>
      <c r="M102">
        <v>1546</v>
      </c>
      <c r="N102">
        <v>698</v>
      </c>
      <c r="O102">
        <v>1192</v>
      </c>
      <c r="P102">
        <v>333</v>
      </c>
      <c r="Q102">
        <v>2169</v>
      </c>
      <c r="R102">
        <v>1515</v>
      </c>
      <c r="S102">
        <v>1576</v>
      </c>
      <c r="T102">
        <v>2536</v>
      </c>
      <c r="U102">
        <v>2689</v>
      </c>
      <c r="V102">
        <v>270</v>
      </c>
      <c r="W102">
        <v>7521</v>
      </c>
      <c r="X102">
        <v>270</v>
      </c>
      <c r="Y102">
        <v>60</v>
      </c>
      <c r="Z102">
        <v>495</v>
      </c>
    </row>
    <row r="103" spans="1:26" x14ac:dyDescent="0.3">
      <c r="A103" t="s">
        <v>1243</v>
      </c>
      <c r="B103" t="s">
        <v>932</v>
      </c>
      <c r="C103">
        <v>53122</v>
      </c>
      <c r="D103">
        <v>15725</v>
      </c>
      <c r="E103">
        <v>5945</v>
      </c>
      <c r="F103">
        <v>26028</v>
      </c>
      <c r="G103">
        <v>5421</v>
      </c>
      <c r="H103">
        <v>17174</v>
      </c>
      <c r="I103">
        <v>20220</v>
      </c>
      <c r="J103">
        <v>5697</v>
      </c>
      <c r="K103">
        <v>7389</v>
      </c>
      <c r="L103">
        <v>24565</v>
      </c>
      <c r="M103">
        <v>10238</v>
      </c>
      <c r="N103">
        <v>5662</v>
      </c>
      <c r="O103">
        <v>6710</v>
      </c>
      <c r="P103">
        <v>1941</v>
      </c>
      <c r="Q103">
        <v>18354</v>
      </c>
      <c r="R103">
        <v>4726</v>
      </c>
      <c r="S103">
        <v>4264</v>
      </c>
      <c r="T103">
        <v>18221</v>
      </c>
      <c r="U103">
        <v>21189</v>
      </c>
      <c r="V103">
        <v>8032</v>
      </c>
      <c r="W103">
        <v>43004</v>
      </c>
      <c r="X103">
        <v>3300</v>
      </c>
      <c r="Y103">
        <v>4374</v>
      </c>
      <c r="Z103">
        <v>2995</v>
      </c>
    </row>
    <row r="104" spans="1:26" x14ac:dyDescent="0.3">
      <c r="A104" t="s">
        <v>1244</v>
      </c>
      <c r="B104" t="s">
        <v>1245</v>
      </c>
      <c r="C104">
        <v>43463</v>
      </c>
      <c r="D104">
        <v>12878</v>
      </c>
      <c r="E104">
        <v>5537</v>
      </c>
      <c r="F104">
        <v>20555</v>
      </c>
      <c r="G104">
        <v>4495</v>
      </c>
      <c r="H104">
        <v>15033</v>
      </c>
      <c r="I104">
        <v>15555</v>
      </c>
      <c r="J104">
        <v>4856</v>
      </c>
      <c r="K104">
        <v>6051</v>
      </c>
      <c r="L104">
        <v>20818</v>
      </c>
      <c r="M104">
        <v>7464</v>
      </c>
      <c r="N104">
        <v>3526</v>
      </c>
      <c r="O104">
        <v>5082</v>
      </c>
      <c r="P104">
        <v>1476</v>
      </c>
      <c r="Q104">
        <v>16462</v>
      </c>
      <c r="R104">
        <v>4041</v>
      </c>
      <c r="S104">
        <v>3582</v>
      </c>
      <c r="T104">
        <v>11060</v>
      </c>
      <c r="U104">
        <v>21861</v>
      </c>
      <c r="V104">
        <v>5223</v>
      </c>
      <c r="W104">
        <v>38568</v>
      </c>
      <c r="X104">
        <v>362</v>
      </c>
      <c r="Y104">
        <v>9006</v>
      </c>
      <c r="Z104">
        <v>2260</v>
      </c>
    </row>
    <row r="105" spans="1:26" x14ac:dyDescent="0.3">
      <c r="A105" t="s">
        <v>1246</v>
      </c>
      <c r="B105" t="s">
        <v>1247</v>
      </c>
      <c r="C105">
        <v>22311</v>
      </c>
      <c r="D105">
        <v>4787</v>
      </c>
      <c r="E105">
        <v>2800</v>
      </c>
      <c r="F105">
        <v>11776</v>
      </c>
      <c r="G105">
        <v>2945</v>
      </c>
      <c r="H105">
        <v>8482</v>
      </c>
      <c r="I105">
        <v>9039</v>
      </c>
      <c r="J105">
        <v>3518</v>
      </c>
      <c r="K105">
        <v>4376</v>
      </c>
      <c r="L105">
        <v>7285</v>
      </c>
      <c r="M105">
        <v>2957</v>
      </c>
      <c r="N105">
        <v>2562</v>
      </c>
      <c r="O105">
        <v>3174</v>
      </c>
      <c r="P105">
        <v>894</v>
      </c>
      <c r="Q105">
        <v>8440</v>
      </c>
      <c r="R105">
        <v>2449</v>
      </c>
      <c r="S105">
        <v>2365</v>
      </c>
      <c r="T105">
        <v>6436</v>
      </c>
      <c r="U105">
        <v>11207</v>
      </c>
      <c r="V105">
        <v>1669</v>
      </c>
      <c r="W105">
        <v>17999</v>
      </c>
      <c r="X105">
        <v>300</v>
      </c>
      <c r="Y105">
        <v>3225</v>
      </c>
      <c r="Z105">
        <v>845</v>
      </c>
    </row>
    <row r="106" spans="1:26" x14ac:dyDescent="0.3">
      <c r="A106" t="s">
        <v>1248</v>
      </c>
      <c r="B106" t="s">
        <v>1249</v>
      </c>
      <c r="C106">
        <v>12484</v>
      </c>
      <c r="D106">
        <v>1860</v>
      </c>
      <c r="E106">
        <v>1580</v>
      </c>
      <c r="F106">
        <v>6942</v>
      </c>
      <c r="G106">
        <v>2100</v>
      </c>
      <c r="H106">
        <v>5179</v>
      </c>
      <c r="I106">
        <v>5443</v>
      </c>
      <c r="J106">
        <v>3174</v>
      </c>
      <c r="K106">
        <v>2588</v>
      </c>
      <c r="L106">
        <v>2453</v>
      </c>
      <c r="M106">
        <v>1490</v>
      </c>
      <c r="N106">
        <v>1351</v>
      </c>
      <c r="O106">
        <v>1742</v>
      </c>
      <c r="P106">
        <v>568</v>
      </c>
      <c r="Q106">
        <v>5269</v>
      </c>
      <c r="R106">
        <v>1691</v>
      </c>
      <c r="S106">
        <v>1548</v>
      </c>
      <c r="T106">
        <v>2472</v>
      </c>
      <c r="U106">
        <v>5452</v>
      </c>
      <c r="V106">
        <v>2566</v>
      </c>
      <c r="W106">
        <v>9980</v>
      </c>
      <c r="X106">
        <v>461</v>
      </c>
      <c r="Y106">
        <v>1004</v>
      </c>
      <c r="Z106">
        <v>576</v>
      </c>
    </row>
    <row r="107" spans="1:26" x14ac:dyDescent="0.3">
      <c r="A107" t="s">
        <v>1250</v>
      </c>
      <c r="B107" t="s">
        <v>1251</v>
      </c>
      <c r="C107">
        <v>14254</v>
      </c>
      <c r="D107">
        <v>1936</v>
      </c>
      <c r="E107">
        <v>1869</v>
      </c>
      <c r="F107">
        <v>7750</v>
      </c>
      <c r="G107">
        <v>2701</v>
      </c>
      <c r="H107">
        <v>5797</v>
      </c>
      <c r="I107">
        <v>6523</v>
      </c>
      <c r="J107">
        <v>3937</v>
      </c>
      <c r="K107">
        <v>3058</v>
      </c>
      <c r="L107">
        <v>2342</v>
      </c>
      <c r="M107">
        <v>1808</v>
      </c>
      <c r="N107">
        <v>1582</v>
      </c>
      <c r="O107">
        <v>2587</v>
      </c>
      <c r="P107">
        <v>791</v>
      </c>
      <c r="Q107">
        <v>5210</v>
      </c>
      <c r="R107">
        <v>2150</v>
      </c>
      <c r="S107">
        <v>1730</v>
      </c>
      <c r="T107">
        <v>2863</v>
      </c>
      <c r="U107">
        <v>7450</v>
      </c>
      <c r="V107">
        <v>1542</v>
      </c>
      <c r="W107">
        <v>12228</v>
      </c>
      <c r="X107">
        <v>393</v>
      </c>
      <c r="Y107">
        <v>2183</v>
      </c>
      <c r="Z107">
        <v>722</v>
      </c>
    </row>
    <row r="108" spans="1:26" x14ac:dyDescent="0.3">
      <c r="A108" t="s">
        <v>1252</v>
      </c>
      <c r="B108" t="s">
        <v>1253</v>
      </c>
      <c r="C108">
        <v>21815</v>
      </c>
      <c r="D108">
        <v>2106</v>
      </c>
      <c r="E108">
        <v>3437</v>
      </c>
      <c r="F108">
        <v>13040</v>
      </c>
      <c r="G108">
        <v>3234</v>
      </c>
      <c r="H108">
        <v>10122</v>
      </c>
      <c r="I108">
        <v>9589</v>
      </c>
      <c r="J108">
        <v>7781</v>
      </c>
      <c r="K108">
        <v>3697</v>
      </c>
      <c r="L108">
        <v>2215</v>
      </c>
      <c r="M108">
        <v>1641</v>
      </c>
      <c r="N108">
        <v>2419</v>
      </c>
      <c r="O108">
        <v>3122</v>
      </c>
      <c r="P108">
        <v>1267</v>
      </c>
      <c r="Q108">
        <v>10562</v>
      </c>
      <c r="R108">
        <v>2339</v>
      </c>
      <c r="S108">
        <v>938</v>
      </c>
      <c r="T108">
        <v>3181</v>
      </c>
      <c r="U108">
        <v>11930</v>
      </c>
      <c r="V108">
        <v>4678</v>
      </c>
      <c r="W108">
        <v>14914</v>
      </c>
      <c r="X108">
        <v>740</v>
      </c>
      <c r="Y108">
        <v>2380</v>
      </c>
      <c r="Z108">
        <v>895</v>
      </c>
    </row>
    <row r="109" spans="1:26" x14ac:dyDescent="0.3">
      <c r="A109" t="s">
        <v>1254</v>
      </c>
      <c r="B109" t="s">
        <v>1255</v>
      </c>
      <c r="C109">
        <v>4173</v>
      </c>
      <c r="D109">
        <v>470</v>
      </c>
      <c r="E109">
        <v>475</v>
      </c>
      <c r="F109">
        <v>2466</v>
      </c>
      <c r="G109">
        <v>763</v>
      </c>
      <c r="H109">
        <v>1657</v>
      </c>
      <c r="I109">
        <v>2047</v>
      </c>
      <c r="J109">
        <v>1243</v>
      </c>
      <c r="K109">
        <v>858</v>
      </c>
      <c r="L109">
        <v>658</v>
      </c>
      <c r="M109">
        <v>336</v>
      </c>
      <c r="N109">
        <v>563</v>
      </c>
      <c r="O109">
        <v>733</v>
      </c>
      <c r="P109">
        <v>228</v>
      </c>
      <c r="Q109">
        <v>1668</v>
      </c>
      <c r="R109">
        <v>512</v>
      </c>
      <c r="S109">
        <v>510</v>
      </c>
      <c r="T109">
        <v>1065</v>
      </c>
      <c r="U109">
        <v>2183</v>
      </c>
      <c r="V109">
        <v>281</v>
      </c>
      <c r="W109">
        <v>3038</v>
      </c>
      <c r="X109">
        <v>8</v>
      </c>
      <c r="Y109">
        <v>203</v>
      </c>
      <c r="Z109">
        <v>145</v>
      </c>
    </row>
    <row r="110" spans="1:26" x14ac:dyDescent="0.3">
      <c r="A110" t="s">
        <v>1256</v>
      </c>
      <c r="B110" t="s">
        <v>448</v>
      </c>
      <c r="C110">
        <v>2745</v>
      </c>
      <c r="D110">
        <v>280</v>
      </c>
      <c r="E110">
        <v>410</v>
      </c>
      <c r="F110">
        <v>1420</v>
      </c>
      <c r="G110">
        <v>635</v>
      </c>
      <c r="H110">
        <v>1103</v>
      </c>
      <c r="I110">
        <v>1362</v>
      </c>
      <c r="J110">
        <v>912</v>
      </c>
      <c r="K110">
        <v>628</v>
      </c>
      <c r="L110">
        <v>342</v>
      </c>
      <c r="M110">
        <v>229</v>
      </c>
      <c r="N110">
        <v>412</v>
      </c>
      <c r="O110">
        <v>486</v>
      </c>
      <c r="P110">
        <v>138</v>
      </c>
      <c r="Q110">
        <v>1018</v>
      </c>
      <c r="R110">
        <v>409</v>
      </c>
      <c r="S110">
        <v>465</v>
      </c>
      <c r="T110">
        <v>817</v>
      </c>
      <c r="U110">
        <v>1333</v>
      </c>
      <c r="V110">
        <v>26</v>
      </c>
      <c r="W110">
        <v>2032</v>
      </c>
      <c r="X110">
        <v>3</v>
      </c>
      <c r="Y110">
        <v>92</v>
      </c>
      <c r="Z110">
        <v>56</v>
      </c>
    </row>
    <row r="111" spans="1:26" x14ac:dyDescent="0.3">
      <c r="A111" t="s">
        <v>1257</v>
      </c>
      <c r="B111" t="s">
        <v>1258</v>
      </c>
      <c r="C111">
        <v>71234</v>
      </c>
      <c r="D111">
        <v>21454</v>
      </c>
      <c r="E111">
        <v>8267</v>
      </c>
      <c r="F111">
        <v>33714</v>
      </c>
      <c r="G111">
        <v>7799</v>
      </c>
      <c r="H111">
        <v>23940</v>
      </c>
      <c r="I111">
        <v>25840</v>
      </c>
      <c r="J111">
        <v>7809</v>
      </c>
      <c r="K111">
        <v>10190</v>
      </c>
      <c r="L111">
        <v>34875</v>
      </c>
      <c r="M111">
        <v>12836</v>
      </c>
      <c r="N111">
        <v>5849</v>
      </c>
      <c r="O111">
        <v>7708</v>
      </c>
      <c r="P111">
        <v>2223</v>
      </c>
      <c r="Q111">
        <v>26963</v>
      </c>
      <c r="R111">
        <v>7034</v>
      </c>
      <c r="S111">
        <v>6690</v>
      </c>
      <c r="T111">
        <v>19049</v>
      </c>
      <c r="U111">
        <v>33151</v>
      </c>
      <c r="V111">
        <v>9550</v>
      </c>
      <c r="W111">
        <v>65338</v>
      </c>
      <c r="X111">
        <v>616</v>
      </c>
      <c r="Y111">
        <v>13976</v>
      </c>
      <c r="Z111">
        <v>3731</v>
      </c>
    </row>
    <row r="112" spans="1:26" x14ac:dyDescent="0.3">
      <c r="A112" t="s">
        <v>1259</v>
      </c>
      <c r="B112" t="s">
        <v>1260</v>
      </c>
      <c r="C112">
        <v>5799</v>
      </c>
      <c r="D112">
        <v>1256</v>
      </c>
      <c r="E112">
        <v>854</v>
      </c>
      <c r="F112">
        <v>3082</v>
      </c>
      <c r="G112">
        <v>606</v>
      </c>
      <c r="H112">
        <v>2214</v>
      </c>
      <c r="I112">
        <v>2328</v>
      </c>
      <c r="J112">
        <v>702</v>
      </c>
      <c r="K112">
        <v>1092</v>
      </c>
      <c r="L112">
        <v>1976</v>
      </c>
      <c r="M112">
        <v>758</v>
      </c>
      <c r="N112">
        <v>679</v>
      </c>
      <c r="O112">
        <v>909</v>
      </c>
      <c r="P112">
        <v>243</v>
      </c>
      <c r="Q112">
        <v>2211</v>
      </c>
      <c r="R112">
        <v>497</v>
      </c>
      <c r="S112">
        <v>453</v>
      </c>
      <c r="T112">
        <v>1613</v>
      </c>
      <c r="U112">
        <v>3192</v>
      </c>
      <c r="V112">
        <v>356</v>
      </c>
      <c r="W112">
        <v>4157</v>
      </c>
      <c r="X112">
        <v>35</v>
      </c>
      <c r="Y112">
        <v>1063</v>
      </c>
      <c r="Z112">
        <v>173</v>
      </c>
    </row>
    <row r="113" spans="1:26" x14ac:dyDescent="0.3">
      <c r="A113" t="s">
        <v>1261</v>
      </c>
      <c r="B113" t="s">
        <v>1262</v>
      </c>
      <c r="C113">
        <v>19172</v>
      </c>
      <c r="D113">
        <v>4380</v>
      </c>
      <c r="E113">
        <v>2113</v>
      </c>
      <c r="F113">
        <v>9764</v>
      </c>
      <c r="G113">
        <v>2913</v>
      </c>
      <c r="H113">
        <v>7052</v>
      </c>
      <c r="I113">
        <v>7738</v>
      </c>
      <c r="J113">
        <v>2832</v>
      </c>
      <c r="K113">
        <v>3895</v>
      </c>
      <c r="L113">
        <v>6753</v>
      </c>
      <c r="M113">
        <v>2807</v>
      </c>
      <c r="N113">
        <v>2178</v>
      </c>
      <c r="O113">
        <v>2609</v>
      </c>
      <c r="P113">
        <v>686</v>
      </c>
      <c r="Q113">
        <v>6862</v>
      </c>
      <c r="R113">
        <v>2455</v>
      </c>
      <c r="S113">
        <v>2435</v>
      </c>
      <c r="T113">
        <v>6304</v>
      </c>
      <c r="U113">
        <v>8008</v>
      </c>
      <c r="V113">
        <v>1786</v>
      </c>
      <c r="W113">
        <v>16581</v>
      </c>
      <c r="X113">
        <v>156</v>
      </c>
      <c r="Y113">
        <v>3899</v>
      </c>
      <c r="Z113">
        <v>716</v>
      </c>
    </row>
    <row r="114" spans="1:26" x14ac:dyDescent="0.3">
      <c r="A114" t="s">
        <v>1263</v>
      </c>
      <c r="B114" t="s">
        <v>952</v>
      </c>
      <c r="C114">
        <v>7953</v>
      </c>
      <c r="D114">
        <v>1467</v>
      </c>
      <c r="E114">
        <v>876</v>
      </c>
      <c r="F114">
        <v>4228</v>
      </c>
      <c r="G114">
        <v>1383</v>
      </c>
      <c r="H114">
        <v>2984</v>
      </c>
      <c r="I114">
        <v>3502</v>
      </c>
      <c r="J114">
        <v>1492</v>
      </c>
      <c r="K114">
        <v>1944</v>
      </c>
      <c r="L114">
        <v>2213</v>
      </c>
      <c r="M114">
        <v>914</v>
      </c>
      <c r="N114">
        <v>1040</v>
      </c>
      <c r="O114">
        <v>1028</v>
      </c>
      <c r="P114">
        <v>368</v>
      </c>
      <c r="Q114">
        <v>2990</v>
      </c>
      <c r="R114">
        <v>1058</v>
      </c>
      <c r="S114">
        <v>1110</v>
      </c>
      <c r="T114">
        <v>2580</v>
      </c>
      <c r="U114">
        <v>3520</v>
      </c>
      <c r="V114">
        <v>470</v>
      </c>
      <c r="W114">
        <v>6752</v>
      </c>
      <c r="X114">
        <v>91</v>
      </c>
      <c r="Y114">
        <v>1300</v>
      </c>
      <c r="Z114">
        <v>238</v>
      </c>
    </row>
    <row r="115" spans="1:26" x14ac:dyDescent="0.3">
      <c r="A115" t="s">
        <v>1264</v>
      </c>
      <c r="B115" t="s">
        <v>1265</v>
      </c>
      <c r="C115">
        <v>5776</v>
      </c>
      <c r="D115">
        <v>1043</v>
      </c>
      <c r="E115">
        <v>975</v>
      </c>
      <c r="F115">
        <v>3033</v>
      </c>
      <c r="G115">
        <v>725</v>
      </c>
      <c r="H115">
        <v>2457</v>
      </c>
      <c r="I115">
        <v>2277</v>
      </c>
      <c r="J115">
        <v>881</v>
      </c>
      <c r="K115">
        <v>1050</v>
      </c>
      <c r="L115">
        <v>1468</v>
      </c>
      <c r="M115">
        <v>728</v>
      </c>
      <c r="N115">
        <v>539</v>
      </c>
      <c r="O115">
        <v>874</v>
      </c>
      <c r="P115">
        <v>246</v>
      </c>
      <c r="Q115">
        <v>2488</v>
      </c>
      <c r="R115">
        <v>587</v>
      </c>
      <c r="S115">
        <v>585</v>
      </c>
      <c r="T115">
        <v>1264</v>
      </c>
      <c r="U115">
        <v>3264</v>
      </c>
      <c r="V115">
        <v>478</v>
      </c>
      <c r="W115">
        <v>4332</v>
      </c>
      <c r="X115">
        <v>32</v>
      </c>
      <c r="Y115">
        <v>1234</v>
      </c>
      <c r="Z115">
        <v>154</v>
      </c>
    </row>
    <row r="116" spans="1:26" x14ac:dyDescent="0.3">
      <c r="A116" t="s">
        <v>1266</v>
      </c>
      <c r="B116" t="s">
        <v>530</v>
      </c>
      <c r="C116">
        <v>2265</v>
      </c>
      <c r="D116">
        <v>384</v>
      </c>
      <c r="E116">
        <v>267</v>
      </c>
      <c r="F116">
        <v>1150</v>
      </c>
      <c r="G116">
        <v>463</v>
      </c>
      <c r="H116">
        <v>854</v>
      </c>
      <c r="I116">
        <v>1027</v>
      </c>
      <c r="J116">
        <v>548</v>
      </c>
      <c r="K116">
        <v>578</v>
      </c>
      <c r="L116">
        <v>570</v>
      </c>
      <c r="M116">
        <v>285</v>
      </c>
      <c r="N116">
        <v>324</v>
      </c>
      <c r="O116">
        <v>375</v>
      </c>
      <c r="P116">
        <v>98</v>
      </c>
      <c r="Q116">
        <v>742</v>
      </c>
      <c r="R116">
        <v>341</v>
      </c>
      <c r="S116">
        <v>336</v>
      </c>
      <c r="T116">
        <v>718</v>
      </c>
      <c r="U116">
        <v>972</v>
      </c>
      <c r="V116">
        <v>94</v>
      </c>
      <c r="W116">
        <v>1827</v>
      </c>
      <c r="X116">
        <v>9</v>
      </c>
      <c r="Y116">
        <v>244</v>
      </c>
      <c r="Z116">
        <v>67</v>
      </c>
    </row>
    <row r="117" spans="1:26" x14ac:dyDescent="0.3">
      <c r="A117" t="s">
        <v>1267</v>
      </c>
      <c r="B117" t="s">
        <v>1268</v>
      </c>
      <c r="C117">
        <v>14354</v>
      </c>
      <c r="D117">
        <v>2695</v>
      </c>
      <c r="E117">
        <v>1667</v>
      </c>
      <c r="F117">
        <v>7737</v>
      </c>
      <c r="G117">
        <v>2255</v>
      </c>
      <c r="H117">
        <v>5485</v>
      </c>
      <c r="I117">
        <v>6175</v>
      </c>
      <c r="J117">
        <v>2696</v>
      </c>
      <c r="K117">
        <v>3227</v>
      </c>
      <c r="L117">
        <v>3948</v>
      </c>
      <c r="M117">
        <v>1736</v>
      </c>
      <c r="N117">
        <v>1798</v>
      </c>
      <c r="O117">
        <v>2215</v>
      </c>
      <c r="P117">
        <v>754</v>
      </c>
      <c r="Q117">
        <v>5097</v>
      </c>
      <c r="R117">
        <v>1800</v>
      </c>
      <c r="S117">
        <v>1549</v>
      </c>
      <c r="T117">
        <v>4220</v>
      </c>
      <c r="U117">
        <v>6806</v>
      </c>
      <c r="V117">
        <v>1009</v>
      </c>
      <c r="W117">
        <v>10959</v>
      </c>
      <c r="X117">
        <v>34</v>
      </c>
      <c r="Y117">
        <v>2318</v>
      </c>
      <c r="Z117">
        <v>486</v>
      </c>
    </row>
    <row r="118" spans="1:26" x14ac:dyDescent="0.3">
      <c r="A118" t="s">
        <v>1269</v>
      </c>
      <c r="B118" t="s">
        <v>531</v>
      </c>
      <c r="C118">
        <v>5714</v>
      </c>
      <c r="D118">
        <v>1027</v>
      </c>
      <c r="E118">
        <v>737</v>
      </c>
      <c r="F118">
        <v>2886</v>
      </c>
      <c r="G118">
        <v>1064</v>
      </c>
      <c r="H118">
        <v>2172</v>
      </c>
      <c r="I118">
        <v>2516</v>
      </c>
      <c r="J118">
        <v>1131</v>
      </c>
      <c r="K118">
        <v>1271</v>
      </c>
      <c r="L118">
        <v>1421</v>
      </c>
      <c r="M118">
        <v>780</v>
      </c>
      <c r="N118">
        <v>664</v>
      </c>
      <c r="O118">
        <v>806</v>
      </c>
      <c r="P118">
        <v>274</v>
      </c>
      <c r="Q118">
        <v>2159</v>
      </c>
      <c r="R118">
        <v>782</v>
      </c>
      <c r="S118">
        <v>905</v>
      </c>
      <c r="T118">
        <v>1425</v>
      </c>
      <c r="U118">
        <v>2842</v>
      </c>
      <c r="V118">
        <v>246</v>
      </c>
      <c r="W118">
        <v>4837</v>
      </c>
      <c r="X118">
        <v>2</v>
      </c>
      <c r="Y118">
        <v>957</v>
      </c>
      <c r="Z118">
        <v>177</v>
      </c>
    </row>
    <row r="119" spans="1:26" x14ac:dyDescent="0.3">
      <c r="A119" t="s">
        <v>1270</v>
      </c>
      <c r="B119" t="s">
        <v>1271</v>
      </c>
      <c r="C119">
        <v>3946</v>
      </c>
      <c r="D119">
        <v>352</v>
      </c>
      <c r="E119">
        <v>485</v>
      </c>
      <c r="F119">
        <v>2231</v>
      </c>
      <c r="G119">
        <v>878</v>
      </c>
      <c r="H119">
        <v>1622</v>
      </c>
      <c r="I119">
        <v>1971</v>
      </c>
      <c r="J119">
        <v>1543</v>
      </c>
      <c r="K119">
        <v>1007</v>
      </c>
      <c r="L119">
        <v>380</v>
      </c>
      <c r="M119">
        <v>388</v>
      </c>
      <c r="N119">
        <v>506</v>
      </c>
      <c r="O119">
        <v>682</v>
      </c>
      <c r="P119">
        <v>244</v>
      </c>
      <c r="Q119">
        <v>1573</v>
      </c>
      <c r="R119">
        <v>589</v>
      </c>
      <c r="S119">
        <v>497</v>
      </c>
      <c r="T119">
        <v>771</v>
      </c>
      <c r="U119">
        <v>2154</v>
      </c>
      <c r="V119">
        <v>269</v>
      </c>
      <c r="W119">
        <v>2979</v>
      </c>
      <c r="X119">
        <v>15</v>
      </c>
      <c r="Y119">
        <v>240</v>
      </c>
      <c r="Z119">
        <v>140</v>
      </c>
    </row>
    <row r="120" spans="1:26" x14ac:dyDescent="0.3">
      <c r="A120" t="s">
        <v>1272</v>
      </c>
      <c r="B120" t="s">
        <v>967</v>
      </c>
      <c r="C120">
        <v>8370</v>
      </c>
      <c r="D120">
        <v>1879</v>
      </c>
      <c r="E120">
        <v>1037</v>
      </c>
      <c r="F120">
        <v>3988</v>
      </c>
      <c r="G120">
        <v>1466</v>
      </c>
      <c r="H120">
        <v>2884</v>
      </c>
      <c r="I120">
        <v>3607</v>
      </c>
      <c r="J120">
        <v>960</v>
      </c>
      <c r="K120">
        <v>1974</v>
      </c>
      <c r="L120">
        <v>2772</v>
      </c>
      <c r="M120">
        <v>1308</v>
      </c>
      <c r="N120">
        <v>1212</v>
      </c>
      <c r="O120">
        <v>1178</v>
      </c>
      <c r="P120">
        <v>260</v>
      </c>
      <c r="Q120">
        <v>2835</v>
      </c>
      <c r="R120">
        <v>1006</v>
      </c>
      <c r="S120">
        <v>1445</v>
      </c>
      <c r="T120">
        <v>3773</v>
      </c>
      <c r="U120">
        <v>2853</v>
      </c>
      <c r="V120">
        <v>1</v>
      </c>
      <c r="W120">
        <v>6949</v>
      </c>
      <c r="X120">
        <v>17</v>
      </c>
      <c r="Y120">
        <v>940</v>
      </c>
      <c r="Z120">
        <v>150</v>
      </c>
    </row>
    <row r="121" spans="1:26" x14ac:dyDescent="0.3">
      <c r="A121" t="s">
        <v>1273</v>
      </c>
      <c r="B121" t="s">
        <v>1274</v>
      </c>
      <c r="C121">
        <v>1322</v>
      </c>
      <c r="D121">
        <v>148</v>
      </c>
      <c r="E121">
        <v>171</v>
      </c>
      <c r="F121">
        <v>715</v>
      </c>
      <c r="G121">
        <v>289</v>
      </c>
      <c r="H121">
        <v>557</v>
      </c>
      <c r="I121">
        <v>618</v>
      </c>
      <c r="J121">
        <v>499</v>
      </c>
      <c r="K121">
        <v>368</v>
      </c>
      <c r="L121">
        <v>158</v>
      </c>
      <c r="M121">
        <v>162</v>
      </c>
      <c r="N121">
        <v>190</v>
      </c>
      <c r="O121">
        <v>200</v>
      </c>
      <c r="P121">
        <v>81</v>
      </c>
      <c r="Q121">
        <v>503</v>
      </c>
      <c r="R121">
        <v>200</v>
      </c>
      <c r="S121">
        <v>254</v>
      </c>
      <c r="T121">
        <v>332</v>
      </c>
      <c r="U121">
        <v>674</v>
      </c>
      <c r="V121">
        <v>11</v>
      </c>
      <c r="W121">
        <v>1161</v>
      </c>
      <c r="X121">
        <v>5</v>
      </c>
      <c r="Y121">
        <v>59</v>
      </c>
      <c r="Z121">
        <v>24</v>
      </c>
    </row>
    <row r="122" spans="1:26" x14ac:dyDescent="0.3">
      <c r="A122" t="s">
        <v>1275</v>
      </c>
      <c r="B122" t="s">
        <v>1276</v>
      </c>
      <c r="C122">
        <v>17548</v>
      </c>
      <c r="D122">
        <v>3349</v>
      </c>
      <c r="E122">
        <v>1762</v>
      </c>
      <c r="F122">
        <v>8714</v>
      </c>
      <c r="G122">
        <v>3723</v>
      </c>
      <c r="H122">
        <v>6382</v>
      </c>
      <c r="I122">
        <v>7817</v>
      </c>
      <c r="J122">
        <v>3533</v>
      </c>
      <c r="K122">
        <v>4331</v>
      </c>
      <c r="L122">
        <v>4946</v>
      </c>
      <c r="M122">
        <v>2200</v>
      </c>
      <c r="N122">
        <v>2720</v>
      </c>
      <c r="O122">
        <v>2338</v>
      </c>
      <c r="P122">
        <v>697</v>
      </c>
      <c r="Q122">
        <v>5472</v>
      </c>
      <c r="R122">
        <v>2972</v>
      </c>
      <c r="S122">
        <v>3066</v>
      </c>
      <c r="T122">
        <v>6667</v>
      </c>
      <c r="U122">
        <v>6032</v>
      </c>
      <c r="V122">
        <v>796</v>
      </c>
      <c r="W122">
        <v>14024</v>
      </c>
      <c r="X122">
        <v>78</v>
      </c>
      <c r="Y122">
        <v>605</v>
      </c>
      <c r="Z122">
        <v>550</v>
      </c>
    </row>
    <row r="123" spans="1:26" x14ac:dyDescent="0.3">
      <c r="A123" t="s">
        <v>1277</v>
      </c>
      <c r="B123" t="s">
        <v>943</v>
      </c>
      <c r="C123">
        <v>13839</v>
      </c>
      <c r="D123">
        <v>4420</v>
      </c>
      <c r="E123">
        <v>1309</v>
      </c>
      <c r="F123">
        <v>6837</v>
      </c>
      <c r="G123">
        <v>1274</v>
      </c>
      <c r="H123">
        <v>4296</v>
      </c>
      <c r="I123">
        <v>5123</v>
      </c>
      <c r="J123">
        <v>1156</v>
      </c>
      <c r="K123">
        <v>2224</v>
      </c>
      <c r="L123">
        <v>7064</v>
      </c>
      <c r="M123">
        <v>2244</v>
      </c>
      <c r="N123">
        <v>2311</v>
      </c>
      <c r="O123">
        <v>1362</v>
      </c>
      <c r="P123">
        <v>224</v>
      </c>
      <c r="Q123">
        <v>4378</v>
      </c>
      <c r="R123">
        <v>1146</v>
      </c>
      <c r="S123">
        <v>1115</v>
      </c>
      <c r="T123">
        <v>6917</v>
      </c>
      <c r="U123">
        <v>5087</v>
      </c>
      <c r="V123">
        <v>460</v>
      </c>
      <c r="W123">
        <v>8693</v>
      </c>
      <c r="X123">
        <v>360</v>
      </c>
      <c r="Y123">
        <v>412</v>
      </c>
      <c r="Z123">
        <v>497</v>
      </c>
    </row>
    <row r="124" spans="1:26" x14ac:dyDescent="0.3">
      <c r="A124" t="s">
        <v>1278</v>
      </c>
      <c r="B124" t="s">
        <v>938</v>
      </c>
      <c r="C124">
        <v>29001</v>
      </c>
      <c r="D124">
        <v>9077</v>
      </c>
      <c r="E124">
        <v>2561</v>
      </c>
      <c r="F124">
        <v>14077</v>
      </c>
      <c r="G124">
        <v>3289</v>
      </c>
      <c r="H124">
        <v>8967</v>
      </c>
      <c r="I124">
        <v>10959</v>
      </c>
      <c r="J124">
        <v>3346</v>
      </c>
      <c r="K124">
        <v>4003</v>
      </c>
      <c r="L124">
        <v>13450</v>
      </c>
      <c r="M124">
        <v>6766</v>
      </c>
      <c r="N124">
        <v>2691</v>
      </c>
      <c r="O124">
        <v>2912</v>
      </c>
      <c r="P124">
        <v>991</v>
      </c>
      <c r="Q124">
        <v>10369</v>
      </c>
      <c r="R124">
        <v>2962</v>
      </c>
      <c r="S124">
        <v>2115</v>
      </c>
      <c r="T124">
        <v>9311</v>
      </c>
      <c r="U124">
        <v>10758</v>
      </c>
      <c r="V124">
        <v>5871</v>
      </c>
      <c r="W124">
        <v>25202</v>
      </c>
      <c r="X124">
        <v>1913</v>
      </c>
      <c r="Y124">
        <v>1738</v>
      </c>
      <c r="Z124">
        <v>1961</v>
      </c>
    </row>
    <row r="125" spans="1:26" x14ac:dyDescent="0.3">
      <c r="A125" t="s">
        <v>1279</v>
      </c>
      <c r="B125" t="s">
        <v>949</v>
      </c>
      <c r="C125">
        <v>41257</v>
      </c>
      <c r="D125">
        <v>13298</v>
      </c>
      <c r="E125">
        <v>4624</v>
      </c>
      <c r="F125">
        <v>19465</v>
      </c>
      <c r="G125">
        <v>3871</v>
      </c>
      <c r="H125">
        <v>12994</v>
      </c>
      <c r="I125">
        <v>14967</v>
      </c>
      <c r="J125">
        <v>4047</v>
      </c>
      <c r="K125">
        <v>5224</v>
      </c>
      <c r="L125">
        <v>21207</v>
      </c>
      <c r="M125">
        <v>7787</v>
      </c>
      <c r="N125">
        <v>4074</v>
      </c>
      <c r="O125">
        <v>4036</v>
      </c>
      <c r="P125">
        <v>1055</v>
      </c>
      <c r="Q125">
        <v>15280</v>
      </c>
      <c r="R125">
        <v>3520</v>
      </c>
      <c r="S125">
        <v>3125</v>
      </c>
      <c r="T125">
        <v>13865</v>
      </c>
      <c r="U125">
        <v>18162</v>
      </c>
      <c r="V125">
        <v>4950</v>
      </c>
      <c r="W125">
        <v>36172</v>
      </c>
      <c r="X125">
        <v>976</v>
      </c>
      <c r="Y125">
        <v>6398</v>
      </c>
      <c r="Z125">
        <v>2632</v>
      </c>
    </row>
    <row r="126" spans="1:26" x14ac:dyDescent="0.3">
      <c r="A126" t="s">
        <v>1280</v>
      </c>
      <c r="B126" t="s">
        <v>604</v>
      </c>
      <c r="C126">
        <v>27760</v>
      </c>
      <c r="D126">
        <v>8022</v>
      </c>
      <c r="E126">
        <v>2538</v>
      </c>
      <c r="F126">
        <v>13706</v>
      </c>
      <c r="G126">
        <v>3491</v>
      </c>
      <c r="H126">
        <v>8769</v>
      </c>
      <c r="I126">
        <v>10966</v>
      </c>
      <c r="J126">
        <v>4099</v>
      </c>
      <c r="K126">
        <v>4633</v>
      </c>
      <c r="L126">
        <v>10662</v>
      </c>
      <c r="M126">
        <v>6531</v>
      </c>
      <c r="N126">
        <v>3064</v>
      </c>
      <c r="O126">
        <v>3211</v>
      </c>
      <c r="P126">
        <v>973</v>
      </c>
      <c r="Q126">
        <v>9303</v>
      </c>
      <c r="R126">
        <v>3178</v>
      </c>
      <c r="S126">
        <v>2563</v>
      </c>
      <c r="T126">
        <v>9762</v>
      </c>
      <c r="U126">
        <v>11585</v>
      </c>
      <c r="V126">
        <v>2981</v>
      </c>
      <c r="W126">
        <v>21824</v>
      </c>
      <c r="X126">
        <v>1878</v>
      </c>
      <c r="Y126">
        <v>1020</v>
      </c>
      <c r="Z126">
        <v>1613</v>
      </c>
    </row>
    <row r="127" spans="1:26" x14ac:dyDescent="0.3">
      <c r="A127" t="s">
        <v>1281</v>
      </c>
      <c r="B127" t="s">
        <v>982</v>
      </c>
      <c r="C127">
        <v>32622</v>
      </c>
      <c r="D127">
        <v>7773</v>
      </c>
      <c r="E127">
        <v>3437</v>
      </c>
      <c r="F127">
        <v>17255</v>
      </c>
      <c r="G127">
        <v>4158</v>
      </c>
      <c r="H127">
        <v>12058</v>
      </c>
      <c r="I127">
        <v>12792</v>
      </c>
      <c r="J127">
        <v>4922</v>
      </c>
      <c r="K127">
        <v>6257</v>
      </c>
      <c r="L127">
        <v>12551</v>
      </c>
      <c r="M127">
        <v>4394</v>
      </c>
      <c r="N127">
        <v>3847</v>
      </c>
      <c r="O127">
        <v>4679</v>
      </c>
      <c r="P127">
        <v>1240</v>
      </c>
      <c r="Q127">
        <v>11667</v>
      </c>
      <c r="R127">
        <v>3418</v>
      </c>
      <c r="S127">
        <v>2854</v>
      </c>
      <c r="T127">
        <v>9345</v>
      </c>
      <c r="U127">
        <v>15502</v>
      </c>
      <c r="V127">
        <v>3489</v>
      </c>
      <c r="W127">
        <v>24718</v>
      </c>
      <c r="X127">
        <v>313</v>
      </c>
      <c r="Y127">
        <v>5352</v>
      </c>
      <c r="Z127">
        <v>1214</v>
      </c>
    </row>
    <row r="128" spans="1:26" x14ac:dyDescent="0.3">
      <c r="A128" t="s">
        <v>1282</v>
      </c>
      <c r="B128" t="s">
        <v>680</v>
      </c>
      <c r="C128">
        <v>44353</v>
      </c>
      <c r="D128">
        <v>13520</v>
      </c>
      <c r="E128">
        <v>5286</v>
      </c>
      <c r="F128">
        <v>20169</v>
      </c>
      <c r="G128">
        <v>5377</v>
      </c>
      <c r="H128">
        <v>14391</v>
      </c>
      <c r="I128">
        <v>16440</v>
      </c>
      <c r="J128">
        <v>4324</v>
      </c>
      <c r="K128">
        <v>6393</v>
      </c>
      <c r="L128">
        <v>21457</v>
      </c>
      <c r="M128">
        <v>9192</v>
      </c>
      <c r="N128">
        <v>2853</v>
      </c>
      <c r="O128">
        <v>5136</v>
      </c>
      <c r="P128">
        <v>1543</v>
      </c>
      <c r="Q128">
        <v>16390</v>
      </c>
      <c r="R128">
        <v>4909</v>
      </c>
      <c r="S128">
        <v>4920</v>
      </c>
      <c r="T128">
        <v>10931</v>
      </c>
      <c r="U128">
        <v>20470</v>
      </c>
      <c r="V128">
        <v>5806</v>
      </c>
      <c r="W128">
        <v>44725</v>
      </c>
      <c r="X128">
        <v>428</v>
      </c>
      <c r="Y128">
        <v>13786</v>
      </c>
      <c r="Z128">
        <v>2919</v>
      </c>
    </row>
    <row r="129" spans="1:26" x14ac:dyDescent="0.3">
      <c r="A129" t="s">
        <v>1283</v>
      </c>
      <c r="B129" t="s">
        <v>1284</v>
      </c>
      <c r="C129">
        <v>778</v>
      </c>
      <c r="D129">
        <v>106</v>
      </c>
      <c r="E129">
        <v>73</v>
      </c>
      <c r="F129">
        <v>407</v>
      </c>
      <c r="G129">
        <v>192</v>
      </c>
      <c r="H129">
        <v>313</v>
      </c>
      <c r="I129">
        <v>359</v>
      </c>
      <c r="J129">
        <v>241</v>
      </c>
      <c r="K129">
        <v>194</v>
      </c>
      <c r="L129">
        <v>137</v>
      </c>
      <c r="M129">
        <v>100</v>
      </c>
      <c r="N129">
        <v>98</v>
      </c>
      <c r="O129">
        <v>111</v>
      </c>
      <c r="P129">
        <v>40</v>
      </c>
      <c r="Q129">
        <v>281</v>
      </c>
      <c r="R129">
        <v>143</v>
      </c>
      <c r="S129">
        <v>116</v>
      </c>
      <c r="T129">
        <v>226</v>
      </c>
      <c r="U129">
        <v>257</v>
      </c>
      <c r="V129">
        <v>109</v>
      </c>
      <c r="W129">
        <v>699</v>
      </c>
      <c r="X129">
        <v>2</v>
      </c>
      <c r="Y129">
        <v>83</v>
      </c>
      <c r="Z129">
        <v>35</v>
      </c>
    </row>
    <row r="130" spans="1:26" x14ac:dyDescent="0.3">
      <c r="A130" t="s">
        <v>1285</v>
      </c>
      <c r="B130" t="s">
        <v>1286</v>
      </c>
      <c r="C130">
        <v>19452</v>
      </c>
      <c r="D130">
        <v>4140</v>
      </c>
      <c r="E130">
        <v>1820</v>
      </c>
      <c r="F130">
        <v>9622</v>
      </c>
      <c r="G130">
        <v>3872</v>
      </c>
      <c r="H130">
        <v>7022</v>
      </c>
      <c r="I130">
        <v>8293</v>
      </c>
      <c r="J130">
        <v>3419</v>
      </c>
      <c r="K130">
        <v>4933</v>
      </c>
      <c r="L130">
        <v>6306</v>
      </c>
      <c r="M130">
        <v>2719</v>
      </c>
      <c r="N130">
        <v>3009</v>
      </c>
      <c r="O130">
        <v>2365</v>
      </c>
      <c r="P130">
        <v>702</v>
      </c>
      <c r="Q130">
        <v>5954</v>
      </c>
      <c r="R130">
        <v>3284</v>
      </c>
      <c r="S130">
        <v>3614</v>
      </c>
      <c r="T130">
        <v>8275</v>
      </c>
      <c r="U130">
        <v>5766</v>
      </c>
      <c r="V130">
        <v>1214</v>
      </c>
      <c r="W130">
        <v>15695</v>
      </c>
      <c r="X130">
        <v>332</v>
      </c>
      <c r="Y130">
        <v>651</v>
      </c>
      <c r="Z130">
        <v>729</v>
      </c>
    </row>
  </sheetData>
  <sheetProtection algorithmName="SHA-512" hashValue="cpCfxt/jHnGDAj6hJSz8gzj/LN7C3WTSL1CBW2Ol/3v5SWKYxzPQuLNORHfoBNPGjuH2yvFkOW8FzLUt2XPuUQ==" saltValue="s9sHwB7iL7DGmz3I09jwng=="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2CA0-C947-4448-9A6F-3B2B48CF9483}">
  <sheetPr>
    <tabColor theme="9" tint="0.39997558519241921"/>
  </sheetPr>
  <dimension ref="A1:AL29"/>
  <sheetViews>
    <sheetView workbookViewId="0"/>
  </sheetViews>
  <sheetFormatPr defaultRowHeight="14.4" x14ac:dyDescent="0.3"/>
  <cols>
    <col min="1" max="1" width="14.77734375" bestFit="1" customWidth="1"/>
    <col min="2" max="2" width="37" bestFit="1" customWidth="1"/>
    <col min="25" max="25" width="13.77734375" bestFit="1" customWidth="1"/>
  </cols>
  <sheetData>
    <row r="1" spans="1:38" x14ac:dyDescent="0.3">
      <c r="A1" t="s">
        <v>864</v>
      </c>
      <c r="B1" t="s">
        <v>865</v>
      </c>
      <c r="C1" t="s">
        <v>42</v>
      </c>
      <c r="D1" t="s">
        <v>55</v>
      </c>
      <c r="E1">
        <v>1524</v>
      </c>
      <c r="F1">
        <v>2564</v>
      </c>
      <c r="G1" t="s">
        <v>56</v>
      </c>
      <c r="H1" t="s">
        <v>57</v>
      </c>
      <c r="I1" t="s">
        <v>58</v>
      </c>
      <c r="J1" t="s">
        <v>18</v>
      </c>
      <c r="K1" t="s">
        <v>19</v>
      </c>
      <c r="L1" t="s">
        <v>59</v>
      </c>
      <c r="M1" t="s">
        <v>60</v>
      </c>
      <c r="N1" t="s">
        <v>26</v>
      </c>
      <c r="O1" t="s">
        <v>61</v>
      </c>
      <c r="P1" t="s">
        <v>62</v>
      </c>
      <c r="Q1" t="s">
        <v>63</v>
      </c>
      <c r="R1" t="s">
        <v>64</v>
      </c>
      <c r="S1" t="s">
        <v>65</v>
      </c>
      <c r="T1" t="s">
        <v>66</v>
      </c>
      <c r="U1" t="s">
        <v>67</v>
      </c>
      <c r="V1" t="s">
        <v>34</v>
      </c>
      <c r="W1" t="s">
        <v>68</v>
      </c>
      <c r="X1" t="s">
        <v>69</v>
      </c>
      <c r="Y1" t="s">
        <v>70</v>
      </c>
      <c r="Z1" t="s">
        <v>71</v>
      </c>
      <c r="AB1" s="46"/>
      <c r="AH1" s="46"/>
      <c r="AJ1" s="46"/>
      <c r="AL1" s="46"/>
    </row>
    <row r="2" spans="1:38" x14ac:dyDescent="0.3">
      <c r="A2">
        <v>101</v>
      </c>
      <c r="B2" t="s">
        <v>913</v>
      </c>
      <c r="C2">
        <v>11.68</v>
      </c>
      <c r="D2">
        <v>10.78</v>
      </c>
      <c r="E2">
        <v>10.9</v>
      </c>
      <c r="F2">
        <v>11.77</v>
      </c>
      <c r="G2">
        <v>12.65</v>
      </c>
      <c r="H2">
        <v>12.59</v>
      </c>
      <c r="I2">
        <v>11.27</v>
      </c>
      <c r="J2">
        <v>21.28</v>
      </c>
      <c r="K2">
        <v>9.93</v>
      </c>
      <c r="L2">
        <v>7.86</v>
      </c>
      <c r="M2">
        <v>24.71</v>
      </c>
      <c r="N2">
        <v>2.34</v>
      </c>
      <c r="O2">
        <v>8.49</v>
      </c>
      <c r="P2">
        <v>37.15</v>
      </c>
      <c r="Q2">
        <v>33.81</v>
      </c>
      <c r="R2">
        <v>15.22</v>
      </c>
      <c r="S2">
        <v>7.83</v>
      </c>
      <c r="T2">
        <v>8.4700000000000006</v>
      </c>
      <c r="U2">
        <v>19.850000000000001</v>
      </c>
      <c r="V2">
        <v>61.56</v>
      </c>
      <c r="W2">
        <v>14.4</v>
      </c>
      <c r="X2">
        <v>24.36</v>
      </c>
      <c r="Y2">
        <v>18.190000000000001</v>
      </c>
      <c r="Z2">
        <v>27.39</v>
      </c>
    </row>
    <row r="3" spans="1:38" x14ac:dyDescent="0.3">
      <c r="A3">
        <v>102</v>
      </c>
      <c r="B3" t="s">
        <v>902</v>
      </c>
      <c r="C3">
        <v>13.98</v>
      </c>
      <c r="D3">
        <v>15.82</v>
      </c>
      <c r="E3">
        <v>10.15</v>
      </c>
      <c r="F3">
        <v>13.64</v>
      </c>
      <c r="G3">
        <v>15.17</v>
      </c>
      <c r="H3">
        <v>12.4</v>
      </c>
      <c r="I3">
        <v>14.56</v>
      </c>
      <c r="J3">
        <v>25.65</v>
      </c>
      <c r="K3">
        <v>10.81</v>
      </c>
      <c r="L3">
        <v>10.94</v>
      </c>
      <c r="M3">
        <v>22.28</v>
      </c>
      <c r="N3">
        <v>4.1100000000000003</v>
      </c>
      <c r="O3">
        <v>11.14</v>
      </c>
      <c r="P3">
        <v>24.58</v>
      </c>
      <c r="Q3">
        <v>32.07</v>
      </c>
      <c r="R3">
        <v>15.88</v>
      </c>
      <c r="S3">
        <v>7.97</v>
      </c>
      <c r="T3">
        <v>9.2799999999999994</v>
      </c>
      <c r="U3">
        <v>25.12</v>
      </c>
      <c r="V3">
        <v>60.87</v>
      </c>
      <c r="W3">
        <v>14.14</v>
      </c>
      <c r="X3">
        <v>21.3</v>
      </c>
      <c r="Y3">
        <v>22.4</v>
      </c>
      <c r="Z3">
        <v>25.04</v>
      </c>
    </row>
    <row r="4" spans="1:38" x14ac:dyDescent="0.3">
      <c r="A4">
        <v>103</v>
      </c>
      <c r="B4" t="s">
        <v>915</v>
      </c>
      <c r="C4">
        <v>13.14</v>
      </c>
      <c r="D4">
        <v>12.24</v>
      </c>
      <c r="E4">
        <v>13.39</v>
      </c>
      <c r="F4">
        <v>12.83</v>
      </c>
      <c r="G4">
        <v>14.7</v>
      </c>
      <c r="H4">
        <v>14.33</v>
      </c>
      <c r="I4">
        <v>12.54</v>
      </c>
      <c r="J4">
        <v>24.09</v>
      </c>
      <c r="K4">
        <v>10.11</v>
      </c>
      <c r="L4">
        <v>8.3800000000000008</v>
      </c>
      <c r="M4">
        <v>28.81</v>
      </c>
      <c r="N4">
        <v>2.1</v>
      </c>
      <c r="O4">
        <v>8.0299999999999994</v>
      </c>
      <c r="P4">
        <v>39.32</v>
      </c>
      <c r="Q4">
        <v>37.56</v>
      </c>
      <c r="R4">
        <v>17.62</v>
      </c>
      <c r="S4">
        <v>8.69</v>
      </c>
      <c r="T4">
        <v>8.81</v>
      </c>
      <c r="U4">
        <v>20.5</v>
      </c>
      <c r="V4">
        <v>60.81</v>
      </c>
      <c r="W4">
        <v>16.96</v>
      </c>
      <c r="X4">
        <v>27.88</v>
      </c>
      <c r="Y4">
        <v>14.85</v>
      </c>
      <c r="Z4">
        <v>32.229999999999997</v>
      </c>
    </row>
    <row r="5" spans="1:38" x14ac:dyDescent="0.3">
      <c r="A5">
        <v>104</v>
      </c>
      <c r="B5" t="s">
        <v>922</v>
      </c>
      <c r="C5">
        <v>17.260000000000002</v>
      </c>
      <c r="D5">
        <v>17.32</v>
      </c>
      <c r="E5">
        <v>24.11</v>
      </c>
      <c r="F5">
        <v>17.3</v>
      </c>
      <c r="G5">
        <v>14.19</v>
      </c>
      <c r="H5">
        <v>17.96</v>
      </c>
      <c r="I5">
        <v>16.62</v>
      </c>
      <c r="J5">
        <v>25.65</v>
      </c>
      <c r="K5">
        <v>12.62</v>
      </c>
      <c r="L5">
        <v>13.2</v>
      </c>
      <c r="M5">
        <v>36.340000000000003</v>
      </c>
      <c r="N5">
        <v>4.3600000000000003</v>
      </c>
      <c r="O5">
        <v>12.83</v>
      </c>
      <c r="P5">
        <v>43.61</v>
      </c>
      <c r="Q5">
        <v>42.13</v>
      </c>
      <c r="R5">
        <v>16.97</v>
      </c>
      <c r="S5">
        <v>9.1</v>
      </c>
      <c r="T5">
        <v>13.81</v>
      </c>
      <c r="U5">
        <v>27.81</v>
      </c>
      <c r="V5">
        <v>65.739999999999995</v>
      </c>
      <c r="W5">
        <v>19.239999999999998</v>
      </c>
      <c r="X5">
        <v>27.59</v>
      </c>
      <c r="Y5">
        <v>32.43</v>
      </c>
      <c r="Z5">
        <v>32.04</v>
      </c>
    </row>
    <row r="6" spans="1:38" x14ac:dyDescent="0.3">
      <c r="A6">
        <v>105</v>
      </c>
      <c r="B6" t="s">
        <v>936</v>
      </c>
      <c r="C6">
        <v>13.36</v>
      </c>
      <c r="D6">
        <v>13.84</v>
      </c>
      <c r="E6">
        <v>14.44</v>
      </c>
      <c r="F6">
        <v>12.85</v>
      </c>
      <c r="G6">
        <v>13.41</v>
      </c>
      <c r="H6">
        <v>14.11</v>
      </c>
      <c r="I6">
        <v>12.4</v>
      </c>
      <c r="J6">
        <v>21.58</v>
      </c>
      <c r="K6">
        <v>9.6999999999999993</v>
      </c>
      <c r="L6">
        <v>10.64</v>
      </c>
      <c r="M6">
        <v>26</v>
      </c>
      <c r="N6">
        <v>2.38</v>
      </c>
      <c r="O6">
        <v>8.8000000000000007</v>
      </c>
      <c r="P6">
        <v>31.61</v>
      </c>
      <c r="Q6">
        <v>36.29</v>
      </c>
      <c r="R6">
        <v>16.170000000000002</v>
      </c>
      <c r="S6">
        <v>8.14</v>
      </c>
      <c r="T6">
        <v>9.85</v>
      </c>
      <c r="U6">
        <v>20.97</v>
      </c>
      <c r="V6">
        <v>52.48</v>
      </c>
      <c r="W6">
        <v>18.98</v>
      </c>
      <c r="X6">
        <v>29.34</v>
      </c>
      <c r="Y6">
        <v>8.91</v>
      </c>
      <c r="Z6">
        <v>31.41</v>
      </c>
    </row>
    <row r="7" spans="1:38" x14ac:dyDescent="0.3">
      <c r="A7">
        <v>106</v>
      </c>
      <c r="B7" t="s">
        <v>886</v>
      </c>
      <c r="C7">
        <v>13.09</v>
      </c>
      <c r="D7">
        <v>12.27</v>
      </c>
      <c r="E7">
        <v>13.48</v>
      </c>
      <c r="F7">
        <v>12.6</v>
      </c>
      <c r="G7">
        <v>15.18</v>
      </c>
      <c r="H7">
        <v>13.55</v>
      </c>
      <c r="I7">
        <v>13.12</v>
      </c>
      <c r="J7">
        <v>23.44</v>
      </c>
      <c r="K7">
        <v>11.69</v>
      </c>
      <c r="L7">
        <v>7.51</v>
      </c>
      <c r="M7">
        <v>28.57</v>
      </c>
      <c r="N7">
        <v>2.54</v>
      </c>
      <c r="O7">
        <v>8.92</v>
      </c>
      <c r="P7">
        <v>37.65</v>
      </c>
      <c r="Q7">
        <v>35.92</v>
      </c>
      <c r="R7">
        <v>18.190000000000001</v>
      </c>
      <c r="S7">
        <v>9.4499999999999993</v>
      </c>
      <c r="T7">
        <v>8.1300000000000008</v>
      </c>
      <c r="U7">
        <v>21.88</v>
      </c>
      <c r="V7">
        <v>56.35</v>
      </c>
      <c r="W7">
        <v>14.8</v>
      </c>
      <c r="X7">
        <v>21.42</v>
      </c>
      <c r="Y7">
        <v>13.88</v>
      </c>
      <c r="Z7">
        <v>26.71</v>
      </c>
    </row>
    <row r="8" spans="1:38" x14ac:dyDescent="0.3">
      <c r="A8">
        <v>107</v>
      </c>
      <c r="B8" t="s">
        <v>882</v>
      </c>
      <c r="C8">
        <v>13.33</v>
      </c>
      <c r="D8">
        <v>11.17</v>
      </c>
      <c r="E8">
        <v>14.2</v>
      </c>
      <c r="F8">
        <v>13.43</v>
      </c>
      <c r="G8">
        <v>15</v>
      </c>
      <c r="H8">
        <v>14.54</v>
      </c>
      <c r="I8">
        <v>13.27</v>
      </c>
      <c r="J8">
        <v>27.39</v>
      </c>
      <c r="K8">
        <v>12.11</v>
      </c>
      <c r="L8">
        <v>7.47</v>
      </c>
      <c r="M8">
        <v>27.92</v>
      </c>
      <c r="N8">
        <v>3.2</v>
      </c>
      <c r="O8">
        <v>10.27</v>
      </c>
      <c r="P8">
        <v>35.4</v>
      </c>
      <c r="Q8">
        <v>36.11</v>
      </c>
      <c r="R8">
        <v>17.850000000000001</v>
      </c>
      <c r="S8">
        <v>8.44</v>
      </c>
      <c r="T8">
        <v>8.82</v>
      </c>
      <c r="U8">
        <v>19.760000000000002</v>
      </c>
      <c r="V8">
        <v>50.88</v>
      </c>
      <c r="W8">
        <v>13.71</v>
      </c>
      <c r="X8">
        <v>23.63</v>
      </c>
      <c r="Y8">
        <v>35.5</v>
      </c>
      <c r="Z8">
        <v>28.03</v>
      </c>
    </row>
    <row r="9" spans="1:38" x14ac:dyDescent="0.3">
      <c r="A9">
        <v>108</v>
      </c>
      <c r="B9" t="s">
        <v>942</v>
      </c>
      <c r="C9">
        <v>17.41</v>
      </c>
      <c r="D9">
        <v>17.98</v>
      </c>
      <c r="E9">
        <v>21.61</v>
      </c>
      <c r="F9">
        <v>17.989999999999998</v>
      </c>
      <c r="G9">
        <v>14.79</v>
      </c>
      <c r="H9">
        <v>17.89</v>
      </c>
      <c r="I9">
        <v>16.760000000000002</v>
      </c>
      <c r="J9">
        <v>26.19</v>
      </c>
      <c r="K9">
        <v>13.05</v>
      </c>
      <c r="L9">
        <v>13.76</v>
      </c>
      <c r="M9">
        <v>34.299999999999997</v>
      </c>
      <c r="N9">
        <v>3.98</v>
      </c>
      <c r="O9">
        <v>12.27</v>
      </c>
      <c r="P9">
        <v>43.43</v>
      </c>
      <c r="Q9">
        <v>42.37</v>
      </c>
      <c r="R9">
        <v>17.579999999999998</v>
      </c>
      <c r="S9">
        <v>10.09</v>
      </c>
      <c r="T9">
        <v>13.8</v>
      </c>
      <c r="U9">
        <v>29.16</v>
      </c>
      <c r="V9">
        <v>74.69</v>
      </c>
      <c r="W9">
        <v>21.61</v>
      </c>
      <c r="X9">
        <v>29.81</v>
      </c>
      <c r="Y9">
        <v>10.72</v>
      </c>
      <c r="Z9">
        <v>32.58</v>
      </c>
    </row>
    <row r="10" spans="1:38" x14ac:dyDescent="0.3">
      <c r="A10">
        <v>109</v>
      </c>
      <c r="B10" t="s">
        <v>884</v>
      </c>
      <c r="C10">
        <v>13.2</v>
      </c>
      <c r="D10">
        <v>11.88</v>
      </c>
      <c r="E10">
        <v>13.85</v>
      </c>
      <c r="F10">
        <v>13.3</v>
      </c>
      <c r="G10">
        <v>13.93</v>
      </c>
      <c r="H10">
        <v>14.74</v>
      </c>
      <c r="I10">
        <v>12.45</v>
      </c>
      <c r="J10">
        <v>26.36</v>
      </c>
      <c r="K10">
        <v>9.73</v>
      </c>
      <c r="L10">
        <v>8.7799999999999994</v>
      </c>
      <c r="M10">
        <v>26.57</v>
      </c>
      <c r="N10">
        <v>2.19</v>
      </c>
      <c r="O10">
        <v>8.67</v>
      </c>
      <c r="P10">
        <v>37.18</v>
      </c>
      <c r="Q10">
        <v>37.51</v>
      </c>
      <c r="R10">
        <v>16.739999999999998</v>
      </c>
      <c r="S10">
        <v>8.31</v>
      </c>
      <c r="T10">
        <v>8.92</v>
      </c>
      <c r="U10">
        <v>23.4</v>
      </c>
      <c r="V10">
        <v>65.39</v>
      </c>
      <c r="W10">
        <v>17.12</v>
      </c>
      <c r="X10">
        <v>30.01</v>
      </c>
      <c r="Y10">
        <v>20.65</v>
      </c>
      <c r="Z10">
        <v>32.36</v>
      </c>
    </row>
    <row r="11" spans="1:38" x14ac:dyDescent="0.3">
      <c r="A11">
        <v>110</v>
      </c>
      <c r="B11" t="s">
        <v>888</v>
      </c>
      <c r="C11">
        <v>14.77</v>
      </c>
      <c r="D11">
        <v>14.91</v>
      </c>
      <c r="E11">
        <v>17.18</v>
      </c>
      <c r="F11">
        <v>14.2</v>
      </c>
      <c r="G11">
        <v>14.68</v>
      </c>
      <c r="H11">
        <v>15.5</v>
      </c>
      <c r="I11">
        <v>14.05</v>
      </c>
      <c r="J11">
        <v>25.4</v>
      </c>
      <c r="K11">
        <v>10.45</v>
      </c>
      <c r="L11">
        <v>11.31</v>
      </c>
      <c r="M11">
        <v>31.44</v>
      </c>
      <c r="N11">
        <v>2.86</v>
      </c>
      <c r="O11">
        <v>9.74</v>
      </c>
      <c r="P11">
        <v>38.97</v>
      </c>
      <c r="Q11">
        <v>39.64</v>
      </c>
      <c r="R11">
        <v>17.54</v>
      </c>
      <c r="S11">
        <v>9</v>
      </c>
      <c r="T11">
        <v>11.08</v>
      </c>
      <c r="U11">
        <v>23.56</v>
      </c>
      <c r="V11">
        <v>55.75</v>
      </c>
      <c r="W11">
        <v>19.29</v>
      </c>
      <c r="X11">
        <v>31.74</v>
      </c>
      <c r="Y11">
        <v>17.600000000000001</v>
      </c>
      <c r="Z11">
        <v>34.1</v>
      </c>
    </row>
    <row r="12" spans="1:38" x14ac:dyDescent="0.3">
      <c r="A12">
        <v>111</v>
      </c>
      <c r="B12" t="s">
        <v>879</v>
      </c>
      <c r="C12">
        <v>11.89</v>
      </c>
      <c r="D12">
        <v>10.02</v>
      </c>
      <c r="E12">
        <v>12.36</v>
      </c>
      <c r="F12">
        <v>11.97</v>
      </c>
      <c r="G12">
        <v>13.5</v>
      </c>
      <c r="H12">
        <v>13.06</v>
      </c>
      <c r="I12">
        <v>11.7</v>
      </c>
      <c r="J12">
        <v>23.94</v>
      </c>
      <c r="K12">
        <v>10.07</v>
      </c>
      <c r="L12">
        <v>7.14</v>
      </c>
      <c r="M12">
        <v>23.63</v>
      </c>
      <c r="N12">
        <v>2.5</v>
      </c>
      <c r="O12">
        <v>9.42</v>
      </c>
      <c r="P12">
        <v>36.01</v>
      </c>
      <c r="Q12">
        <v>34.770000000000003</v>
      </c>
      <c r="R12">
        <v>16.11</v>
      </c>
      <c r="S12">
        <v>7.77</v>
      </c>
      <c r="T12">
        <v>6.93</v>
      </c>
      <c r="U12">
        <v>19.329999999999998</v>
      </c>
      <c r="V12">
        <v>52.53</v>
      </c>
      <c r="W12">
        <v>12.86</v>
      </c>
      <c r="X12">
        <v>21.01</v>
      </c>
      <c r="Y12">
        <v>25.66</v>
      </c>
      <c r="Z12">
        <v>26.62</v>
      </c>
    </row>
    <row r="13" spans="1:38" x14ac:dyDescent="0.3">
      <c r="A13">
        <v>112</v>
      </c>
      <c r="B13" t="s">
        <v>906</v>
      </c>
      <c r="C13">
        <v>15.27</v>
      </c>
      <c r="D13">
        <v>13.65</v>
      </c>
      <c r="E13">
        <v>19.64</v>
      </c>
      <c r="F13">
        <v>16.09</v>
      </c>
      <c r="G13">
        <v>13</v>
      </c>
      <c r="H13">
        <v>16.399999999999999</v>
      </c>
      <c r="I13">
        <v>15.03</v>
      </c>
      <c r="J13">
        <v>25.09</v>
      </c>
      <c r="K13">
        <v>12.72</v>
      </c>
      <c r="L13">
        <v>10.8</v>
      </c>
      <c r="M13">
        <v>29.01</v>
      </c>
      <c r="N13">
        <v>4.24</v>
      </c>
      <c r="O13">
        <v>13.03</v>
      </c>
      <c r="P13">
        <v>47.4</v>
      </c>
      <c r="Q13">
        <v>38.5</v>
      </c>
      <c r="R13">
        <v>15.47</v>
      </c>
      <c r="S13">
        <v>8.3699999999999992</v>
      </c>
      <c r="T13">
        <v>12.68</v>
      </c>
      <c r="U13">
        <v>24.17</v>
      </c>
      <c r="V13">
        <v>67.75</v>
      </c>
      <c r="W13">
        <v>16.440000000000001</v>
      </c>
      <c r="X13">
        <v>24.18</v>
      </c>
      <c r="Y13">
        <v>19.3</v>
      </c>
      <c r="Z13">
        <v>28.65</v>
      </c>
    </row>
    <row r="14" spans="1:38" x14ac:dyDescent="0.3">
      <c r="A14">
        <v>113</v>
      </c>
      <c r="B14" t="s">
        <v>957</v>
      </c>
      <c r="C14">
        <v>12.72</v>
      </c>
      <c r="D14">
        <v>12.61</v>
      </c>
      <c r="E14">
        <v>13.13</v>
      </c>
      <c r="F14">
        <v>12.39</v>
      </c>
      <c r="G14">
        <v>13.44</v>
      </c>
      <c r="H14">
        <v>13.6</v>
      </c>
      <c r="I14">
        <v>11.98</v>
      </c>
      <c r="J14">
        <v>24.39</v>
      </c>
      <c r="K14">
        <v>9.25</v>
      </c>
      <c r="L14">
        <v>9.33</v>
      </c>
      <c r="M14">
        <v>27.97</v>
      </c>
      <c r="N14">
        <v>2.41</v>
      </c>
      <c r="O14">
        <v>8.16</v>
      </c>
      <c r="P14">
        <v>36.270000000000003</v>
      </c>
      <c r="Q14">
        <v>35.36</v>
      </c>
      <c r="R14">
        <v>16.11</v>
      </c>
      <c r="S14">
        <v>8.07</v>
      </c>
      <c r="T14">
        <v>8.41</v>
      </c>
      <c r="U14">
        <v>21.48</v>
      </c>
      <c r="V14">
        <v>57.91</v>
      </c>
      <c r="W14">
        <v>16.149999999999999</v>
      </c>
      <c r="X14">
        <v>29.17</v>
      </c>
      <c r="Y14">
        <v>22.81</v>
      </c>
      <c r="Z14">
        <v>31.99</v>
      </c>
    </row>
    <row r="15" spans="1:38" x14ac:dyDescent="0.3">
      <c r="A15">
        <v>114</v>
      </c>
      <c r="B15" t="s">
        <v>927</v>
      </c>
      <c r="C15">
        <v>14.01</v>
      </c>
      <c r="D15">
        <v>13.95</v>
      </c>
      <c r="E15">
        <v>15.34</v>
      </c>
      <c r="F15">
        <v>14.25</v>
      </c>
      <c r="G15">
        <v>13.09</v>
      </c>
      <c r="H15">
        <v>14.51</v>
      </c>
      <c r="I15">
        <v>13.58</v>
      </c>
      <c r="J15">
        <v>22.65</v>
      </c>
      <c r="K15">
        <v>11.38</v>
      </c>
      <c r="L15">
        <v>9.77</v>
      </c>
      <c r="M15">
        <v>28.82</v>
      </c>
      <c r="N15">
        <v>3.32</v>
      </c>
      <c r="O15">
        <v>11.17</v>
      </c>
      <c r="P15">
        <v>41.86</v>
      </c>
      <c r="Q15">
        <v>33.950000000000003</v>
      </c>
      <c r="R15">
        <v>15.63</v>
      </c>
      <c r="S15">
        <v>8.66</v>
      </c>
      <c r="T15">
        <v>11.76</v>
      </c>
      <c r="U15">
        <v>22.47</v>
      </c>
      <c r="V15">
        <v>63.57</v>
      </c>
      <c r="W15">
        <v>16.690000000000001</v>
      </c>
      <c r="X15">
        <v>25.96</v>
      </c>
      <c r="Y15">
        <v>17.97</v>
      </c>
      <c r="Z15">
        <v>27.85</v>
      </c>
    </row>
    <row r="16" spans="1:38" x14ac:dyDescent="0.3">
      <c r="A16">
        <v>115</v>
      </c>
      <c r="B16" t="s">
        <v>917</v>
      </c>
      <c r="C16">
        <v>8.52</v>
      </c>
      <c r="D16">
        <v>10.220000000000001</v>
      </c>
      <c r="E16">
        <v>6.72</v>
      </c>
      <c r="F16">
        <v>7.59</v>
      </c>
      <c r="G16">
        <v>11.16</v>
      </c>
      <c r="H16">
        <v>7.36</v>
      </c>
      <c r="I16">
        <v>8.75</v>
      </c>
      <c r="J16">
        <v>18.18</v>
      </c>
      <c r="K16">
        <v>7.51</v>
      </c>
      <c r="L16">
        <v>7.95</v>
      </c>
      <c r="M16">
        <v>14.59</v>
      </c>
      <c r="N16">
        <v>3.69</v>
      </c>
      <c r="O16">
        <v>6.68</v>
      </c>
      <c r="P16">
        <v>10.8</v>
      </c>
      <c r="Q16">
        <v>20.05</v>
      </c>
      <c r="R16">
        <v>10.97</v>
      </c>
      <c r="S16">
        <v>5.39</v>
      </c>
      <c r="T16">
        <v>7.78</v>
      </c>
      <c r="U16">
        <v>14.82</v>
      </c>
      <c r="V16">
        <v>40.64</v>
      </c>
      <c r="W16">
        <v>6.72</v>
      </c>
      <c r="X16">
        <v>8.41</v>
      </c>
      <c r="Y16">
        <v>16.510000000000002</v>
      </c>
      <c r="Z16">
        <v>11.63</v>
      </c>
    </row>
    <row r="17" spans="1:26" x14ac:dyDescent="0.3">
      <c r="A17">
        <v>116</v>
      </c>
      <c r="B17" t="s">
        <v>873</v>
      </c>
      <c r="C17">
        <v>14.23</v>
      </c>
      <c r="D17">
        <v>17.43</v>
      </c>
      <c r="E17">
        <v>12.38</v>
      </c>
      <c r="F17">
        <v>13.07</v>
      </c>
      <c r="G17">
        <v>15.12</v>
      </c>
      <c r="H17">
        <v>12.32</v>
      </c>
      <c r="I17">
        <v>14.08</v>
      </c>
      <c r="J17">
        <v>28.84</v>
      </c>
      <c r="K17">
        <v>9.17</v>
      </c>
      <c r="L17">
        <v>14.93</v>
      </c>
      <c r="M17">
        <v>22.67</v>
      </c>
      <c r="N17">
        <v>4.55</v>
      </c>
      <c r="O17">
        <v>11.78</v>
      </c>
      <c r="P17">
        <v>20.25</v>
      </c>
      <c r="Q17">
        <v>29.49</v>
      </c>
      <c r="R17">
        <v>15.71</v>
      </c>
      <c r="S17">
        <v>7.24</v>
      </c>
      <c r="T17">
        <v>9.35</v>
      </c>
      <c r="U17">
        <v>21.82</v>
      </c>
      <c r="V17">
        <v>50.69</v>
      </c>
      <c r="W17">
        <v>12.31</v>
      </c>
      <c r="X17">
        <v>32.11</v>
      </c>
      <c r="Y17">
        <v>23.4</v>
      </c>
      <c r="Z17">
        <v>26.53</v>
      </c>
    </row>
    <row r="18" spans="1:26" x14ac:dyDescent="0.3">
      <c r="A18">
        <v>117</v>
      </c>
      <c r="B18" t="s">
        <v>907</v>
      </c>
      <c r="C18">
        <v>11.69</v>
      </c>
      <c r="D18">
        <v>11.99</v>
      </c>
      <c r="E18">
        <v>16.940000000000001</v>
      </c>
      <c r="F18">
        <v>10.07</v>
      </c>
      <c r="G18">
        <v>16.600000000000001</v>
      </c>
      <c r="H18">
        <v>11.4</v>
      </c>
      <c r="I18">
        <v>11.91</v>
      </c>
      <c r="J18">
        <v>19.7</v>
      </c>
      <c r="K18">
        <v>6.75</v>
      </c>
      <c r="L18">
        <v>8.15</v>
      </c>
      <c r="M18">
        <v>13.69</v>
      </c>
      <c r="N18">
        <v>2.76</v>
      </c>
      <c r="O18">
        <v>10.92</v>
      </c>
      <c r="P18">
        <v>24.74</v>
      </c>
      <c r="Q18">
        <v>37.340000000000003</v>
      </c>
      <c r="R18">
        <v>16.920000000000002</v>
      </c>
      <c r="S18">
        <v>5.33</v>
      </c>
      <c r="T18">
        <v>7.4</v>
      </c>
      <c r="U18">
        <v>11.9</v>
      </c>
      <c r="V18">
        <v>59.66</v>
      </c>
      <c r="W18">
        <v>8.8800000000000008</v>
      </c>
      <c r="X18">
        <v>26.53</v>
      </c>
      <c r="Y18">
        <v>27.17</v>
      </c>
      <c r="Z18">
        <v>30.9</v>
      </c>
    </row>
    <row r="19" spans="1:26" x14ac:dyDescent="0.3">
      <c r="A19">
        <v>118</v>
      </c>
      <c r="B19" t="s">
        <v>920</v>
      </c>
      <c r="C19">
        <v>8.2899999999999991</v>
      </c>
      <c r="D19">
        <v>6.38</v>
      </c>
      <c r="E19">
        <v>10.69</v>
      </c>
      <c r="F19">
        <v>7.71</v>
      </c>
      <c r="G19">
        <v>11.75</v>
      </c>
      <c r="H19">
        <v>8.2200000000000006</v>
      </c>
      <c r="I19">
        <v>9.15</v>
      </c>
      <c r="J19">
        <v>17.39</v>
      </c>
      <c r="K19">
        <v>6.42</v>
      </c>
      <c r="L19">
        <v>4.05</v>
      </c>
      <c r="M19">
        <v>9.9600000000000009</v>
      </c>
      <c r="N19">
        <v>2.2400000000000002</v>
      </c>
      <c r="O19">
        <v>8.83</v>
      </c>
      <c r="P19">
        <v>22.79</v>
      </c>
      <c r="Q19">
        <v>27.06</v>
      </c>
      <c r="R19">
        <v>11.57</v>
      </c>
      <c r="S19">
        <v>4.47</v>
      </c>
      <c r="T19">
        <v>5.97</v>
      </c>
      <c r="U19">
        <v>9.5500000000000007</v>
      </c>
      <c r="V19">
        <v>58.51</v>
      </c>
      <c r="W19">
        <v>6.89</v>
      </c>
      <c r="X19">
        <v>21.13</v>
      </c>
      <c r="Y19">
        <v>25.63</v>
      </c>
      <c r="Z19">
        <v>26.38</v>
      </c>
    </row>
    <row r="20" spans="1:26" x14ac:dyDescent="0.3">
      <c r="A20">
        <v>119</v>
      </c>
      <c r="B20" t="s">
        <v>890</v>
      </c>
      <c r="C20">
        <v>17.62</v>
      </c>
      <c r="D20">
        <v>24.2</v>
      </c>
      <c r="E20">
        <v>15.46</v>
      </c>
      <c r="F20">
        <v>16.16</v>
      </c>
      <c r="G20">
        <v>15.63</v>
      </c>
      <c r="H20">
        <v>15.3</v>
      </c>
      <c r="I20">
        <v>16.600000000000001</v>
      </c>
      <c r="J20">
        <v>26.79</v>
      </c>
      <c r="K20">
        <v>11.63</v>
      </c>
      <c r="L20">
        <v>21.69</v>
      </c>
      <c r="M20">
        <v>24.45</v>
      </c>
      <c r="N20">
        <v>5.33</v>
      </c>
      <c r="O20">
        <v>13.7</v>
      </c>
      <c r="P20">
        <v>22.01</v>
      </c>
      <c r="Q20">
        <v>33.76</v>
      </c>
      <c r="R20">
        <v>16.27</v>
      </c>
      <c r="S20">
        <v>7.66</v>
      </c>
      <c r="T20">
        <v>12.74</v>
      </c>
      <c r="U20">
        <v>26.68</v>
      </c>
      <c r="V20">
        <v>65.78</v>
      </c>
      <c r="W20">
        <v>17</v>
      </c>
      <c r="X20">
        <v>21.16</v>
      </c>
      <c r="Y20">
        <v>31.23</v>
      </c>
      <c r="Z20">
        <v>31.06</v>
      </c>
    </row>
    <row r="21" spans="1:26" x14ac:dyDescent="0.3">
      <c r="A21">
        <v>120</v>
      </c>
      <c r="B21" t="s">
        <v>887</v>
      </c>
      <c r="C21">
        <v>10.35</v>
      </c>
      <c r="D21">
        <v>10.63</v>
      </c>
      <c r="E21">
        <v>11.92</v>
      </c>
      <c r="F21">
        <v>9.42</v>
      </c>
      <c r="G21">
        <v>12.8</v>
      </c>
      <c r="H21">
        <v>9.7899999999999991</v>
      </c>
      <c r="I21">
        <v>10.8</v>
      </c>
      <c r="J21">
        <v>18.3</v>
      </c>
      <c r="K21">
        <v>8.01</v>
      </c>
      <c r="L21">
        <v>7.46</v>
      </c>
      <c r="M21">
        <v>13.65</v>
      </c>
      <c r="N21">
        <v>2.92</v>
      </c>
      <c r="O21">
        <v>9.83</v>
      </c>
      <c r="P21">
        <v>19.559999999999999</v>
      </c>
      <c r="Q21">
        <v>28.65</v>
      </c>
      <c r="R21">
        <v>12.81</v>
      </c>
      <c r="S21">
        <v>5.37</v>
      </c>
      <c r="T21">
        <v>7.39</v>
      </c>
      <c r="U21">
        <v>14.23</v>
      </c>
      <c r="V21">
        <v>60.19</v>
      </c>
      <c r="W21">
        <v>8.89</v>
      </c>
      <c r="X21">
        <v>20.399999999999999</v>
      </c>
      <c r="Y21">
        <v>26.42</v>
      </c>
      <c r="Z21">
        <v>22.81</v>
      </c>
    </row>
    <row r="22" spans="1:26" x14ac:dyDescent="0.3">
      <c r="A22">
        <v>121</v>
      </c>
      <c r="B22" t="s">
        <v>892</v>
      </c>
      <c r="C22">
        <v>7.28</v>
      </c>
      <c r="D22">
        <v>6.91</v>
      </c>
      <c r="E22">
        <v>8.0399999999999991</v>
      </c>
      <c r="F22">
        <v>6.56</v>
      </c>
      <c r="G22">
        <v>10.220000000000001</v>
      </c>
      <c r="H22">
        <v>6.71</v>
      </c>
      <c r="I22">
        <v>8.0299999999999994</v>
      </c>
      <c r="J22">
        <v>14.78</v>
      </c>
      <c r="K22">
        <v>6.3</v>
      </c>
      <c r="L22">
        <v>4.5199999999999996</v>
      </c>
      <c r="M22">
        <v>12</v>
      </c>
      <c r="N22">
        <v>2.39</v>
      </c>
      <c r="O22">
        <v>7.21</v>
      </c>
      <c r="P22">
        <v>18.940000000000001</v>
      </c>
      <c r="Q22">
        <v>21.27</v>
      </c>
      <c r="R22">
        <v>9.58</v>
      </c>
      <c r="S22">
        <v>4.0999999999999996</v>
      </c>
      <c r="T22">
        <v>6.08</v>
      </c>
      <c r="U22">
        <v>10.48</v>
      </c>
      <c r="V22">
        <v>51.71</v>
      </c>
      <c r="W22">
        <v>6.32</v>
      </c>
      <c r="X22">
        <v>7.4</v>
      </c>
      <c r="Y22">
        <v>20.55</v>
      </c>
      <c r="Z22">
        <v>16.57</v>
      </c>
    </row>
    <row r="23" spans="1:26" x14ac:dyDescent="0.3">
      <c r="A23">
        <v>122</v>
      </c>
      <c r="B23" t="s">
        <v>900</v>
      </c>
      <c r="C23">
        <v>7.05</v>
      </c>
      <c r="D23">
        <v>6.69</v>
      </c>
      <c r="E23">
        <v>6.27</v>
      </c>
      <c r="F23">
        <v>6.51</v>
      </c>
      <c r="G23">
        <v>10.06</v>
      </c>
      <c r="H23">
        <v>6.38</v>
      </c>
      <c r="I23">
        <v>7.89</v>
      </c>
      <c r="J23">
        <v>16.43</v>
      </c>
      <c r="K23">
        <v>6.25</v>
      </c>
      <c r="L23">
        <v>4.6900000000000004</v>
      </c>
      <c r="M23">
        <v>10.42</v>
      </c>
      <c r="N23">
        <v>2.76</v>
      </c>
      <c r="O23">
        <v>5.91</v>
      </c>
      <c r="P23">
        <v>17.97</v>
      </c>
      <c r="Q23">
        <v>19.850000000000001</v>
      </c>
      <c r="R23">
        <v>10.08</v>
      </c>
      <c r="S23">
        <v>4.33</v>
      </c>
      <c r="T23">
        <v>5.9</v>
      </c>
      <c r="U23">
        <v>10.4</v>
      </c>
      <c r="V23">
        <v>53.1</v>
      </c>
      <c r="W23">
        <v>5.97</v>
      </c>
      <c r="X23">
        <v>5.23</v>
      </c>
      <c r="Y23">
        <v>16.420000000000002</v>
      </c>
      <c r="Z23">
        <v>17.100000000000001</v>
      </c>
    </row>
    <row r="24" spans="1:26" x14ac:dyDescent="0.3">
      <c r="A24">
        <v>123</v>
      </c>
      <c r="B24" t="s">
        <v>911</v>
      </c>
      <c r="C24">
        <v>15.27</v>
      </c>
      <c r="D24">
        <v>19.5</v>
      </c>
      <c r="E24">
        <v>10.63</v>
      </c>
      <c r="F24">
        <v>14.28</v>
      </c>
      <c r="G24">
        <v>15.97</v>
      </c>
      <c r="H24">
        <v>12.8</v>
      </c>
      <c r="I24">
        <v>15</v>
      </c>
      <c r="J24">
        <v>26.3</v>
      </c>
      <c r="K24">
        <v>9.7200000000000006</v>
      </c>
      <c r="L24">
        <v>16.829999999999998</v>
      </c>
      <c r="M24">
        <v>24.49</v>
      </c>
      <c r="N24">
        <v>5.25</v>
      </c>
      <c r="O24">
        <v>10.01</v>
      </c>
      <c r="P24">
        <v>20.97</v>
      </c>
      <c r="Q24">
        <v>32.14</v>
      </c>
      <c r="R24">
        <v>17.22</v>
      </c>
      <c r="S24">
        <v>6.91</v>
      </c>
      <c r="T24">
        <v>10.76</v>
      </c>
      <c r="U24">
        <v>25.42</v>
      </c>
      <c r="V24">
        <v>55.17</v>
      </c>
      <c r="W24">
        <v>13.16</v>
      </c>
      <c r="X24">
        <v>22.18</v>
      </c>
      <c r="Y24">
        <v>23.93</v>
      </c>
      <c r="Z24">
        <v>25.41</v>
      </c>
    </row>
    <row r="25" spans="1:26" x14ac:dyDescent="0.3">
      <c r="A25">
        <v>124</v>
      </c>
      <c r="B25" t="s">
        <v>931</v>
      </c>
      <c r="C25">
        <v>12.96</v>
      </c>
      <c r="D25">
        <v>16.11</v>
      </c>
      <c r="E25">
        <v>9.4600000000000009</v>
      </c>
      <c r="F25">
        <v>12.19</v>
      </c>
      <c r="G25">
        <v>13.97</v>
      </c>
      <c r="H25">
        <v>10.9</v>
      </c>
      <c r="I25">
        <v>13.21</v>
      </c>
      <c r="J25">
        <v>24.13</v>
      </c>
      <c r="K25">
        <v>8.75</v>
      </c>
      <c r="L25">
        <v>12.27</v>
      </c>
      <c r="M25">
        <v>21.56</v>
      </c>
      <c r="N25">
        <v>4.05</v>
      </c>
      <c r="O25">
        <v>10.08</v>
      </c>
      <c r="P25">
        <v>21.58</v>
      </c>
      <c r="Q25">
        <v>29.66</v>
      </c>
      <c r="R25">
        <v>14.93</v>
      </c>
      <c r="S25">
        <v>6.47</v>
      </c>
      <c r="T25">
        <v>9.09</v>
      </c>
      <c r="U25">
        <v>22.73</v>
      </c>
      <c r="V25">
        <v>58.82</v>
      </c>
      <c r="W25">
        <v>11.33</v>
      </c>
      <c r="X25">
        <v>19.309999999999999</v>
      </c>
      <c r="Y25">
        <v>22.99</v>
      </c>
      <c r="Z25">
        <v>22.59</v>
      </c>
    </row>
    <row r="26" spans="1:26" x14ac:dyDescent="0.3">
      <c r="A26">
        <v>125</v>
      </c>
      <c r="B26" t="s">
        <v>898</v>
      </c>
      <c r="C26">
        <v>17.53</v>
      </c>
      <c r="D26">
        <v>22.81</v>
      </c>
      <c r="E26">
        <v>16.59</v>
      </c>
      <c r="F26">
        <v>15.7</v>
      </c>
      <c r="G26">
        <v>17.55</v>
      </c>
      <c r="H26">
        <v>15.64</v>
      </c>
      <c r="I26">
        <v>16.579999999999998</v>
      </c>
      <c r="J26">
        <v>29.08</v>
      </c>
      <c r="K26">
        <v>11.94</v>
      </c>
      <c r="L26">
        <v>20.5</v>
      </c>
      <c r="M26">
        <v>25.83</v>
      </c>
      <c r="N26">
        <v>5.04</v>
      </c>
      <c r="O26">
        <v>14.12</v>
      </c>
      <c r="P26">
        <v>20.75</v>
      </c>
      <c r="Q26">
        <v>34.69</v>
      </c>
      <c r="R26">
        <v>18.32</v>
      </c>
      <c r="S26">
        <v>7.79</v>
      </c>
      <c r="T26">
        <v>11.99</v>
      </c>
      <c r="U26">
        <v>23.41</v>
      </c>
      <c r="V26">
        <v>67.72</v>
      </c>
      <c r="W26">
        <v>16.100000000000001</v>
      </c>
      <c r="X26">
        <v>24.16</v>
      </c>
      <c r="Y26">
        <v>29.34</v>
      </c>
      <c r="Z26">
        <v>32.36</v>
      </c>
    </row>
    <row r="27" spans="1:26" x14ac:dyDescent="0.3">
      <c r="A27">
        <v>126</v>
      </c>
      <c r="B27" t="s">
        <v>961</v>
      </c>
      <c r="C27">
        <v>11</v>
      </c>
      <c r="D27">
        <v>11.78</v>
      </c>
      <c r="E27">
        <v>11.44</v>
      </c>
      <c r="F27">
        <v>10.14</v>
      </c>
      <c r="G27">
        <v>13.28</v>
      </c>
      <c r="H27">
        <v>10.17</v>
      </c>
      <c r="I27">
        <v>11.48</v>
      </c>
      <c r="J27">
        <v>20.27</v>
      </c>
      <c r="K27">
        <v>8.7200000000000006</v>
      </c>
      <c r="L27">
        <v>8.2799999999999994</v>
      </c>
      <c r="M27">
        <v>16.27</v>
      </c>
      <c r="N27">
        <v>3.54</v>
      </c>
      <c r="O27">
        <v>10.93</v>
      </c>
      <c r="P27">
        <v>22.81</v>
      </c>
      <c r="Q27">
        <v>27.38</v>
      </c>
      <c r="R27">
        <v>12.89</v>
      </c>
      <c r="S27">
        <v>5.26</v>
      </c>
      <c r="T27">
        <v>8.5299999999999994</v>
      </c>
      <c r="U27">
        <v>15.91</v>
      </c>
      <c r="V27">
        <v>58.45</v>
      </c>
      <c r="W27">
        <v>9.07</v>
      </c>
      <c r="X27">
        <v>9.3800000000000008</v>
      </c>
      <c r="Y27">
        <v>24.19</v>
      </c>
      <c r="Z27">
        <v>20.2</v>
      </c>
    </row>
    <row r="28" spans="1:26" x14ac:dyDescent="0.3">
      <c r="A28">
        <v>127</v>
      </c>
      <c r="B28" t="s">
        <v>894</v>
      </c>
      <c r="C28">
        <v>20.09</v>
      </c>
      <c r="D28">
        <v>27.15</v>
      </c>
      <c r="E28">
        <v>16.350000000000001</v>
      </c>
      <c r="F28">
        <v>18.37</v>
      </c>
      <c r="G28">
        <v>17.91</v>
      </c>
      <c r="H28">
        <v>16.96</v>
      </c>
      <c r="I28">
        <v>18.86</v>
      </c>
      <c r="J28">
        <v>33.96</v>
      </c>
      <c r="K28">
        <v>12.53</v>
      </c>
      <c r="L28">
        <v>25.58</v>
      </c>
      <c r="M28">
        <v>28.18</v>
      </c>
      <c r="N28">
        <v>6.15</v>
      </c>
      <c r="O28">
        <v>14.32</v>
      </c>
      <c r="P28">
        <v>20.7</v>
      </c>
      <c r="Q28">
        <v>36.1</v>
      </c>
      <c r="R28">
        <v>19.170000000000002</v>
      </c>
      <c r="S28">
        <v>8.57</v>
      </c>
      <c r="T28">
        <v>13.84</v>
      </c>
      <c r="U28">
        <v>33.68</v>
      </c>
      <c r="V28">
        <v>62.3</v>
      </c>
      <c r="W28">
        <v>19.579999999999998</v>
      </c>
      <c r="X28">
        <v>26.17</v>
      </c>
      <c r="Y28">
        <v>31.57</v>
      </c>
      <c r="Z28">
        <v>30.08</v>
      </c>
    </row>
    <row r="29" spans="1:26" x14ac:dyDescent="0.3">
      <c r="A29">
        <v>128</v>
      </c>
      <c r="B29" t="s">
        <v>946</v>
      </c>
      <c r="C29">
        <v>8.8800000000000008</v>
      </c>
      <c r="D29">
        <v>9.39</v>
      </c>
      <c r="E29">
        <v>7.1</v>
      </c>
      <c r="F29">
        <v>8.33</v>
      </c>
      <c r="G29">
        <v>11.42</v>
      </c>
      <c r="H29">
        <v>8.0500000000000007</v>
      </c>
      <c r="I29">
        <v>9.4499999999999993</v>
      </c>
      <c r="J29">
        <v>18.12</v>
      </c>
      <c r="K29">
        <v>7.53</v>
      </c>
      <c r="L29">
        <v>7.05</v>
      </c>
      <c r="M29">
        <v>12.83</v>
      </c>
      <c r="N29">
        <v>3.6</v>
      </c>
      <c r="O29">
        <v>6.79</v>
      </c>
      <c r="P29">
        <v>18.829999999999998</v>
      </c>
      <c r="Q29">
        <v>23.59</v>
      </c>
      <c r="R29">
        <v>11.84</v>
      </c>
      <c r="S29">
        <v>5.6</v>
      </c>
      <c r="T29">
        <v>7.56</v>
      </c>
      <c r="U29">
        <v>14.97</v>
      </c>
      <c r="V29">
        <v>48.99</v>
      </c>
      <c r="W29">
        <v>7.57</v>
      </c>
      <c r="X29">
        <v>11.35</v>
      </c>
      <c r="Y29">
        <v>19.649999999999999</v>
      </c>
      <c r="Z29">
        <v>18.34</v>
      </c>
    </row>
  </sheetData>
  <sheetProtection algorithmName="SHA-512" hashValue="5xaXqrhlLwgYRMMj1t7JM2cafrr3y7TgIF0HHUprCfrkVmy4LBffGzYV8bmlgFUjZCFvccpLP7sQLfszCMZ0IQ==" saltValue="KK2uMxzgjkWQD1YNC79yJQ=="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8A7E-1DC5-400B-A568-00086E2D8279}">
  <sheetPr>
    <tabColor theme="9" tint="0.39997558519241921"/>
  </sheetPr>
  <dimension ref="A1:Z29"/>
  <sheetViews>
    <sheetView topLeftCell="B1" workbookViewId="0">
      <selection activeCell="B2" sqref="B2"/>
    </sheetView>
  </sheetViews>
  <sheetFormatPr defaultRowHeight="14.4" x14ac:dyDescent="0.3"/>
  <cols>
    <col min="2" max="2" width="37" bestFit="1" customWidth="1"/>
  </cols>
  <sheetData>
    <row r="1" spans="1:26" x14ac:dyDescent="0.3">
      <c r="A1" t="s">
        <v>864</v>
      </c>
      <c r="B1" t="s">
        <v>865</v>
      </c>
      <c r="C1" t="s">
        <v>1289</v>
      </c>
      <c r="D1" t="s">
        <v>1290</v>
      </c>
      <c r="E1" t="s">
        <v>1291</v>
      </c>
      <c r="F1" t="s">
        <v>1292</v>
      </c>
      <c r="G1" t="s">
        <v>1293</v>
      </c>
      <c r="H1" t="s">
        <v>1294</v>
      </c>
      <c r="I1" t="s">
        <v>1295</v>
      </c>
      <c r="J1" t="s">
        <v>1296</v>
      </c>
      <c r="K1" t="s">
        <v>1297</v>
      </c>
      <c r="L1" t="s">
        <v>1298</v>
      </c>
      <c r="M1" t="s">
        <v>1299</v>
      </c>
      <c r="N1" t="s">
        <v>1300</v>
      </c>
      <c r="O1" t="s">
        <v>1301</v>
      </c>
      <c r="P1" t="s">
        <v>1302</v>
      </c>
      <c r="Q1" t="s">
        <v>1303</v>
      </c>
      <c r="R1" t="s">
        <v>1304</v>
      </c>
      <c r="S1" t="s">
        <v>1305</v>
      </c>
      <c r="T1" t="s">
        <v>1306</v>
      </c>
      <c r="U1" t="s">
        <v>1307</v>
      </c>
      <c r="V1" t="s">
        <v>1308</v>
      </c>
      <c r="W1" t="s">
        <v>1309</v>
      </c>
      <c r="X1" t="s">
        <v>1310</v>
      </c>
      <c r="Y1" t="s">
        <v>1311</v>
      </c>
      <c r="Z1" t="s">
        <v>1312</v>
      </c>
    </row>
    <row r="2" spans="1:26" x14ac:dyDescent="0.3">
      <c r="A2">
        <v>101</v>
      </c>
      <c r="B2" t="s">
        <v>913</v>
      </c>
      <c r="C2">
        <v>25275</v>
      </c>
      <c r="D2">
        <v>4593</v>
      </c>
      <c r="E2">
        <v>2289</v>
      </c>
      <c r="F2">
        <v>12532</v>
      </c>
      <c r="G2">
        <v>5864</v>
      </c>
      <c r="H2">
        <v>10373</v>
      </c>
      <c r="I2">
        <v>10312</v>
      </c>
      <c r="J2">
        <v>5654</v>
      </c>
      <c r="K2">
        <v>7495</v>
      </c>
      <c r="L2">
        <v>5671</v>
      </c>
      <c r="M2">
        <v>6032</v>
      </c>
      <c r="N2">
        <v>1493</v>
      </c>
      <c r="O2">
        <v>3589</v>
      </c>
      <c r="P2">
        <v>1051</v>
      </c>
      <c r="Q2">
        <v>8507</v>
      </c>
      <c r="R2">
        <v>6043</v>
      </c>
      <c r="S2">
        <v>5421</v>
      </c>
      <c r="T2">
        <v>7607</v>
      </c>
      <c r="U2">
        <v>8740</v>
      </c>
      <c r="V2">
        <v>3014</v>
      </c>
      <c r="W2">
        <v>29030</v>
      </c>
      <c r="X2">
        <v>2149</v>
      </c>
      <c r="Y2">
        <v>262</v>
      </c>
      <c r="Z2">
        <v>1819</v>
      </c>
    </row>
    <row r="3" spans="1:26" x14ac:dyDescent="0.3">
      <c r="A3">
        <v>102</v>
      </c>
      <c r="B3" t="s">
        <v>902</v>
      </c>
      <c r="C3">
        <v>45060</v>
      </c>
      <c r="D3">
        <v>10302</v>
      </c>
      <c r="E3">
        <v>3649</v>
      </c>
      <c r="F3">
        <v>21902</v>
      </c>
      <c r="G3">
        <v>9202</v>
      </c>
      <c r="H3">
        <v>15461</v>
      </c>
      <c r="I3">
        <v>19292</v>
      </c>
      <c r="J3">
        <v>9344</v>
      </c>
      <c r="K3">
        <v>10216</v>
      </c>
      <c r="L3">
        <v>11573</v>
      </c>
      <c r="M3">
        <v>10368</v>
      </c>
      <c r="N3">
        <v>4047</v>
      </c>
      <c r="O3">
        <v>5912</v>
      </c>
      <c r="P3">
        <v>1859</v>
      </c>
      <c r="Q3">
        <v>14578</v>
      </c>
      <c r="R3">
        <v>8356</v>
      </c>
      <c r="S3">
        <v>7079</v>
      </c>
      <c r="T3">
        <v>13445</v>
      </c>
      <c r="U3">
        <v>18029</v>
      </c>
      <c r="V3">
        <v>4134</v>
      </c>
      <c r="W3">
        <v>42775</v>
      </c>
      <c r="X3">
        <v>3258</v>
      </c>
      <c r="Y3">
        <v>575</v>
      </c>
      <c r="Z3">
        <v>2925</v>
      </c>
    </row>
    <row r="4" spans="1:26" x14ac:dyDescent="0.3">
      <c r="A4">
        <v>103</v>
      </c>
      <c r="B4" t="s">
        <v>915</v>
      </c>
      <c r="C4">
        <v>24967</v>
      </c>
      <c r="D4">
        <v>5115</v>
      </c>
      <c r="E4">
        <v>2766</v>
      </c>
      <c r="F4">
        <v>11448</v>
      </c>
      <c r="G4">
        <v>5643</v>
      </c>
      <c r="H4">
        <v>10156</v>
      </c>
      <c r="I4">
        <v>9701</v>
      </c>
      <c r="J4">
        <v>5799</v>
      </c>
      <c r="K4">
        <v>5915</v>
      </c>
      <c r="L4">
        <v>5691</v>
      </c>
      <c r="M4">
        <v>7323</v>
      </c>
      <c r="N4">
        <v>1133</v>
      </c>
      <c r="O4">
        <v>2770</v>
      </c>
      <c r="P4">
        <v>1233</v>
      </c>
      <c r="Q4">
        <v>8887</v>
      </c>
      <c r="R4">
        <v>5833</v>
      </c>
      <c r="S4">
        <v>4994</v>
      </c>
      <c r="T4">
        <v>6700</v>
      </c>
      <c r="U4">
        <v>8947</v>
      </c>
      <c r="V4">
        <v>3880</v>
      </c>
      <c r="W4">
        <v>29854</v>
      </c>
      <c r="X4">
        <v>4033</v>
      </c>
      <c r="Y4">
        <v>132</v>
      </c>
      <c r="Z4">
        <v>1994</v>
      </c>
    </row>
    <row r="5" spans="1:26" x14ac:dyDescent="0.3">
      <c r="A5">
        <v>104</v>
      </c>
      <c r="B5" t="s">
        <v>922</v>
      </c>
      <c r="C5">
        <v>22805</v>
      </c>
      <c r="D5">
        <v>4501</v>
      </c>
      <c r="E5">
        <v>3290</v>
      </c>
      <c r="F5">
        <v>10504</v>
      </c>
      <c r="G5">
        <v>4508</v>
      </c>
      <c r="H5">
        <v>8874</v>
      </c>
      <c r="I5">
        <v>9428</v>
      </c>
      <c r="J5">
        <v>4125</v>
      </c>
      <c r="K5">
        <v>5533</v>
      </c>
      <c r="L5">
        <v>5026</v>
      </c>
      <c r="M5">
        <v>7305</v>
      </c>
      <c r="N5">
        <v>1344</v>
      </c>
      <c r="O5">
        <v>3452</v>
      </c>
      <c r="P5">
        <v>1098</v>
      </c>
      <c r="Q5">
        <v>7742</v>
      </c>
      <c r="R5">
        <v>4668</v>
      </c>
      <c r="S5">
        <v>3911</v>
      </c>
      <c r="T5">
        <v>6630</v>
      </c>
      <c r="U5">
        <v>9312</v>
      </c>
      <c r="V5">
        <v>2312</v>
      </c>
      <c r="W5">
        <v>23539</v>
      </c>
      <c r="X5">
        <v>2190</v>
      </c>
      <c r="Y5">
        <v>468</v>
      </c>
      <c r="Z5">
        <v>1594</v>
      </c>
    </row>
    <row r="6" spans="1:26" x14ac:dyDescent="0.3">
      <c r="A6">
        <v>105</v>
      </c>
      <c r="B6" t="s">
        <v>936</v>
      </c>
      <c r="C6">
        <v>13589</v>
      </c>
      <c r="D6">
        <v>3145</v>
      </c>
      <c r="E6">
        <v>1607</v>
      </c>
      <c r="F6">
        <v>6111</v>
      </c>
      <c r="G6">
        <v>2730</v>
      </c>
      <c r="H6">
        <v>5370</v>
      </c>
      <c r="I6">
        <v>5078</v>
      </c>
      <c r="J6">
        <v>2890</v>
      </c>
      <c r="K6">
        <v>2916</v>
      </c>
      <c r="L6">
        <v>3493</v>
      </c>
      <c r="M6">
        <v>4152</v>
      </c>
      <c r="N6">
        <v>682</v>
      </c>
      <c r="O6">
        <v>1573</v>
      </c>
      <c r="P6">
        <v>563</v>
      </c>
      <c r="Q6">
        <v>4802</v>
      </c>
      <c r="R6">
        <v>2827</v>
      </c>
      <c r="S6">
        <v>2426</v>
      </c>
      <c r="T6">
        <v>3811</v>
      </c>
      <c r="U6">
        <v>4627</v>
      </c>
      <c r="V6">
        <v>2307</v>
      </c>
      <c r="W6">
        <v>16973</v>
      </c>
      <c r="X6">
        <v>4756</v>
      </c>
      <c r="Y6">
        <v>41</v>
      </c>
      <c r="Z6">
        <v>1031</v>
      </c>
    </row>
    <row r="7" spans="1:26" x14ac:dyDescent="0.3">
      <c r="A7">
        <v>106</v>
      </c>
      <c r="B7" t="s">
        <v>886</v>
      </c>
      <c r="C7">
        <v>35284</v>
      </c>
      <c r="D7">
        <v>7147</v>
      </c>
      <c r="E7">
        <v>4141</v>
      </c>
      <c r="F7">
        <v>16581</v>
      </c>
      <c r="G7">
        <v>7417</v>
      </c>
      <c r="H7">
        <v>13631</v>
      </c>
      <c r="I7">
        <v>14508</v>
      </c>
      <c r="J7">
        <v>6329</v>
      </c>
      <c r="K7">
        <v>9936</v>
      </c>
      <c r="L7">
        <v>7284</v>
      </c>
      <c r="M7">
        <v>10683</v>
      </c>
      <c r="N7">
        <v>2010</v>
      </c>
      <c r="O7">
        <v>4592</v>
      </c>
      <c r="P7">
        <v>1895</v>
      </c>
      <c r="Q7">
        <v>11963</v>
      </c>
      <c r="R7">
        <v>7682</v>
      </c>
      <c r="S7">
        <v>6732</v>
      </c>
      <c r="T7">
        <v>9483</v>
      </c>
      <c r="U7">
        <v>14105</v>
      </c>
      <c r="V7">
        <v>4065</v>
      </c>
      <c r="W7">
        <v>37041</v>
      </c>
      <c r="X7">
        <v>4357</v>
      </c>
      <c r="Y7">
        <v>180</v>
      </c>
      <c r="Z7">
        <v>2890</v>
      </c>
    </row>
    <row r="8" spans="1:26" x14ac:dyDescent="0.3">
      <c r="A8">
        <v>107</v>
      </c>
      <c r="B8" t="s">
        <v>882</v>
      </c>
      <c r="C8">
        <v>39332</v>
      </c>
      <c r="D8">
        <v>6595</v>
      </c>
      <c r="E8">
        <v>5281</v>
      </c>
      <c r="F8">
        <v>20157</v>
      </c>
      <c r="G8">
        <v>7303</v>
      </c>
      <c r="H8">
        <v>16304</v>
      </c>
      <c r="I8">
        <v>16437</v>
      </c>
      <c r="J8">
        <v>8146</v>
      </c>
      <c r="K8">
        <v>11123</v>
      </c>
      <c r="L8">
        <v>7360</v>
      </c>
      <c r="M8">
        <v>10974</v>
      </c>
      <c r="N8">
        <v>2719</v>
      </c>
      <c r="O8">
        <v>6696</v>
      </c>
      <c r="P8">
        <v>2152</v>
      </c>
      <c r="Q8">
        <v>13692</v>
      </c>
      <c r="R8">
        <v>7484</v>
      </c>
      <c r="S8">
        <v>6930</v>
      </c>
      <c r="T8">
        <v>10740</v>
      </c>
      <c r="U8">
        <v>14163</v>
      </c>
      <c r="V8">
        <v>6911</v>
      </c>
      <c r="W8">
        <v>37834</v>
      </c>
      <c r="X8">
        <v>2368</v>
      </c>
      <c r="Y8">
        <v>2041</v>
      </c>
      <c r="Z8">
        <v>2746</v>
      </c>
    </row>
    <row r="9" spans="1:26" x14ac:dyDescent="0.3">
      <c r="A9">
        <v>108</v>
      </c>
      <c r="B9" t="s">
        <v>942</v>
      </c>
      <c r="C9">
        <v>35677</v>
      </c>
      <c r="D9">
        <v>6774</v>
      </c>
      <c r="E9">
        <v>4071</v>
      </c>
      <c r="F9">
        <v>16236</v>
      </c>
      <c r="G9">
        <v>8597</v>
      </c>
      <c r="H9">
        <v>13890</v>
      </c>
      <c r="I9">
        <v>15014</v>
      </c>
      <c r="J9">
        <v>7340</v>
      </c>
      <c r="K9">
        <v>9787</v>
      </c>
      <c r="L9">
        <v>7675</v>
      </c>
      <c r="M9">
        <v>9983</v>
      </c>
      <c r="N9">
        <v>1817</v>
      </c>
      <c r="O9">
        <v>4851</v>
      </c>
      <c r="P9">
        <v>1622</v>
      </c>
      <c r="Q9">
        <v>11697</v>
      </c>
      <c r="R9">
        <v>8918</v>
      </c>
      <c r="S9">
        <v>7747</v>
      </c>
      <c r="T9">
        <v>9347</v>
      </c>
      <c r="U9">
        <v>14137</v>
      </c>
      <c r="V9">
        <v>3314</v>
      </c>
      <c r="W9">
        <v>41670</v>
      </c>
      <c r="X9">
        <v>4342</v>
      </c>
      <c r="Y9">
        <v>67</v>
      </c>
      <c r="Z9">
        <v>2907</v>
      </c>
    </row>
    <row r="10" spans="1:26" x14ac:dyDescent="0.3">
      <c r="A10">
        <v>109</v>
      </c>
      <c r="B10" t="s">
        <v>884</v>
      </c>
      <c r="C10">
        <v>14624</v>
      </c>
      <c r="D10">
        <v>2724</v>
      </c>
      <c r="E10">
        <v>1643</v>
      </c>
      <c r="F10">
        <v>6868</v>
      </c>
      <c r="G10">
        <v>3390</v>
      </c>
      <c r="H10">
        <v>6184</v>
      </c>
      <c r="I10">
        <v>5717</v>
      </c>
      <c r="J10">
        <v>3902</v>
      </c>
      <c r="K10">
        <v>3525</v>
      </c>
      <c r="L10">
        <v>3500</v>
      </c>
      <c r="M10">
        <v>3555</v>
      </c>
      <c r="N10">
        <v>661</v>
      </c>
      <c r="O10">
        <v>1810</v>
      </c>
      <c r="P10">
        <v>663</v>
      </c>
      <c r="Q10">
        <v>5260</v>
      </c>
      <c r="R10">
        <v>3506</v>
      </c>
      <c r="S10">
        <v>2903</v>
      </c>
      <c r="T10">
        <v>3951</v>
      </c>
      <c r="U10">
        <v>5568</v>
      </c>
      <c r="V10">
        <v>1846</v>
      </c>
      <c r="W10">
        <v>17335</v>
      </c>
      <c r="X10">
        <v>1309</v>
      </c>
      <c r="Y10">
        <v>198</v>
      </c>
      <c r="Z10">
        <v>1189</v>
      </c>
    </row>
    <row r="11" spans="1:26" x14ac:dyDescent="0.3">
      <c r="A11">
        <v>110</v>
      </c>
      <c r="B11" t="s">
        <v>888</v>
      </c>
      <c r="C11">
        <v>24300</v>
      </c>
      <c r="D11">
        <v>5186</v>
      </c>
      <c r="E11">
        <v>3087</v>
      </c>
      <c r="F11">
        <v>10927</v>
      </c>
      <c r="G11">
        <v>5104</v>
      </c>
      <c r="H11">
        <v>9549</v>
      </c>
      <c r="I11">
        <v>9569</v>
      </c>
      <c r="J11">
        <v>5336</v>
      </c>
      <c r="K11">
        <v>5422</v>
      </c>
      <c r="L11">
        <v>6337</v>
      </c>
      <c r="M11">
        <v>6896</v>
      </c>
      <c r="N11">
        <v>1323</v>
      </c>
      <c r="O11">
        <v>2807</v>
      </c>
      <c r="P11">
        <v>1245</v>
      </c>
      <c r="Q11">
        <v>8470</v>
      </c>
      <c r="R11">
        <v>5275</v>
      </c>
      <c r="S11">
        <v>4490</v>
      </c>
      <c r="T11">
        <v>6585</v>
      </c>
      <c r="U11">
        <v>9449</v>
      </c>
      <c r="V11">
        <v>3099</v>
      </c>
      <c r="W11">
        <v>28918</v>
      </c>
      <c r="X11">
        <v>6103</v>
      </c>
      <c r="Y11">
        <v>204</v>
      </c>
      <c r="Z11">
        <v>1889</v>
      </c>
    </row>
    <row r="12" spans="1:26" x14ac:dyDescent="0.3">
      <c r="A12">
        <v>111</v>
      </c>
      <c r="B12" t="s">
        <v>879</v>
      </c>
      <c r="C12">
        <v>43765</v>
      </c>
      <c r="D12">
        <v>7323</v>
      </c>
      <c r="E12">
        <v>5390</v>
      </c>
      <c r="F12">
        <v>22666</v>
      </c>
      <c r="G12">
        <v>8380</v>
      </c>
      <c r="H12">
        <v>18372</v>
      </c>
      <c r="I12">
        <v>18064</v>
      </c>
      <c r="J12">
        <v>9879</v>
      </c>
      <c r="K12">
        <v>11409</v>
      </c>
      <c r="L12">
        <v>8539</v>
      </c>
      <c r="M12">
        <v>11626</v>
      </c>
      <c r="N12">
        <v>2784</v>
      </c>
      <c r="O12">
        <v>7583</v>
      </c>
      <c r="P12">
        <v>2753</v>
      </c>
      <c r="Q12">
        <v>14707</v>
      </c>
      <c r="R12">
        <v>8609</v>
      </c>
      <c r="S12">
        <v>7504</v>
      </c>
      <c r="T12">
        <v>10745</v>
      </c>
      <c r="U12">
        <v>18030</v>
      </c>
      <c r="V12">
        <v>6580</v>
      </c>
      <c r="W12">
        <v>43767</v>
      </c>
      <c r="X12">
        <v>3709</v>
      </c>
      <c r="Y12">
        <v>851</v>
      </c>
      <c r="Z12">
        <v>3233</v>
      </c>
    </row>
    <row r="13" spans="1:26" x14ac:dyDescent="0.3">
      <c r="A13">
        <v>112</v>
      </c>
      <c r="B13" t="s">
        <v>906</v>
      </c>
      <c r="C13">
        <v>35736</v>
      </c>
      <c r="D13">
        <v>6127</v>
      </c>
      <c r="E13">
        <v>4489</v>
      </c>
      <c r="F13">
        <v>18239</v>
      </c>
      <c r="G13">
        <v>6880</v>
      </c>
      <c r="H13">
        <v>14248</v>
      </c>
      <c r="I13">
        <v>15360</v>
      </c>
      <c r="J13">
        <v>7277</v>
      </c>
      <c r="K13">
        <v>9736</v>
      </c>
      <c r="L13">
        <v>6940</v>
      </c>
      <c r="M13">
        <v>9741</v>
      </c>
      <c r="N13">
        <v>2389</v>
      </c>
      <c r="O13">
        <v>6943</v>
      </c>
      <c r="P13">
        <v>1942</v>
      </c>
      <c r="Q13">
        <v>11172</v>
      </c>
      <c r="R13">
        <v>7159</v>
      </c>
      <c r="S13">
        <v>6305</v>
      </c>
      <c r="T13">
        <v>11130</v>
      </c>
      <c r="U13">
        <v>13854</v>
      </c>
      <c r="V13">
        <v>3518</v>
      </c>
      <c r="W13">
        <v>35323</v>
      </c>
      <c r="X13">
        <v>2475</v>
      </c>
      <c r="Y13">
        <v>187</v>
      </c>
      <c r="Z13">
        <v>2249</v>
      </c>
    </row>
    <row r="14" spans="1:26" x14ac:dyDescent="0.3">
      <c r="A14">
        <v>113</v>
      </c>
      <c r="B14" t="s">
        <v>957</v>
      </c>
      <c r="C14">
        <v>18682</v>
      </c>
      <c r="D14">
        <v>4066</v>
      </c>
      <c r="E14">
        <v>2306</v>
      </c>
      <c r="F14">
        <v>8593</v>
      </c>
      <c r="G14">
        <v>3720</v>
      </c>
      <c r="H14">
        <v>7465</v>
      </c>
      <c r="I14">
        <v>7154</v>
      </c>
      <c r="J14">
        <v>4213</v>
      </c>
      <c r="K14">
        <v>4144</v>
      </c>
      <c r="L14">
        <v>5117</v>
      </c>
      <c r="M14">
        <v>5148</v>
      </c>
      <c r="N14">
        <v>1029</v>
      </c>
      <c r="O14">
        <v>2180</v>
      </c>
      <c r="P14">
        <v>873</v>
      </c>
      <c r="Q14">
        <v>6703</v>
      </c>
      <c r="R14">
        <v>3831</v>
      </c>
      <c r="S14">
        <v>3465</v>
      </c>
      <c r="T14">
        <v>4946</v>
      </c>
      <c r="U14">
        <v>7213</v>
      </c>
      <c r="V14">
        <v>2715</v>
      </c>
      <c r="W14">
        <v>21737</v>
      </c>
      <c r="X14">
        <v>2680</v>
      </c>
      <c r="Y14">
        <v>599</v>
      </c>
      <c r="Z14">
        <v>1453</v>
      </c>
    </row>
    <row r="15" spans="1:26" x14ac:dyDescent="0.3">
      <c r="A15">
        <v>114</v>
      </c>
      <c r="B15" t="s">
        <v>927</v>
      </c>
      <c r="C15">
        <v>20661</v>
      </c>
      <c r="D15">
        <v>3787</v>
      </c>
      <c r="E15">
        <v>2142</v>
      </c>
      <c r="F15">
        <v>9884</v>
      </c>
      <c r="G15">
        <v>4846</v>
      </c>
      <c r="H15">
        <v>8233</v>
      </c>
      <c r="I15">
        <v>8639</v>
      </c>
      <c r="J15">
        <v>4032</v>
      </c>
      <c r="K15">
        <v>6242</v>
      </c>
      <c r="L15">
        <v>4198</v>
      </c>
      <c r="M15">
        <v>5469</v>
      </c>
      <c r="N15">
        <v>1257</v>
      </c>
      <c r="O15">
        <v>3296</v>
      </c>
      <c r="P15">
        <v>900</v>
      </c>
      <c r="Q15">
        <v>6440</v>
      </c>
      <c r="R15">
        <v>4981</v>
      </c>
      <c r="S15">
        <v>4561</v>
      </c>
      <c r="T15">
        <v>6387</v>
      </c>
      <c r="U15">
        <v>7036</v>
      </c>
      <c r="V15">
        <v>1982</v>
      </c>
      <c r="W15">
        <v>22833</v>
      </c>
      <c r="X15">
        <v>1868</v>
      </c>
      <c r="Y15">
        <v>129</v>
      </c>
      <c r="Z15">
        <v>1427</v>
      </c>
    </row>
    <row r="16" spans="1:26" x14ac:dyDescent="0.3">
      <c r="A16">
        <v>115</v>
      </c>
      <c r="B16" t="s">
        <v>917</v>
      </c>
      <c r="C16">
        <v>21515</v>
      </c>
      <c r="D16">
        <v>5560</v>
      </c>
      <c r="E16">
        <v>2186</v>
      </c>
      <c r="F16">
        <v>10019</v>
      </c>
      <c r="G16">
        <v>3745</v>
      </c>
      <c r="H16">
        <v>7319</v>
      </c>
      <c r="I16">
        <v>8631</v>
      </c>
      <c r="J16">
        <v>2040</v>
      </c>
      <c r="K16">
        <v>5014</v>
      </c>
      <c r="L16">
        <v>9316</v>
      </c>
      <c r="M16">
        <v>2740</v>
      </c>
      <c r="N16">
        <v>3527</v>
      </c>
      <c r="O16">
        <v>2630</v>
      </c>
      <c r="P16">
        <v>464</v>
      </c>
      <c r="Q16">
        <v>6324</v>
      </c>
      <c r="R16">
        <v>3000</v>
      </c>
      <c r="S16">
        <v>3620</v>
      </c>
      <c r="T16">
        <v>10789</v>
      </c>
      <c r="U16">
        <v>6145</v>
      </c>
      <c r="V16">
        <v>115</v>
      </c>
      <c r="W16">
        <v>16130</v>
      </c>
      <c r="X16">
        <v>203</v>
      </c>
      <c r="Y16">
        <v>1596</v>
      </c>
      <c r="Z16">
        <v>498</v>
      </c>
    </row>
    <row r="17" spans="1:26" x14ac:dyDescent="0.3">
      <c r="A17">
        <v>116</v>
      </c>
      <c r="B17" t="s">
        <v>873</v>
      </c>
      <c r="C17">
        <v>53655</v>
      </c>
      <c r="D17">
        <v>15851</v>
      </c>
      <c r="E17">
        <v>6002</v>
      </c>
      <c r="F17">
        <v>26309</v>
      </c>
      <c r="G17">
        <v>5490</v>
      </c>
      <c r="H17">
        <v>17373</v>
      </c>
      <c r="I17">
        <v>20428</v>
      </c>
      <c r="J17">
        <v>5778</v>
      </c>
      <c r="K17">
        <v>7489</v>
      </c>
      <c r="L17">
        <v>24769</v>
      </c>
      <c r="M17">
        <v>10338</v>
      </c>
      <c r="N17">
        <v>5708</v>
      </c>
      <c r="O17">
        <v>6793</v>
      </c>
      <c r="P17">
        <v>1966</v>
      </c>
      <c r="Q17">
        <v>18545</v>
      </c>
      <c r="R17">
        <v>4788</v>
      </c>
      <c r="S17">
        <v>4323</v>
      </c>
      <c r="T17">
        <v>18366</v>
      </c>
      <c r="U17">
        <v>21356</v>
      </c>
      <c r="V17">
        <v>8167</v>
      </c>
      <c r="W17">
        <v>43456</v>
      </c>
      <c r="X17">
        <v>3329</v>
      </c>
      <c r="Y17">
        <v>4429</v>
      </c>
      <c r="Z17">
        <v>3022</v>
      </c>
    </row>
    <row r="18" spans="1:26" x14ac:dyDescent="0.3">
      <c r="A18">
        <v>117</v>
      </c>
      <c r="B18" t="s">
        <v>907</v>
      </c>
      <c r="C18">
        <v>34655</v>
      </c>
      <c r="D18">
        <v>4302</v>
      </c>
      <c r="E18">
        <v>5325</v>
      </c>
      <c r="F18">
        <v>20050</v>
      </c>
      <c r="G18">
        <v>4981</v>
      </c>
      <c r="H18">
        <v>15384</v>
      </c>
      <c r="I18">
        <v>14972</v>
      </c>
      <c r="J18">
        <v>10603</v>
      </c>
      <c r="K18">
        <v>6008</v>
      </c>
      <c r="L18">
        <v>5383</v>
      </c>
      <c r="M18">
        <v>3097</v>
      </c>
      <c r="N18">
        <v>3917</v>
      </c>
      <c r="O18">
        <v>5156</v>
      </c>
      <c r="P18">
        <v>1887</v>
      </c>
      <c r="Q18">
        <v>15644</v>
      </c>
      <c r="R18">
        <v>3750</v>
      </c>
      <c r="S18">
        <v>2070</v>
      </c>
      <c r="T18">
        <v>6001</v>
      </c>
      <c r="U18">
        <v>18573</v>
      </c>
      <c r="V18">
        <v>6492</v>
      </c>
      <c r="W18">
        <v>24625</v>
      </c>
      <c r="X18">
        <v>1121</v>
      </c>
      <c r="Y18">
        <v>4102</v>
      </c>
      <c r="Z18">
        <v>1468</v>
      </c>
    </row>
    <row r="19" spans="1:26" x14ac:dyDescent="0.3">
      <c r="A19">
        <v>118</v>
      </c>
      <c r="B19" t="s">
        <v>920</v>
      </c>
      <c r="C19">
        <v>19668</v>
      </c>
      <c r="D19">
        <v>2633</v>
      </c>
      <c r="E19">
        <v>2505</v>
      </c>
      <c r="F19">
        <v>10975</v>
      </c>
      <c r="G19">
        <v>3553</v>
      </c>
      <c r="H19">
        <v>8048</v>
      </c>
      <c r="I19">
        <v>8985</v>
      </c>
      <c r="J19">
        <v>5445</v>
      </c>
      <c r="K19">
        <v>4143</v>
      </c>
      <c r="L19">
        <v>3471</v>
      </c>
      <c r="M19">
        <v>2077</v>
      </c>
      <c r="N19">
        <v>2359</v>
      </c>
      <c r="O19">
        <v>3014</v>
      </c>
      <c r="P19">
        <v>951</v>
      </c>
      <c r="Q19">
        <v>8058</v>
      </c>
      <c r="R19">
        <v>2648</v>
      </c>
      <c r="S19">
        <v>2553</v>
      </c>
      <c r="T19">
        <v>4398</v>
      </c>
      <c r="U19">
        <v>9146</v>
      </c>
      <c r="V19">
        <v>2883</v>
      </c>
      <c r="W19">
        <v>15249</v>
      </c>
      <c r="X19">
        <v>473</v>
      </c>
      <c r="Y19">
        <v>1308</v>
      </c>
      <c r="Z19">
        <v>785</v>
      </c>
    </row>
    <row r="20" spans="1:26" x14ac:dyDescent="0.3">
      <c r="A20">
        <v>119</v>
      </c>
      <c r="B20" t="s">
        <v>890</v>
      </c>
      <c r="C20">
        <v>98990</v>
      </c>
      <c r="D20">
        <v>27397</v>
      </c>
      <c r="E20">
        <v>11160</v>
      </c>
      <c r="F20">
        <v>48284</v>
      </c>
      <c r="G20">
        <v>12145</v>
      </c>
      <c r="H20">
        <v>34225</v>
      </c>
      <c r="I20">
        <v>37364</v>
      </c>
      <c r="J20">
        <v>12034</v>
      </c>
      <c r="K20">
        <v>16245</v>
      </c>
      <c r="L20">
        <v>43813</v>
      </c>
      <c r="M20">
        <v>16674</v>
      </c>
      <c r="N20">
        <v>9242</v>
      </c>
      <c r="O20">
        <v>11884</v>
      </c>
      <c r="P20">
        <v>3307</v>
      </c>
      <c r="Q20">
        <v>36487</v>
      </c>
      <c r="R20">
        <v>10664</v>
      </c>
      <c r="S20">
        <v>10351</v>
      </c>
      <c r="T20">
        <v>28315</v>
      </c>
      <c r="U20">
        <v>45827</v>
      </c>
      <c r="V20">
        <v>10932</v>
      </c>
      <c r="W20">
        <v>88976</v>
      </c>
      <c r="X20">
        <v>827</v>
      </c>
      <c r="Y20">
        <v>19104</v>
      </c>
      <c r="Z20">
        <v>4683</v>
      </c>
    </row>
    <row r="21" spans="1:26" x14ac:dyDescent="0.3">
      <c r="A21">
        <v>120</v>
      </c>
      <c r="B21" t="s">
        <v>887</v>
      </c>
      <c r="C21">
        <v>29433</v>
      </c>
      <c r="D21">
        <v>5111</v>
      </c>
      <c r="E21">
        <v>3918</v>
      </c>
      <c r="F21">
        <v>15702</v>
      </c>
      <c r="G21">
        <v>4702</v>
      </c>
      <c r="H21">
        <v>11671</v>
      </c>
      <c r="I21">
        <v>12651</v>
      </c>
      <c r="J21">
        <v>5694</v>
      </c>
      <c r="K21">
        <v>6405</v>
      </c>
      <c r="L21">
        <v>7368</v>
      </c>
      <c r="M21">
        <v>3644</v>
      </c>
      <c r="N21">
        <v>3336</v>
      </c>
      <c r="O21">
        <v>4565</v>
      </c>
      <c r="P21">
        <v>1352</v>
      </c>
      <c r="Q21">
        <v>11342</v>
      </c>
      <c r="R21">
        <v>3722</v>
      </c>
      <c r="S21">
        <v>3525</v>
      </c>
      <c r="T21">
        <v>7625</v>
      </c>
      <c r="U21">
        <v>14929</v>
      </c>
      <c r="V21">
        <v>2244</v>
      </c>
      <c r="W21">
        <v>23901</v>
      </c>
      <c r="X21">
        <v>386</v>
      </c>
      <c r="Y21">
        <v>5086</v>
      </c>
      <c r="Z21">
        <v>1010</v>
      </c>
    </row>
    <row r="22" spans="1:26" x14ac:dyDescent="0.3">
      <c r="A22">
        <v>121</v>
      </c>
      <c r="B22" t="s">
        <v>892</v>
      </c>
      <c r="C22">
        <v>29219</v>
      </c>
      <c r="D22">
        <v>5416</v>
      </c>
      <c r="E22">
        <v>3490</v>
      </c>
      <c r="F22">
        <v>14847</v>
      </c>
      <c r="G22">
        <v>5466</v>
      </c>
      <c r="H22">
        <v>10843</v>
      </c>
      <c r="I22">
        <v>12960</v>
      </c>
      <c r="J22">
        <v>6006</v>
      </c>
      <c r="K22">
        <v>6964</v>
      </c>
      <c r="L22">
        <v>7836</v>
      </c>
      <c r="M22">
        <v>4054</v>
      </c>
      <c r="N22">
        <v>3981</v>
      </c>
      <c r="O22">
        <v>4317</v>
      </c>
      <c r="P22">
        <v>1272</v>
      </c>
      <c r="Q22">
        <v>10248</v>
      </c>
      <c r="R22">
        <v>3981</v>
      </c>
      <c r="S22">
        <v>4551</v>
      </c>
      <c r="T22">
        <v>9818</v>
      </c>
      <c r="U22">
        <v>12482</v>
      </c>
      <c r="V22">
        <v>952</v>
      </c>
      <c r="W22">
        <v>24020</v>
      </c>
      <c r="X22">
        <v>98</v>
      </c>
      <c r="Y22">
        <v>3352</v>
      </c>
      <c r="Z22">
        <v>862</v>
      </c>
    </row>
    <row r="23" spans="1:26" x14ac:dyDescent="0.3">
      <c r="A23">
        <v>122</v>
      </c>
      <c r="B23" t="s">
        <v>900</v>
      </c>
      <c r="C23">
        <v>17548</v>
      </c>
      <c r="D23">
        <v>3349</v>
      </c>
      <c r="E23">
        <v>1762</v>
      </c>
      <c r="F23">
        <v>8714</v>
      </c>
      <c r="G23">
        <v>3723</v>
      </c>
      <c r="H23">
        <v>6382</v>
      </c>
      <c r="I23">
        <v>7817</v>
      </c>
      <c r="J23">
        <v>3533</v>
      </c>
      <c r="K23">
        <v>4331</v>
      </c>
      <c r="L23">
        <v>4946</v>
      </c>
      <c r="M23">
        <v>2200</v>
      </c>
      <c r="N23">
        <v>2720</v>
      </c>
      <c r="O23">
        <v>2338</v>
      </c>
      <c r="P23">
        <v>697</v>
      </c>
      <c r="Q23">
        <v>5472</v>
      </c>
      <c r="R23">
        <v>2972</v>
      </c>
      <c r="S23">
        <v>3066</v>
      </c>
      <c r="T23">
        <v>6667</v>
      </c>
      <c r="U23">
        <v>6032</v>
      </c>
      <c r="V23">
        <v>796</v>
      </c>
      <c r="W23">
        <v>14024</v>
      </c>
      <c r="X23">
        <v>78</v>
      </c>
      <c r="Y23">
        <v>605</v>
      </c>
      <c r="Z23">
        <v>550</v>
      </c>
    </row>
    <row r="24" spans="1:26" x14ac:dyDescent="0.3">
      <c r="A24">
        <v>123</v>
      </c>
      <c r="B24" t="s">
        <v>911</v>
      </c>
      <c r="C24">
        <v>42143</v>
      </c>
      <c r="D24">
        <v>12950</v>
      </c>
      <c r="E24">
        <v>3753</v>
      </c>
      <c r="F24">
        <v>20329</v>
      </c>
      <c r="G24">
        <v>5110</v>
      </c>
      <c r="H24">
        <v>13131</v>
      </c>
      <c r="I24">
        <v>16061</v>
      </c>
      <c r="J24">
        <v>4728</v>
      </c>
      <c r="K24">
        <v>6487</v>
      </c>
      <c r="L24">
        <v>19401</v>
      </c>
      <c r="M24">
        <v>9103</v>
      </c>
      <c r="N24">
        <v>4701</v>
      </c>
      <c r="O24">
        <v>4268</v>
      </c>
      <c r="P24">
        <v>1266</v>
      </c>
      <c r="Q24">
        <v>14338</v>
      </c>
      <c r="R24">
        <v>4617</v>
      </c>
      <c r="S24">
        <v>3674</v>
      </c>
      <c r="T24">
        <v>15802</v>
      </c>
      <c r="U24">
        <v>14779</v>
      </c>
      <c r="V24">
        <v>6512</v>
      </c>
      <c r="W24">
        <v>34534</v>
      </c>
      <c r="X24">
        <v>2420</v>
      </c>
      <c r="Y24">
        <v>1930</v>
      </c>
      <c r="Z24">
        <v>2547</v>
      </c>
    </row>
    <row r="25" spans="1:26" x14ac:dyDescent="0.3">
      <c r="A25">
        <v>124</v>
      </c>
      <c r="B25" t="s">
        <v>931</v>
      </c>
      <c r="C25">
        <v>39883</v>
      </c>
      <c r="D25">
        <v>10786</v>
      </c>
      <c r="E25">
        <v>3573</v>
      </c>
      <c r="F25">
        <v>19544</v>
      </c>
      <c r="G25">
        <v>5977</v>
      </c>
      <c r="H25">
        <v>12831</v>
      </c>
      <c r="I25">
        <v>16263</v>
      </c>
      <c r="J25">
        <v>6743</v>
      </c>
      <c r="K25">
        <v>7260</v>
      </c>
      <c r="L25">
        <v>14073</v>
      </c>
      <c r="M25">
        <v>9129</v>
      </c>
      <c r="N25">
        <v>4254</v>
      </c>
      <c r="O25">
        <v>4965</v>
      </c>
      <c r="P25">
        <v>1505</v>
      </c>
      <c r="Q25">
        <v>13012</v>
      </c>
      <c r="R25">
        <v>5351</v>
      </c>
      <c r="S25">
        <v>4614</v>
      </c>
      <c r="T25">
        <v>13814</v>
      </c>
      <c r="U25">
        <v>15980</v>
      </c>
      <c r="V25">
        <v>3961</v>
      </c>
      <c r="W25">
        <v>33148</v>
      </c>
      <c r="X25">
        <v>2610</v>
      </c>
      <c r="Y25">
        <v>1128</v>
      </c>
      <c r="Z25">
        <v>2365</v>
      </c>
    </row>
    <row r="26" spans="1:26" x14ac:dyDescent="0.3">
      <c r="A26">
        <v>125</v>
      </c>
      <c r="B26" t="s">
        <v>898</v>
      </c>
      <c r="C26">
        <v>79997</v>
      </c>
      <c r="D26">
        <v>22114</v>
      </c>
      <c r="E26">
        <v>9580</v>
      </c>
      <c r="F26">
        <v>39376</v>
      </c>
      <c r="G26">
        <v>8929</v>
      </c>
      <c r="H26">
        <v>28380</v>
      </c>
      <c r="I26">
        <v>29505</v>
      </c>
      <c r="J26">
        <v>10381</v>
      </c>
      <c r="K26">
        <v>12504</v>
      </c>
      <c r="L26">
        <v>35889</v>
      </c>
      <c r="M26">
        <v>12787</v>
      </c>
      <c r="N26">
        <v>7376</v>
      </c>
      <c r="O26">
        <v>9949</v>
      </c>
      <c r="P26">
        <v>2847</v>
      </c>
      <c r="Q26">
        <v>29912</v>
      </c>
      <c r="R26">
        <v>7804</v>
      </c>
      <c r="S26">
        <v>6525</v>
      </c>
      <c r="T26">
        <v>21101</v>
      </c>
      <c r="U26">
        <v>38984</v>
      </c>
      <c r="V26">
        <v>9925</v>
      </c>
      <c r="W26">
        <v>68289</v>
      </c>
      <c r="X26">
        <v>711</v>
      </c>
      <c r="Y26">
        <v>15391</v>
      </c>
      <c r="Z26">
        <v>3949</v>
      </c>
    </row>
    <row r="27" spans="1:26" x14ac:dyDescent="0.3">
      <c r="A27">
        <v>126</v>
      </c>
      <c r="B27" t="s">
        <v>961</v>
      </c>
      <c r="C27">
        <v>20926</v>
      </c>
      <c r="D27">
        <v>4177</v>
      </c>
      <c r="E27">
        <v>2406</v>
      </c>
      <c r="F27">
        <v>11018</v>
      </c>
      <c r="G27">
        <v>3325</v>
      </c>
      <c r="H27">
        <v>7853</v>
      </c>
      <c r="I27">
        <v>8896</v>
      </c>
      <c r="J27">
        <v>3619</v>
      </c>
      <c r="K27">
        <v>4688</v>
      </c>
      <c r="L27">
        <v>6092</v>
      </c>
      <c r="M27">
        <v>2681</v>
      </c>
      <c r="N27">
        <v>2621</v>
      </c>
      <c r="O27">
        <v>3196</v>
      </c>
      <c r="P27">
        <v>1004</v>
      </c>
      <c r="Q27">
        <v>7328</v>
      </c>
      <c r="R27">
        <v>2602</v>
      </c>
      <c r="S27">
        <v>2461</v>
      </c>
      <c r="T27">
        <v>6422</v>
      </c>
      <c r="U27">
        <v>9663</v>
      </c>
      <c r="V27">
        <v>1308</v>
      </c>
      <c r="W27">
        <v>16313</v>
      </c>
      <c r="X27">
        <v>62</v>
      </c>
      <c r="Y27">
        <v>3471</v>
      </c>
      <c r="Z27">
        <v>618</v>
      </c>
    </row>
    <row r="28" spans="1:26" x14ac:dyDescent="0.3">
      <c r="A28">
        <v>127</v>
      </c>
      <c r="B28" t="s">
        <v>894</v>
      </c>
      <c r="C28">
        <v>88767</v>
      </c>
      <c r="D28">
        <v>28089</v>
      </c>
      <c r="E28">
        <v>10113</v>
      </c>
      <c r="F28">
        <v>41286</v>
      </c>
      <c r="G28">
        <v>9281</v>
      </c>
      <c r="H28">
        <v>28141</v>
      </c>
      <c r="I28">
        <v>32539</v>
      </c>
      <c r="J28">
        <v>8201</v>
      </c>
      <c r="K28">
        <v>12077</v>
      </c>
      <c r="L28">
        <v>44685</v>
      </c>
      <c r="M28">
        <v>17367</v>
      </c>
      <c r="N28">
        <v>7820</v>
      </c>
      <c r="O28">
        <v>9246</v>
      </c>
      <c r="P28">
        <v>2544</v>
      </c>
      <c r="Q28">
        <v>32619</v>
      </c>
      <c r="R28">
        <v>8456</v>
      </c>
      <c r="S28">
        <v>8170</v>
      </c>
      <c r="T28">
        <v>27212</v>
      </c>
      <c r="U28">
        <v>39905</v>
      </c>
      <c r="V28">
        <v>10176</v>
      </c>
      <c r="W28">
        <v>80801</v>
      </c>
      <c r="X28">
        <v>1476</v>
      </c>
      <c r="Y28">
        <v>19549</v>
      </c>
      <c r="Z28">
        <v>5471</v>
      </c>
    </row>
    <row r="29" spans="1:26" x14ac:dyDescent="0.3">
      <c r="A29">
        <v>128</v>
      </c>
      <c r="B29" t="s">
        <v>946</v>
      </c>
      <c r="C29">
        <v>19398</v>
      </c>
      <c r="D29">
        <v>4123</v>
      </c>
      <c r="E29">
        <v>1815</v>
      </c>
      <c r="F29">
        <v>9597</v>
      </c>
      <c r="G29">
        <v>3866</v>
      </c>
      <c r="H29">
        <v>7006</v>
      </c>
      <c r="I29">
        <v>8272</v>
      </c>
      <c r="J29">
        <v>3415</v>
      </c>
      <c r="K29">
        <v>4923</v>
      </c>
      <c r="L29">
        <v>6277</v>
      </c>
      <c r="M29">
        <v>2710</v>
      </c>
      <c r="N29">
        <v>3001</v>
      </c>
      <c r="O29">
        <v>2359</v>
      </c>
      <c r="P29">
        <v>701</v>
      </c>
      <c r="Q29">
        <v>5938</v>
      </c>
      <c r="R29">
        <v>3279</v>
      </c>
      <c r="S29">
        <v>3608</v>
      </c>
      <c r="T29">
        <v>8252</v>
      </c>
      <c r="U29">
        <v>5744</v>
      </c>
      <c r="V29">
        <v>1213</v>
      </c>
      <c r="W29">
        <v>15656</v>
      </c>
      <c r="X29">
        <v>330</v>
      </c>
      <c r="Y29">
        <v>648</v>
      </c>
      <c r="Z29">
        <v>727</v>
      </c>
    </row>
  </sheetData>
  <sheetProtection algorithmName="SHA-512" hashValue="pshYuYdulxpuevcrtHWAURgG/gJVh+APQLRIXwiHZD3xWzklN1knsFCuFe3jRfk0emSaWAUICfNh6gHm3sVT9g==" saltValue="3pW6KZ5+RiAYx0K3FRkMNA==" spinCount="10000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DA26D-9F7F-42F4-8853-3417E3E74688}">
  <sheetPr>
    <tabColor theme="8" tint="0.59999389629810485"/>
  </sheetPr>
  <dimension ref="A1:L645"/>
  <sheetViews>
    <sheetView zoomScale="85" zoomScaleNormal="85" workbookViewId="0"/>
  </sheetViews>
  <sheetFormatPr defaultRowHeight="14.4" x14ac:dyDescent="0.3"/>
  <cols>
    <col min="1" max="1" width="19.5546875" bestFit="1" customWidth="1"/>
    <col min="2" max="2" width="20.44140625" bestFit="1" customWidth="1"/>
    <col min="3" max="3" width="31.33203125" bestFit="1" customWidth="1"/>
    <col min="4" max="4" width="14.6640625" bestFit="1" customWidth="1"/>
    <col min="5" max="5" width="34.6640625" bestFit="1" customWidth="1"/>
    <col min="6" max="6" width="17.33203125" bestFit="1" customWidth="1"/>
    <col min="7" max="7" width="17.6640625" bestFit="1" customWidth="1"/>
    <col min="8" max="8" width="16.6640625" bestFit="1" customWidth="1"/>
    <col min="9" max="9" width="17.33203125" bestFit="1" customWidth="1"/>
    <col min="10" max="10" width="18.5546875" bestFit="1" customWidth="1"/>
  </cols>
  <sheetData>
    <row r="1" spans="1:12" x14ac:dyDescent="0.3">
      <c r="A1" t="s">
        <v>53</v>
      </c>
      <c r="B1" t="s">
        <v>54</v>
      </c>
      <c r="C1" t="s">
        <v>862</v>
      </c>
      <c r="D1" t="s">
        <v>863</v>
      </c>
      <c r="E1" t="s">
        <v>864</v>
      </c>
      <c r="F1" t="s">
        <v>865</v>
      </c>
      <c r="G1" t="s">
        <v>866</v>
      </c>
      <c r="H1" t="s">
        <v>867</v>
      </c>
      <c r="I1" t="s">
        <v>868</v>
      </c>
      <c r="J1" t="s">
        <v>869</v>
      </c>
      <c r="K1" t="s">
        <v>870</v>
      </c>
      <c r="L1" t="s">
        <v>871</v>
      </c>
    </row>
    <row r="2" spans="1:12" x14ac:dyDescent="0.3">
      <c r="A2">
        <v>116021562</v>
      </c>
      <c r="B2" t="s">
        <v>399</v>
      </c>
      <c r="C2">
        <v>11602</v>
      </c>
      <c r="D2" t="s">
        <v>872</v>
      </c>
      <c r="E2">
        <v>116</v>
      </c>
      <c r="F2" t="s">
        <v>873</v>
      </c>
      <c r="G2" t="s">
        <v>874</v>
      </c>
      <c r="H2" t="s">
        <v>6</v>
      </c>
      <c r="I2">
        <v>1</v>
      </c>
      <c r="J2" t="s">
        <v>875</v>
      </c>
      <c r="K2" t="s">
        <v>876</v>
      </c>
      <c r="L2" t="s">
        <v>877</v>
      </c>
    </row>
    <row r="3" spans="1:12" x14ac:dyDescent="0.3">
      <c r="A3">
        <v>111031222</v>
      </c>
      <c r="B3" t="s">
        <v>301</v>
      </c>
      <c r="C3">
        <v>11103</v>
      </c>
      <c r="D3" t="s">
        <v>878</v>
      </c>
      <c r="E3">
        <v>111</v>
      </c>
      <c r="F3" t="s">
        <v>879</v>
      </c>
      <c r="G3" t="s">
        <v>880</v>
      </c>
      <c r="H3" t="s">
        <v>9</v>
      </c>
      <c r="I3">
        <v>1</v>
      </c>
      <c r="J3" t="s">
        <v>875</v>
      </c>
      <c r="K3" t="s">
        <v>876</v>
      </c>
      <c r="L3" t="s">
        <v>877</v>
      </c>
    </row>
    <row r="4" spans="1:12" x14ac:dyDescent="0.3">
      <c r="A4">
        <v>107031136</v>
      </c>
      <c r="B4" t="s">
        <v>214</v>
      </c>
      <c r="C4">
        <v>10703</v>
      </c>
      <c r="D4" t="s">
        <v>881</v>
      </c>
      <c r="E4">
        <v>107</v>
      </c>
      <c r="F4" t="s">
        <v>882</v>
      </c>
      <c r="G4" t="s">
        <v>880</v>
      </c>
      <c r="H4" t="s">
        <v>9</v>
      </c>
      <c r="I4">
        <v>1</v>
      </c>
      <c r="J4" t="s">
        <v>875</v>
      </c>
      <c r="K4" t="s">
        <v>876</v>
      </c>
      <c r="L4" t="s">
        <v>877</v>
      </c>
    </row>
    <row r="5" spans="1:12" x14ac:dyDescent="0.3">
      <c r="A5">
        <v>107031137</v>
      </c>
      <c r="B5" t="s">
        <v>215</v>
      </c>
      <c r="C5">
        <v>10703</v>
      </c>
      <c r="D5" t="s">
        <v>881</v>
      </c>
      <c r="E5">
        <v>107</v>
      </c>
      <c r="F5" t="s">
        <v>882</v>
      </c>
      <c r="G5" t="s">
        <v>880</v>
      </c>
      <c r="H5" t="s">
        <v>9</v>
      </c>
      <c r="I5">
        <v>1</v>
      </c>
      <c r="J5" t="s">
        <v>875</v>
      </c>
      <c r="K5" t="s">
        <v>876</v>
      </c>
      <c r="L5" t="s">
        <v>877</v>
      </c>
    </row>
    <row r="6" spans="1:12" x14ac:dyDescent="0.3">
      <c r="A6">
        <v>109011172</v>
      </c>
      <c r="B6" t="s">
        <v>41</v>
      </c>
      <c r="C6">
        <v>10901</v>
      </c>
      <c r="D6" t="s">
        <v>883</v>
      </c>
      <c r="E6">
        <v>109</v>
      </c>
      <c r="F6" t="s">
        <v>884</v>
      </c>
      <c r="G6" t="s">
        <v>880</v>
      </c>
      <c r="H6" t="s">
        <v>9</v>
      </c>
      <c r="I6">
        <v>1</v>
      </c>
      <c r="J6" t="s">
        <v>875</v>
      </c>
      <c r="K6" t="s">
        <v>876</v>
      </c>
      <c r="L6" t="s">
        <v>877</v>
      </c>
    </row>
    <row r="7" spans="1:12" x14ac:dyDescent="0.3">
      <c r="A7">
        <v>109011173</v>
      </c>
      <c r="B7" t="s">
        <v>252</v>
      </c>
      <c r="C7">
        <v>10901</v>
      </c>
      <c r="D7" t="s">
        <v>883</v>
      </c>
      <c r="E7">
        <v>109</v>
      </c>
      <c r="F7" t="s">
        <v>884</v>
      </c>
      <c r="G7" t="s">
        <v>880</v>
      </c>
      <c r="H7" t="s">
        <v>9</v>
      </c>
      <c r="I7">
        <v>1</v>
      </c>
      <c r="J7" t="s">
        <v>875</v>
      </c>
      <c r="K7" t="s">
        <v>876</v>
      </c>
      <c r="L7" t="s">
        <v>877</v>
      </c>
    </row>
    <row r="8" spans="1:12" x14ac:dyDescent="0.3">
      <c r="A8">
        <v>109011174</v>
      </c>
      <c r="B8" t="s">
        <v>253</v>
      </c>
      <c r="C8">
        <v>10901</v>
      </c>
      <c r="D8" t="s">
        <v>883</v>
      </c>
      <c r="E8">
        <v>109</v>
      </c>
      <c r="F8" t="s">
        <v>884</v>
      </c>
      <c r="G8" t="s">
        <v>880</v>
      </c>
      <c r="H8" t="s">
        <v>9</v>
      </c>
      <c r="I8">
        <v>1</v>
      </c>
      <c r="J8" t="s">
        <v>875</v>
      </c>
      <c r="K8" t="s">
        <v>876</v>
      </c>
      <c r="L8" t="s">
        <v>877</v>
      </c>
    </row>
    <row r="9" spans="1:12" x14ac:dyDescent="0.3">
      <c r="A9">
        <v>109011175</v>
      </c>
      <c r="B9" t="s">
        <v>254</v>
      </c>
      <c r="C9">
        <v>10901</v>
      </c>
      <c r="D9" t="s">
        <v>883</v>
      </c>
      <c r="E9">
        <v>109</v>
      </c>
      <c r="F9" t="s">
        <v>884</v>
      </c>
      <c r="G9" t="s">
        <v>880</v>
      </c>
      <c r="H9" t="s">
        <v>9</v>
      </c>
      <c r="I9">
        <v>1</v>
      </c>
      <c r="J9" t="s">
        <v>875</v>
      </c>
      <c r="K9" t="s">
        <v>876</v>
      </c>
      <c r="L9" t="s">
        <v>877</v>
      </c>
    </row>
    <row r="10" spans="1:12" x14ac:dyDescent="0.3">
      <c r="A10">
        <v>106031119</v>
      </c>
      <c r="B10" t="s">
        <v>195</v>
      </c>
      <c r="C10">
        <v>10603</v>
      </c>
      <c r="D10" t="s">
        <v>885</v>
      </c>
      <c r="E10">
        <v>106</v>
      </c>
      <c r="F10" t="s">
        <v>886</v>
      </c>
      <c r="G10" t="s">
        <v>880</v>
      </c>
      <c r="H10" t="s">
        <v>9</v>
      </c>
      <c r="I10">
        <v>1</v>
      </c>
      <c r="J10" t="s">
        <v>875</v>
      </c>
      <c r="K10" t="s">
        <v>876</v>
      </c>
      <c r="L10" t="s">
        <v>877</v>
      </c>
    </row>
    <row r="11" spans="1:12" x14ac:dyDescent="0.3">
      <c r="A11">
        <v>120021674</v>
      </c>
      <c r="B11" t="s">
        <v>510</v>
      </c>
      <c r="C11">
        <v>12002</v>
      </c>
      <c r="D11" t="s">
        <v>511</v>
      </c>
      <c r="E11">
        <v>120</v>
      </c>
      <c r="F11" t="s">
        <v>887</v>
      </c>
      <c r="G11" t="s">
        <v>874</v>
      </c>
      <c r="H11" t="s">
        <v>6</v>
      </c>
      <c r="I11">
        <v>1</v>
      </c>
      <c r="J11" t="s">
        <v>875</v>
      </c>
      <c r="K11" t="s">
        <v>876</v>
      </c>
      <c r="L11" t="s">
        <v>877</v>
      </c>
    </row>
    <row r="12" spans="1:12" x14ac:dyDescent="0.3">
      <c r="A12">
        <v>110011186</v>
      </c>
      <c r="B12" t="s">
        <v>265</v>
      </c>
      <c r="C12">
        <v>11001</v>
      </c>
      <c r="D12" t="s">
        <v>265</v>
      </c>
      <c r="E12">
        <v>110</v>
      </c>
      <c r="F12" t="s">
        <v>888</v>
      </c>
      <c r="G12" t="s">
        <v>880</v>
      </c>
      <c r="H12" t="s">
        <v>9</v>
      </c>
      <c r="I12">
        <v>1</v>
      </c>
      <c r="J12" t="s">
        <v>875</v>
      </c>
      <c r="K12" t="s">
        <v>876</v>
      </c>
      <c r="L12" t="s">
        <v>877</v>
      </c>
    </row>
    <row r="13" spans="1:12" x14ac:dyDescent="0.3">
      <c r="A13">
        <v>110011187</v>
      </c>
      <c r="B13" t="s">
        <v>266</v>
      </c>
      <c r="C13">
        <v>11001</v>
      </c>
      <c r="D13" t="s">
        <v>265</v>
      </c>
      <c r="E13">
        <v>110</v>
      </c>
      <c r="F13" t="s">
        <v>888</v>
      </c>
      <c r="G13" t="s">
        <v>880</v>
      </c>
      <c r="H13" t="s">
        <v>9</v>
      </c>
      <c r="I13">
        <v>1</v>
      </c>
      <c r="J13" t="s">
        <v>875</v>
      </c>
      <c r="K13" t="s">
        <v>876</v>
      </c>
      <c r="L13" t="s">
        <v>877</v>
      </c>
    </row>
    <row r="14" spans="1:12" x14ac:dyDescent="0.3">
      <c r="A14">
        <v>110011188</v>
      </c>
      <c r="B14" t="s">
        <v>267</v>
      </c>
      <c r="C14">
        <v>11001</v>
      </c>
      <c r="D14" t="s">
        <v>265</v>
      </c>
      <c r="E14">
        <v>110</v>
      </c>
      <c r="F14" t="s">
        <v>888</v>
      </c>
      <c r="G14" t="s">
        <v>880</v>
      </c>
      <c r="H14" t="s">
        <v>9</v>
      </c>
      <c r="I14">
        <v>1</v>
      </c>
      <c r="J14" t="s">
        <v>875</v>
      </c>
      <c r="K14" t="s">
        <v>876</v>
      </c>
      <c r="L14" t="s">
        <v>877</v>
      </c>
    </row>
    <row r="15" spans="1:12" x14ac:dyDescent="0.3">
      <c r="A15">
        <v>119041668</v>
      </c>
      <c r="B15" t="s">
        <v>499</v>
      </c>
      <c r="C15">
        <v>11904</v>
      </c>
      <c r="D15" t="s">
        <v>889</v>
      </c>
      <c r="E15">
        <v>119</v>
      </c>
      <c r="F15" t="s">
        <v>890</v>
      </c>
      <c r="G15" t="s">
        <v>874</v>
      </c>
      <c r="H15" t="s">
        <v>6</v>
      </c>
      <c r="I15">
        <v>1</v>
      </c>
      <c r="J15" t="s">
        <v>875</v>
      </c>
      <c r="K15" t="s">
        <v>876</v>
      </c>
      <c r="L15" t="s">
        <v>877</v>
      </c>
    </row>
    <row r="16" spans="1:12" x14ac:dyDescent="0.3">
      <c r="A16">
        <v>121011682</v>
      </c>
      <c r="B16" t="s">
        <v>526</v>
      </c>
      <c r="C16">
        <v>12101</v>
      </c>
      <c r="D16" t="s">
        <v>891</v>
      </c>
      <c r="E16">
        <v>121</v>
      </c>
      <c r="F16" t="s">
        <v>892</v>
      </c>
      <c r="G16" t="s">
        <v>874</v>
      </c>
      <c r="H16" t="s">
        <v>6</v>
      </c>
      <c r="I16">
        <v>1</v>
      </c>
      <c r="J16" t="s">
        <v>875</v>
      </c>
      <c r="K16" t="s">
        <v>876</v>
      </c>
      <c r="L16" t="s">
        <v>877</v>
      </c>
    </row>
    <row r="17" spans="1:12" x14ac:dyDescent="0.3">
      <c r="A17">
        <v>127011504</v>
      </c>
      <c r="B17" t="s">
        <v>662</v>
      </c>
      <c r="C17">
        <v>12701</v>
      </c>
      <c r="D17" t="s">
        <v>893</v>
      </c>
      <c r="E17">
        <v>127</v>
      </c>
      <c r="F17" t="s">
        <v>894</v>
      </c>
      <c r="G17" t="s">
        <v>874</v>
      </c>
      <c r="H17" t="s">
        <v>6</v>
      </c>
      <c r="I17">
        <v>1</v>
      </c>
      <c r="J17" t="s">
        <v>875</v>
      </c>
      <c r="K17" t="s">
        <v>876</v>
      </c>
      <c r="L17" t="s">
        <v>877</v>
      </c>
    </row>
    <row r="18" spans="1:12" x14ac:dyDescent="0.3">
      <c r="A18">
        <v>120031676</v>
      </c>
      <c r="B18" t="s">
        <v>518</v>
      </c>
      <c r="C18">
        <v>12003</v>
      </c>
      <c r="D18" t="s">
        <v>895</v>
      </c>
      <c r="E18">
        <v>120</v>
      </c>
      <c r="F18" t="s">
        <v>887</v>
      </c>
      <c r="G18" t="s">
        <v>874</v>
      </c>
      <c r="H18" t="s">
        <v>6</v>
      </c>
      <c r="I18">
        <v>1</v>
      </c>
      <c r="J18" t="s">
        <v>875</v>
      </c>
      <c r="K18" t="s">
        <v>876</v>
      </c>
      <c r="L18" t="s">
        <v>877</v>
      </c>
    </row>
    <row r="19" spans="1:12" x14ac:dyDescent="0.3">
      <c r="A19">
        <v>120031677</v>
      </c>
      <c r="B19" t="s">
        <v>519</v>
      </c>
      <c r="C19">
        <v>12003</v>
      </c>
      <c r="D19" t="s">
        <v>895</v>
      </c>
      <c r="E19">
        <v>120</v>
      </c>
      <c r="F19" t="s">
        <v>887</v>
      </c>
      <c r="G19" t="s">
        <v>874</v>
      </c>
      <c r="H19" t="s">
        <v>6</v>
      </c>
      <c r="I19">
        <v>1</v>
      </c>
      <c r="J19" t="s">
        <v>875</v>
      </c>
      <c r="K19" t="s">
        <v>876</v>
      </c>
      <c r="L19" t="s">
        <v>877</v>
      </c>
    </row>
    <row r="20" spans="1:12" x14ac:dyDescent="0.3">
      <c r="A20">
        <v>121021403</v>
      </c>
      <c r="B20" t="s">
        <v>532</v>
      </c>
      <c r="C20">
        <v>12102</v>
      </c>
      <c r="D20" t="s">
        <v>896</v>
      </c>
      <c r="E20">
        <v>121</v>
      </c>
      <c r="F20" t="s">
        <v>892</v>
      </c>
      <c r="G20" t="s">
        <v>874</v>
      </c>
      <c r="H20" t="s">
        <v>6</v>
      </c>
      <c r="I20">
        <v>1</v>
      </c>
      <c r="J20" t="s">
        <v>875</v>
      </c>
      <c r="K20" t="s">
        <v>876</v>
      </c>
      <c r="L20" t="s">
        <v>877</v>
      </c>
    </row>
    <row r="21" spans="1:12" x14ac:dyDescent="0.3">
      <c r="A21">
        <v>125011582</v>
      </c>
      <c r="B21" t="s">
        <v>616</v>
      </c>
      <c r="C21">
        <v>12501</v>
      </c>
      <c r="D21" t="s">
        <v>897</v>
      </c>
      <c r="E21">
        <v>125</v>
      </c>
      <c r="F21" t="s">
        <v>898</v>
      </c>
      <c r="G21" t="s">
        <v>874</v>
      </c>
      <c r="H21" t="s">
        <v>6</v>
      </c>
      <c r="I21">
        <v>1</v>
      </c>
      <c r="J21" t="s">
        <v>875</v>
      </c>
      <c r="K21" t="s">
        <v>876</v>
      </c>
      <c r="L21" t="s">
        <v>877</v>
      </c>
    </row>
    <row r="22" spans="1:12" x14ac:dyDescent="0.3">
      <c r="A22">
        <v>125011583</v>
      </c>
      <c r="B22" t="s">
        <v>617</v>
      </c>
      <c r="C22">
        <v>12501</v>
      </c>
      <c r="D22" t="s">
        <v>897</v>
      </c>
      <c r="E22">
        <v>125</v>
      </c>
      <c r="F22" t="s">
        <v>898</v>
      </c>
      <c r="G22" t="s">
        <v>874</v>
      </c>
      <c r="H22" t="s">
        <v>6</v>
      </c>
      <c r="I22">
        <v>1</v>
      </c>
      <c r="J22" t="s">
        <v>875</v>
      </c>
      <c r="K22" t="s">
        <v>876</v>
      </c>
      <c r="L22" t="s">
        <v>877</v>
      </c>
    </row>
    <row r="23" spans="1:12" x14ac:dyDescent="0.3">
      <c r="A23">
        <v>125011584</v>
      </c>
      <c r="B23" t="s">
        <v>618</v>
      </c>
      <c r="C23">
        <v>12501</v>
      </c>
      <c r="D23" t="s">
        <v>897</v>
      </c>
      <c r="E23">
        <v>125</v>
      </c>
      <c r="F23" t="s">
        <v>898</v>
      </c>
      <c r="G23" t="s">
        <v>874</v>
      </c>
      <c r="H23" t="s">
        <v>6</v>
      </c>
      <c r="I23">
        <v>1</v>
      </c>
      <c r="J23" t="s">
        <v>875</v>
      </c>
      <c r="K23" t="s">
        <v>876</v>
      </c>
      <c r="L23" t="s">
        <v>877</v>
      </c>
    </row>
    <row r="24" spans="1:12" x14ac:dyDescent="0.3">
      <c r="A24">
        <v>127011505</v>
      </c>
      <c r="B24" t="s">
        <v>663</v>
      </c>
      <c r="C24">
        <v>12701</v>
      </c>
      <c r="D24" t="s">
        <v>893</v>
      </c>
      <c r="E24">
        <v>127</v>
      </c>
      <c r="F24" t="s">
        <v>894</v>
      </c>
      <c r="G24" t="s">
        <v>874</v>
      </c>
      <c r="H24" t="s">
        <v>6</v>
      </c>
      <c r="I24">
        <v>1</v>
      </c>
      <c r="J24" t="s">
        <v>875</v>
      </c>
      <c r="K24" t="s">
        <v>876</v>
      </c>
      <c r="L24" t="s">
        <v>877</v>
      </c>
    </row>
    <row r="25" spans="1:12" x14ac:dyDescent="0.3">
      <c r="A25">
        <v>122021420</v>
      </c>
      <c r="B25" t="s">
        <v>552</v>
      </c>
      <c r="C25">
        <v>12202</v>
      </c>
      <c r="D25" t="s">
        <v>899</v>
      </c>
      <c r="E25">
        <v>122</v>
      </c>
      <c r="F25" t="s">
        <v>900</v>
      </c>
      <c r="G25" t="s">
        <v>874</v>
      </c>
      <c r="H25" t="s">
        <v>6</v>
      </c>
      <c r="I25">
        <v>1</v>
      </c>
      <c r="J25" t="s">
        <v>875</v>
      </c>
      <c r="K25" t="s">
        <v>876</v>
      </c>
      <c r="L25" t="s">
        <v>877</v>
      </c>
    </row>
    <row r="26" spans="1:12" x14ac:dyDescent="0.3">
      <c r="A26">
        <v>102011028</v>
      </c>
      <c r="B26" t="s">
        <v>101</v>
      </c>
      <c r="C26">
        <v>10201</v>
      </c>
      <c r="D26" t="s">
        <v>901</v>
      </c>
      <c r="E26">
        <v>102</v>
      </c>
      <c r="F26" t="s">
        <v>902</v>
      </c>
      <c r="G26" t="s">
        <v>874</v>
      </c>
      <c r="H26" t="s">
        <v>6</v>
      </c>
      <c r="I26">
        <v>1</v>
      </c>
      <c r="J26" t="s">
        <v>875</v>
      </c>
      <c r="K26" t="s">
        <v>876</v>
      </c>
      <c r="L26" t="s">
        <v>877</v>
      </c>
    </row>
    <row r="27" spans="1:12" x14ac:dyDescent="0.3">
      <c r="A27">
        <v>127011592</v>
      </c>
      <c r="B27" t="s">
        <v>664</v>
      </c>
      <c r="C27">
        <v>12701</v>
      </c>
      <c r="D27" t="s">
        <v>893</v>
      </c>
      <c r="E27">
        <v>127</v>
      </c>
      <c r="F27" t="s">
        <v>894</v>
      </c>
      <c r="G27" t="s">
        <v>874</v>
      </c>
      <c r="H27" t="s">
        <v>6</v>
      </c>
      <c r="I27">
        <v>1</v>
      </c>
      <c r="J27" t="s">
        <v>875</v>
      </c>
      <c r="K27" t="s">
        <v>876</v>
      </c>
      <c r="L27" t="s">
        <v>877</v>
      </c>
    </row>
    <row r="28" spans="1:12" x14ac:dyDescent="0.3">
      <c r="A28">
        <v>122011418</v>
      </c>
      <c r="B28" t="s">
        <v>550</v>
      </c>
      <c r="C28">
        <v>12201</v>
      </c>
      <c r="D28" t="s">
        <v>903</v>
      </c>
      <c r="E28">
        <v>122</v>
      </c>
      <c r="F28" t="s">
        <v>900</v>
      </c>
      <c r="G28" t="s">
        <v>874</v>
      </c>
      <c r="H28" t="s">
        <v>6</v>
      </c>
      <c r="I28">
        <v>1</v>
      </c>
      <c r="J28" t="s">
        <v>875</v>
      </c>
      <c r="K28" t="s">
        <v>876</v>
      </c>
      <c r="L28" t="s">
        <v>877</v>
      </c>
    </row>
    <row r="29" spans="1:12" x14ac:dyDescent="0.3">
      <c r="A29">
        <v>107041144</v>
      </c>
      <c r="B29" t="s">
        <v>222</v>
      </c>
      <c r="C29">
        <v>10704</v>
      </c>
      <c r="D29" t="s">
        <v>904</v>
      </c>
      <c r="E29">
        <v>107</v>
      </c>
      <c r="F29" t="s">
        <v>882</v>
      </c>
      <c r="G29" t="s">
        <v>880</v>
      </c>
      <c r="H29" t="s">
        <v>9</v>
      </c>
      <c r="I29">
        <v>1</v>
      </c>
      <c r="J29" t="s">
        <v>875</v>
      </c>
      <c r="K29" t="s">
        <v>876</v>
      </c>
      <c r="L29" t="s">
        <v>877</v>
      </c>
    </row>
    <row r="30" spans="1:12" x14ac:dyDescent="0.3">
      <c r="A30">
        <v>112011236</v>
      </c>
      <c r="B30" t="s">
        <v>315</v>
      </c>
      <c r="C30">
        <v>11201</v>
      </c>
      <c r="D30" t="s">
        <v>905</v>
      </c>
      <c r="E30">
        <v>112</v>
      </c>
      <c r="F30" t="s">
        <v>906</v>
      </c>
      <c r="G30" t="s">
        <v>880</v>
      </c>
      <c r="H30" t="s">
        <v>9</v>
      </c>
      <c r="I30">
        <v>1</v>
      </c>
      <c r="J30" t="s">
        <v>875</v>
      </c>
      <c r="K30" t="s">
        <v>876</v>
      </c>
      <c r="L30" t="s">
        <v>877</v>
      </c>
    </row>
    <row r="31" spans="1:12" x14ac:dyDescent="0.3">
      <c r="A31">
        <v>112011237</v>
      </c>
      <c r="B31" t="s">
        <v>316</v>
      </c>
      <c r="C31">
        <v>11201</v>
      </c>
      <c r="D31" t="s">
        <v>905</v>
      </c>
      <c r="E31">
        <v>112</v>
      </c>
      <c r="F31" t="s">
        <v>906</v>
      </c>
      <c r="G31" t="s">
        <v>880</v>
      </c>
      <c r="H31" t="s">
        <v>9</v>
      </c>
      <c r="I31">
        <v>1</v>
      </c>
      <c r="J31" t="s">
        <v>875</v>
      </c>
      <c r="K31" t="s">
        <v>876</v>
      </c>
      <c r="L31" t="s">
        <v>877</v>
      </c>
    </row>
    <row r="32" spans="1:12" x14ac:dyDescent="0.3">
      <c r="A32">
        <v>120021387</v>
      </c>
      <c r="B32" t="s">
        <v>508</v>
      </c>
      <c r="C32">
        <v>12002</v>
      </c>
      <c r="D32" t="s">
        <v>511</v>
      </c>
      <c r="E32">
        <v>120</v>
      </c>
      <c r="F32" t="s">
        <v>887</v>
      </c>
      <c r="G32" t="s">
        <v>874</v>
      </c>
      <c r="H32" t="s">
        <v>6</v>
      </c>
      <c r="I32">
        <v>1</v>
      </c>
      <c r="J32" t="s">
        <v>875</v>
      </c>
      <c r="K32" t="s">
        <v>876</v>
      </c>
      <c r="L32" t="s">
        <v>877</v>
      </c>
    </row>
    <row r="33" spans="1:12" x14ac:dyDescent="0.3">
      <c r="A33">
        <v>112011238</v>
      </c>
      <c r="B33" t="s">
        <v>317</v>
      </c>
      <c r="C33">
        <v>11201</v>
      </c>
      <c r="D33" t="s">
        <v>905</v>
      </c>
      <c r="E33">
        <v>112</v>
      </c>
      <c r="F33" t="s">
        <v>906</v>
      </c>
      <c r="G33" t="s">
        <v>880</v>
      </c>
      <c r="H33" t="s">
        <v>9</v>
      </c>
      <c r="I33">
        <v>1</v>
      </c>
      <c r="J33" t="s">
        <v>875</v>
      </c>
      <c r="K33" t="s">
        <v>876</v>
      </c>
      <c r="L33" t="s">
        <v>877</v>
      </c>
    </row>
    <row r="34" spans="1:12" x14ac:dyDescent="0.3">
      <c r="A34">
        <v>117011320</v>
      </c>
      <c r="B34" t="s">
        <v>414</v>
      </c>
      <c r="C34">
        <v>11701</v>
      </c>
      <c r="D34" t="s">
        <v>415</v>
      </c>
      <c r="E34">
        <v>117</v>
      </c>
      <c r="F34" t="s">
        <v>907</v>
      </c>
      <c r="G34" t="s">
        <v>874</v>
      </c>
      <c r="H34" t="s">
        <v>6</v>
      </c>
      <c r="I34">
        <v>1</v>
      </c>
      <c r="J34" t="s">
        <v>875</v>
      </c>
      <c r="K34" t="s">
        <v>876</v>
      </c>
      <c r="L34" t="s">
        <v>877</v>
      </c>
    </row>
    <row r="35" spans="1:12" x14ac:dyDescent="0.3">
      <c r="A35">
        <v>119011571</v>
      </c>
      <c r="B35" t="s">
        <v>468</v>
      </c>
      <c r="C35">
        <v>11901</v>
      </c>
      <c r="D35" t="s">
        <v>908</v>
      </c>
      <c r="E35">
        <v>119</v>
      </c>
      <c r="F35" t="s">
        <v>890</v>
      </c>
      <c r="G35" t="s">
        <v>874</v>
      </c>
      <c r="H35" t="s">
        <v>6</v>
      </c>
      <c r="I35">
        <v>1</v>
      </c>
      <c r="J35" t="s">
        <v>875</v>
      </c>
      <c r="K35" t="s">
        <v>876</v>
      </c>
      <c r="L35" t="s">
        <v>877</v>
      </c>
    </row>
    <row r="36" spans="1:12" x14ac:dyDescent="0.3">
      <c r="A36">
        <v>119011572</v>
      </c>
      <c r="B36" t="s">
        <v>469</v>
      </c>
      <c r="C36">
        <v>11901</v>
      </c>
      <c r="D36" t="s">
        <v>908</v>
      </c>
      <c r="E36">
        <v>119</v>
      </c>
      <c r="F36" t="s">
        <v>890</v>
      </c>
      <c r="G36" t="s">
        <v>874</v>
      </c>
      <c r="H36" t="s">
        <v>6</v>
      </c>
      <c r="I36">
        <v>1</v>
      </c>
      <c r="J36" t="s">
        <v>875</v>
      </c>
      <c r="K36" t="s">
        <v>876</v>
      </c>
      <c r="L36" t="s">
        <v>877</v>
      </c>
    </row>
    <row r="37" spans="1:12" x14ac:dyDescent="0.3">
      <c r="A37">
        <v>112031550</v>
      </c>
      <c r="B37" t="s">
        <v>334</v>
      </c>
      <c r="C37">
        <v>11203</v>
      </c>
      <c r="D37" t="s">
        <v>909</v>
      </c>
      <c r="E37">
        <v>112</v>
      </c>
      <c r="F37" t="s">
        <v>906</v>
      </c>
      <c r="G37" t="s">
        <v>880</v>
      </c>
      <c r="H37" t="s">
        <v>9</v>
      </c>
      <c r="I37">
        <v>1</v>
      </c>
      <c r="J37" t="s">
        <v>875</v>
      </c>
      <c r="K37" t="s">
        <v>876</v>
      </c>
      <c r="L37" t="s">
        <v>877</v>
      </c>
    </row>
    <row r="38" spans="1:12" x14ac:dyDescent="0.3">
      <c r="A38">
        <v>123031445</v>
      </c>
      <c r="B38" t="s">
        <v>586</v>
      </c>
      <c r="C38">
        <v>12303</v>
      </c>
      <c r="D38" t="s">
        <v>910</v>
      </c>
      <c r="E38">
        <v>123</v>
      </c>
      <c r="F38" t="s">
        <v>911</v>
      </c>
      <c r="G38" t="s">
        <v>874</v>
      </c>
      <c r="H38" t="s">
        <v>6</v>
      </c>
      <c r="I38">
        <v>1</v>
      </c>
      <c r="J38" t="s">
        <v>875</v>
      </c>
      <c r="K38" t="s">
        <v>876</v>
      </c>
      <c r="L38" t="s">
        <v>877</v>
      </c>
    </row>
    <row r="39" spans="1:12" x14ac:dyDescent="0.3">
      <c r="A39">
        <v>119011354</v>
      </c>
      <c r="B39" t="s">
        <v>462</v>
      </c>
      <c r="C39">
        <v>11901</v>
      </c>
      <c r="D39" t="s">
        <v>908</v>
      </c>
      <c r="E39">
        <v>119</v>
      </c>
      <c r="F39" t="s">
        <v>890</v>
      </c>
      <c r="G39" t="s">
        <v>874</v>
      </c>
      <c r="H39" t="s">
        <v>6</v>
      </c>
      <c r="I39">
        <v>1</v>
      </c>
      <c r="J39" t="s">
        <v>875</v>
      </c>
      <c r="K39" t="s">
        <v>876</v>
      </c>
      <c r="L39" t="s">
        <v>877</v>
      </c>
    </row>
    <row r="40" spans="1:12" x14ac:dyDescent="0.3">
      <c r="A40">
        <v>102021044</v>
      </c>
      <c r="B40" t="s">
        <v>117</v>
      </c>
      <c r="C40">
        <v>10202</v>
      </c>
      <c r="D40" t="s">
        <v>130</v>
      </c>
      <c r="E40">
        <v>102</v>
      </c>
      <c r="F40" t="s">
        <v>902</v>
      </c>
      <c r="G40" t="s">
        <v>874</v>
      </c>
      <c r="H40" t="s">
        <v>6</v>
      </c>
      <c r="I40">
        <v>1</v>
      </c>
      <c r="J40" t="s">
        <v>875</v>
      </c>
      <c r="K40" t="s">
        <v>876</v>
      </c>
      <c r="L40" t="s">
        <v>877</v>
      </c>
    </row>
    <row r="41" spans="1:12" x14ac:dyDescent="0.3">
      <c r="A41">
        <v>101041017</v>
      </c>
      <c r="B41" t="s">
        <v>84</v>
      </c>
      <c r="C41">
        <v>10104</v>
      </c>
      <c r="D41" t="s">
        <v>912</v>
      </c>
      <c r="E41">
        <v>101</v>
      </c>
      <c r="F41" t="s">
        <v>913</v>
      </c>
      <c r="G41" t="s">
        <v>880</v>
      </c>
      <c r="H41" t="s">
        <v>9</v>
      </c>
      <c r="I41">
        <v>1</v>
      </c>
      <c r="J41" t="s">
        <v>875</v>
      </c>
      <c r="K41" t="s">
        <v>876</v>
      </c>
      <c r="L41" t="s">
        <v>877</v>
      </c>
    </row>
    <row r="42" spans="1:12" x14ac:dyDescent="0.3">
      <c r="A42">
        <v>101041018</v>
      </c>
      <c r="B42" t="s">
        <v>85</v>
      </c>
      <c r="C42">
        <v>10104</v>
      </c>
      <c r="D42" t="s">
        <v>912</v>
      </c>
      <c r="E42">
        <v>101</v>
      </c>
      <c r="F42" t="s">
        <v>913</v>
      </c>
      <c r="G42" t="s">
        <v>880</v>
      </c>
      <c r="H42" t="s">
        <v>9</v>
      </c>
      <c r="I42">
        <v>1</v>
      </c>
      <c r="J42" t="s">
        <v>875</v>
      </c>
      <c r="K42" t="s">
        <v>876</v>
      </c>
      <c r="L42" t="s">
        <v>877</v>
      </c>
    </row>
    <row r="43" spans="1:12" x14ac:dyDescent="0.3">
      <c r="A43">
        <v>103011059</v>
      </c>
      <c r="B43" t="s">
        <v>131</v>
      </c>
      <c r="C43">
        <v>10301</v>
      </c>
      <c r="D43" t="s">
        <v>914</v>
      </c>
      <c r="E43">
        <v>103</v>
      </c>
      <c r="F43" t="s">
        <v>915</v>
      </c>
      <c r="G43" t="s">
        <v>880</v>
      </c>
      <c r="H43" t="s">
        <v>9</v>
      </c>
      <c r="I43">
        <v>1</v>
      </c>
      <c r="J43" t="s">
        <v>875</v>
      </c>
      <c r="K43" t="s">
        <v>876</v>
      </c>
      <c r="L43" t="s">
        <v>877</v>
      </c>
    </row>
    <row r="44" spans="1:12" x14ac:dyDescent="0.3">
      <c r="A44">
        <v>103011612</v>
      </c>
      <c r="B44" t="s">
        <v>134</v>
      </c>
      <c r="C44">
        <v>10301</v>
      </c>
      <c r="D44" t="s">
        <v>914</v>
      </c>
      <c r="E44">
        <v>103</v>
      </c>
      <c r="F44" t="s">
        <v>915</v>
      </c>
      <c r="G44" t="s">
        <v>880</v>
      </c>
      <c r="H44" t="s">
        <v>9</v>
      </c>
      <c r="I44">
        <v>1</v>
      </c>
      <c r="J44" t="s">
        <v>875</v>
      </c>
      <c r="K44" t="s">
        <v>876</v>
      </c>
      <c r="L44" t="s">
        <v>877</v>
      </c>
    </row>
    <row r="45" spans="1:12" x14ac:dyDescent="0.3">
      <c r="A45">
        <v>103011613</v>
      </c>
      <c r="B45" t="s">
        <v>135</v>
      </c>
      <c r="C45">
        <v>10301</v>
      </c>
      <c r="D45" t="s">
        <v>914</v>
      </c>
      <c r="E45">
        <v>103</v>
      </c>
      <c r="F45" t="s">
        <v>915</v>
      </c>
      <c r="G45" t="s">
        <v>880</v>
      </c>
      <c r="H45" t="s">
        <v>9</v>
      </c>
      <c r="I45">
        <v>1</v>
      </c>
      <c r="J45" t="s">
        <v>875</v>
      </c>
      <c r="K45" t="s">
        <v>876</v>
      </c>
      <c r="L45" t="s">
        <v>877</v>
      </c>
    </row>
    <row r="46" spans="1:12" x14ac:dyDescent="0.3">
      <c r="A46">
        <v>103011060</v>
      </c>
      <c r="B46" t="s">
        <v>132</v>
      </c>
      <c r="C46">
        <v>10301</v>
      </c>
      <c r="D46" t="s">
        <v>914</v>
      </c>
      <c r="E46">
        <v>103</v>
      </c>
      <c r="F46" t="s">
        <v>915</v>
      </c>
      <c r="G46" t="s">
        <v>880</v>
      </c>
      <c r="H46" t="s">
        <v>9</v>
      </c>
      <c r="I46">
        <v>1</v>
      </c>
      <c r="J46" t="s">
        <v>875</v>
      </c>
      <c r="K46" t="s">
        <v>876</v>
      </c>
      <c r="L46" t="s">
        <v>877</v>
      </c>
    </row>
    <row r="47" spans="1:12" x14ac:dyDescent="0.3">
      <c r="A47">
        <v>115011290</v>
      </c>
      <c r="B47" t="s">
        <v>371</v>
      </c>
      <c r="C47">
        <v>11501</v>
      </c>
      <c r="D47" t="s">
        <v>916</v>
      </c>
      <c r="E47">
        <v>115</v>
      </c>
      <c r="F47" t="s">
        <v>917</v>
      </c>
      <c r="G47" t="s">
        <v>874</v>
      </c>
      <c r="H47" t="s">
        <v>6</v>
      </c>
      <c r="I47">
        <v>1</v>
      </c>
      <c r="J47" t="s">
        <v>875</v>
      </c>
      <c r="K47" t="s">
        <v>876</v>
      </c>
      <c r="L47" t="s">
        <v>877</v>
      </c>
    </row>
    <row r="48" spans="1:12" x14ac:dyDescent="0.3">
      <c r="A48">
        <v>115011291</v>
      </c>
      <c r="B48" t="s">
        <v>372</v>
      </c>
      <c r="C48">
        <v>11501</v>
      </c>
      <c r="D48" t="s">
        <v>916</v>
      </c>
      <c r="E48">
        <v>115</v>
      </c>
      <c r="F48" t="s">
        <v>917</v>
      </c>
      <c r="G48" t="s">
        <v>874</v>
      </c>
      <c r="H48" t="s">
        <v>6</v>
      </c>
      <c r="I48">
        <v>1</v>
      </c>
      <c r="J48" t="s">
        <v>875</v>
      </c>
      <c r="K48" t="s">
        <v>876</v>
      </c>
      <c r="L48" t="s">
        <v>877</v>
      </c>
    </row>
    <row r="49" spans="1:12" x14ac:dyDescent="0.3">
      <c r="A49">
        <v>122021421</v>
      </c>
      <c r="B49" t="s">
        <v>553</v>
      </c>
      <c r="C49">
        <v>12202</v>
      </c>
      <c r="D49" t="s">
        <v>899</v>
      </c>
      <c r="E49">
        <v>122</v>
      </c>
      <c r="F49" t="s">
        <v>900</v>
      </c>
      <c r="G49" t="s">
        <v>874</v>
      </c>
      <c r="H49" t="s">
        <v>6</v>
      </c>
      <c r="I49">
        <v>1</v>
      </c>
      <c r="J49" t="s">
        <v>875</v>
      </c>
      <c r="K49" t="s">
        <v>876</v>
      </c>
      <c r="L49" t="s">
        <v>877</v>
      </c>
    </row>
    <row r="50" spans="1:12" x14ac:dyDescent="0.3">
      <c r="A50">
        <v>122031424</v>
      </c>
      <c r="B50" t="s">
        <v>557</v>
      </c>
      <c r="C50">
        <v>12203</v>
      </c>
      <c r="D50" t="s">
        <v>918</v>
      </c>
      <c r="E50">
        <v>122</v>
      </c>
      <c r="F50" t="s">
        <v>900</v>
      </c>
      <c r="G50" t="s">
        <v>874</v>
      </c>
      <c r="H50" t="s">
        <v>6</v>
      </c>
      <c r="I50">
        <v>1</v>
      </c>
      <c r="J50" t="s">
        <v>875</v>
      </c>
      <c r="K50" t="s">
        <v>876</v>
      </c>
      <c r="L50" t="s">
        <v>877</v>
      </c>
    </row>
    <row r="51" spans="1:12" x14ac:dyDescent="0.3">
      <c r="A51">
        <v>101041019</v>
      </c>
      <c r="B51" t="s">
        <v>86</v>
      </c>
      <c r="C51">
        <v>10104</v>
      </c>
      <c r="D51" t="s">
        <v>912</v>
      </c>
      <c r="E51">
        <v>101</v>
      </c>
      <c r="F51" t="s">
        <v>913</v>
      </c>
      <c r="G51" t="s">
        <v>880</v>
      </c>
      <c r="H51" t="s">
        <v>9</v>
      </c>
      <c r="I51">
        <v>1</v>
      </c>
      <c r="J51" t="s">
        <v>875</v>
      </c>
      <c r="K51" t="s">
        <v>876</v>
      </c>
      <c r="L51" t="s">
        <v>877</v>
      </c>
    </row>
    <row r="52" spans="1:12" x14ac:dyDescent="0.3">
      <c r="A52">
        <v>101041020</v>
      </c>
      <c r="B52" t="s">
        <v>87</v>
      </c>
      <c r="C52">
        <v>10104</v>
      </c>
      <c r="D52" t="s">
        <v>912</v>
      </c>
      <c r="E52">
        <v>101</v>
      </c>
      <c r="F52" t="s">
        <v>913</v>
      </c>
      <c r="G52" t="s">
        <v>880</v>
      </c>
      <c r="H52" t="s">
        <v>9</v>
      </c>
      <c r="I52">
        <v>1</v>
      </c>
      <c r="J52" t="s">
        <v>875</v>
      </c>
      <c r="K52" t="s">
        <v>876</v>
      </c>
      <c r="L52" t="s">
        <v>877</v>
      </c>
    </row>
    <row r="53" spans="1:12" x14ac:dyDescent="0.3">
      <c r="A53">
        <v>118011649</v>
      </c>
      <c r="B53" t="s">
        <v>449</v>
      </c>
      <c r="C53">
        <v>11801</v>
      </c>
      <c r="D53" t="s">
        <v>919</v>
      </c>
      <c r="E53">
        <v>118</v>
      </c>
      <c r="F53" t="s">
        <v>920</v>
      </c>
      <c r="G53" t="s">
        <v>874</v>
      </c>
      <c r="H53" t="s">
        <v>6</v>
      </c>
      <c r="I53">
        <v>1</v>
      </c>
      <c r="J53" t="s">
        <v>875</v>
      </c>
      <c r="K53" t="s">
        <v>876</v>
      </c>
      <c r="L53" t="s">
        <v>877</v>
      </c>
    </row>
    <row r="54" spans="1:12" x14ac:dyDescent="0.3">
      <c r="A54">
        <v>104021083</v>
      </c>
      <c r="B54" t="s">
        <v>157</v>
      </c>
      <c r="C54">
        <v>10402</v>
      </c>
      <c r="D54" t="s">
        <v>921</v>
      </c>
      <c r="E54">
        <v>104</v>
      </c>
      <c r="F54" t="s">
        <v>922</v>
      </c>
      <c r="G54" t="s">
        <v>880</v>
      </c>
      <c r="H54" t="s">
        <v>9</v>
      </c>
      <c r="I54">
        <v>1</v>
      </c>
      <c r="J54" t="s">
        <v>875</v>
      </c>
      <c r="K54" t="s">
        <v>876</v>
      </c>
      <c r="L54" t="s">
        <v>877</v>
      </c>
    </row>
    <row r="55" spans="1:12" x14ac:dyDescent="0.3">
      <c r="A55">
        <v>111011206</v>
      </c>
      <c r="B55" t="s">
        <v>285</v>
      </c>
      <c r="C55">
        <v>11101</v>
      </c>
      <c r="D55" t="s">
        <v>923</v>
      </c>
      <c r="E55">
        <v>111</v>
      </c>
      <c r="F55" t="s">
        <v>879</v>
      </c>
      <c r="G55" t="s">
        <v>880</v>
      </c>
      <c r="H55" t="s">
        <v>9</v>
      </c>
      <c r="I55">
        <v>1</v>
      </c>
      <c r="J55" t="s">
        <v>875</v>
      </c>
      <c r="K55" t="s">
        <v>876</v>
      </c>
      <c r="L55" t="s">
        <v>877</v>
      </c>
    </row>
    <row r="56" spans="1:12" x14ac:dyDescent="0.3">
      <c r="A56">
        <v>111011207</v>
      </c>
      <c r="B56" t="s">
        <v>286</v>
      </c>
      <c r="C56">
        <v>11101</v>
      </c>
      <c r="D56" t="s">
        <v>923</v>
      </c>
      <c r="E56">
        <v>111</v>
      </c>
      <c r="F56" t="s">
        <v>879</v>
      </c>
      <c r="G56" t="s">
        <v>880</v>
      </c>
      <c r="H56" t="s">
        <v>9</v>
      </c>
      <c r="I56">
        <v>1</v>
      </c>
      <c r="J56" t="s">
        <v>875</v>
      </c>
      <c r="K56" t="s">
        <v>876</v>
      </c>
      <c r="L56" t="s">
        <v>877</v>
      </c>
    </row>
    <row r="57" spans="1:12" x14ac:dyDescent="0.3">
      <c r="A57">
        <v>119021362</v>
      </c>
      <c r="B57" t="s">
        <v>474</v>
      </c>
      <c r="C57">
        <v>11902</v>
      </c>
      <c r="D57" t="s">
        <v>924</v>
      </c>
      <c r="E57">
        <v>119</v>
      </c>
      <c r="F57" t="s">
        <v>890</v>
      </c>
      <c r="G57" t="s">
        <v>874</v>
      </c>
      <c r="H57" t="s">
        <v>6</v>
      </c>
      <c r="I57">
        <v>1</v>
      </c>
      <c r="J57" t="s">
        <v>875</v>
      </c>
      <c r="K57" t="s">
        <v>876</v>
      </c>
      <c r="L57" t="s">
        <v>877</v>
      </c>
    </row>
    <row r="58" spans="1:12" x14ac:dyDescent="0.3">
      <c r="A58">
        <v>122031692</v>
      </c>
      <c r="B58" t="s">
        <v>563</v>
      </c>
      <c r="C58">
        <v>12203</v>
      </c>
      <c r="D58" t="s">
        <v>918</v>
      </c>
      <c r="E58">
        <v>122</v>
      </c>
      <c r="F58" t="s">
        <v>900</v>
      </c>
      <c r="G58" t="s">
        <v>874</v>
      </c>
      <c r="H58" t="s">
        <v>6</v>
      </c>
      <c r="I58">
        <v>1</v>
      </c>
      <c r="J58" t="s">
        <v>875</v>
      </c>
      <c r="K58" t="s">
        <v>876</v>
      </c>
      <c r="L58" t="s">
        <v>877</v>
      </c>
    </row>
    <row r="59" spans="1:12" x14ac:dyDescent="0.3">
      <c r="A59">
        <v>125011585</v>
      </c>
      <c r="B59" t="s">
        <v>619</v>
      </c>
      <c r="C59">
        <v>12501</v>
      </c>
      <c r="D59" t="s">
        <v>897</v>
      </c>
      <c r="E59">
        <v>125</v>
      </c>
      <c r="F59" t="s">
        <v>898</v>
      </c>
      <c r="G59" t="s">
        <v>874</v>
      </c>
      <c r="H59" t="s">
        <v>6</v>
      </c>
      <c r="I59">
        <v>1</v>
      </c>
      <c r="J59" t="s">
        <v>875</v>
      </c>
      <c r="K59" t="s">
        <v>876</v>
      </c>
      <c r="L59" t="s">
        <v>877</v>
      </c>
    </row>
    <row r="60" spans="1:12" x14ac:dyDescent="0.3">
      <c r="A60">
        <v>111031223</v>
      </c>
      <c r="B60" t="s">
        <v>302</v>
      </c>
      <c r="C60">
        <v>11103</v>
      </c>
      <c r="D60" t="s">
        <v>878</v>
      </c>
      <c r="E60">
        <v>111</v>
      </c>
      <c r="F60" t="s">
        <v>879</v>
      </c>
      <c r="G60" t="s">
        <v>880</v>
      </c>
      <c r="H60" t="s">
        <v>9</v>
      </c>
      <c r="I60">
        <v>1</v>
      </c>
      <c r="J60" t="s">
        <v>875</v>
      </c>
      <c r="K60" t="s">
        <v>876</v>
      </c>
      <c r="L60" t="s">
        <v>877</v>
      </c>
    </row>
    <row r="61" spans="1:12" x14ac:dyDescent="0.3">
      <c r="A61">
        <v>107011545</v>
      </c>
      <c r="B61" t="s">
        <v>210</v>
      </c>
      <c r="C61">
        <v>10701</v>
      </c>
      <c r="D61" t="s">
        <v>925</v>
      </c>
      <c r="E61">
        <v>107</v>
      </c>
      <c r="F61" t="s">
        <v>882</v>
      </c>
      <c r="G61" t="s">
        <v>880</v>
      </c>
      <c r="H61" t="s">
        <v>9</v>
      </c>
      <c r="I61">
        <v>1</v>
      </c>
      <c r="J61" t="s">
        <v>875</v>
      </c>
      <c r="K61" t="s">
        <v>876</v>
      </c>
      <c r="L61" t="s">
        <v>877</v>
      </c>
    </row>
    <row r="62" spans="1:12" x14ac:dyDescent="0.3">
      <c r="A62">
        <v>121021404</v>
      </c>
      <c r="B62" t="s">
        <v>533</v>
      </c>
      <c r="C62">
        <v>12102</v>
      </c>
      <c r="D62" t="s">
        <v>896</v>
      </c>
      <c r="E62">
        <v>121</v>
      </c>
      <c r="F62" t="s">
        <v>892</v>
      </c>
      <c r="G62" t="s">
        <v>874</v>
      </c>
      <c r="H62" t="s">
        <v>6</v>
      </c>
      <c r="I62">
        <v>1</v>
      </c>
      <c r="J62" t="s">
        <v>875</v>
      </c>
      <c r="K62" t="s">
        <v>876</v>
      </c>
      <c r="L62" t="s">
        <v>877</v>
      </c>
    </row>
    <row r="63" spans="1:12" x14ac:dyDescent="0.3">
      <c r="A63">
        <v>114011272</v>
      </c>
      <c r="B63" t="s">
        <v>353</v>
      </c>
      <c r="C63">
        <v>11401</v>
      </c>
      <c r="D63" t="s">
        <v>926</v>
      </c>
      <c r="E63">
        <v>114</v>
      </c>
      <c r="F63" t="s">
        <v>927</v>
      </c>
      <c r="G63" t="s">
        <v>880</v>
      </c>
      <c r="H63" t="s">
        <v>9</v>
      </c>
      <c r="I63">
        <v>1</v>
      </c>
      <c r="J63" t="s">
        <v>875</v>
      </c>
      <c r="K63" t="s">
        <v>876</v>
      </c>
      <c r="L63" t="s">
        <v>877</v>
      </c>
    </row>
    <row r="64" spans="1:12" x14ac:dyDescent="0.3">
      <c r="A64">
        <v>119041669</v>
      </c>
      <c r="B64" t="s">
        <v>500</v>
      </c>
      <c r="C64">
        <v>11904</v>
      </c>
      <c r="D64" t="s">
        <v>889</v>
      </c>
      <c r="E64">
        <v>119</v>
      </c>
      <c r="F64" t="s">
        <v>890</v>
      </c>
      <c r="G64" t="s">
        <v>874</v>
      </c>
      <c r="H64" t="s">
        <v>6</v>
      </c>
      <c r="I64">
        <v>1</v>
      </c>
      <c r="J64" t="s">
        <v>875</v>
      </c>
      <c r="K64" t="s">
        <v>876</v>
      </c>
      <c r="L64" t="s">
        <v>877</v>
      </c>
    </row>
    <row r="65" spans="1:12" x14ac:dyDescent="0.3">
      <c r="A65">
        <v>119041670</v>
      </c>
      <c r="B65" t="s">
        <v>501</v>
      </c>
      <c r="C65">
        <v>11904</v>
      </c>
      <c r="D65" t="s">
        <v>889</v>
      </c>
      <c r="E65">
        <v>119</v>
      </c>
      <c r="F65" t="s">
        <v>890</v>
      </c>
      <c r="G65" t="s">
        <v>874</v>
      </c>
      <c r="H65" t="s">
        <v>6</v>
      </c>
      <c r="I65">
        <v>1</v>
      </c>
      <c r="J65" t="s">
        <v>875</v>
      </c>
      <c r="K65" t="s">
        <v>876</v>
      </c>
      <c r="L65" t="s">
        <v>877</v>
      </c>
    </row>
    <row r="66" spans="1:12" x14ac:dyDescent="0.3">
      <c r="A66">
        <v>116031313</v>
      </c>
      <c r="B66" t="s">
        <v>407</v>
      </c>
      <c r="C66">
        <v>11603</v>
      </c>
      <c r="D66" t="s">
        <v>928</v>
      </c>
      <c r="E66">
        <v>116</v>
      </c>
      <c r="F66" t="s">
        <v>873</v>
      </c>
      <c r="G66" t="s">
        <v>874</v>
      </c>
      <c r="H66" t="s">
        <v>6</v>
      </c>
      <c r="I66">
        <v>1</v>
      </c>
      <c r="J66" t="s">
        <v>875</v>
      </c>
      <c r="K66" t="s">
        <v>876</v>
      </c>
      <c r="L66" t="s">
        <v>877</v>
      </c>
    </row>
    <row r="67" spans="1:12" x14ac:dyDescent="0.3">
      <c r="A67">
        <v>115031299</v>
      </c>
      <c r="B67" t="s">
        <v>385</v>
      </c>
      <c r="C67">
        <v>11503</v>
      </c>
      <c r="D67" t="s">
        <v>929</v>
      </c>
      <c r="E67">
        <v>115</v>
      </c>
      <c r="F67" t="s">
        <v>917</v>
      </c>
      <c r="G67" t="s">
        <v>874</v>
      </c>
      <c r="H67" t="s">
        <v>6</v>
      </c>
      <c r="I67">
        <v>1</v>
      </c>
      <c r="J67" t="s">
        <v>875</v>
      </c>
      <c r="K67" t="s">
        <v>876</v>
      </c>
      <c r="L67" t="s">
        <v>877</v>
      </c>
    </row>
    <row r="68" spans="1:12" x14ac:dyDescent="0.3">
      <c r="A68">
        <v>124011449</v>
      </c>
      <c r="B68" t="s">
        <v>590</v>
      </c>
      <c r="C68">
        <v>12401</v>
      </c>
      <c r="D68" t="s">
        <v>930</v>
      </c>
      <c r="E68">
        <v>124</v>
      </c>
      <c r="F68" t="s">
        <v>931</v>
      </c>
      <c r="G68" t="s">
        <v>874</v>
      </c>
      <c r="H68" t="s">
        <v>6</v>
      </c>
      <c r="I68">
        <v>1</v>
      </c>
      <c r="J68" t="s">
        <v>875</v>
      </c>
      <c r="K68" t="s">
        <v>876</v>
      </c>
      <c r="L68" t="s">
        <v>877</v>
      </c>
    </row>
    <row r="69" spans="1:12" x14ac:dyDescent="0.3">
      <c r="A69">
        <v>116011560</v>
      </c>
      <c r="B69" t="s">
        <v>395</v>
      </c>
      <c r="C69">
        <v>11601</v>
      </c>
      <c r="D69" t="s">
        <v>932</v>
      </c>
      <c r="E69">
        <v>116</v>
      </c>
      <c r="F69" t="s">
        <v>873</v>
      </c>
      <c r="G69" t="s">
        <v>874</v>
      </c>
      <c r="H69" t="s">
        <v>6</v>
      </c>
      <c r="I69">
        <v>1</v>
      </c>
      <c r="J69" t="s">
        <v>875</v>
      </c>
      <c r="K69" t="s">
        <v>876</v>
      </c>
      <c r="L69" t="s">
        <v>877</v>
      </c>
    </row>
    <row r="70" spans="1:12" x14ac:dyDescent="0.3">
      <c r="A70">
        <v>116011561</v>
      </c>
      <c r="B70" t="s">
        <v>5</v>
      </c>
      <c r="C70">
        <v>11601</v>
      </c>
      <c r="D70" t="s">
        <v>932</v>
      </c>
      <c r="E70">
        <v>116</v>
      </c>
      <c r="F70" t="s">
        <v>873</v>
      </c>
      <c r="G70" t="s">
        <v>874</v>
      </c>
      <c r="H70" t="s">
        <v>6</v>
      </c>
      <c r="I70">
        <v>1</v>
      </c>
      <c r="J70" t="s">
        <v>875</v>
      </c>
      <c r="K70" t="s">
        <v>876</v>
      </c>
      <c r="L70" t="s">
        <v>877</v>
      </c>
    </row>
    <row r="71" spans="1:12" x14ac:dyDescent="0.3">
      <c r="A71">
        <v>116011303</v>
      </c>
      <c r="B71" t="s">
        <v>391</v>
      </c>
      <c r="C71">
        <v>11601</v>
      </c>
      <c r="D71" t="s">
        <v>932</v>
      </c>
      <c r="E71">
        <v>116</v>
      </c>
      <c r="F71" t="s">
        <v>873</v>
      </c>
      <c r="G71" t="s">
        <v>874</v>
      </c>
      <c r="H71" t="s">
        <v>6</v>
      </c>
      <c r="I71">
        <v>1</v>
      </c>
      <c r="J71" t="s">
        <v>875</v>
      </c>
      <c r="K71" t="s">
        <v>876</v>
      </c>
      <c r="L71" t="s">
        <v>877</v>
      </c>
    </row>
    <row r="72" spans="1:12" x14ac:dyDescent="0.3">
      <c r="A72">
        <v>116011304</v>
      </c>
      <c r="B72" t="s">
        <v>392</v>
      </c>
      <c r="C72">
        <v>11601</v>
      </c>
      <c r="D72" t="s">
        <v>932</v>
      </c>
      <c r="E72">
        <v>116</v>
      </c>
      <c r="F72" t="s">
        <v>873</v>
      </c>
      <c r="G72" t="s">
        <v>874</v>
      </c>
      <c r="H72" t="s">
        <v>6</v>
      </c>
      <c r="I72">
        <v>1</v>
      </c>
      <c r="J72" t="s">
        <v>875</v>
      </c>
      <c r="K72" t="s">
        <v>876</v>
      </c>
      <c r="L72" t="s">
        <v>877</v>
      </c>
    </row>
    <row r="73" spans="1:12" x14ac:dyDescent="0.3">
      <c r="A73">
        <v>124011450</v>
      </c>
      <c r="B73" t="s">
        <v>591</v>
      </c>
      <c r="C73">
        <v>12401</v>
      </c>
      <c r="D73" t="s">
        <v>930</v>
      </c>
      <c r="E73">
        <v>124</v>
      </c>
      <c r="F73" t="s">
        <v>931</v>
      </c>
      <c r="G73" t="s">
        <v>874</v>
      </c>
      <c r="H73" t="s">
        <v>6</v>
      </c>
      <c r="I73">
        <v>1</v>
      </c>
      <c r="J73" t="s">
        <v>875</v>
      </c>
      <c r="K73" t="s">
        <v>876</v>
      </c>
      <c r="L73" t="s">
        <v>877</v>
      </c>
    </row>
    <row r="74" spans="1:12" x14ac:dyDescent="0.3">
      <c r="A74">
        <v>103041076</v>
      </c>
      <c r="B74" t="s">
        <v>150</v>
      </c>
      <c r="C74">
        <v>10304</v>
      </c>
      <c r="D74" t="s">
        <v>151</v>
      </c>
      <c r="E74">
        <v>103</v>
      </c>
      <c r="F74" t="s">
        <v>915</v>
      </c>
      <c r="G74" t="s">
        <v>880</v>
      </c>
      <c r="H74" t="s">
        <v>9</v>
      </c>
      <c r="I74">
        <v>1</v>
      </c>
      <c r="J74" t="s">
        <v>875</v>
      </c>
      <c r="K74" t="s">
        <v>876</v>
      </c>
      <c r="L74" t="s">
        <v>877</v>
      </c>
    </row>
    <row r="75" spans="1:12" x14ac:dyDescent="0.3">
      <c r="A75">
        <v>102021045</v>
      </c>
      <c r="B75" t="s">
        <v>118</v>
      </c>
      <c r="C75">
        <v>10202</v>
      </c>
      <c r="D75" t="s">
        <v>130</v>
      </c>
      <c r="E75">
        <v>102</v>
      </c>
      <c r="F75" t="s">
        <v>902</v>
      </c>
      <c r="G75" t="s">
        <v>874</v>
      </c>
      <c r="H75" t="s">
        <v>6</v>
      </c>
      <c r="I75">
        <v>1</v>
      </c>
      <c r="J75" t="s">
        <v>875</v>
      </c>
      <c r="K75" t="s">
        <v>876</v>
      </c>
      <c r="L75" t="s">
        <v>877</v>
      </c>
    </row>
    <row r="76" spans="1:12" x14ac:dyDescent="0.3">
      <c r="A76">
        <v>124011451</v>
      </c>
      <c r="B76" t="s">
        <v>592</v>
      </c>
      <c r="C76">
        <v>12401</v>
      </c>
      <c r="D76" t="s">
        <v>930</v>
      </c>
      <c r="E76">
        <v>124</v>
      </c>
      <c r="F76" t="s">
        <v>931</v>
      </c>
      <c r="G76" t="s">
        <v>874</v>
      </c>
      <c r="H76" t="s">
        <v>6</v>
      </c>
      <c r="I76">
        <v>1</v>
      </c>
      <c r="J76" t="s">
        <v>875</v>
      </c>
      <c r="K76" t="s">
        <v>876</v>
      </c>
      <c r="L76" t="s">
        <v>877</v>
      </c>
    </row>
    <row r="77" spans="1:12" x14ac:dyDescent="0.3">
      <c r="A77">
        <v>124021456</v>
      </c>
      <c r="B77" t="s">
        <v>597</v>
      </c>
      <c r="C77">
        <v>12402</v>
      </c>
      <c r="D77" t="s">
        <v>597</v>
      </c>
      <c r="E77">
        <v>124</v>
      </c>
      <c r="F77" t="s">
        <v>931</v>
      </c>
      <c r="G77" t="s">
        <v>874</v>
      </c>
      <c r="H77" t="s">
        <v>6</v>
      </c>
      <c r="I77">
        <v>1</v>
      </c>
      <c r="J77" t="s">
        <v>875</v>
      </c>
      <c r="K77" t="s">
        <v>876</v>
      </c>
      <c r="L77" t="s">
        <v>877</v>
      </c>
    </row>
    <row r="78" spans="1:12" x14ac:dyDescent="0.3">
      <c r="A78">
        <v>111021215</v>
      </c>
      <c r="B78" t="s">
        <v>294</v>
      </c>
      <c r="C78">
        <v>11102</v>
      </c>
      <c r="D78" t="s">
        <v>933</v>
      </c>
      <c r="E78">
        <v>111</v>
      </c>
      <c r="F78" t="s">
        <v>879</v>
      </c>
      <c r="G78" t="s">
        <v>880</v>
      </c>
      <c r="H78" t="s">
        <v>9</v>
      </c>
      <c r="I78">
        <v>1</v>
      </c>
      <c r="J78" t="s">
        <v>875</v>
      </c>
      <c r="K78" t="s">
        <v>876</v>
      </c>
      <c r="L78" t="s">
        <v>877</v>
      </c>
    </row>
    <row r="79" spans="1:12" x14ac:dyDescent="0.3">
      <c r="A79">
        <v>101031013</v>
      </c>
      <c r="B79" t="s">
        <v>80</v>
      </c>
      <c r="C79">
        <v>10103</v>
      </c>
      <c r="D79" t="s">
        <v>934</v>
      </c>
      <c r="E79">
        <v>101</v>
      </c>
      <c r="F79" t="s">
        <v>913</v>
      </c>
      <c r="G79" t="s">
        <v>880</v>
      </c>
      <c r="H79" t="s">
        <v>9</v>
      </c>
      <c r="I79">
        <v>1</v>
      </c>
      <c r="J79" t="s">
        <v>875</v>
      </c>
      <c r="K79" t="s">
        <v>876</v>
      </c>
      <c r="L79" t="s">
        <v>877</v>
      </c>
    </row>
    <row r="80" spans="1:12" x14ac:dyDescent="0.3">
      <c r="A80">
        <v>118011339</v>
      </c>
      <c r="B80" t="s">
        <v>441</v>
      </c>
      <c r="C80">
        <v>11801</v>
      </c>
      <c r="D80" t="s">
        <v>919</v>
      </c>
      <c r="E80">
        <v>118</v>
      </c>
      <c r="F80" t="s">
        <v>920</v>
      </c>
      <c r="G80" t="s">
        <v>874</v>
      </c>
      <c r="H80" t="s">
        <v>6</v>
      </c>
      <c r="I80">
        <v>1</v>
      </c>
      <c r="J80" t="s">
        <v>875</v>
      </c>
      <c r="K80" t="s">
        <v>876</v>
      </c>
      <c r="L80" t="s">
        <v>877</v>
      </c>
    </row>
    <row r="81" spans="1:12" x14ac:dyDescent="0.3">
      <c r="A81">
        <v>118011340</v>
      </c>
      <c r="B81" t="s">
        <v>442</v>
      </c>
      <c r="C81">
        <v>11801</v>
      </c>
      <c r="D81" t="s">
        <v>919</v>
      </c>
      <c r="E81">
        <v>118</v>
      </c>
      <c r="F81" t="s">
        <v>920</v>
      </c>
      <c r="G81" t="s">
        <v>874</v>
      </c>
      <c r="H81" t="s">
        <v>6</v>
      </c>
      <c r="I81">
        <v>1</v>
      </c>
      <c r="J81" t="s">
        <v>875</v>
      </c>
      <c r="K81" t="s">
        <v>876</v>
      </c>
      <c r="L81" t="s">
        <v>877</v>
      </c>
    </row>
    <row r="82" spans="1:12" x14ac:dyDescent="0.3">
      <c r="A82">
        <v>118011341</v>
      </c>
      <c r="B82" t="s">
        <v>443</v>
      </c>
      <c r="C82">
        <v>11801</v>
      </c>
      <c r="D82" t="s">
        <v>919</v>
      </c>
      <c r="E82">
        <v>118</v>
      </c>
      <c r="F82" t="s">
        <v>920</v>
      </c>
      <c r="G82" t="s">
        <v>874</v>
      </c>
      <c r="H82" t="s">
        <v>6</v>
      </c>
      <c r="I82">
        <v>1</v>
      </c>
      <c r="J82" t="s">
        <v>875</v>
      </c>
      <c r="K82" t="s">
        <v>876</v>
      </c>
      <c r="L82" t="s">
        <v>877</v>
      </c>
    </row>
    <row r="83" spans="1:12" x14ac:dyDescent="0.3">
      <c r="A83">
        <v>111021216</v>
      </c>
      <c r="B83" t="s">
        <v>295</v>
      </c>
      <c r="C83">
        <v>11102</v>
      </c>
      <c r="D83" t="s">
        <v>933</v>
      </c>
      <c r="E83">
        <v>111</v>
      </c>
      <c r="F83" t="s">
        <v>879</v>
      </c>
      <c r="G83" t="s">
        <v>880</v>
      </c>
      <c r="H83" t="s">
        <v>9</v>
      </c>
      <c r="I83">
        <v>1</v>
      </c>
      <c r="J83" t="s">
        <v>875</v>
      </c>
      <c r="K83" t="s">
        <v>876</v>
      </c>
      <c r="L83" t="s">
        <v>877</v>
      </c>
    </row>
    <row r="84" spans="1:12" x14ac:dyDescent="0.3">
      <c r="A84">
        <v>127021509</v>
      </c>
      <c r="B84" t="s">
        <v>674</v>
      </c>
      <c r="C84">
        <v>12702</v>
      </c>
      <c r="D84" t="s">
        <v>680</v>
      </c>
      <c r="E84">
        <v>127</v>
      </c>
      <c r="F84" t="s">
        <v>894</v>
      </c>
      <c r="G84" t="s">
        <v>874</v>
      </c>
      <c r="H84" t="s">
        <v>6</v>
      </c>
      <c r="I84">
        <v>1</v>
      </c>
      <c r="J84" t="s">
        <v>875</v>
      </c>
      <c r="K84" t="s">
        <v>876</v>
      </c>
      <c r="L84" t="s">
        <v>877</v>
      </c>
    </row>
    <row r="85" spans="1:12" x14ac:dyDescent="0.3">
      <c r="A85">
        <v>127021510</v>
      </c>
      <c r="B85" t="s">
        <v>675</v>
      </c>
      <c r="C85">
        <v>12702</v>
      </c>
      <c r="D85" t="s">
        <v>680</v>
      </c>
      <c r="E85">
        <v>127</v>
      </c>
      <c r="F85" t="s">
        <v>894</v>
      </c>
      <c r="G85" t="s">
        <v>874</v>
      </c>
      <c r="H85" t="s">
        <v>6</v>
      </c>
      <c r="I85">
        <v>1</v>
      </c>
      <c r="J85" t="s">
        <v>875</v>
      </c>
      <c r="K85" t="s">
        <v>876</v>
      </c>
      <c r="L85" t="s">
        <v>877</v>
      </c>
    </row>
    <row r="86" spans="1:12" x14ac:dyDescent="0.3">
      <c r="A86">
        <v>117011321</v>
      </c>
      <c r="B86" t="s">
        <v>415</v>
      </c>
      <c r="C86">
        <v>11701</v>
      </c>
      <c r="D86" t="s">
        <v>415</v>
      </c>
      <c r="E86">
        <v>117</v>
      </c>
      <c r="F86" t="s">
        <v>907</v>
      </c>
      <c r="G86" t="s">
        <v>874</v>
      </c>
      <c r="H86" t="s">
        <v>6</v>
      </c>
      <c r="I86">
        <v>1</v>
      </c>
      <c r="J86" t="s">
        <v>875</v>
      </c>
      <c r="K86" t="s">
        <v>876</v>
      </c>
      <c r="L86" t="s">
        <v>877</v>
      </c>
    </row>
    <row r="87" spans="1:12" x14ac:dyDescent="0.3">
      <c r="A87">
        <v>105011092</v>
      </c>
      <c r="B87" t="s">
        <v>166</v>
      </c>
      <c r="C87">
        <v>10501</v>
      </c>
      <c r="D87" t="s">
        <v>935</v>
      </c>
      <c r="E87">
        <v>105</v>
      </c>
      <c r="F87" t="s">
        <v>936</v>
      </c>
      <c r="G87" t="s">
        <v>880</v>
      </c>
      <c r="H87" t="s">
        <v>9</v>
      </c>
      <c r="I87">
        <v>1</v>
      </c>
      <c r="J87" t="s">
        <v>875</v>
      </c>
      <c r="K87" t="s">
        <v>876</v>
      </c>
      <c r="L87" t="s">
        <v>877</v>
      </c>
    </row>
    <row r="88" spans="1:12" x14ac:dyDescent="0.3">
      <c r="A88">
        <v>114021284</v>
      </c>
      <c r="B88" t="s">
        <v>365</v>
      </c>
      <c r="C88">
        <v>11402</v>
      </c>
      <c r="D88" t="s">
        <v>370</v>
      </c>
      <c r="E88">
        <v>114</v>
      </c>
      <c r="F88" t="s">
        <v>927</v>
      </c>
      <c r="G88" t="s">
        <v>880</v>
      </c>
      <c r="H88" t="s">
        <v>9</v>
      </c>
      <c r="I88">
        <v>1</v>
      </c>
      <c r="J88" t="s">
        <v>875</v>
      </c>
      <c r="K88" t="s">
        <v>876</v>
      </c>
      <c r="L88" t="s">
        <v>877</v>
      </c>
    </row>
    <row r="89" spans="1:12" x14ac:dyDescent="0.3">
      <c r="A89">
        <v>102011029</v>
      </c>
      <c r="B89" t="s">
        <v>102</v>
      </c>
      <c r="C89">
        <v>10201</v>
      </c>
      <c r="D89" t="s">
        <v>901</v>
      </c>
      <c r="E89">
        <v>102</v>
      </c>
      <c r="F89" t="s">
        <v>902</v>
      </c>
      <c r="G89" t="s">
        <v>874</v>
      </c>
      <c r="H89" t="s">
        <v>6</v>
      </c>
      <c r="I89">
        <v>1</v>
      </c>
      <c r="J89" t="s">
        <v>875</v>
      </c>
      <c r="K89" t="s">
        <v>876</v>
      </c>
      <c r="L89" t="s">
        <v>877</v>
      </c>
    </row>
    <row r="90" spans="1:12" x14ac:dyDescent="0.3">
      <c r="A90">
        <v>115041623</v>
      </c>
      <c r="B90" t="s">
        <v>388</v>
      </c>
      <c r="C90">
        <v>11504</v>
      </c>
      <c r="D90" t="s">
        <v>937</v>
      </c>
      <c r="E90">
        <v>115</v>
      </c>
      <c r="F90" t="s">
        <v>917</v>
      </c>
      <c r="G90" t="s">
        <v>874</v>
      </c>
      <c r="H90" t="s">
        <v>6</v>
      </c>
      <c r="I90">
        <v>1</v>
      </c>
      <c r="J90" t="s">
        <v>875</v>
      </c>
      <c r="K90" t="s">
        <v>876</v>
      </c>
      <c r="L90" t="s">
        <v>877</v>
      </c>
    </row>
    <row r="91" spans="1:12" x14ac:dyDescent="0.3">
      <c r="A91">
        <v>123021436</v>
      </c>
      <c r="B91" t="s">
        <v>575</v>
      </c>
      <c r="C91">
        <v>12302</v>
      </c>
      <c r="D91" t="s">
        <v>938</v>
      </c>
      <c r="E91">
        <v>123</v>
      </c>
      <c r="F91" t="s">
        <v>911</v>
      </c>
      <c r="G91" t="s">
        <v>874</v>
      </c>
      <c r="H91" t="s">
        <v>6</v>
      </c>
      <c r="I91">
        <v>1</v>
      </c>
      <c r="J91" t="s">
        <v>875</v>
      </c>
      <c r="K91" t="s">
        <v>876</v>
      </c>
      <c r="L91" t="s">
        <v>877</v>
      </c>
    </row>
    <row r="92" spans="1:12" x14ac:dyDescent="0.3">
      <c r="A92">
        <v>101021007</v>
      </c>
      <c r="B92" t="s">
        <v>72</v>
      </c>
      <c r="C92">
        <v>10102</v>
      </c>
      <c r="D92" t="s">
        <v>75</v>
      </c>
      <c r="E92">
        <v>101</v>
      </c>
      <c r="F92" t="s">
        <v>913</v>
      </c>
      <c r="G92" t="s">
        <v>880</v>
      </c>
      <c r="H92" t="s">
        <v>9</v>
      </c>
      <c r="I92">
        <v>1</v>
      </c>
      <c r="J92" t="s">
        <v>875</v>
      </c>
      <c r="K92" t="s">
        <v>876</v>
      </c>
      <c r="L92" t="s">
        <v>877</v>
      </c>
    </row>
    <row r="93" spans="1:12" x14ac:dyDescent="0.3">
      <c r="A93">
        <v>106011107</v>
      </c>
      <c r="B93" t="s">
        <v>181</v>
      </c>
      <c r="C93">
        <v>10601</v>
      </c>
      <c r="D93" t="s">
        <v>939</v>
      </c>
      <c r="E93">
        <v>106</v>
      </c>
      <c r="F93" t="s">
        <v>886</v>
      </c>
      <c r="G93" t="s">
        <v>880</v>
      </c>
      <c r="H93" t="s">
        <v>9</v>
      </c>
      <c r="I93">
        <v>1</v>
      </c>
      <c r="J93" t="s">
        <v>875</v>
      </c>
      <c r="K93" t="s">
        <v>876</v>
      </c>
      <c r="L93" t="s">
        <v>877</v>
      </c>
    </row>
    <row r="94" spans="1:12" x14ac:dyDescent="0.3">
      <c r="A94">
        <v>105021097</v>
      </c>
      <c r="B94" t="s">
        <v>171</v>
      </c>
      <c r="C94">
        <v>10502</v>
      </c>
      <c r="D94" t="s">
        <v>940</v>
      </c>
      <c r="E94">
        <v>105</v>
      </c>
      <c r="F94" t="s">
        <v>936</v>
      </c>
      <c r="G94" t="s">
        <v>880</v>
      </c>
      <c r="H94" t="s">
        <v>9</v>
      </c>
      <c r="I94">
        <v>1</v>
      </c>
      <c r="J94" t="s">
        <v>875</v>
      </c>
      <c r="K94" t="s">
        <v>876</v>
      </c>
      <c r="L94" t="s">
        <v>877</v>
      </c>
    </row>
    <row r="95" spans="1:12" x14ac:dyDescent="0.3">
      <c r="A95">
        <v>101041021</v>
      </c>
      <c r="B95" t="s">
        <v>88</v>
      </c>
      <c r="C95">
        <v>10104</v>
      </c>
      <c r="D95" t="s">
        <v>912</v>
      </c>
      <c r="E95">
        <v>101</v>
      </c>
      <c r="F95" t="s">
        <v>913</v>
      </c>
      <c r="G95" t="s">
        <v>880</v>
      </c>
      <c r="H95" t="s">
        <v>9</v>
      </c>
      <c r="I95">
        <v>1</v>
      </c>
      <c r="J95" t="s">
        <v>875</v>
      </c>
      <c r="K95" t="s">
        <v>876</v>
      </c>
      <c r="L95" t="s">
        <v>877</v>
      </c>
    </row>
    <row r="96" spans="1:12" x14ac:dyDescent="0.3">
      <c r="A96">
        <v>112011239</v>
      </c>
      <c r="B96" t="s">
        <v>318</v>
      </c>
      <c r="C96">
        <v>11201</v>
      </c>
      <c r="D96" t="s">
        <v>905</v>
      </c>
      <c r="E96">
        <v>112</v>
      </c>
      <c r="F96" t="s">
        <v>906</v>
      </c>
      <c r="G96" t="s">
        <v>880</v>
      </c>
      <c r="H96" t="s">
        <v>9</v>
      </c>
      <c r="I96">
        <v>1</v>
      </c>
      <c r="J96" t="s">
        <v>875</v>
      </c>
      <c r="K96" t="s">
        <v>876</v>
      </c>
      <c r="L96" t="s">
        <v>877</v>
      </c>
    </row>
    <row r="97" spans="1:12" x14ac:dyDescent="0.3">
      <c r="A97">
        <v>102021046</v>
      </c>
      <c r="B97" t="s">
        <v>119</v>
      </c>
      <c r="C97">
        <v>10202</v>
      </c>
      <c r="D97" t="s">
        <v>130</v>
      </c>
      <c r="E97">
        <v>102</v>
      </c>
      <c r="F97" t="s">
        <v>902</v>
      </c>
      <c r="G97" t="s">
        <v>874</v>
      </c>
      <c r="H97" t="s">
        <v>6</v>
      </c>
      <c r="I97">
        <v>1</v>
      </c>
      <c r="J97" t="s">
        <v>875</v>
      </c>
      <c r="K97" t="s">
        <v>876</v>
      </c>
      <c r="L97" t="s">
        <v>877</v>
      </c>
    </row>
    <row r="98" spans="1:12" x14ac:dyDescent="0.3">
      <c r="A98">
        <v>108011151</v>
      </c>
      <c r="B98" t="s">
        <v>230</v>
      </c>
      <c r="C98">
        <v>10801</v>
      </c>
      <c r="D98" t="s">
        <v>941</v>
      </c>
      <c r="E98">
        <v>108</v>
      </c>
      <c r="F98" t="s">
        <v>942</v>
      </c>
      <c r="G98" t="s">
        <v>880</v>
      </c>
      <c r="H98" t="s">
        <v>9</v>
      </c>
      <c r="I98">
        <v>1</v>
      </c>
      <c r="J98" t="s">
        <v>875</v>
      </c>
      <c r="K98" t="s">
        <v>876</v>
      </c>
      <c r="L98" t="s">
        <v>877</v>
      </c>
    </row>
    <row r="99" spans="1:12" x14ac:dyDescent="0.3">
      <c r="A99">
        <v>120031678</v>
      </c>
      <c r="B99" t="s">
        <v>520</v>
      </c>
      <c r="C99">
        <v>12003</v>
      </c>
      <c r="D99" t="s">
        <v>895</v>
      </c>
      <c r="E99">
        <v>120</v>
      </c>
      <c r="F99" t="s">
        <v>887</v>
      </c>
      <c r="G99" t="s">
        <v>874</v>
      </c>
      <c r="H99" t="s">
        <v>6</v>
      </c>
      <c r="I99">
        <v>1</v>
      </c>
      <c r="J99" t="s">
        <v>875</v>
      </c>
      <c r="K99" t="s">
        <v>876</v>
      </c>
      <c r="L99" t="s">
        <v>877</v>
      </c>
    </row>
    <row r="100" spans="1:12" x14ac:dyDescent="0.3">
      <c r="A100">
        <v>112011240</v>
      </c>
      <c r="B100" t="s">
        <v>319</v>
      </c>
      <c r="C100">
        <v>11201</v>
      </c>
      <c r="D100" t="s">
        <v>905</v>
      </c>
      <c r="E100">
        <v>112</v>
      </c>
      <c r="F100" t="s">
        <v>906</v>
      </c>
      <c r="G100" t="s">
        <v>880</v>
      </c>
      <c r="H100" t="s">
        <v>9</v>
      </c>
      <c r="I100">
        <v>1</v>
      </c>
      <c r="J100" t="s">
        <v>875</v>
      </c>
      <c r="K100" t="s">
        <v>876</v>
      </c>
      <c r="L100" t="s">
        <v>877</v>
      </c>
    </row>
    <row r="101" spans="1:12" x14ac:dyDescent="0.3">
      <c r="A101">
        <v>127021511</v>
      </c>
      <c r="B101" t="s">
        <v>676</v>
      </c>
      <c r="C101">
        <v>12702</v>
      </c>
      <c r="D101" t="s">
        <v>680</v>
      </c>
      <c r="E101">
        <v>127</v>
      </c>
      <c r="F101" t="s">
        <v>894</v>
      </c>
      <c r="G101" t="s">
        <v>874</v>
      </c>
      <c r="H101" t="s">
        <v>6</v>
      </c>
      <c r="I101">
        <v>1</v>
      </c>
      <c r="J101" t="s">
        <v>875</v>
      </c>
      <c r="K101" t="s">
        <v>876</v>
      </c>
      <c r="L101" t="s">
        <v>877</v>
      </c>
    </row>
    <row r="102" spans="1:12" x14ac:dyDescent="0.3">
      <c r="A102">
        <v>127021512</v>
      </c>
      <c r="B102" t="s">
        <v>677</v>
      </c>
      <c r="C102">
        <v>12702</v>
      </c>
      <c r="D102" t="s">
        <v>680</v>
      </c>
      <c r="E102">
        <v>127</v>
      </c>
      <c r="F102" t="s">
        <v>894</v>
      </c>
      <c r="G102" t="s">
        <v>874</v>
      </c>
      <c r="H102" t="s">
        <v>6</v>
      </c>
      <c r="I102">
        <v>1</v>
      </c>
      <c r="J102" t="s">
        <v>875</v>
      </c>
      <c r="K102" t="s">
        <v>876</v>
      </c>
      <c r="L102" t="s">
        <v>877</v>
      </c>
    </row>
    <row r="103" spans="1:12" x14ac:dyDescent="0.3">
      <c r="A103">
        <v>102011030</v>
      </c>
      <c r="B103" t="s">
        <v>103</v>
      </c>
      <c r="C103">
        <v>10201</v>
      </c>
      <c r="D103" t="s">
        <v>901</v>
      </c>
      <c r="E103">
        <v>102</v>
      </c>
      <c r="F103" t="s">
        <v>902</v>
      </c>
      <c r="G103" t="s">
        <v>874</v>
      </c>
      <c r="H103" t="s">
        <v>6</v>
      </c>
      <c r="I103">
        <v>1</v>
      </c>
      <c r="J103" t="s">
        <v>875</v>
      </c>
      <c r="K103" t="s">
        <v>876</v>
      </c>
      <c r="L103" t="s">
        <v>877</v>
      </c>
    </row>
    <row r="104" spans="1:12" x14ac:dyDescent="0.3">
      <c r="A104">
        <v>114011273</v>
      </c>
      <c r="B104" t="s">
        <v>354</v>
      </c>
      <c r="C104">
        <v>11401</v>
      </c>
      <c r="D104" t="s">
        <v>926</v>
      </c>
      <c r="E104">
        <v>114</v>
      </c>
      <c r="F104" t="s">
        <v>927</v>
      </c>
      <c r="G104" t="s">
        <v>880</v>
      </c>
      <c r="H104" t="s">
        <v>9</v>
      </c>
      <c r="I104">
        <v>1</v>
      </c>
      <c r="J104" t="s">
        <v>875</v>
      </c>
      <c r="K104" t="s">
        <v>876</v>
      </c>
      <c r="L104" t="s">
        <v>877</v>
      </c>
    </row>
    <row r="105" spans="1:12" x14ac:dyDescent="0.3">
      <c r="A105">
        <v>124031457</v>
      </c>
      <c r="B105" t="s">
        <v>598</v>
      </c>
      <c r="C105">
        <v>12403</v>
      </c>
      <c r="D105" t="s">
        <v>604</v>
      </c>
      <c r="E105">
        <v>124</v>
      </c>
      <c r="F105" t="s">
        <v>931</v>
      </c>
      <c r="G105" t="s">
        <v>874</v>
      </c>
      <c r="H105" t="s">
        <v>6</v>
      </c>
      <c r="I105">
        <v>1</v>
      </c>
      <c r="J105" t="s">
        <v>875</v>
      </c>
      <c r="K105" t="s">
        <v>876</v>
      </c>
      <c r="L105" t="s">
        <v>877</v>
      </c>
    </row>
    <row r="106" spans="1:12" x14ac:dyDescent="0.3">
      <c r="A106">
        <v>123011433</v>
      </c>
      <c r="B106" t="s">
        <v>569</v>
      </c>
      <c r="C106">
        <v>12301</v>
      </c>
      <c r="D106" t="s">
        <v>943</v>
      </c>
      <c r="E106">
        <v>123</v>
      </c>
      <c r="F106" t="s">
        <v>911</v>
      </c>
      <c r="G106" t="s">
        <v>874</v>
      </c>
      <c r="H106" t="s">
        <v>6</v>
      </c>
      <c r="I106">
        <v>1</v>
      </c>
      <c r="J106" t="s">
        <v>875</v>
      </c>
      <c r="K106" t="s">
        <v>876</v>
      </c>
      <c r="L106" t="s">
        <v>877</v>
      </c>
    </row>
    <row r="107" spans="1:12" x14ac:dyDescent="0.3">
      <c r="A107">
        <v>123021437</v>
      </c>
      <c r="B107" t="s">
        <v>576</v>
      </c>
      <c r="C107">
        <v>12302</v>
      </c>
      <c r="D107" t="s">
        <v>938</v>
      </c>
      <c r="E107">
        <v>123</v>
      </c>
      <c r="F107" t="s">
        <v>911</v>
      </c>
      <c r="G107" t="s">
        <v>874</v>
      </c>
      <c r="H107" t="s">
        <v>6</v>
      </c>
      <c r="I107">
        <v>1</v>
      </c>
      <c r="J107" t="s">
        <v>875</v>
      </c>
      <c r="K107" t="s">
        <v>876</v>
      </c>
      <c r="L107" t="s">
        <v>877</v>
      </c>
    </row>
    <row r="108" spans="1:12" x14ac:dyDescent="0.3">
      <c r="A108">
        <v>117031638</v>
      </c>
      <c r="B108" t="s">
        <v>430</v>
      </c>
      <c r="C108">
        <v>11703</v>
      </c>
      <c r="D108" t="s">
        <v>944</v>
      </c>
      <c r="E108">
        <v>117</v>
      </c>
      <c r="F108" t="s">
        <v>907</v>
      </c>
      <c r="G108" t="s">
        <v>874</v>
      </c>
      <c r="H108" t="s">
        <v>6</v>
      </c>
      <c r="I108">
        <v>1</v>
      </c>
      <c r="J108" t="s">
        <v>875</v>
      </c>
      <c r="K108" t="s">
        <v>876</v>
      </c>
      <c r="L108" t="s">
        <v>877</v>
      </c>
    </row>
    <row r="109" spans="1:12" x14ac:dyDescent="0.3">
      <c r="A109">
        <v>119021659</v>
      </c>
      <c r="B109" t="s">
        <v>479</v>
      </c>
      <c r="C109">
        <v>11902</v>
      </c>
      <c r="D109" t="s">
        <v>924</v>
      </c>
      <c r="E109">
        <v>119</v>
      </c>
      <c r="F109" t="s">
        <v>890</v>
      </c>
      <c r="G109" t="s">
        <v>874</v>
      </c>
      <c r="H109" t="s">
        <v>6</v>
      </c>
      <c r="I109">
        <v>1</v>
      </c>
      <c r="J109" t="s">
        <v>875</v>
      </c>
      <c r="K109" t="s">
        <v>876</v>
      </c>
      <c r="L109" t="s">
        <v>877</v>
      </c>
    </row>
    <row r="110" spans="1:12" x14ac:dyDescent="0.3">
      <c r="A110">
        <v>119021660</v>
      </c>
      <c r="B110" t="s">
        <v>480</v>
      </c>
      <c r="C110">
        <v>11902</v>
      </c>
      <c r="D110" t="s">
        <v>924</v>
      </c>
      <c r="E110">
        <v>119</v>
      </c>
      <c r="F110" t="s">
        <v>890</v>
      </c>
      <c r="G110" t="s">
        <v>874</v>
      </c>
      <c r="H110" t="s">
        <v>6</v>
      </c>
      <c r="I110">
        <v>1</v>
      </c>
      <c r="J110" t="s">
        <v>875</v>
      </c>
      <c r="K110" t="s">
        <v>876</v>
      </c>
      <c r="L110" t="s">
        <v>877</v>
      </c>
    </row>
    <row r="111" spans="1:12" x14ac:dyDescent="0.3">
      <c r="A111">
        <v>127021513</v>
      </c>
      <c r="B111" t="s">
        <v>678</v>
      </c>
      <c r="C111">
        <v>12702</v>
      </c>
      <c r="D111" t="s">
        <v>680</v>
      </c>
      <c r="E111">
        <v>127</v>
      </c>
      <c r="F111" t="s">
        <v>894</v>
      </c>
      <c r="G111" t="s">
        <v>874</v>
      </c>
      <c r="H111" t="s">
        <v>6</v>
      </c>
      <c r="I111">
        <v>1</v>
      </c>
      <c r="J111" t="s">
        <v>875</v>
      </c>
      <c r="K111" t="s">
        <v>876</v>
      </c>
      <c r="L111" t="s">
        <v>877</v>
      </c>
    </row>
    <row r="112" spans="1:12" x14ac:dyDescent="0.3">
      <c r="A112">
        <v>119021661</v>
      </c>
      <c r="B112" t="s">
        <v>481</v>
      </c>
      <c r="C112">
        <v>11902</v>
      </c>
      <c r="D112" t="s">
        <v>924</v>
      </c>
      <c r="E112">
        <v>119</v>
      </c>
      <c r="F112" t="s">
        <v>890</v>
      </c>
      <c r="G112" t="s">
        <v>874</v>
      </c>
      <c r="H112" t="s">
        <v>6</v>
      </c>
      <c r="I112">
        <v>1</v>
      </c>
      <c r="J112" t="s">
        <v>875</v>
      </c>
      <c r="K112" t="s">
        <v>876</v>
      </c>
      <c r="L112" t="s">
        <v>877</v>
      </c>
    </row>
    <row r="113" spans="1:12" x14ac:dyDescent="0.3">
      <c r="A113">
        <v>120031392</v>
      </c>
      <c r="B113" t="s">
        <v>512</v>
      </c>
      <c r="C113">
        <v>12003</v>
      </c>
      <c r="D113" t="s">
        <v>895</v>
      </c>
      <c r="E113">
        <v>120</v>
      </c>
      <c r="F113" t="s">
        <v>887</v>
      </c>
      <c r="G113" t="s">
        <v>874</v>
      </c>
      <c r="H113" t="s">
        <v>6</v>
      </c>
      <c r="I113">
        <v>1</v>
      </c>
      <c r="J113" t="s">
        <v>875</v>
      </c>
      <c r="K113" t="s">
        <v>876</v>
      </c>
      <c r="L113" t="s">
        <v>877</v>
      </c>
    </row>
    <row r="114" spans="1:12" x14ac:dyDescent="0.3">
      <c r="A114">
        <v>128011602</v>
      </c>
      <c r="B114" t="s">
        <v>699</v>
      </c>
      <c r="C114">
        <v>12801</v>
      </c>
      <c r="D114" t="s">
        <v>945</v>
      </c>
      <c r="E114">
        <v>128</v>
      </c>
      <c r="F114" t="s">
        <v>946</v>
      </c>
      <c r="G114" t="s">
        <v>874</v>
      </c>
      <c r="H114" t="s">
        <v>6</v>
      </c>
      <c r="I114">
        <v>1</v>
      </c>
      <c r="J114" t="s">
        <v>875</v>
      </c>
      <c r="K114" t="s">
        <v>876</v>
      </c>
      <c r="L114" t="s">
        <v>877</v>
      </c>
    </row>
    <row r="115" spans="1:12" x14ac:dyDescent="0.3">
      <c r="A115">
        <v>128011603</v>
      </c>
      <c r="B115" t="s">
        <v>700</v>
      </c>
      <c r="C115">
        <v>12801</v>
      </c>
      <c r="D115" t="s">
        <v>945</v>
      </c>
      <c r="E115">
        <v>128</v>
      </c>
      <c r="F115" t="s">
        <v>946</v>
      </c>
      <c r="G115" t="s">
        <v>874</v>
      </c>
      <c r="H115" t="s">
        <v>6</v>
      </c>
      <c r="I115">
        <v>1</v>
      </c>
      <c r="J115" t="s">
        <v>875</v>
      </c>
      <c r="K115" t="s">
        <v>876</v>
      </c>
      <c r="L115" t="s">
        <v>877</v>
      </c>
    </row>
    <row r="116" spans="1:12" x14ac:dyDescent="0.3">
      <c r="A116">
        <v>125021711</v>
      </c>
      <c r="B116" t="s">
        <v>626</v>
      </c>
      <c r="C116">
        <v>12502</v>
      </c>
      <c r="D116" t="s">
        <v>947</v>
      </c>
      <c r="E116">
        <v>125</v>
      </c>
      <c r="F116" t="s">
        <v>898</v>
      </c>
      <c r="G116" t="s">
        <v>874</v>
      </c>
      <c r="H116" t="s">
        <v>6</v>
      </c>
      <c r="I116">
        <v>1</v>
      </c>
      <c r="J116" t="s">
        <v>875</v>
      </c>
      <c r="K116" t="s">
        <v>876</v>
      </c>
      <c r="L116" t="s">
        <v>877</v>
      </c>
    </row>
    <row r="117" spans="1:12" x14ac:dyDescent="0.3">
      <c r="A117">
        <v>125021712</v>
      </c>
      <c r="B117" t="s">
        <v>627</v>
      </c>
      <c r="C117">
        <v>12502</v>
      </c>
      <c r="D117" t="s">
        <v>947</v>
      </c>
      <c r="E117">
        <v>125</v>
      </c>
      <c r="F117" t="s">
        <v>898</v>
      </c>
      <c r="G117" t="s">
        <v>874</v>
      </c>
      <c r="H117" t="s">
        <v>6</v>
      </c>
      <c r="I117">
        <v>1</v>
      </c>
      <c r="J117" t="s">
        <v>875</v>
      </c>
      <c r="K117" t="s">
        <v>876</v>
      </c>
      <c r="L117" t="s">
        <v>877</v>
      </c>
    </row>
    <row r="118" spans="1:12" x14ac:dyDescent="0.3">
      <c r="A118">
        <v>112021244</v>
      </c>
      <c r="B118" t="s">
        <v>323</v>
      </c>
      <c r="C118">
        <v>11202</v>
      </c>
      <c r="D118" t="s">
        <v>948</v>
      </c>
      <c r="E118">
        <v>112</v>
      </c>
      <c r="F118" t="s">
        <v>906</v>
      </c>
      <c r="G118" t="s">
        <v>880</v>
      </c>
      <c r="H118" t="s">
        <v>9</v>
      </c>
      <c r="I118">
        <v>1</v>
      </c>
      <c r="J118" t="s">
        <v>875</v>
      </c>
      <c r="K118" t="s">
        <v>876</v>
      </c>
      <c r="L118" t="s">
        <v>877</v>
      </c>
    </row>
    <row r="119" spans="1:12" x14ac:dyDescent="0.3">
      <c r="A119">
        <v>112021245</v>
      </c>
      <c r="B119" t="s">
        <v>324</v>
      </c>
      <c r="C119">
        <v>11202</v>
      </c>
      <c r="D119" t="s">
        <v>948</v>
      </c>
      <c r="E119">
        <v>112</v>
      </c>
      <c r="F119" t="s">
        <v>906</v>
      </c>
      <c r="G119" t="s">
        <v>880</v>
      </c>
      <c r="H119" t="s">
        <v>9</v>
      </c>
      <c r="I119">
        <v>1</v>
      </c>
      <c r="J119" t="s">
        <v>875</v>
      </c>
      <c r="K119" t="s">
        <v>876</v>
      </c>
      <c r="L119" t="s">
        <v>877</v>
      </c>
    </row>
    <row r="120" spans="1:12" x14ac:dyDescent="0.3">
      <c r="A120">
        <v>121011683</v>
      </c>
      <c r="B120" t="s">
        <v>527</v>
      </c>
      <c r="C120">
        <v>12101</v>
      </c>
      <c r="D120" t="s">
        <v>891</v>
      </c>
      <c r="E120">
        <v>121</v>
      </c>
      <c r="F120" t="s">
        <v>892</v>
      </c>
      <c r="G120" t="s">
        <v>874</v>
      </c>
      <c r="H120" t="s">
        <v>6</v>
      </c>
      <c r="I120">
        <v>1</v>
      </c>
      <c r="J120" t="s">
        <v>875</v>
      </c>
      <c r="K120" t="s">
        <v>876</v>
      </c>
      <c r="L120" t="s">
        <v>877</v>
      </c>
    </row>
    <row r="121" spans="1:12" x14ac:dyDescent="0.3">
      <c r="A121">
        <v>115011553</v>
      </c>
      <c r="B121" t="s">
        <v>375</v>
      </c>
      <c r="C121">
        <v>11501</v>
      </c>
      <c r="D121" t="s">
        <v>916</v>
      </c>
      <c r="E121">
        <v>115</v>
      </c>
      <c r="F121" t="s">
        <v>917</v>
      </c>
      <c r="G121" t="s">
        <v>874</v>
      </c>
      <c r="H121" t="s">
        <v>6</v>
      </c>
      <c r="I121">
        <v>1</v>
      </c>
      <c r="J121" t="s">
        <v>875</v>
      </c>
      <c r="K121" t="s">
        <v>876</v>
      </c>
      <c r="L121" t="s">
        <v>877</v>
      </c>
    </row>
    <row r="122" spans="1:12" x14ac:dyDescent="0.3">
      <c r="A122">
        <v>115011554</v>
      </c>
      <c r="B122" t="s">
        <v>376</v>
      </c>
      <c r="C122">
        <v>11501</v>
      </c>
      <c r="D122" t="s">
        <v>916</v>
      </c>
      <c r="E122">
        <v>115</v>
      </c>
      <c r="F122" t="s">
        <v>917</v>
      </c>
      <c r="G122" t="s">
        <v>874</v>
      </c>
      <c r="H122" t="s">
        <v>6</v>
      </c>
      <c r="I122">
        <v>1</v>
      </c>
      <c r="J122" t="s">
        <v>875</v>
      </c>
      <c r="K122" t="s">
        <v>876</v>
      </c>
      <c r="L122" t="s">
        <v>877</v>
      </c>
    </row>
    <row r="123" spans="1:12" x14ac:dyDescent="0.3">
      <c r="A123">
        <v>115011555</v>
      </c>
      <c r="B123" t="s">
        <v>377</v>
      </c>
      <c r="C123">
        <v>11501</v>
      </c>
      <c r="D123" t="s">
        <v>916</v>
      </c>
      <c r="E123">
        <v>115</v>
      </c>
      <c r="F123" t="s">
        <v>917</v>
      </c>
      <c r="G123" t="s">
        <v>874</v>
      </c>
      <c r="H123" t="s">
        <v>6</v>
      </c>
      <c r="I123">
        <v>1</v>
      </c>
      <c r="J123" t="s">
        <v>875</v>
      </c>
      <c r="K123" t="s">
        <v>876</v>
      </c>
      <c r="L123" t="s">
        <v>877</v>
      </c>
    </row>
    <row r="124" spans="1:12" x14ac:dyDescent="0.3">
      <c r="A124">
        <v>115011556</v>
      </c>
      <c r="B124" t="s">
        <v>378</v>
      </c>
      <c r="C124">
        <v>11501</v>
      </c>
      <c r="D124" t="s">
        <v>916</v>
      </c>
      <c r="E124">
        <v>115</v>
      </c>
      <c r="F124" t="s">
        <v>917</v>
      </c>
      <c r="G124" t="s">
        <v>874</v>
      </c>
      <c r="H124" t="s">
        <v>6</v>
      </c>
      <c r="I124">
        <v>1</v>
      </c>
      <c r="J124" t="s">
        <v>875</v>
      </c>
      <c r="K124" t="s">
        <v>876</v>
      </c>
      <c r="L124" t="s">
        <v>877</v>
      </c>
    </row>
    <row r="125" spans="1:12" x14ac:dyDescent="0.3">
      <c r="A125">
        <v>115011557</v>
      </c>
      <c r="B125" t="s">
        <v>379</v>
      </c>
      <c r="C125">
        <v>11501</v>
      </c>
      <c r="D125" t="s">
        <v>916</v>
      </c>
      <c r="E125">
        <v>115</v>
      </c>
      <c r="F125" t="s">
        <v>917</v>
      </c>
      <c r="G125" t="s">
        <v>874</v>
      </c>
      <c r="H125" t="s">
        <v>6</v>
      </c>
      <c r="I125">
        <v>1</v>
      </c>
      <c r="J125" t="s">
        <v>875</v>
      </c>
      <c r="K125" t="s">
        <v>876</v>
      </c>
      <c r="L125" t="s">
        <v>877</v>
      </c>
    </row>
    <row r="126" spans="1:12" x14ac:dyDescent="0.3">
      <c r="A126">
        <v>127031522</v>
      </c>
      <c r="B126" t="s">
        <v>687</v>
      </c>
      <c r="C126">
        <v>12703</v>
      </c>
      <c r="D126" t="s">
        <v>949</v>
      </c>
      <c r="E126">
        <v>127</v>
      </c>
      <c r="F126" t="s">
        <v>894</v>
      </c>
      <c r="G126" t="s">
        <v>874</v>
      </c>
      <c r="H126" t="s">
        <v>6</v>
      </c>
      <c r="I126">
        <v>1</v>
      </c>
      <c r="J126" t="s">
        <v>875</v>
      </c>
      <c r="K126" t="s">
        <v>876</v>
      </c>
      <c r="L126" t="s">
        <v>877</v>
      </c>
    </row>
    <row r="127" spans="1:12" x14ac:dyDescent="0.3">
      <c r="A127">
        <v>127011593</v>
      </c>
      <c r="B127" t="s">
        <v>665</v>
      </c>
      <c r="C127">
        <v>12701</v>
      </c>
      <c r="D127" t="s">
        <v>893</v>
      </c>
      <c r="E127">
        <v>127</v>
      </c>
      <c r="F127" t="s">
        <v>894</v>
      </c>
      <c r="G127" t="s">
        <v>874</v>
      </c>
      <c r="H127" t="s">
        <v>6</v>
      </c>
      <c r="I127">
        <v>1</v>
      </c>
      <c r="J127" t="s">
        <v>875</v>
      </c>
      <c r="K127" t="s">
        <v>876</v>
      </c>
      <c r="L127" t="s">
        <v>877</v>
      </c>
    </row>
    <row r="128" spans="1:12" x14ac:dyDescent="0.3">
      <c r="A128">
        <v>118011342</v>
      </c>
      <c r="B128" t="s">
        <v>444</v>
      </c>
      <c r="C128">
        <v>11801</v>
      </c>
      <c r="D128" t="s">
        <v>919</v>
      </c>
      <c r="E128">
        <v>118</v>
      </c>
      <c r="F128" t="s">
        <v>920</v>
      </c>
      <c r="G128" t="s">
        <v>874</v>
      </c>
      <c r="H128" t="s">
        <v>6</v>
      </c>
      <c r="I128">
        <v>1</v>
      </c>
      <c r="J128" t="s">
        <v>875</v>
      </c>
      <c r="K128" t="s">
        <v>876</v>
      </c>
      <c r="L128" t="s">
        <v>877</v>
      </c>
    </row>
    <row r="129" spans="1:12" x14ac:dyDescent="0.3">
      <c r="A129">
        <v>106011108</v>
      </c>
      <c r="B129" t="s">
        <v>182</v>
      </c>
      <c r="C129">
        <v>10601</v>
      </c>
      <c r="D129" t="s">
        <v>939</v>
      </c>
      <c r="E129">
        <v>106</v>
      </c>
      <c r="F129" t="s">
        <v>886</v>
      </c>
      <c r="G129" t="s">
        <v>880</v>
      </c>
      <c r="H129" t="s">
        <v>9</v>
      </c>
      <c r="I129">
        <v>1</v>
      </c>
      <c r="J129" t="s">
        <v>875</v>
      </c>
      <c r="K129" t="s">
        <v>876</v>
      </c>
      <c r="L129" t="s">
        <v>877</v>
      </c>
    </row>
    <row r="130" spans="1:12" x14ac:dyDescent="0.3">
      <c r="A130">
        <v>106011109</v>
      </c>
      <c r="B130" t="s">
        <v>183</v>
      </c>
      <c r="C130">
        <v>10601</v>
      </c>
      <c r="D130" t="s">
        <v>939</v>
      </c>
      <c r="E130">
        <v>106</v>
      </c>
      <c r="F130" t="s">
        <v>886</v>
      </c>
      <c r="G130" t="s">
        <v>880</v>
      </c>
      <c r="H130" t="s">
        <v>9</v>
      </c>
      <c r="I130">
        <v>1</v>
      </c>
      <c r="J130" t="s">
        <v>875</v>
      </c>
      <c r="K130" t="s">
        <v>876</v>
      </c>
      <c r="L130" t="s">
        <v>877</v>
      </c>
    </row>
    <row r="131" spans="1:12" x14ac:dyDescent="0.3">
      <c r="A131">
        <v>111011208</v>
      </c>
      <c r="B131" t="s">
        <v>287</v>
      </c>
      <c r="C131">
        <v>11101</v>
      </c>
      <c r="D131" t="s">
        <v>923</v>
      </c>
      <c r="E131">
        <v>111</v>
      </c>
      <c r="F131" t="s">
        <v>879</v>
      </c>
      <c r="G131" t="s">
        <v>880</v>
      </c>
      <c r="H131" t="s">
        <v>9</v>
      </c>
      <c r="I131">
        <v>1</v>
      </c>
      <c r="J131" t="s">
        <v>875</v>
      </c>
      <c r="K131" t="s">
        <v>876</v>
      </c>
      <c r="L131" t="s">
        <v>877</v>
      </c>
    </row>
    <row r="132" spans="1:12" x14ac:dyDescent="0.3">
      <c r="A132">
        <v>121011684</v>
      </c>
      <c r="B132" t="s">
        <v>528</v>
      </c>
      <c r="C132">
        <v>12101</v>
      </c>
      <c r="D132" t="s">
        <v>891</v>
      </c>
      <c r="E132">
        <v>121</v>
      </c>
      <c r="F132" t="s">
        <v>892</v>
      </c>
      <c r="G132" t="s">
        <v>874</v>
      </c>
      <c r="H132" t="s">
        <v>6</v>
      </c>
      <c r="I132">
        <v>1</v>
      </c>
      <c r="J132" t="s">
        <v>875</v>
      </c>
      <c r="K132" t="s">
        <v>876</v>
      </c>
      <c r="L132" t="s">
        <v>877</v>
      </c>
    </row>
    <row r="133" spans="1:12" x14ac:dyDescent="0.3">
      <c r="A133">
        <v>121011399</v>
      </c>
      <c r="B133" t="s">
        <v>524</v>
      </c>
      <c r="C133">
        <v>12101</v>
      </c>
      <c r="D133" t="s">
        <v>891</v>
      </c>
      <c r="E133">
        <v>121</v>
      </c>
      <c r="F133" t="s">
        <v>892</v>
      </c>
      <c r="G133" t="s">
        <v>874</v>
      </c>
      <c r="H133" t="s">
        <v>6</v>
      </c>
      <c r="I133">
        <v>1</v>
      </c>
      <c r="J133" t="s">
        <v>875</v>
      </c>
      <c r="K133" t="s">
        <v>876</v>
      </c>
      <c r="L133" t="s">
        <v>877</v>
      </c>
    </row>
    <row r="134" spans="1:12" x14ac:dyDescent="0.3">
      <c r="A134">
        <v>115011558</v>
      </c>
      <c r="B134" t="s">
        <v>380</v>
      </c>
      <c r="C134">
        <v>11501</v>
      </c>
      <c r="D134" t="s">
        <v>916</v>
      </c>
      <c r="E134">
        <v>115</v>
      </c>
      <c r="F134" t="s">
        <v>917</v>
      </c>
      <c r="G134" t="s">
        <v>874</v>
      </c>
      <c r="H134" t="s">
        <v>6</v>
      </c>
      <c r="I134">
        <v>1</v>
      </c>
      <c r="J134" t="s">
        <v>875</v>
      </c>
      <c r="K134" t="s">
        <v>876</v>
      </c>
      <c r="L134" t="s">
        <v>877</v>
      </c>
    </row>
    <row r="135" spans="1:12" x14ac:dyDescent="0.3">
      <c r="A135">
        <v>125031479</v>
      </c>
      <c r="B135" t="s">
        <v>628</v>
      </c>
      <c r="C135">
        <v>12503</v>
      </c>
      <c r="D135" t="s">
        <v>950</v>
      </c>
      <c r="E135">
        <v>125</v>
      </c>
      <c r="F135" t="s">
        <v>898</v>
      </c>
      <c r="G135" t="s">
        <v>874</v>
      </c>
      <c r="H135" t="s">
        <v>6</v>
      </c>
      <c r="I135">
        <v>1</v>
      </c>
      <c r="J135" t="s">
        <v>875</v>
      </c>
      <c r="K135" t="s">
        <v>876</v>
      </c>
      <c r="L135" t="s">
        <v>877</v>
      </c>
    </row>
    <row r="136" spans="1:12" x14ac:dyDescent="0.3">
      <c r="A136">
        <v>117031639</v>
      </c>
      <c r="B136" t="s">
        <v>431</v>
      </c>
      <c r="C136">
        <v>11703</v>
      </c>
      <c r="D136" t="s">
        <v>944</v>
      </c>
      <c r="E136">
        <v>117</v>
      </c>
      <c r="F136" t="s">
        <v>907</v>
      </c>
      <c r="G136" t="s">
        <v>874</v>
      </c>
      <c r="H136" t="s">
        <v>6</v>
      </c>
      <c r="I136">
        <v>1</v>
      </c>
      <c r="J136" t="s">
        <v>875</v>
      </c>
      <c r="K136" t="s">
        <v>876</v>
      </c>
      <c r="L136" t="s">
        <v>877</v>
      </c>
    </row>
    <row r="137" spans="1:12" x14ac:dyDescent="0.3">
      <c r="A137">
        <v>127031523</v>
      </c>
      <c r="B137" t="s">
        <v>688</v>
      </c>
      <c r="C137">
        <v>12703</v>
      </c>
      <c r="D137" t="s">
        <v>949</v>
      </c>
      <c r="E137">
        <v>127</v>
      </c>
      <c r="F137" t="s">
        <v>894</v>
      </c>
      <c r="G137" t="s">
        <v>874</v>
      </c>
      <c r="H137" t="s">
        <v>6</v>
      </c>
      <c r="I137">
        <v>1</v>
      </c>
      <c r="J137" t="s">
        <v>875</v>
      </c>
      <c r="K137" t="s">
        <v>876</v>
      </c>
      <c r="L137" t="s">
        <v>877</v>
      </c>
    </row>
    <row r="138" spans="1:12" x14ac:dyDescent="0.3">
      <c r="A138">
        <v>102021047</v>
      </c>
      <c r="B138" t="s">
        <v>120</v>
      </c>
      <c r="C138">
        <v>10202</v>
      </c>
      <c r="D138" t="s">
        <v>130</v>
      </c>
      <c r="E138">
        <v>102</v>
      </c>
      <c r="F138" t="s">
        <v>902</v>
      </c>
      <c r="G138" t="s">
        <v>874</v>
      </c>
      <c r="H138" t="s">
        <v>6</v>
      </c>
      <c r="I138">
        <v>1</v>
      </c>
      <c r="J138" t="s">
        <v>875</v>
      </c>
      <c r="K138" t="s">
        <v>876</v>
      </c>
      <c r="L138" t="s">
        <v>877</v>
      </c>
    </row>
    <row r="139" spans="1:12" x14ac:dyDescent="0.3">
      <c r="A139">
        <v>119011355</v>
      </c>
      <c r="B139" t="s">
        <v>463</v>
      </c>
      <c r="C139">
        <v>11901</v>
      </c>
      <c r="D139" t="s">
        <v>908</v>
      </c>
      <c r="E139">
        <v>119</v>
      </c>
      <c r="F139" t="s">
        <v>890</v>
      </c>
      <c r="G139" t="s">
        <v>874</v>
      </c>
      <c r="H139" t="s">
        <v>6</v>
      </c>
      <c r="I139">
        <v>1</v>
      </c>
      <c r="J139" t="s">
        <v>875</v>
      </c>
      <c r="K139" t="s">
        <v>876</v>
      </c>
      <c r="L139" t="s">
        <v>877</v>
      </c>
    </row>
    <row r="140" spans="1:12" x14ac:dyDescent="0.3">
      <c r="A140">
        <v>123021438</v>
      </c>
      <c r="B140" t="s">
        <v>577</v>
      </c>
      <c r="C140">
        <v>12302</v>
      </c>
      <c r="D140" t="s">
        <v>938</v>
      </c>
      <c r="E140">
        <v>123</v>
      </c>
      <c r="F140" t="s">
        <v>911</v>
      </c>
      <c r="G140" t="s">
        <v>874</v>
      </c>
      <c r="H140" t="s">
        <v>6</v>
      </c>
      <c r="I140">
        <v>1</v>
      </c>
      <c r="J140" t="s">
        <v>875</v>
      </c>
      <c r="K140" t="s">
        <v>876</v>
      </c>
      <c r="L140" t="s">
        <v>877</v>
      </c>
    </row>
    <row r="141" spans="1:12" x14ac:dyDescent="0.3">
      <c r="A141">
        <v>105011093</v>
      </c>
      <c r="B141" t="s">
        <v>167</v>
      </c>
      <c r="C141">
        <v>10501</v>
      </c>
      <c r="D141" t="s">
        <v>935</v>
      </c>
      <c r="E141">
        <v>105</v>
      </c>
      <c r="F141" t="s">
        <v>936</v>
      </c>
      <c r="G141" t="s">
        <v>880</v>
      </c>
      <c r="H141" t="s">
        <v>9</v>
      </c>
      <c r="I141">
        <v>1</v>
      </c>
      <c r="J141" t="s">
        <v>875</v>
      </c>
      <c r="K141" t="s">
        <v>876</v>
      </c>
      <c r="L141" t="s">
        <v>877</v>
      </c>
    </row>
    <row r="142" spans="1:12" x14ac:dyDescent="0.3">
      <c r="A142">
        <v>127011726</v>
      </c>
      <c r="B142" t="s">
        <v>670</v>
      </c>
      <c r="C142">
        <v>12701</v>
      </c>
      <c r="D142" t="s">
        <v>893</v>
      </c>
      <c r="E142">
        <v>127</v>
      </c>
      <c r="F142" t="s">
        <v>894</v>
      </c>
      <c r="G142" t="s">
        <v>874</v>
      </c>
      <c r="H142" t="s">
        <v>6</v>
      </c>
      <c r="I142">
        <v>1</v>
      </c>
      <c r="J142" t="s">
        <v>875</v>
      </c>
      <c r="K142" t="s">
        <v>876</v>
      </c>
      <c r="L142" t="s">
        <v>877</v>
      </c>
    </row>
    <row r="143" spans="1:12" x14ac:dyDescent="0.3">
      <c r="A143">
        <v>104021084</v>
      </c>
      <c r="B143" t="s">
        <v>158</v>
      </c>
      <c r="C143">
        <v>10402</v>
      </c>
      <c r="D143" t="s">
        <v>921</v>
      </c>
      <c r="E143">
        <v>104</v>
      </c>
      <c r="F143" t="s">
        <v>922</v>
      </c>
      <c r="G143" t="s">
        <v>880</v>
      </c>
      <c r="H143" t="s">
        <v>9</v>
      </c>
      <c r="I143">
        <v>1</v>
      </c>
      <c r="J143" t="s">
        <v>875</v>
      </c>
      <c r="K143" t="s">
        <v>876</v>
      </c>
      <c r="L143" t="s">
        <v>877</v>
      </c>
    </row>
    <row r="144" spans="1:12" x14ac:dyDescent="0.3">
      <c r="A144">
        <v>104021085</v>
      </c>
      <c r="B144" t="s">
        <v>159</v>
      </c>
      <c r="C144">
        <v>10402</v>
      </c>
      <c r="D144" t="s">
        <v>921</v>
      </c>
      <c r="E144">
        <v>104</v>
      </c>
      <c r="F144" t="s">
        <v>922</v>
      </c>
      <c r="G144" t="s">
        <v>880</v>
      </c>
      <c r="H144" t="s">
        <v>9</v>
      </c>
      <c r="I144">
        <v>1</v>
      </c>
      <c r="J144" t="s">
        <v>875</v>
      </c>
      <c r="K144" t="s">
        <v>876</v>
      </c>
      <c r="L144" t="s">
        <v>877</v>
      </c>
    </row>
    <row r="145" spans="1:12" x14ac:dyDescent="0.3">
      <c r="A145">
        <v>122031693</v>
      </c>
      <c r="B145" t="s">
        <v>564</v>
      </c>
      <c r="C145">
        <v>12203</v>
      </c>
      <c r="D145" t="s">
        <v>918</v>
      </c>
      <c r="E145">
        <v>122</v>
      </c>
      <c r="F145" t="s">
        <v>900</v>
      </c>
      <c r="G145" t="s">
        <v>874</v>
      </c>
      <c r="H145" t="s">
        <v>6</v>
      </c>
      <c r="I145">
        <v>1</v>
      </c>
      <c r="J145" t="s">
        <v>875</v>
      </c>
      <c r="K145" t="s">
        <v>876</v>
      </c>
      <c r="L145" t="s">
        <v>877</v>
      </c>
    </row>
    <row r="146" spans="1:12" x14ac:dyDescent="0.3">
      <c r="A146">
        <v>124051580</v>
      </c>
      <c r="B146" t="s">
        <v>613</v>
      </c>
      <c r="C146">
        <v>12405</v>
      </c>
      <c r="D146" t="s">
        <v>951</v>
      </c>
      <c r="E146">
        <v>124</v>
      </c>
      <c r="F146" t="s">
        <v>931</v>
      </c>
      <c r="G146" t="s">
        <v>874</v>
      </c>
      <c r="H146" t="s">
        <v>6</v>
      </c>
      <c r="I146">
        <v>1</v>
      </c>
      <c r="J146" t="s">
        <v>875</v>
      </c>
      <c r="K146" t="s">
        <v>876</v>
      </c>
      <c r="L146" t="s">
        <v>877</v>
      </c>
    </row>
    <row r="147" spans="1:12" x14ac:dyDescent="0.3">
      <c r="A147">
        <v>120011383</v>
      </c>
      <c r="B147" t="s">
        <v>503</v>
      </c>
      <c r="C147">
        <v>12001</v>
      </c>
      <c r="D147" t="s">
        <v>952</v>
      </c>
      <c r="E147">
        <v>120</v>
      </c>
      <c r="F147" t="s">
        <v>887</v>
      </c>
      <c r="G147" t="s">
        <v>874</v>
      </c>
      <c r="H147" t="s">
        <v>6</v>
      </c>
      <c r="I147">
        <v>1</v>
      </c>
      <c r="J147" t="s">
        <v>875</v>
      </c>
      <c r="K147" t="s">
        <v>876</v>
      </c>
      <c r="L147" t="s">
        <v>877</v>
      </c>
    </row>
    <row r="148" spans="1:12" x14ac:dyDescent="0.3">
      <c r="A148">
        <v>120011672</v>
      </c>
      <c r="B148" t="s">
        <v>506</v>
      </c>
      <c r="C148">
        <v>12001</v>
      </c>
      <c r="D148" t="s">
        <v>952</v>
      </c>
      <c r="E148">
        <v>120</v>
      </c>
      <c r="F148" t="s">
        <v>887</v>
      </c>
      <c r="G148" t="s">
        <v>874</v>
      </c>
      <c r="H148" t="s">
        <v>6</v>
      </c>
      <c r="I148">
        <v>1</v>
      </c>
      <c r="J148" t="s">
        <v>875</v>
      </c>
      <c r="K148" t="s">
        <v>876</v>
      </c>
      <c r="L148" t="s">
        <v>877</v>
      </c>
    </row>
    <row r="149" spans="1:12" x14ac:dyDescent="0.3">
      <c r="A149">
        <v>119011356</v>
      </c>
      <c r="B149" t="s">
        <v>464</v>
      </c>
      <c r="C149">
        <v>11901</v>
      </c>
      <c r="D149" t="s">
        <v>908</v>
      </c>
      <c r="E149">
        <v>119</v>
      </c>
      <c r="F149" t="s">
        <v>890</v>
      </c>
      <c r="G149" t="s">
        <v>874</v>
      </c>
      <c r="H149" t="s">
        <v>6</v>
      </c>
      <c r="I149">
        <v>1</v>
      </c>
      <c r="J149" t="s">
        <v>875</v>
      </c>
      <c r="K149" t="s">
        <v>876</v>
      </c>
      <c r="L149" t="s">
        <v>877</v>
      </c>
    </row>
    <row r="150" spans="1:12" x14ac:dyDescent="0.3">
      <c r="A150">
        <v>103021062</v>
      </c>
      <c r="B150" t="s">
        <v>136</v>
      </c>
      <c r="C150">
        <v>10302</v>
      </c>
      <c r="D150" t="s">
        <v>953</v>
      </c>
      <c r="E150">
        <v>103</v>
      </c>
      <c r="F150" t="s">
        <v>915</v>
      </c>
      <c r="G150" t="s">
        <v>880</v>
      </c>
      <c r="H150" t="s">
        <v>9</v>
      </c>
      <c r="I150">
        <v>1</v>
      </c>
      <c r="J150" t="s">
        <v>875</v>
      </c>
      <c r="K150" t="s">
        <v>876</v>
      </c>
      <c r="L150" t="s">
        <v>877</v>
      </c>
    </row>
    <row r="151" spans="1:12" x14ac:dyDescent="0.3">
      <c r="A151">
        <v>118021651</v>
      </c>
      <c r="B151" t="s">
        <v>458</v>
      </c>
      <c r="C151">
        <v>11802</v>
      </c>
      <c r="D151" t="s">
        <v>954</v>
      </c>
      <c r="E151">
        <v>118</v>
      </c>
      <c r="F151" t="s">
        <v>920</v>
      </c>
      <c r="G151" t="s">
        <v>874</v>
      </c>
      <c r="H151" t="s">
        <v>6</v>
      </c>
      <c r="I151">
        <v>1</v>
      </c>
      <c r="J151" t="s">
        <v>875</v>
      </c>
      <c r="K151" t="s">
        <v>876</v>
      </c>
      <c r="L151" t="s">
        <v>877</v>
      </c>
    </row>
    <row r="152" spans="1:12" x14ac:dyDescent="0.3">
      <c r="A152">
        <v>101031014</v>
      </c>
      <c r="B152" t="s">
        <v>81</v>
      </c>
      <c r="C152">
        <v>10103</v>
      </c>
      <c r="D152" t="s">
        <v>934</v>
      </c>
      <c r="E152">
        <v>101</v>
      </c>
      <c r="F152" t="s">
        <v>913</v>
      </c>
      <c r="G152" t="s">
        <v>880</v>
      </c>
      <c r="H152" t="s">
        <v>9</v>
      </c>
      <c r="I152">
        <v>1</v>
      </c>
      <c r="J152" t="s">
        <v>875</v>
      </c>
      <c r="K152" t="s">
        <v>876</v>
      </c>
      <c r="L152" t="s">
        <v>877</v>
      </c>
    </row>
    <row r="153" spans="1:12" x14ac:dyDescent="0.3">
      <c r="A153">
        <v>101031015</v>
      </c>
      <c r="B153" t="s">
        <v>82</v>
      </c>
      <c r="C153">
        <v>10103</v>
      </c>
      <c r="D153" t="s">
        <v>934</v>
      </c>
      <c r="E153">
        <v>101</v>
      </c>
      <c r="F153" t="s">
        <v>913</v>
      </c>
      <c r="G153" t="s">
        <v>880</v>
      </c>
      <c r="H153" t="s">
        <v>9</v>
      </c>
      <c r="I153">
        <v>1</v>
      </c>
      <c r="J153" t="s">
        <v>875</v>
      </c>
      <c r="K153" t="s">
        <v>876</v>
      </c>
      <c r="L153" t="s">
        <v>877</v>
      </c>
    </row>
    <row r="154" spans="1:12" x14ac:dyDescent="0.3">
      <c r="A154">
        <v>105031099</v>
      </c>
      <c r="B154" t="s">
        <v>173</v>
      </c>
      <c r="C154">
        <v>10503</v>
      </c>
      <c r="D154" t="s">
        <v>955</v>
      </c>
      <c r="E154">
        <v>105</v>
      </c>
      <c r="F154" t="s">
        <v>936</v>
      </c>
      <c r="G154" t="s">
        <v>880</v>
      </c>
      <c r="H154" t="s">
        <v>9</v>
      </c>
      <c r="I154">
        <v>1</v>
      </c>
      <c r="J154" t="s">
        <v>875</v>
      </c>
      <c r="K154" t="s">
        <v>876</v>
      </c>
      <c r="L154" t="s">
        <v>877</v>
      </c>
    </row>
    <row r="155" spans="1:12" x14ac:dyDescent="0.3">
      <c r="A155">
        <v>105011094</v>
      </c>
      <c r="B155" t="s">
        <v>168</v>
      </c>
      <c r="C155">
        <v>10501</v>
      </c>
      <c r="D155" t="s">
        <v>935</v>
      </c>
      <c r="E155">
        <v>105</v>
      </c>
      <c r="F155" t="s">
        <v>936</v>
      </c>
      <c r="G155" t="s">
        <v>880</v>
      </c>
      <c r="H155" t="s">
        <v>9</v>
      </c>
      <c r="I155">
        <v>1</v>
      </c>
      <c r="J155" t="s">
        <v>875</v>
      </c>
      <c r="K155" t="s">
        <v>876</v>
      </c>
      <c r="L155" t="s">
        <v>877</v>
      </c>
    </row>
    <row r="156" spans="1:12" x14ac:dyDescent="0.3">
      <c r="A156">
        <v>113031263</v>
      </c>
      <c r="B156" t="s">
        <v>344</v>
      </c>
      <c r="C156">
        <v>11303</v>
      </c>
      <c r="D156" t="s">
        <v>956</v>
      </c>
      <c r="E156">
        <v>113</v>
      </c>
      <c r="F156" t="s">
        <v>957</v>
      </c>
      <c r="G156" t="s">
        <v>880</v>
      </c>
      <c r="H156" t="s">
        <v>9</v>
      </c>
      <c r="I156">
        <v>1</v>
      </c>
      <c r="J156" t="s">
        <v>875</v>
      </c>
      <c r="K156" t="s">
        <v>876</v>
      </c>
      <c r="L156" t="s">
        <v>877</v>
      </c>
    </row>
    <row r="157" spans="1:12" x14ac:dyDescent="0.3">
      <c r="A157">
        <v>104021086</v>
      </c>
      <c r="B157" t="s">
        <v>160</v>
      </c>
      <c r="C157">
        <v>10402</v>
      </c>
      <c r="D157" t="s">
        <v>921</v>
      </c>
      <c r="E157">
        <v>104</v>
      </c>
      <c r="F157" t="s">
        <v>922</v>
      </c>
      <c r="G157" t="s">
        <v>880</v>
      </c>
      <c r="H157" t="s">
        <v>9</v>
      </c>
      <c r="I157">
        <v>1</v>
      </c>
      <c r="J157" t="s">
        <v>875</v>
      </c>
      <c r="K157" t="s">
        <v>876</v>
      </c>
      <c r="L157" t="s">
        <v>877</v>
      </c>
    </row>
    <row r="158" spans="1:12" x14ac:dyDescent="0.3">
      <c r="A158">
        <v>109031180</v>
      </c>
      <c r="B158" t="s">
        <v>259</v>
      </c>
      <c r="C158">
        <v>10903</v>
      </c>
      <c r="D158" t="s">
        <v>958</v>
      </c>
      <c r="E158">
        <v>109</v>
      </c>
      <c r="F158" t="s">
        <v>884</v>
      </c>
      <c r="G158" t="s">
        <v>880</v>
      </c>
      <c r="H158" t="s">
        <v>9</v>
      </c>
      <c r="I158">
        <v>1</v>
      </c>
      <c r="J158" t="s">
        <v>875</v>
      </c>
      <c r="K158" t="s">
        <v>876</v>
      </c>
      <c r="L158" t="s">
        <v>877</v>
      </c>
    </row>
    <row r="159" spans="1:12" x14ac:dyDescent="0.3">
      <c r="A159">
        <v>109031181</v>
      </c>
      <c r="B159" t="s">
        <v>260</v>
      </c>
      <c r="C159">
        <v>10903</v>
      </c>
      <c r="D159" t="s">
        <v>958</v>
      </c>
      <c r="E159">
        <v>109</v>
      </c>
      <c r="F159" t="s">
        <v>884</v>
      </c>
      <c r="G159" t="s">
        <v>880</v>
      </c>
      <c r="H159" t="s">
        <v>9</v>
      </c>
      <c r="I159">
        <v>1</v>
      </c>
      <c r="J159" t="s">
        <v>875</v>
      </c>
      <c r="K159" t="s">
        <v>876</v>
      </c>
      <c r="L159" t="s">
        <v>877</v>
      </c>
    </row>
    <row r="160" spans="1:12" x14ac:dyDescent="0.3">
      <c r="A160">
        <v>107041145</v>
      </c>
      <c r="B160" t="s">
        <v>223</v>
      </c>
      <c r="C160">
        <v>10704</v>
      </c>
      <c r="D160" t="s">
        <v>904</v>
      </c>
      <c r="E160">
        <v>107</v>
      </c>
      <c r="F160" t="s">
        <v>882</v>
      </c>
      <c r="G160" t="s">
        <v>880</v>
      </c>
      <c r="H160" t="s">
        <v>9</v>
      </c>
      <c r="I160">
        <v>1</v>
      </c>
      <c r="J160" t="s">
        <v>875</v>
      </c>
      <c r="K160" t="s">
        <v>876</v>
      </c>
      <c r="L160" t="s">
        <v>877</v>
      </c>
    </row>
    <row r="161" spans="1:12" x14ac:dyDescent="0.3">
      <c r="A161">
        <v>103021063</v>
      </c>
      <c r="B161" t="s">
        <v>137</v>
      </c>
      <c r="C161">
        <v>10302</v>
      </c>
      <c r="D161" t="s">
        <v>953</v>
      </c>
      <c r="E161">
        <v>103</v>
      </c>
      <c r="F161" t="s">
        <v>915</v>
      </c>
      <c r="G161" t="s">
        <v>880</v>
      </c>
      <c r="H161" t="s">
        <v>9</v>
      </c>
      <c r="I161">
        <v>1</v>
      </c>
      <c r="J161" t="s">
        <v>875</v>
      </c>
      <c r="K161" t="s">
        <v>876</v>
      </c>
      <c r="L161" t="s">
        <v>877</v>
      </c>
    </row>
    <row r="162" spans="1:12" x14ac:dyDescent="0.3">
      <c r="A162">
        <v>103021064</v>
      </c>
      <c r="B162" t="s">
        <v>138</v>
      </c>
      <c r="C162">
        <v>10302</v>
      </c>
      <c r="D162" t="s">
        <v>953</v>
      </c>
      <c r="E162">
        <v>103</v>
      </c>
      <c r="F162" t="s">
        <v>915</v>
      </c>
      <c r="G162" t="s">
        <v>880</v>
      </c>
      <c r="H162" t="s">
        <v>9</v>
      </c>
      <c r="I162">
        <v>1</v>
      </c>
      <c r="J162" t="s">
        <v>875</v>
      </c>
      <c r="K162" t="s">
        <v>876</v>
      </c>
      <c r="L162" t="s">
        <v>877</v>
      </c>
    </row>
    <row r="163" spans="1:12" x14ac:dyDescent="0.3">
      <c r="A163">
        <v>124031707</v>
      </c>
      <c r="B163" t="s">
        <v>606</v>
      </c>
      <c r="C163">
        <v>12403</v>
      </c>
      <c r="D163" t="s">
        <v>604</v>
      </c>
      <c r="E163">
        <v>124</v>
      </c>
      <c r="F163" t="s">
        <v>931</v>
      </c>
      <c r="G163" t="s">
        <v>874</v>
      </c>
      <c r="H163" t="s">
        <v>6</v>
      </c>
      <c r="I163">
        <v>1</v>
      </c>
      <c r="J163" t="s">
        <v>875</v>
      </c>
      <c r="K163" t="s">
        <v>876</v>
      </c>
      <c r="L163" t="s">
        <v>877</v>
      </c>
    </row>
    <row r="164" spans="1:12" x14ac:dyDescent="0.3">
      <c r="A164">
        <v>121041413</v>
      </c>
      <c r="B164" t="s">
        <v>544</v>
      </c>
      <c r="C164">
        <v>12104</v>
      </c>
      <c r="D164" t="s">
        <v>959</v>
      </c>
      <c r="E164">
        <v>121</v>
      </c>
      <c r="F164" t="s">
        <v>892</v>
      </c>
      <c r="G164" t="s">
        <v>874</v>
      </c>
      <c r="H164" t="s">
        <v>6</v>
      </c>
      <c r="I164">
        <v>1</v>
      </c>
      <c r="J164" t="s">
        <v>875</v>
      </c>
      <c r="K164" t="s">
        <v>876</v>
      </c>
      <c r="L164" t="s">
        <v>877</v>
      </c>
    </row>
    <row r="165" spans="1:12" x14ac:dyDescent="0.3">
      <c r="A165">
        <v>122031425</v>
      </c>
      <c r="B165" t="s">
        <v>558</v>
      </c>
      <c r="C165">
        <v>12203</v>
      </c>
      <c r="D165" t="s">
        <v>918</v>
      </c>
      <c r="E165">
        <v>122</v>
      </c>
      <c r="F165" t="s">
        <v>900</v>
      </c>
      <c r="G165" t="s">
        <v>874</v>
      </c>
      <c r="H165" t="s">
        <v>6</v>
      </c>
      <c r="I165">
        <v>1</v>
      </c>
      <c r="J165" t="s">
        <v>875</v>
      </c>
      <c r="K165" t="s">
        <v>876</v>
      </c>
      <c r="L165" t="s">
        <v>877</v>
      </c>
    </row>
    <row r="166" spans="1:12" x14ac:dyDescent="0.3">
      <c r="A166">
        <v>128011604</v>
      </c>
      <c r="B166" t="s">
        <v>701</v>
      </c>
      <c r="C166">
        <v>12801</v>
      </c>
      <c r="D166" t="s">
        <v>945</v>
      </c>
      <c r="E166">
        <v>128</v>
      </c>
      <c r="F166" t="s">
        <v>946</v>
      </c>
      <c r="G166" t="s">
        <v>874</v>
      </c>
      <c r="H166" t="s">
        <v>6</v>
      </c>
      <c r="I166">
        <v>1</v>
      </c>
      <c r="J166" t="s">
        <v>875</v>
      </c>
      <c r="K166" t="s">
        <v>876</v>
      </c>
      <c r="L166" t="s">
        <v>877</v>
      </c>
    </row>
    <row r="167" spans="1:12" x14ac:dyDescent="0.3">
      <c r="A167">
        <v>121041414</v>
      </c>
      <c r="B167" t="s">
        <v>545</v>
      </c>
      <c r="C167">
        <v>12104</v>
      </c>
      <c r="D167" t="s">
        <v>959</v>
      </c>
      <c r="E167">
        <v>121</v>
      </c>
      <c r="F167" t="s">
        <v>892</v>
      </c>
      <c r="G167" t="s">
        <v>874</v>
      </c>
      <c r="H167" t="s">
        <v>6</v>
      </c>
      <c r="I167">
        <v>1</v>
      </c>
      <c r="J167" t="s">
        <v>875</v>
      </c>
      <c r="K167" t="s">
        <v>876</v>
      </c>
      <c r="L167" t="s">
        <v>877</v>
      </c>
    </row>
    <row r="168" spans="1:12" x14ac:dyDescent="0.3">
      <c r="A168">
        <v>120031679</v>
      </c>
      <c r="B168" t="s">
        <v>521</v>
      </c>
      <c r="C168">
        <v>12003</v>
      </c>
      <c r="D168" t="s">
        <v>895</v>
      </c>
      <c r="E168">
        <v>120</v>
      </c>
      <c r="F168" t="s">
        <v>887</v>
      </c>
      <c r="G168" t="s">
        <v>874</v>
      </c>
      <c r="H168" t="s">
        <v>6</v>
      </c>
      <c r="I168">
        <v>1</v>
      </c>
      <c r="J168" t="s">
        <v>875</v>
      </c>
      <c r="K168" t="s">
        <v>876</v>
      </c>
      <c r="L168" t="s">
        <v>877</v>
      </c>
    </row>
    <row r="169" spans="1:12" x14ac:dyDescent="0.3">
      <c r="A169">
        <v>120031393</v>
      </c>
      <c r="B169" t="s">
        <v>513</v>
      </c>
      <c r="C169">
        <v>12003</v>
      </c>
      <c r="D169" t="s">
        <v>895</v>
      </c>
      <c r="E169">
        <v>120</v>
      </c>
      <c r="F169" t="s">
        <v>887</v>
      </c>
      <c r="G169" t="s">
        <v>874</v>
      </c>
      <c r="H169" t="s">
        <v>6</v>
      </c>
      <c r="I169">
        <v>1</v>
      </c>
      <c r="J169" t="s">
        <v>875</v>
      </c>
      <c r="K169" t="s">
        <v>876</v>
      </c>
      <c r="L169" t="s">
        <v>877</v>
      </c>
    </row>
    <row r="170" spans="1:12" x14ac:dyDescent="0.3">
      <c r="A170">
        <v>114011274</v>
      </c>
      <c r="B170" t="s">
        <v>355</v>
      </c>
      <c r="C170">
        <v>11401</v>
      </c>
      <c r="D170" t="s">
        <v>926</v>
      </c>
      <c r="E170">
        <v>114</v>
      </c>
      <c r="F170" t="s">
        <v>927</v>
      </c>
      <c r="G170" t="s">
        <v>880</v>
      </c>
      <c r="H170" t="s">
        <v>9</v>
      </c>
      <c r="I170">
        <v>1</v>
      </c>
      <c r="J170" t="s">
        <v>875</v>
      </c>
      <c r="K170" t="s">
        <v>876</v>
      </c>
      <c r="L170" t="s">
        <v>877</v>
      </c>
    </row>
    <row r="171" spans="1:12" x14ac:dyDescent="0.3">
      <c r="A171">
        <v>123011698</v>
      </c>
      <c r="B171" t="s">
        <v>570</v>
      </c>
      <c r="C171">
        <v>12301</v>
      </c>
      <c r="D171" t="s">
        <v>943</v>
      </c>
      <c r="E171">
        <v>123</v>
      </c>
      <c r="F171" t="s">
        <v>911</v>
      </c>
      <c r="G171" t="s">
        <v>874</v>
      </c>
      <c r="H171" t="s">
        <v>6</v>
      </c>
      <c r="I171">
        <v>1</v>
      </c>
      <c r="J171" t="s">
        <v>875</v>
      </c>
      <c r="K171" t="s">
        <v>876</v>
      </c>
      <c r="L171" t="s">
        <v>877</v>
      </c>
    </row>
    <row r="172" spans="1:12" x14ac:dyDescent="0.3">
      <c r="A172">
        <v>107011131</v>
      </c>
      <c r="B172" t="s">
        <v>206</v>
      </c>
      <c r="C172">
        <v>10701</v>
      </c>
      <c r="D172" t="s">
        <v>925</v>
      </c>
      <c r="E172">
        <v>107</v>
      </c>
      <c r="F172" t="s">
        <v>882</v>
      </c>
      <c r="G172" t="s">
        <v>880</v>
      </c>
      <c r="H172" t="s">
        <v>9</v>
      </c>
      <c r="I172">
        <v>1</v>
      </c>
      <c r="J172" t="s">
        <v>875</v>
      </c>
      <c r="K172" t="s">
        <v>876</v>
      </c>
      <c r="L172" t="s">
        <v>877</v>
      </c>
    </row>
    <row r="173" spans="1:12" x14ac:dyDescent="0.3">
      <c r="A173">
        <v>117031329</v>
      </c>
      <c r="B173" t="s">
        <v>425</v>
      </c>
      <c r="C173">
        <v>11703</v>
      </c>
      <c r="D173" t="s">
        <v>944</v>
      </c>
      <c r="E173">
        <v>117</v>
      </c>
      <c r="F173" t="s">
        <v>907</v>
      </c>
      <c r="G173" t="s">
        <v>874</v>
      </c>
      <c r="H173" t="s">
        <v>6</v>
      </c>
      <c r="I173">
        <v>1</v>
      </c>
      <c r="J173" t="s">
        <v>875</v>
      </c>
      <c r="K173" t="s">
        <v>876</v>
      </c>
      <c r="L173" t="s">
        <v>877</v>
      </c>
    </row>
    <row r="174" spans="1:12" x14ac:dyDescent="0.3">
      <c r="A174">
        <v>122031695</v>
      </c>
      <c r="B174" t="s">
        <v>566</v>
      </c>
      <c r="C174">
        <v>12203</v>
      </c>
      <c r="D174" t="s">
        <v>918</v>
      </c>
      <c r="E174">
        <v>122</v>
      </c>
      <c r="F174" t="s">
        <v>900</v>
      </c>
      <c r="G174" t="s">
        <v>874</v>
      </c>
      <c r="H174" t="s">
        <v>6</v>
      </c>
      <c r="I174">
        <v>1</v>
      </c>
      <c r="J174" t="s">
        <v>875</v>
      </c>
      <c r="K174" t="s">
        <v>876</v>
      </c>
      <c r="L174" t="s">
        <v>877</v>
      </c>
    </row>
    <row r="175" spans="1:12" x14ac:dyDescent="0.3">
      <c r="A175">
        <v>122031694</v>
      </c>
      <c r="B175" t="s">
        <v>565</v>
      </c>
      <c r="C175">
        <v>12203</v>
      </c>
      <c r="D175" t="s">
        <v>918</v>
      </c>
      <c r="E175">
        <v>122</v>
      </c>
      <c r="F175" t="s">
        <v>900</v>
      </c>
      <c r="G175" t="s">
        <v>874</v>
      </c>
      <c r="H175" t="s">
        <v>6</v>
      </c>
      <c r="I175">
        <v>1</v>
      </c>
      <c r="J175" t="s">
        <v>875</v>
      </c>
      <c r="K175" t="s">
        <v>876</v>
      </c>
      <c r="L175" t="s">
        <v>877</v>
      </c>
    </row>
    <row r="176" spans="1:12" x14ac:dyDescent="0.3">
      <c r="A176">
        <v>123021703</v>
      </c>
      <c r="B176" t="s">
        <v>582</v>
      </c>
      <c r="C176">
        <v>12302</v>
      </c>
      <c r="D176" t="s">
        <v>938</v>
      </c>
      <c r="E176">
        <v>123</v>
      </c>
      <c r="F176" t="s">
        <v>911</v>
      </c>
      <c r="G176" t="s">
        <v>874</v>
      </c>
      <c r="H176" t="s">
        <v>6</v>
      </c>
      <c r="I176">
        <v>1</v>
      </c>
      <c r="J176" t="s">
        <v>875</v>
      </c>
      <c r="K176" t="s">
        <v>876</v>
      </c>
      <c r="L176" t="s">
        <v>877</v>
      </c>
    </row>
    <row r="177" spans="1:12" x14ac:dyDescent="0.3">
      <c r="A177">
        <v>109031182</v>
      </c>
      <c r="B177" t="s">
        <v>261</v>
      </c>
      <c r="C177">
        <v>10903</v>
      </c>
      <c r="D177" t="s">
        <v>958</v>
      </c>
      <c r="E177">
        <v>109</v>
      </c>
      <c r="F177" t="s">
        <v>884</v>
      </c>
      <c r="G177" t="s">
        <v>880</v>
      </c>
      <c r="H177" t="s">
        <v>9</v>
      </c>
      <c r="I177">
        <v>1</v>
      </c>
      <c r="J177" t="s">
        <v>875</v>
      </c>
      <c r="K177" t="s">
        <v>876</v>
      </c>
      <c r="L177" t="s">
        <v>877</v>
      </c>
    </row>
    <row r="178" spans="1:12" x14ac:dyDescent="0.3">
      <c r="A178">
        <v>109031183</v>
      </c>
      <c r="B178" t="s">
        <v>262</v>
      </c>
      <c r="C178">
        <v>10903</v>
      </c>
      <c r="D178" t="s">
        <v>958</v>
      </c>
      <c r="E178">
        <v>109</v>
      </c>
      <c r="F178" t="s">
        <v>884</v>
      </c>
      <c r="G178" t="s">
        <v>880</v>
      </c>
      <c r="H178" t="s">
        <v>9</v>
      </c>
      <c r="I178">
        <v>1</v>
      </c>
      <c r="J178" t="s">
        <v>875</v>
      </c>
      <c r="K178" t="s">
        <v>876</v>
      </c>
      <c r="L178" t="s">
        <v>877</v>
      </c>
    </row>
    <row r="179" spans="1:12" x14ac:dyDescent="0.3">
      <c r="A179">
        <v>126021722</v>
      </c>
      <c r="B179" t="s">
        <v>658</v>
      </c>
      <c r="C179">
        <v>12602</v>
      </c>
      <c r="D179" t="s">
        <v>960</v>
      </c>
      <c r="E179">
        <v>126</v>
      </c>
      <c r="F179" t="s">
        <v>961</v>
      </c>
      <c r="G179" t="s">
        <v>874</v>
      </c>
      <c r="H179" t="s">
        <v>6</v>
      </c>
      <c r="I179">
        <v>1</v>
      </c>
      <c r="J179" t="s">
        <v>875</v>
      </c>
      <c r="K179" t="s">
        <v>876</v>
      </c>
      <c r="L179" t="s">
        <v>877</v>
      </c>
    </row>
    <row r="180" spans="1:12" x14ac:dyDescent="0.3">
      <c r="A180">
        <v>101041022</v>
      </c>
      <c r="B180" t="s">
        <v>89</v>
      </c>
      <c r="C180">
        <v>10104</v>
      </c>
      <c r="D180" t="s">
        <v>912</v>
      </c>
      <c r="E180">
        <v>101</v>
      </c>
      <c r="F180" t="s">
        <v>913</v>
      </c>
      <c r="G180" t="s">
        <v>880</v>
      </c>
      <c r="H180" t="s">
        <v>9</v>
      </c>
      <c r="I180">
        <v>1</v>
      </c>
      <c r="J180" t="s">
        <v>875</v>
      </c>
      <c r="K180" t="s">
        <v>876</v>
      </c>
      <c r="L180" t="s">
        <v>877</v>
      </c>
    </row>
    <row r="181" spans="1:12" x14ac:dyDescent="0.3">
      <c r="A181">
        <v>116011306</v>
      </c>
      <c r="B181" t="s">
        <v>393</v>
      </c>
      <c r="C181">
        <v>11601</v>
      </c>
      <c r="D181" t="s">
        <v>932</v>
      </c>
      <c r="E181">
        <v>116</v>
      </c>
      <c r="F181" t="s">
        <v>873</v>
      </c>
      <c r="G181" t="s">
        <v>874</v>
      </c>
      <c r="H181" t="s">
        <v>6</v>
      </c>
      <c r="I181">
        <v>1</v>
      </c>
      <c r="J181" t="s">
        <v>875</v>
      </c>
      <c r="K181" t="s">
        <v>876</v>
      </c>
      <c r="L181" t="s">
        <v>877</v>
      </c>
    </row>
    <row r="182" spans="1:12" x14ac:dyDescent="0.3">
      <c r="A182">
        <v>104021087</v>
      </c>
      <c r="B182" t="s">
        <v>161</v>
      </c>
      <c r="C182">
        <v>10402</v>
      </c>
      <c r="D182" t="s">
        <v>921</v>
      </c>
      <c r="E182">
        <v>104</v>
      </c>
      <c r="F182" t="s">
        <v>922</v>
      </c>
      <c r="G182" t="s">
        <v>880</v>
      </c>
      <c r="H182" t="s">
        <v>9</v>
      </c>
      <c r="I182">
        <v>1</v>
      </c>
      <c r="J182" t="s">
        <v>875</v>
      </c>
      <c r="K182" t="s">
        <v>876</v>
      </c>
      <c r="L182" t="s">
        <v>877</v>
      </c>
    </row>
    <row r="183" spans="1:12" x14ac:dyDescent="0.3">
      <c r="A183">
        <v>118011650</v>
      </c>
      <c r="B183" t="s">
        <v>450</v>
      </c>
      <c r="C183">
        <v>11801</v>
      </c>
      <c r="D183" t="s">
        <v>919</v>
      </c>
      <c r="E183">
        <v>118</v>
      </c>
      <c r="F183" t="s">
        <v>920</v>
      </c>
      <c r="G183" t="s">
        <v>874</v>
      </c>
      <c r="H183" t="s">
        <v>6</v>
      </c>
      <c r="I183">
        <v>1</v>
      </c>
      <c r="J183" t="s">
        <v>875</v>
      </c>
      <c r="K183" t="s">
        <v>876</v>
      </c>
      <c r="L183" t="s">
        <v>877</v>
      </c>
    </row>
    <row r="184" spans="1:12" x14ac:dyDescent="0.3">
      <c r="A184">
        <v>123031446</v>
      </c>
      <c r="B184" t="s">
        <v>587</v>
      </c>
      <c r="C184">
        <v>12303</v>
      </c>
      <c r="D184" t="s">
        <v>910</v>
      </c>
      <c r="E184">
        <v>123</v>
      </c>
      <c r="F184" t="s">
        <v>911</v>
      </c>
      <c r="G184" t="s">
        <v>874</v>
      </c>
      <c r="H184" t="s">
        <v>6</v>
      </c>
      <c r="I184">
        <v>1</v>
      </c>
      <c r="J184" t="s">
        <v>875</v>
      </c>
      <c r="K184" t="s">
        <v>876</v>
      </c>
      <c r="L184" t="s">
        <v>877</v>
      </c>
    </row>
    <row r="185" spans="1:12" x14ac:dyDescent="0.3">
      <c r="A185">
        <v>118011344</v>
      </c>
      <c r="B185" t="s">
        <v>445</v>
      </c>
      <c r="C185">
        <v>11801</v>
      </c>
      <c r="D185" t="s">
        <v>919</v>
      </c>
      <c r="E185">
        <v>118</v>
      </c>
      <c r="F185" t="s">
        <v>920</v>
      </c>
      <c r="G185" t="s">
        <v>874</v>
      </c>
      <c r="H185" t="s">
        <v>6</v>
      </c>
      <c r="I185">
        <v>1</v>
      </c>
      <c r="J185" t="s">
        <v>875</v>
      </c>
      <c r="K185" t="s">
        <v>876</v>
      </c>
      <c r="L185" t="s">
        <v>877</v>
      </c>
    </row>
    <row r="186" spans="1:12" x14ac:dyDescent="0.3">
      <c r="A186">
        <v>120011385</v>
      </c>
      <c r="B186" t="s">
        <v>504</v>
      </c>
      <c r="C186">
        <v>12001</v>
      </c>
      <c r="D186" t="s">
        <v>952</v>
      </c>
      <c r="E186">
        <v>120</v>
      </c>
      <c r="F186" t="s">
        <v>887</v>
      </c>
      <c r="G186" t="s">
        <v>874</v>
      </c>
      <c r="H186" t="s">
        <v>6</v>
      </c>
      <c r="I186">
        <v>1</v>
      </c>
      <c r="J186" t="s">
        <v>875</v>
      </c>
      <c r="K186" t="s">
        <v>876</v>
      </c>
      <c r="L186" t="s">
        <v>877</v>
      </c>
    </row>
    <row r="187" spans="1:12" x14ac:dyDescent="0.3">
      <c r="A187">
        <v>105031100</v>
      </c>
      <c r="B187" t="s">
        <v>174</v>
      </c>
      <c r="C187">
        <v>10503</v>
      </c>
      <c r="D187" t="s">
        <v>955</v>
      </c>
      <c r="E187">
        <v>105</v>
      </c>
      <c r="F187" t="s">
        <v>936</v>
      </c>
      <c r="G187" t="s">
        <v>880</v>
      </c>
      <c r="H187" t="s">
        <v>9</v>
      </c>
      <c r="I187">
        <v>1</v>
      </c>
      <c r="J187" t="s">
        <v>875</v>
      </c>
      <c r="K187" t="s">
        <v>876</v>
      </c>
      <c r="L187" t="s">
        <v>877</v>
      </c>
    </row>
    <row r="188" spans="1:12" x14ac:dyDescent="0.3">
      <c r="A188">
        <v>105031101</v>
      </c>
      <c r="B188" t="s">
        <v>175</v>
      </c>
      <c r="C188">
        <v>10503</v>
      </c>
      <c r="D188" t="s">
        <v>955</v>
      </c>
      <c r="E188">
        <v>105</v>
      </c>
      <c r="F188" t="s">
        <v>936</v>
      </c>
      <c r="G188" t="s">
        <v>880</v>
      </c>
      <c r="H188" t="s">
        <v>9</v>
      </c>
      <c r="I188">
        <v>1</v>
      </c>
      <c r="J188" t="s">
        <v>875</v>
      </c>
      <c r="K188" t="s">
        <v>876</v>
      </c>
      <c r="L188" t="s">
        <v>877</v>
      </c>
    </row>
    <row r="189" spans="1:12" x14ac:dyDescent="0.3">
      <c r="A189">
        <v>105031102</v>
      </c>
      <c r="B189" t="s">
        <v>176</v>
      </c>
      <c r="C189">
        <v>10503</v>
      </c>
      <c r="D189" t="s">
        <v>955</v>
      </c>
      <c r="E189">
        <v>105</v>
      </c>
      <c r="F189" t="s">
        <v>936</v>
      </c>
      <c r="G189" t="s">
        <v>880</v>
      </c>
      <c r="H189" t="s">
        <v>9</v>
      </c>
      <c r="I189">
        <v>1</v>
      </c>
      <c r="J189" t="s">
        <v>875</v>
      </c>
      <c r="K189" t="s">
        <v>876</v>
      </c>
      <c r="L189" t="s">
        <v>877</v>
      </c>
    </row>
    <row r="190" spans="1:12" x14ac:dyDescent="0.3">
      <c r="A190">
        <v>105031103</v>
      </c>
      <c r="B190" t="s">
        <v>177</v>
      </c>
      <c r="C190">
        <v>10503</v>
      </c>
      <c r="D190" t="s">
        <v>955</v>
      </c>
      <c r="E190">
        <v>105</v>
      </c>
      <c r="F190" t="s">
        <v>936</v>
      </c>
      <c r="G190" t="s">
        <v>880</v>
      </c>
      <c r="H190" t="s">
        <v>9</v>
      </c>
      <c r="I190">
        <v>1</v>
      </c>
      <c r="J190" t="s">
        <v>875</v>
      </c>
      <c r="K190" t="s">
        <v>876</v>
      </c>
      <c r="L190" t="s">
        <v>877</v>
      </c>
    </row>
    <row r="191" spans="1:12" x14ac:dyDescent="0.3">
      <c r="A191">
        <v>120031394</v>
      </c>
      <c r="B191" t="s">
        <v>514</v>
      </c>
      <c r="C191">
        <v>12003</v>
      </c>
      <c r="D191" t="s">
        <v>895</v>
      </c>
      <c r="E191">
        <v>120</v>
      </c>
      <c r="F191" t="s">
        <v>887</v>
      </c>
      <c r="G191" t="s">
        <v>874</v>
      </c>
      <c r="H191" t="s">
        <v>6</v>
      </c>
      <c r="I191">
        <v>1</v>
      </c>
      <c r="J191" t="s">
        <v>875</v>
      </c>
      <c r="K191" t="s">
        <v>876</v>
      </c>
      <c r="L191" t="s">
        <v>877</v>
      </c>
    </row>
    <row r="192" spans="1:12" x14ac:dyDescent="0.3">
      <c r="A192">
        <v>106011110</v>
      </c>
      <c r="B192" t="s">
        <v>184</v>
      </c>
      <c r="C192">
        <v>10601</v>
      </c>
      <c r="D192" t="s">
        <v>939</v>
      </c>
      <c r="E192">
        <v>106</v>
      </c>
      <c r="F192" t="s">
        <v>886</v>
      </c>
      <c r="G192" t="s">
        <v>880</v>
      </c>
      <c r="H192" t="s">
        <v>9</v>
      </c>
      <c r="I192">
        <v>1</v>
      </c>
      <c r="J192" t="s">
        <v>875</v>
      </c>
      <c r="K192" t="s">
        <v>876</v>
      </c>
      <c r="L192" t="s">
        <v>877</v>
      </c>
    </row>
    <row r="193" spans="1:12" x14ac:dyDescent="0.3">
      <c r="A193">
        <v>115021297</v>
      </c>
      <c r="B193" t="s">
        <v>383</v>
      </c>
      <c r="C193">
        <v>11502</v>
      </c>
      <c r="D193" t="s">
        <v>962</v>
      </c>
      <c r="E193">
        <v>115</v>
      </c>
      <c r="F193" t="s">
        <v>917</v>
      </c>
      <c r="G193" t="s">
        <v>874</v>
      </c>
      <c r="H193" t="s">
        <v>6</v>
      </c>
      <c r="I193">
        <v>1</v>
      </c>
      <c r="J193" t="s">
        <v>875</v>
      </c>
      <c r="K193" t="s">
        <v>876</v>
      </c>
      <c r="L193" t="s">
        <v>877</v>
      </c>
    </row>
    <row r="194" spans="1:12" x14ac:dyDescent="0.3">
      <c r="A194">
        <v>119021662</v>
      </c>
      <c r="B194" t="s">
        <v>482</v>
      </c>
      <c r="C194">
        <v>11902</v>
      </c>
      <c r="D194" t="s">
        <v>924</v>
      </c>
      <c r="E194">
        <v>119</v>
      </c>
      <c r="F194" t="s">
        <v>890</v>
      </c>
      <c r="G194" t="s">
        <v>874</v>
      </c>
      <c r="H194" t="s">
        <v>6</v>
      </c>
      <c r="I194">
        <v>1</v>
      </c>
      <c r="J194" t="s">
        <v>875</v>
      </c>
      <c r="K194" t="s">
        <v>876</v>
      </c>
      <c r="L194" t="s">
        <v>877</v>
      </c>
    </row>
    <row r="195" spans="1:12" x14ac:dyDescent="0.3">
      <c r="A195">
        <v>106021614</v>
      </c>
      <c r="B195" t="s">
        <v>190</v>
      </c>
      <c r="C195">
        <v>10602</v>
      </c>
      <c r="D195" t="s">
        <v>188</v>
      </c>
      <c r="E195">
        <v>106</v>
      </c>
      <c r="F195" t="s">
        <v>886</v>
      </c>
      <c r="G195" t="s">
        <v>880</v>
      </c>
      <c r="H195" t="s">
        <v>9</v>
      </c>
      <c r="I195">
        <v>1</v>
      </c>
      <c r="J195" t="s">
        <v>875</v>
      </c>
      <c r="K195" t="s">
        <v>876</v>
      </c>
      <c r="L195" t="s">
        <v>877</v>
      </c>
    </row>
    <row r="196" spans="1:12" x14ac:dyDescent="0.3">
      <c r="A196">
        <v>117011634</v>
      </c>
      <c r="B196" t="s">
        <v>419</v>
      </c>
      <c r="C196">
        <v>11701</v>
      </c>
      <c r="D196" t="s">
        <v>415</v>
      </c>
      <c r="E196">
        <v>117</v>
      </c>
      <c r="F196" t="s">
        <v>907</v>
      </c>
      <c r="G196" t="s">
        <v>874</v>
      </c>
      <c r="H196" t="s">
        <v>6</v>
      </c>
      <c r="I196">
        <v>1</v>
      </c>
      <c r="J196" t="s">
        <v>875</v>
      </c>
      <c r="K196" t="s">
        <v>876</v>
      </c>
      <c r="L196" t="s">
        <v>877</v>
      </c>
    </row>
    <row r="197" spans="1:12" x14ac:dyDescent="0.3">
      <c r="A197">
        <v>126021723</v>
      </c>
      <c r="B197" t="s">
        <v>659</v>
      </c>
      <c r="C197">
        <v>12602</v>
      </c>
      <c r="D197" t="s">
        <v>960</v>
      </c>
      <c r="E197">
        <v>126</v>
      </c>
      <c r="F197" t="s">
        <v>961</v>
      </c>
      <c r="G197" t="s">
        <v>874</v>
      </c>
      <c r="H197" t="s">
        <v>6</v>
      </c>
      <c r="I197">
        <v>1</v>
      </c>
      <c r="J197" t="s">
        <v>875</v>
      </c>
      <c r="K197" t="s">
        <v>876</v>
      </c>
      <c r="L197" t="s">
        <v>877</v>
      </c>
    </row>
    <row r="198" spans="1:12" x14ac:dyDescent="0.3">
      <c r="A198">
        <v>101041023</v>
      </c>
      <c r="B198" t="s">
        <v>90</v>
      </c>
      <c r="C198">
        <v>10104</v>
      </c>
      <c r="D198" t="s">
        <v>912</v>
      </c>
      <c r="E198">
        <v>101</v>
      </c>
      <c r="F198" t="s">
        <v>913</v>
      </c>
      <c r="G198" t="s">
        <v>880</v>
      </c>
      <c r="H198" t="s">
        <v>9</v>
      </c>
      <c r="I198">
        <v>1</v>
      </c>
      <c r="J198" t="s">
        <v>875</v>
      </c>
      <c r="K198" t="s">
        <v>876</v>
      </c>
      <c r="L198" t="s">
        <v>877</v>
      </c>
    </row>
    <row r="199" spans="1:12" x14ac:dyDescent="0.3">
      <c r="A199">
        <v>127021514</v>
      </c>
      <c r="B199" t="s">
        <v>679</v>
      </c>
      <c r="C199">
        <v>12702</v>
      </c>
      <c r="D199" t="s">
        <v>680</v>
      </c>
      <c r="E199">
        <v>127</v>
      </c>
      <c r="F199" t="s">
        <v>894</v>
      </c>
      <c r="G199" t="s">
        <v>874</v>
      </c>
      <c r="H199" t="s">
        <v>6</v>
      </c>
      <c r="I199">
        <v>1</v>
      </c>
      <c r="J199" t="s">
        <v>875</v>
      </c>
      <c r="K199" t="s">
        <v>876</v>
      </c>
      <c r="L199" t="s">
        <v>877</v>
      </c>
    </row>
    <row r="200" spans="1:12" x14ac:dyDescent="0.3">
      <c r="A200">
        <v>111021217</v>
      </c>
      <c r="B200" t="s">
        <v>296</v>
      </c>
      <c r="C200">
        <v>11102</v>
      </c>
      <c r="D200" t="s">
        <v>933</v>
      </c>
      <c r="E200">
        <v>111</v>
      </c>
      <c r="F200" t="s">
        <v>879</v>
      </c>
      <c r="G200" t="s">
        <v>880</v>
      </c>
      <c r="H200" t="s">
        <v>9</v>
      </c>
      <c r="I200">
        <v>1</v>
      </c>
      <c r="J200" t="s">
        <v>875</v>
      </c>
      <c r="K200" t="s">
        <v>876</v>
      </c>
      <c r="L200" t="s">
        <v>877</v>
      </c>
    </row>
    <row r="201" spans="1:12" x14ac:dyDescent="0.3">
      <c r="A201">
        <v>127031730</v>
      </c>
      <c r="B201" t="s">
        <v>692</v>
      </c>
      <c r="C201">
        <v>12703</v>
      </c>
      <c r="D201" t="s">
        <v>949</v>
      </c>
      <c r="E201">
        <v>127</v>
      </c>
      <c r="F201" t="s">
        <v>894</v>
      </c>
      <c r="G201" t="s">
        <v>874</v>
      </c>
      <c r="H201" t="s">
        <v>6</v>
      </c>
      <c r="I201">
        <v>1</v>
      </c>
      <c r="J201" t="s">
        <v>875</v>
      </c>
      <c r="K201" t="s">
        <v>876</v>
      </c>
      <c r="L201" t="s">
        <v>877</v>
      </c>
    </row>
    <row r="202" spans="1:12" x14ac:dyDescent="0.3">
      <c r="A202">
        <v>123011699</v>
      </c>
      <c r="B202" t="s">
        <v>571</v>
      </c>
      <c r="C202">
        <v>12301</v>
      </c>
      <c r="D202" t="s">
        <v>943</v>
      </c>
      <c r="E202">
        <v>123</v>
      </c>
      <c r="F202" t="s">
        <v>911</v>
      </c>
      <c r="G202" t="s">
        <v>874</v>
      </c>
      <c r="H202" t="s">
        <v>6</v>
      </c>
      <c r="I202">
        <v>1</v>
      </c>
      <c r="J202" t="s">
        <v>875</v>
      </c>
      <c r="K202" t="s">
        <v>876</v>
      </c>
      <c r="L202" t="s">
        <v>877</v>
      </c>
    </row>
    <row r="203" spans="1:12" x14ac:dyDescent="0.3">
      <c r="A203">
        <v>124031459</v>
      </c>
      <c r="B203" t="s">
        <v>599</v>
      </c>
      <c r="C203">
        <v>12403</v>
      </c>
      <c r="D203" t="s">
        <v>604</v>
      </c>
      <c r="E203">
        <v>124</v>
      </c>
      <c r="F203" t="s">
        <v>931</v>
      </c>
      <c r="G203" t="s">
        <v>874</v>
      </c>
      <c r="H203" t="s">
        <v>6</v>
      </c>
      <c r="I203">
        <v>1</v>
      </c>
      <c r="J203" t="s">
        <v>875</v>
      </c>
      <c r="K203" t="s">
        <v>876</v>
      </c>
      <c r="L203" t="s">
        <v>877</v>
      </c>
    </row>
    <row r="204" spans="1:12" x14ac:dyDescent="0.3">
      <c r="A204">
        <v>128021607</v>
      </c>
      <c r="B204" t="s">
        <v>710</v>
      </c>
      <c r="C204">
        <v>12802</v>
      </c>
      <c r="D204" t="s">
        <v>963</v>
      </c>
      <c r="E204">
        <v>128</v>
      </c>
      <c r="F204" t="s">
        <v>946</v>
      </c>
      <c r="G204" t="s">
        <v>874</v>
      </c>
      <c r="H204" t="s">
        <v>6</v>
      </c>
      <c r="I204">
        <v>1</v>
      </c>
      <c r="J204" t="s">
        <v>875</v>
      </c>
      <c r="K204" t="s">
        <v>876</v>
      </c>
      <c r="L204" t="s">
        <v>877</v>
      </c>
    </row>
    <row r="205" spans="1:12" x14ac:dyDescent="0.3">
      <c r="A205">
        <v>126011720</v>
      </c>
      <c r="B205" t="s">
        <v>650</v>
      </c>
      <c r="C205">
        <v>12601</v>
      </c>
      <c r="D205" t="s">
        <v>964</v>
      </c>
      <c r="E205">
        <v>126</v>
      </c>
      <c r="F205" t="s">
        <v>961</v>
      </c>
      <c r="G205" t="s">
        <v>874</v>
      </c>
      <c r="H205" t="s">
        <v>6</v>
      </c>
      <c r="I205">
        <v>1</v>
      </c>
      <c r="J205" t="s">
        <v>875</v>
      </c>
      <c r="K205" t="s">
        <v>876</v>
      </c>
      <c r="L205" t="s">
        <v>877</v>
      </c>
    </row>
    <row r="206" spans="1:12" x14ac:dyDescent="0.3">
      <c r="A206">
        <v>126011721</v>
      </c>
      <c r="B206" t="s">
        <v>651</v>
      </c>
      <c r="C206">
        <v>12601</v>
      </c>
      <c r="D206" t="s">
        <v>964</v>
      </c>
      <c r="E206">
        <v>126</v>
      </c>
      <c r="F206" t="s">
        <v>961</v>
      </c>
      <c r="G206" t="s">
        <v>874</v>
      </c>
      <c r="H206" t="s">
        <v>6</v>
      </c>
      <c r="I206">
        <v>1</v>
      </c>
      <c r="J206" t="s">
        <v>875</v>
      </c>
      <c r="K206" t="s">
        <v>876</v>
      </c>
      <c r="L206" t="s">
        <v>877</v>
      </c>
    </row>
    <row r="207" spans="1:12" x14ac:dyDescent="0.3">
      <c r="A207">
        <v>102011031</v>
      </c>
      <c r="B207" t="s">
        <v>104</v>
      </c>
      <c r="C207">
        <v>10201</v>
      </c>
      <c r="D207" t="s">
        <v>901</v>
      </c>
      <c r="E207">
        <v>102</v>
      </c>
      <c r="F207" t="s">
        <v>902</v>
      </c>
      <c r="G207" t="s">
        <v>874</v>
      </c>
      <c r="H207" t="s">
        <v>6</v>
      </c>
      <c r="I207">
        <v>1</v>
      </c>
      <c r="J207" t="s">
        <v>875</v>
      </c>
      <c r="K207" t="s">
        <v>876</v>
      </c>
      <c r="L207" t="s">
        <v>877</v>
      </c>
    </row>
    <row r="208" spans="1:12" x14ac:dyDescent="0.3">
      <c r="A208">
        <v>125021477</v>
      </c>
      <c r="B208" t="s">
        <v>624</v>
      </c>
      <c r="C208">
        <v>12502</v>
      </c>
      <c r="D208" t="s">
        <v>947</v>
      </c>
      <c r="E208">
        <v>125</v>
      </c>
      <c r="F208" t="s">
        <v>898</v>
      </c>
      <c r="G208" t="s">
        <v>874</v>
      </c>
      <c r="H208" t="s">
        <v>6</v>
      </c>
      <c r="I208">
        <v>1</v>
      </c>
      <c r="J208" t="s">
        <v>875</v>
      </c>
      <c r="K208" t="s">
        <v>876</v>
      </c>
      <c r="L208" t="s">
        <v>877</v>
      </c>
    </row>
    <row r="209" spans="1:12" x14ac:dyDescent="0.3">
      <c r="A209">
        <v>124051469</v>
      </c>
      <c r="B209" t="s">
        <v>611</v>
      </c>
      <c r="C209">
        <v>12405</v>
      </c>
      <c r="D209" t="s">
        <v>951</v>
      </c>
      <c r="E209">
        <v>124</v>
      </c>
      <c r="F209" t="s">
        <v>931</v>
      </c>
      <c r="G209" t="s">
        <v>874</v>
      </c>
      <c r="H209" t="s">
        <v>6</v>
      </c>
      <c r="I209">
        <v>1</v>
      </c>
      <c r="J209" t="s">
        <v>875</v>
      </c>
      <c r="K209" t="s">
        <v>876</v>
      </c>
      <c r="L209" t="s">
        <v>877</v>
      </c>
    </row>
    <row r="210" spans="1:12" x14ac:dyDescent="0.3">
      <c r="A210">
        <v>117031330</v>
      </c>
      <c r="B210" t="s">
        <v>426</v>
      </c>
      <c r="C210">
        <v>11703</v>
      </c>
      <c r="D210" t="s">
        <v>944</v>
      </c>
      <c r="E210">
        <v>117</v>
      </c>
      <c r="F210" t="s">
        <v>907</v>
      </c>
      <c r="G210" t="s">
        <v>874</v>
      </c>
      <c r="H210" t="s">
        <v>6</v>
      </c>
      <c r="I210">
        <v>1</v>
      </c>
      <c r="J210" t="s">
        <v>875</v>
      </c>
      <c r="K210" t="s">
        <v>876</v>
      </c>
      <c r="L210" t="s">
        <v>877</v>
      </c>
    </row>
    <row r="211" spans="1:12" x14ac:dyDescent="0.3">
      <c r="A211">
        <v>114011275</v>
      </c>
      <c r="B211" t="s">
        <v>356</v>
      </c>
      <c r="C211">
        <v>11401</v>
      </c>
      <c r="D211" t="s">
        <v>926</v>
      </c>
      <c r="E211">
        <v>114</v>
      </c>
      <c r="F211" t="s">
        <v>927</v>
      </c>
      <c r="G211" t="s">
        <v>880</v>
      </c>
      <c r="H211" t="s">
        <v>9</v>
      </c>
      <c r="I211">
        <v>1</v>
      </c>
      <c r="J211" t="s">
        <v>875</v>
      </c>
      <c r="K211" t="s">
        <v>876</v>
      </c>
      <c r="L211" t="s">
        <v>877</v>
      </c>
    </row>
    <row r="212" spans="1:12" x14ac:dyDescent="0.3">
      <c r="A212">
        <v>101041024</v>
      </c>
      <c r="B212" t="s">
        <v>91</v>
      </c>
      <c r="C212">
        <v>10104</v>
      </c>
      <c r="D212" t="s">
        <v>912</v>
      </c>
      <c r="E212">
        <v>101</v>
      </c>
      <c r="F212" t="s">
        <v>913</v>
      </c>
      <c r="G212" t="s">
        <v>880</v>
      </c>
      <c r="H212" t="s">
        <v>9</v>
      </c>
      <c r="I212">
        <v>1</v>
      </c>
      <c r="J212" t="s">
        <v>875</v>
      </c>
      <c r="K212" t="s">
        <v>876</v>
      </c>
      <c r="L212" t="s">
        <v>877</v>
      </c>
    </row>
    <row r="213" spans="1:12" x14ac:dyDescent="0.3">
      <c r="A213">
        <v>112011241</v>
      </c>
      <c r="B213" t="s">
        <v>320</v>
      </c>
      <c r="C213">
        <v>11201</v>
      </c>
      <c r="D213" t="s">
        <v>905</v>
      </c>
      <c r="E213">
        <v>112</v>
      </c>
      <c r="F213" t="s">
        <v>906</v>
      </c>
      <c r="G213" t="s">
        <v>880</v>
      </c>
      <c r="H213" t="s">
        <v>9</v>
      </c>
      <c r="I213">
        <v>1</v>
      </c>
      <c r="J213" t="s">
        <v>875</v>
      </c>
      <c r="K213" t="s">
        <v>876</v>
      </c>
      <c r="L213" t="s">
        <v>877</v>
      </c>
    </row>
    <row r="214" spans="1:12" x14ac:dyDescent="0.3">
      <c r="A214">
        <v>127021515</v>
      </c>
      <c r="B214" t="s">
        <v>680</v>
      </c>
      <c r="C214">
        <v>12702</v>
      </c>
      <c r="D214" t="s">
        <v>680</v>
      </c>
      <c r="E214">
        <v>127</v>
      </c>
      <c r="F214" t="s">
        <v>894</v>
      </c>
      <c r="G214" t="s">
        <v>874</v>
      </c>
      <c r="H214" t="s">
        <v>6</v>
      </c>
      <c r="I214">
        <v>1</v>
      </c>
      <c r="J214" t="s">
        <v>875</v>
      </c>
      <c r="K214" t="s">
        <v>876</v>
      </c>
      <c r="L214" t="s">
        <v>877</v>
      </c>
    </row>
    <row r="215" spans="1:12" x14ac:dyDescent="0.3">
      <c r="A215">
        <v>125031480</v>
      </c>
      <c r="B215" t="s">
        <v>629</v>
      </c>
      <c r="C215">
        <v>12503</v>
      </c>
      <c r="D215" t="s">
        <v>950</v>
      </c>
      <c r="E215">
        <v>125</v>
      </c>
      <c r="F215" t="s">
        <v>898</v>
      </c>
      <c r="G215" t="s">
        <v>874</v>
      </c>
      <c r="H215" t="s">
        <v>6</v>
      </c>
      <c r="I215">
        <v>1</v>
      </c>
      <c r="J215" t="s">
        <v>875</v>
      </c>
      <c r="K215" t="s">
        <v>876</v>
      </c>
      <c r="L215" t="s">
        <v>877</v>
      </c>
    </row>
    <row r="216" spans="1:12" x14ac:dyDescent="0.3">
      <c r="A216">
        <v>127021516</v>
      </c>
      <c r="B216" t="s">
        <v>681</v>
      </c>
      <c r="C216">
        <v>12702</v>
      </c>
      <c r="D216" t="s">
        <v>680</v>
      </c>
      <c r="E216">
        <v>127</v>
      </c>
      <c r="F216" t="s">
        <v>894</v>
      </c>
      <c r="G216" t="s">
        <v>874</v>
      </c>
      <c r="H216" t="s">
        <v>6</v>
      </c>
      <c r="I216">
        <v>1</v>
      </c>
      <c r="J216" t="s">
        <v>875</v>
      </c>
      <c r="K216" t="s">
        <v>876</v>
      </c>
      <c r="L216" t="s">
        <v>877</v>
      </c>
    </row>
    <row r="217" spans="1:12" x14ac:dyDescent="0.3">
      <c r="A217">
        <v>105021098</v>
      </c>
      <c r="B217" t="s">
        <v>172</v>
      </c>
      <c r="C217">
        <v>10502</v>
      </c>
      <c r="D217" t="s">
        <v>940</v>
      </c>
      <c r="E217">
        <v>105</v>
      </c>
      <c r="F217" t="s">
        <v>936</v>
      </c>
      <c r="G217" t="s">
        <v>880</v>
      </c>
      <c r="H217" t="s">
        <v>9</v>
      </c>
      <c r="I217">
        <v>1</v>
      </c>
      <c r="J217" t="s">
        <v>875</v>
      </c>
      <c r="K217" t="s">
        <v>876</v>
      </c>
      <c r="L217" t="s">
        <v>877</v>
      </c>
    </row>
    <row r="218" spans="1:12" x14ac:dyDescent="0.3">
      <c r="A218">
        <v>107041146</v>
      </c>
      <c r="B218" t="s">
        <v>224</v>
      </c>
      <c r="C218">
        <v>10704</v>
      </c>
      <c r="D218" t="s">
        <v>904</v>
      </c>
      <c r="E218">
        <v>107</v>
      </c>
      <c r="F218" t="s">
        <v>882</v>
      </c>
      <c r="G218" t="s">
        <v>880</v>
      </c>
      <c r="H218" t="s">
        <v>9</v>
      </c>
      <c r="I218">
        <v>1</v>
      </c>
      <c r="J218" t="s">
        <v>875</v>
      </c>
      <c r="K218" t="s">
        <v>876</v>
      </c>
      <c r="L218" t="s">
        <v>877</v>
      </c>
    </row>
    <row r="219" spans="1:12" x14ac:dyDescent="0.3">
      <c r="A219">
        <v>120011386</v>
      </c>
      <c r="B219" t="s">
        <v>505</v>
      </c>
      <c r="C219">
        <v>12001</v>
      </c>
      <c r="D219" t="s">
        <v>952</v>
      </c>
      <c r="E219">
        <v>120</v>
      </c>
      <c r="F219" t="s">
        <v>887</v>
      </c>
      <c r="G219" t="s">
        <v>874</v>
      </c>
      <c r="H219" t="s">
        <v>6</v>
      </c>
      <c r="I219">
        <v>1</v>
      </c>
      <c r="J219" t="s">
        <v>875</v>
      </c>
      <c r="K219" t="s">
        <v>876</v>
      </c>
      <c r="L219" t="s">
        <v>877</v>
      </c>
    </row>
    <row r="220" spans="1:12" x14ac:dyDescent="0.3">
      <c r="A220">
        <v>103021065</v>
      </c>
      <c r="B220" t="s">
        <v>139</v>
      </c>
      <c r="C220">
        <v>10302</v>
      </c>
      <c r="D220" t="s">
        <v>953</v>
      </c>
      <c r="E220">
        <v>103</v>
      </c>
      <c r="F220" t="s">
        <v>915</v>
      </c>
      <c r="G220" t="s">
        <v>880</v>
      </c>
      <c r="H220" t="s">
        <v>9</v>
      </c>
      <c r="I220">
        <v>1</v>
      </c>
      <c r="J220" t="s">
        <v>875</v>
      </c>
      <c r="K220" t="s">
        <v>876</v>
      </c>
      <c r="L220" t="s">
        <v>877</v>
      </c>
    </row>
    <row r="221" spans="1:12" x14ac:dyDescent="0.3">
      <c r="A221">
        <v>122031427</v>
      </c>
      <c r="B221" t="s">
        <v>559</v>
      </c>
      <c r="C221">
        <v>12203</v>
      </c>
      <c r="D221" t="s">
        <v>918</v>
      </c>
      <c r="E221">
        <v>122</v>
      </c>
      <c r="F221" t="s">
        <v>900</v>
      </c>
      <c r="G221" t="s">
        <v>874</v>
      </c>
      <c r="H221" t="s">
        <v>6</v>
      </c>
      <c r="I221">
        <v>1</v>
      </c>
      <c r="J221" t="s">
        <v>875</v>
      </c>
      <c r="K221" t="s">
        <v>876</v>
      </c>
      <c r="L221" t="s">
        <v>877</v>
      </c>
    </row>
    <row r="222" spans="1:12" x14ac:dyDescent="0.3">
      <c r="A222">
        <v>108011152</v>
      </c>
      <c r="B222" t="s">
        <v>231</v>
      </c>
      <c r="C222">
        <v>10801</v>
      </c>
      <c r="D222" t="s">
        <v>941</v>
      </c>
      <c r="E222">
        <v>108</v>
      </c>
      <c r="F222" t="s">
        <v>942</v>
      </c>
      <c r="G222" t="s">
        <v>880</v>
      </c>
      <c r="H222" t="s">
        <v>9</v>
      </c>
      <c r="I222">
        <v>1</v>
      </c>
      <c r="J222" t="s">
        <v>875</v>
      </c>
      <c r="K222" t="s">
        <v>876</v>
      </c>
      <c r="L222" t="s">
        <v>877</v>
      </c>
    </row>
    <row r="223" spans="1:12" x14ac:dyDescent="0.3">
      <c r="A223">
        <v>108011153</v>
      </c>
      <c r="B223" t="s">
        <v>232</v>
      </c>
      <c r="C223">
        <v>10801</v>
      </c>
      <c r="D223" t="s">
        <v>941</v>
      </c>
      <c r="E223">
        <v>108</v>
      </c>
      <c r="F223" t="s">
        <v>942</v>
      </c>
      <c r="G223" t="s">
        <v>880</v>
      </c>
      <c r="H223" t="s">
        <v>9</v>
      </c>
      <c r="I223">
        <v>1</v>
      </c>
      <c r="J223" t="s">
        <v>875</v>
      </c>
      <c r="K223" t="s">
        <v>876</v>
      </c>
      <c r="L223" t="s">
        <v>877</v>
      </c>
    </row>
    <row r="224" spans="1:12" x14ac:dyDescent="0.3">
      <c r="A224">
        <v>122031696</v>
      </c>
      <c r="B224" t="s">
        <v>567</v>
      </c>
      <c r="C224">
        <v>12203</v>
      </c>
      <c r="D224" t="s">
        <v>918</v>
      </c>
      <c r="E224">
        <v>122</v>
      </c>
      <c r="F224" t="s">
        <v>900</v>
      </c>
      <c r="G224" t="s">
        <v>874</v>
      </c>
      <c r="H224" t="s">
        <v>6</v>
      </c>
      <c r="I224">
        <v>1</v>
      </c>
      <c r="J224" t="s">
        <v>875</v>
      </c>
      <c r="K224" t="s">
        <v>876</v>
      </c>
      <c r="L224" t="s">
        <v>877</v>
      </c>
    </row>
    <row r="225" spans="1:12" x14ac:dyDescent="0.3">
      <c r="A225">
        <v>122031429</v>
      </c>
      <c r="B225" t="s">
        <v>560</v>
      </c>
      <c r="C225">
        <v>12203</v>
      </c>
      <c r="D225" t="s">
        <v>918</v>
      </c>
      <c r="E225">
        <v>122</v>
      </c>
      <c r="F225" t="s">
        <v>900</v>
      </c>
      <c r="G225" t="s">
        <v>874</v>
      </c>
      <c r="H225" t="s">
        <v>6</v>
      </c>
      <c r="I225">
        <v>1</v>
      </c>
      <c r="J225" t="s">
        <v>875</v>
      </c>
      <c r="K225" t="s">
        <v>876</v>
      </c>
      <c r="L225" t="s">
        <v>877</v>
      </c>
    </row>
    <row r="226" spans="1:12" x14ac:dyDescent="0.3">
      <c r="A226">
        <v>115021298</v>
      </c>
      <c r="B226" t="s">
        <v>384</v>
      </c>
      <c r="C226">
        <v>11502</v>
      </c>
      <c r="D226" t="s">
        <v>962</v>
      </c>
      <c r="E226">
        <v>115</v>
      </c>
      <c r="F226" t="s">
        <v>917</v>
      </c>
      <c r="G226" t="s">
        <v>874</v>
      </c>
      <c r="H226" t="s">
        <v>6</v>
      </c>
      <c r="I226">
        <v>1</v>
      </c>
      <c r="J226" t="s">
        <v>875</v>
      </c>
      <c r="K226" t="s">
        <v>876</v>
      </c>
      <c r="L226" t="s">
        <v>877</v>
      </c>
    </row>
    <row r="227" spans="1:12" x14ac:dyDescent="0.3">
      <c r="A227">
        <v>105031104</v>
      </c>
      <c r="B227" t="s">
        <v>178</v>
      </c>
      <c r="C227">
        <v>10503</v>
      </c>
      <c r="D227" t="s">
        <v>955</v>
      </c>
      <c r="E227">
        <v>105</v>
      </c>
      <c r="F227" t="s">
        <v>936</v>
      </c>
      <c r="G227" t="s">
        <v>880</v>
      </c>
      <c r="H227" t="s">
        <v>9</v>
      </c>
      <c r="I227">
        <v>1</v>
      </c>
      <c r="J227" t="s">
        <v>875</v>
      </c>
      <c r="K227" t="s">
        <v>876</v>
      </c>
      <c r="L227" t="s">
        <v>877</v>
      </c>
    </row>
    <row r="228" spans="1:12" x14ac:dyDescent="0.3">
      <c r="A228">
        <v>126021498</v>
      </c>
      <c r="B228" t="s">
        <v>652</v>
      </c>
      <c r="C228">
        <v>12602</v>
      </c>
      <c r="D228" t="s">
        <v>960</v>
      </c>
      <c r="E228">
        <v>126</v>
      </c>
      <c r="F228" t="s">
        <v>961</v>
      </c>
      <c r="G228" t="s">
        <v>874</v>
      </c>
      <c r="H228" t="s">
        <v>6</v>
      </c>
      <c r="I228">
        <v>1</v>
      </c>
      <c r="J228" t="s">
        <v>875</v>
      </c>
      <c r="K228" t="s">
        <v>876</v>
      </c>
      <c r="L228" t="s">
        <v>877</v>
      </c>
    </row>
    <row r="229" spans="1:12" x14ac:dyDescent="0.3">
      <c r="A229">
        <v>117031331</v>
      </c>
      <c r="B229" t="s">
        <v>427</v>
      </c>
      <c r="C229">
        <v>11703</v>
      </c>
      <c r="D229" t="s">
        <v>944</v>
      </c>
      <c r="E229">
        <v>117</v>
      </c>
      <c r="F229" t="s">
        <v>907</v>
      </c>
      <c r="G229" t="s">
        <v>874</v>
      </c>
      <c r="H229" t="s">
        <v>6</v>
      </c>
      <c r="I229">
        <v>1</v>
      </c>
      <c r="J229" t="s">
        <v>875</v>
      </c>
      <c r="K229" t="s">
        <v>876</v>
      </c>
      <c r="L229" t="s">
        <v>877</v>
      </c>
    </row>
    <row r="230" spans="1:12" x14ac:dyDescent="0.3">
      <c r="A230">
        <v>127011727</v>
      </c>
      <c r="B230" t="s">
        <v>671</v>
      </c>
      <c r="C230">
        <v>12701</v>
      </c>
      <c r="D230" t="s">
        <v>893</v>
      </c>
      <c r="E230">
        <v>127</v>
      </c>
      <c r="F230" t="s">
        <v>894</v>
      </c>
      <c r="G230" t="s">
        <v>874</v>
      </c>
      <c r="H230" t="s">
        <v>6</v>
      </c>
      <c r="I230">
        <v>1</v>
      </c>
      <c r="J230" t="s">
        <v>875</v>
      </c>
      <c r="K230" t="s">
        <v>876</v>
      </c>
      <c r="L230" t="s">
        <v>877</v>
      </c>
    </row>
    <row r="231" spans="1:12" x14ac:dyDescent="0.3">
      <c r="A231">
        <v>110021190</v>
      </c>
      <c r="B231" t="s">
        <v>269</v>
      </c>
      <c r="C231">
        <v>11002</v>
      </c>
      <c r="D231" t="s">
        <v>965</v>
      </c>
      <c r="E231">
        <v>110</v>
      </c>
      <c r="F231" t="s">
        <v>888</v>
      </c>
      <c r="G231" t="s">
        <v>880</v>
      </c>
      <c r="H231" t="s">
        <v>9</v>
      </c>
      <c r="I231">
        <v>1</v>
      </c>
      <c r="J231" t="s">
        <v>875</v>
      </c>
      <c r="K231" t="s">
        <v>876</v>
      </c>
      <c r="L231" t="s">
        <v>877</v>
      </c>
    </row>
    <row r="232" spans="1:12" x14ac:dyDescent="0.3">
      <c r="A232">
        <v>111011209</v>
      </c>
      <c r="B232" t="s">
        <v>288</v>
      </c>
      <c r="C232">
        <v>11101</v>
      </c>
      <c r="D232" t="s">
        <v>923</v>
      </c>
      <c r="E232">
        <v>111</v>
      </c>
      <c r="F232" t="s">
        <v>879</v>
      </c>
      <c r="G232" t="s">
        <v>880</v>
      </c>
      <c r="H232" t="s">
        <v>9</v>
      </c>
      <c r="I232">
        <v>1</v>
      </c>
      <c r="J232" t="s">
        <v>875</v>
      </c>
      <c r="K232" t="s">
        <v>876</v>
      </c>
      <c r="L232" t="s">
        <v>877</v>
      </c>
    </row>
    <row r="233" spans="1:12" x14ac:dyDescent="0.3">
      <c r="A233">
        <v>116031314</v>
      </c>
      <c r="B233" t="s">
        <v>408</v>
      </c>
      <c r="C233">
        <v>11603</v>
      </c>
      <c r="D233" t="s">
        <v>928</v>
      </c>
      <c r="E233">
        <v>116</v>
      </c>
      <c r="F233" t="s">
        <v>873</v>
      </c>
      <c r="G233" t="s">
        <v>874</v>
      </c>
      <c r="H233" t="s">
        <v>6</v>
      </c>
      <c r="I233">
        <v>1</v>
      </c>
      <c r="J233" t="s">
        <v>875</v>
      </c>
      <c r="K233" t="s">
        <v>876</v>
      </c>
      <c r="L233" t="s">
        <v>877</v>
      </c>
    </row>
    <row r="234" spans="1:12" x14ac:dyDescent="0.3">
      <c r="A234">
        <v>123021704</v>
      </c>
      <c r="B234" t="s">
        <v>583</v>
      </c>
      <c r="C234">
        <v>12302</v>
      </c>
      <c r="D234" t="s">
        <v>938</v>
      </c>
      <c r="E234">
        <v>123</v>
      </c>
      <c r="F234" t="s">
        <v>911</v>
      </c>
      <c r="G234" t="s">
        <v>874</v>
      </c>
      <c r="H234" t="s">
        <v>6</v>
      </c>
      <c r="I234">
        <v>1</v>
      </c>
      <c r="J234" t="s">
        <v>875</v>
      </c>
      <c r="K234" t="s">
        <v>876</v>
      </c>
      <c r="L234" t="s">
        <v>877</v>
      </c>
    </row>
    <row r="235" spans="1:12" x14ac:dyDescent="0.3">
      <c r="A235">
        <v>115011294</v>
      </c>
      <c r="B235" t="s">
        <v>373</v>
      </c>
      <c r="C235">
        <v>11501</v>
      </c>
      <c r="D235" t="s">
        <v>916</v>
      </c>
      <c r="E235">
        <v>115</v>
      </c>
      <c r="F235" t="s">
        <v>917</v>
      </c>
      <c r="G235" t="s">
        <v>874</v>
      </c>
      <c r="H235" t="s">
        <v>6</v>
      </c>
      <c r="I235">
        <v>1</v>
      </c>
      <c r="J235" t="s">
        <v>875</v>
      </c>
      <c r="K235" t="s">
        <v>876</v>
      </c>
      <c r="L235" t="s">
        <v>877</v>
      </c>
    </row>
    <row r="236" spans="1:12" x14ac:dyDescent="0.3">
      <c r="A236">
        <v>124031460</v>
      </c>
      <c r="B236" t="s">
        <v>600</v>
      </c>
      <c r="C236">
        <v>12403</v>
      </c>
      <c r="D236" t="s">
        <v>604</v>
      </c>
      <c r="E236">
        <v>124</v>
      </c>
      <c r="F236" t="s">
        <v>931</v>
      </c>
      <c r="G236" t="s">
        <v>874</v>
      </c>
      <c r="H236" t="s">
        <v>6</v>
      </c>
      <c r="I236">
        <v>1</v>
      </c>
      <c r="J236" t="s">
        <v>875</v>
      </c>
      <c r="K236" t="s">
        <v>876</v>
      </c>
      <c r="L236" t="s">
        <v>877</v>
      </c>
    </row>
    <row r="237" spans="1:12" x14ac:dyDescent="0.3">
      <c r="A237">
        <v>116021309</v>
      </c>
      <c r="B237" t="s">
        <v>398</v>
      </c>
      <c r="C237">
        <v>11602</v>
      </c>
      <c r="D237" t="s">
        <v>872</v>
      </c>
      <c r="E237">
        <v>116</v>
      </c>
      <c r="F237" t="s">
        <v>873</v>
      </c>
      <c r="G237" t="s">
        <v>874</v>
      </c>
      <c r="H237" t="s">
        <v>6</v>
      </c>
      <c r="I237">
        <v>1</v>
      </c>
      <c r="J237" t="s">
        <v>875</v>
      </c>
      <c r="K237" t="s">
        <v>876</v>
      </c>
      <c r="L237" t="s">
        <v>877</v>
      </c>
    </row>
    <row r="238" spans="1:12" x14ac:dyDescent="0.3">
      <c r="A238">
        <v>108051167</v>
      </c>
      <c r="B238" t="s">
        <v>247</v>
      </c>
      <c r="C238">
        <v>10805</v>
      </c>
      <c r="D238" t="s">
        <v>966</v>
      </c>
      <c r="E238">
        <v>108</v>
      </c>
      <c r="F238" t="s">
        <v>942</v>
      </c>
      <c r="G238" t="s">
        <v>880</v>
      </c>
      <c r="H238" t="s">
        <v>9</v>
      </c>
      <c r="I238">
        <v>1</v>
      </c>
      <c r="J238" t="s">
        <v>875</v>
      </c>
      <c r="K238" t="s">
        <v>876</v>
      </c>
      <c r="L238" t="s">
        <v>877</v>
      </c>
    </row>
    <row r="239" spans="1:12" x14ac:dyDescent="0.3">
      <c r="A239">
        <v>101021610</v>
      </c>
      <c r="B239" t="s">
        <v>78</v>
      </c>
      <c r="C239">
        <v>10102</v>
      </c>
      <c r="D239" t="s">
        <v>75</v>
      </c>
      <c r="E239">
        <v>101</v>
      </c>
      <c r="F239" t="s">
        <v>913</v>
      </c>
      <c r="G239" t="s">
        <v>880</v>
      </c>
      <c r="H239" t="s">
        <v>9</v>
      </c>
      <c r="I239">
        <v>1</v>
      </c>
      <c r="J239" t="s">
        <v>875</v>
      </c>
      <c r="K239" t="s">
        <v>876</v>
      </c>
      <c r="L239" t="s">
        <v>877</v>
      </c>
    </row>
    <row r="240" spans="1:12" x14ac:dyDescent="0.3">
      <c r="A240">
        <v>112021246</v>
      </c>
      <c r="B240" t="s">
        <v>325</v>
      </c>
      <c r="C240">
        <v>11202</v>
      </c>
      <c r="D240" t="s">
        <v>948</v>
      </c>
      <c r="E240">
        <v>112</v>
      </c>
      <c r="F240" t="s">
        <v>906</v>
      </c>
      <c r="G240" t="s">
        <v>880</v>
      </c>
      <c r="H240" t="s">
        <v>9</v>
      </c>
      <c r="I240">
        <v>1</v>
      </c>
      <c r="J240" t="s">
        <v>875</v>
      </c>
      <c r="K240" t="s">
        <v>876</v>
      </c>
      <c r="L240" t="s">
        <v>877</v>
      </c>
    </row>
    <row r="241" spans="1:12" x14ac:dyDescent="0.3">
      <c r="A241">
        <v>121031407</v>
      </c>
      <c r="B241" t="s">
        <v>538</v>
      </c>
      <c r="C241">
        <v>12103</v>
      </c>
      <c r="D241" t="s">
        <v>967</v>
      </c>
      <c r="E241">
        <v>121</v>
      </c>
      <c r="F241" t="s">
        <v>892</v>
      </c>
      <c r="G241" t="s">
        <v>874</v>
      </c>
      <c r="H241" t="s">
        <v>6</v>
      </c>
      <c r="I241">
        <v>1</v>
      </c>
      <c r="J241" t="s">
        <v>875</v>
      </c>
      <c r="K241" t="s">
        <v>876</v>
      </c>
      <c r="L241" t="s">
        <v>877</v>
      </c>
    </row>
    <row r="242" spans="1:12" x14ac:dyDescent="0.3">
      <c r="A242">
        <v>102021048</v>
      </c>
      <c r="B242" t="s">
        <v>121</v>
      </c>
      <c r="C242">
        <v>10202</v>
      </c>
      <c r="D242" t="s">
        <v>130</v>
      </c>
      <c r="E242">
        <v>102</v>
      </c>
      <c r="F242" t="s">
        <v>902</v>
      </c>
      <c r="G242" t="s">
        <v>874</v>
      </c>
      <c r="H242" t="s">
        <v>6</v>
      </c>
      <c r="I242">
        <v>1</v>
      </c>
      <c r="J242" t="s">
        <v>875</v>
      </c>
      <c r="K242" t="s">
        <v>876</v>
      </c>
      <c r="L242" t="s">
        <v>877</v>
      </c>
    </row>
    <row r="243" spans="1:12" x14ac:dyDescent="0.3">
      <c r="A243">
        <v>102011032</v>
      </c>
      <c r="B243" t="s">
        <v>105</v>
      </c>
      <c r="C243">
        <v>10201</v>
      </c>
      <c r="D243" t="s">
        <v>901</v>
      </c>
      <c r="E243">
        <v>102</v>
      </c>
      <c r="F243" t="s">
        <v>902</v>
      </c>
      <c r="G243" t="s">
        <v>874</v>
      </c>
      <c r="H243" t="s">
        <v>6</v>
      </c>
      <c r="I243">
        <v>1</v>
      </c>
      <c r="J243" t="s">
        <v>875</v>
      </c>
      <c r="K243" t="s">
        <v>876</v>
      </c>
      <c r="L243" t="s">
        <v>877</v>
      </c>
    </row>
    <row r="244" spans="1:12" x14ac:dyDescent="0.3">
      <c r="A244">
        <v>101051539</v>
      </c>
      <c r="B244" t="s">
        <v>95</v>
      </c>
      <c r="C244">
        <v>10105</v>
      </c>
      <c r="D244" t="s">
        <v>968</v>
      </c>
      <c r="E244">
        <v>101</v>
      </c>
      <c r="F244" t="s">
        <v>913</v>
      </c>
      <c r="G244" t="s">
        <v>880</v>
      </c>
      <c r="H244" t="s">
        <v>9</v>
      </c>
      <c r="I244">
        <v>1</v>
      </c>
      <c r="J244" t="s">
        <v>875</v>
      </c>
      <c r="K244" t="s">
        <v>876</v>
      </c>
      <c r="L244" t="s">
        <v>877</v>
      </c>
    </row>
    <row r="245" spans="1:12" x14ac:dyDescent="0.3">
      <c r="A245">
        <v>101051540</v>
      </c>
      <c r="B245" t="s">
        <v>96</v>
      </c>
      <c r="C245">
        <v>10105</v>
      </c>
      <c r="D245" t="s">
        <v>968</v>
      </c>
      <c r="E245">
        <v>101</v>
      </c>
      <c r="F245" t="s">
        <v>913</v>
      </c>
      <c r="G245" t="s">
        <v>880</v>
      </c>
      <c r="H245" t="s">
        <v>9</v>
      </c>
      <c r="I245">
        <v>1</v>
      </c>
      <c r="J245" t="s">
        <v>875</v>
      </c>
      <c r="K245" t="s">
        <v>876</v>
      </c>
      <c r="L245" t="s">
        <v>877</v>
      </c>
    </row>
    <row r="246" spans="1:12" x14ac:dyDescent="0.3">
      <c r="A246">
        <v>104011080</v>
      </c>
      <c r="B246" t="s">
        <v>154</v>
      </c>
      <c r="C246">
        <v>10401</v>
      </c>
      <c r="D246" t="s">
        <v>969</v>
      </c>
      <c r="E246">
        <v>104</v>
      </c>
      <c r="F246" t="s">
        <v>922</v>
      </c>
      <c r="G246" t="s">
        <v>880</v>
      </c>
      <c r="H246" t="s">
        <v>9</v>
      </c>
      <c r="I246">
        <v>1</v>
      </c>
      <c r="J246" t="s">
        <v>875</v>
      </c>
      <c r="K246" t="s">
        <v>876</v>
      </c>
      <c r="L246" t="s">
        <v>877</v>
      </c>
    </row>
    <row r="247" spans="1:12" x14ac:dyDescent="0.3">
      <c r="A247">
        <v>104011081</v>
      </c>
      <c r="B247" t="s">
        <v>155</v>
      </c>
      <c r="C247">
        <v>10401</v>
      </c>
      <c r="D247" t="s">
        <v>969</v>
      </c>
      <c r="E247">
        <v>104</v>
      </c>
      <c r="F247" t="s">
        <v>922</v>
      </c>
      <c r="G247" t="s">
        <v>880</v>
      </c>
      <c r="H247" t="s">
        <v>9</v>
      </c>
      <c r="I247">
        <v>1</v>
      </c>
      <c r="J247" t="s">
        <v>875</v>
      </c>
      <c r="K247" t="s">
        <v>876</v>
      </c>
      <c r="L247" t="s">
        <v>877</v>
      </c>
    </row>
    <row r="248" spans="1:12" x14ac:dyDescent="0.3">
      <c r="A248">
        <v>125031481</v>
      </c>
      <c r="B248" t="s">
        <v>630</v>
      </c>
      <c r="C248">
        <v>12503</v>
      </c>
      <c r="D248" t="s">
        <v>950</v>
      </c>
      <c r="E248">
        <v>125</v>
      </c>
      <c r="F248" t="s">
        <v>898</v>
      </c>
      <c r="G248" t="s">
        <v>874</v>
      </c>
      <c r="H248" t="s">
        <v>6</v>
      </c>
      <c r="I248">
        <v>1</v>
      </c>
      <c r="J248" t="s">
        <v>875</v>
      </c>
      <c r="K248" t="s">
        <v>876</v>
      </c>
      <c r="L248" t="s">
        <v>877</v>
      </c>
    </row>
    <row r="249" spans="1:12" x14ac:dyDescent="0.3">
      <c r="A249">
        <v>127011594</v>
      </c>
      <c r="B249" t="s">
        <v>666</v>
      </c>
      <c r="C249">
        <v>12701</v>
      </c>
      <c r="D249" t="s">
        <v>893</v>
      </c>
      <c r="E249">
        <v>127</v>
      </c>
      <c r="F249" t="s">
        <v>894</v>
      </c>
      <c r="G249" t="s">
        <v>874</v>
      </c>
      <c r="H249" t="s">
        <v>6</v>
      </c>
      <c r="I249">
        <v>1</v>
      </c>
      <c r="J249" t="s">
        <v>875</v>
      </c>
      <c r="K249" t="s">
        <v>876</v>
      </c>
      <c r="L249" t="s">
        <v>877</v>
      </c>
    </row>
    <row r="250" spans="1:12" x14ac:dyDescent="0.3">
      <c r="A250">
        <v>119011655</v>
      </c>
      <c r="B250" t="s">
        <v>470</v>
      </c>
      <c r="C250">
        <v>11901</v>
      </c>
      <c r="D250" t="s">
        <v>908</v>
      </c>
      <c r="E250">
        <v>119</v>
      </c>
      <c r="F250" t="s">
        <v>890</v>
      </c>
      <c r="G250" t="s">
        <v>874</v>
      </c>
      <c r="H250" t="s">
        <v>6</v>
      </c>
      <c r="I250">
        <v>1</v>
      </c>
      <c r="J250" t="s">
        <v>875</v>
      </c>
      <c r="K250" t="s">
        <v>876</v>
      </c>
      <c r="L250" t="s">
        <v>877</v>
      </c>
    </row>
    <row r="251" spans="1:12" x14ac:dyDescent="0.3">
      <c r="A251">
        <v>119011656</v>
      </c>
      <c r="B251" t="s">
        <v>471</v>
      </c>
      <c r="C251">
        <v>11901</v>
      </c>
      <c r="D251" t="s">
        <v>908</v>
      </c>
      <c r="E251">
        <v>119</v>
      </c>
      <c r="F251" t="s">
        <v>890</v>
      </c>
      <c r="G251" t="s">
        <v>874</v>
      </c>
      <c r="H251" t="s">
        <v>6</v>
      </c>
      <c r="I251">
        <v>1</v>
      </c>
      <c r="J251" t="s">
        <v>875</v>
      </c>
      <c r="K251" t="s">
        <v>876</v>
      </c>
      <c r="L251" t="s">
        <v>877</v>
      </c>
    </row>
    <row r="252" spans="1:12" x14ac:dyDescent="0.3">
      <c r="A252">
        <v>127021517</v>
      </c>
      <c r="B252" t="s">
        <v>682</v>
      </c>
      <c r="C252">
        <v>12702</v>
      </c>
      <c r="D252" t="s">
        <v>680</v>
      </c>
      <c r="E252">
        <v>127</v>
      </c>
      <c r="F252" t="s">
        <v>894</v>
      </c>
      <c r="G252" t="s">
        <v>874</v>
      </c>
      <c r="H252" t="s">
        <v>6</v>
      </c>
      <c r="I252">
        <v>1</v>
      </c>
      <c r="J252" t="s">
        <v>875</v>
      </c>
      <c r="K252" t="s">
        <v>876</v>
      </c>
      <c r="L252" t="s">
        <v>877</v>
      </c>
    </row>
    <row r="253" spans="1:12" x14ac:dyDescent="0.3">
      <c r="A253">
        <v>121011685</v>
      </c>
      <c r="B253" t="s">
        <v>529</v>
      </c>
      <c r="C253">
        <v>12101</v>
      </c>
      <c r="D253" t="s">
        <v>891</v>
      </c>
      <c r="E253">
        <v>121</v>
      </c>
      <c r="F253" t="s">
        <v>892</v>
      </c>
      <c r="G253" t="s">
        <v>874</v>
      </c>
      <c r="H253" t="s">
        <v>6</v>
      </c>
      <c r="I253">
        <v>1</v>
      </c>
      <c r="J253" t="s">
        <v>875</v>
      </c>
      <c r="K253" t="s">
        <v>876</v>
      </c>
      <c r="L253" t="s">
        <v>877</v>
      </c>
    </row>
    <row r="254" spans="1:12" x14ac:dyDescent="0.3">
      <c r="A254">
        <v>103021066</v>
      </c>
      <c r="B254" t="s">
        <v>140</v>
      </c>
      <c r="C254">
        <v>10302</v>
      </c>
      <c r="D254" t="s">
        <v>953</v>
      </c>
      <c r="E254">
        <v>103</v>
      </c>
      <c r="F254" t="s">
        <v>915</v>
      </c>
      <c r="G254" t="s">
        <v>880</v>
      </c>
      <c r="H254" t="s">
        <v>9</v>
      </c>
      <c r="I254">
        <v>1</v>
      </c>
      <c r="J254" t="s">
        <v>875</v>
      </c>
      <c r="K254" t="s">
        <v>876</v>
      </c>
      <c r="L254" t="s">
        <v>877</v>
      </c>
    </row>
    <row r="255" spans="1:12" x14ac:dyDescent="0.3">
      <c r="A255">
        <v>125031713</v>
      </c>
      <c r="B255" t="s">
        <v>635</v>
      </c>
      <c r="C255">
        <v>12503</v>
      </c>
      <c r="D255" t="s">
        <v>950</v>
      </c>
      <c r="E255">
        <v>125</v>
      </c>
      <c r="F255" t="s">
        <v>898</v>
      </c>
      <c r="G255" t="s">
        <v>874</v>
      </c>
      <c r="H255" t="s">
        <v>6</v>
      </c>
      <c r="I255">
        <v>1</v>
      </c>
      <c r="J255" t="s">
        <v>875</v>
      </c>
      <c r="K255" t="s">
        <v>876</v>
      </c>
      <c r="L255" t="s">
        <v>877</v>
      </c>
    </row>
    <row r="256" spans="1:12" x14ac:dyDescent="0.3">
      <c r="A256">
        <v>113011256</v>
      </c>
      <c r="B256" t="s">
        <v>337</v>
      </c>
      <c r="C256">
        <v>11301</v>
      </c>
      <c r="D256" t="s">
        <v>970</v>
      </c>
      <c r="E256">
        <v>113</v>
      </c>
      <c r="F256" t="s">
        <v>957</v>
      </c>
      <c r="G256" t="s">
        <v>880</v>
      </c>
      <c r="H256" t="s">
        <v>9</v>
      </c>
      <c r="I256">
        <v>1</v>
      </c>
      <c r="J256" t="s">
        <v>875</v>
      </c>
      <c r="K256" t="s">
        <v>876</v>
      </c>
      <c r="L256" t="s">
        <v>877</v>
      </c>
    </row>
    <row r="257" spans="1:12" x14ac:dyDescent="0.3">
      <c r="A257">
        <v>113011257</v>
      </c>
      <c r="B257" t="s">
        <v>338</v>
      </c>
      <c r="C257">
        <v>11301</v>
      </c>
      <c r="D257" t="s">
        <v>970</v>
      </c>
      <c r="E257">
        <v>113</v>
      </c>
      <c r="F257" t="s">
        <v>957</v>
      </c>
      <c r="G257" t="s">
        <v>880</v>
      </c>
      <c r="H257" t="s">
        <v>9</v>
      </c>
      <c r="I257">
        <v>1</v>
      </c>
      <c r="J257" t="s">
        <v>875</v>
      </c>
      <c r="K257" t="s">
        <v>876</v>
      </c>
      <c r="L257" t="s">
        <v>877</v>
      </c>
    </row>
    <row r="258" spans="1:12" x14ac:dyDescent="0.3">
      <c r="A258">
        <v>125031483</v>
      </c>
      <c r="B258" t="s">
        <v>631</v>
      </c>
      <c r="C258">
        <v>12503</v>
      </c>
      <c r="D258" t="s">
        <v>950</v>
      </c>
      <c r="E258">
        <v>125</v>
      </c>
      <c r="F258" t="s">
        <v>898</v>
      </c>
      <c r="G258" t="s">
        <v>874</v>
      </c>
      <c r="H258" t="s">
        <v>6</v>
      </c>
      <c r="I258">
        <v>1</v>
      </c>
      <c r="J258" t="s">
        <v>875</v>
      </c>
      <c r="K258" t="s">
        <v>876</v>
      </c>
      <c r="L258" t="s">
        <v>877</v>
      </c>
    </row>
    <row r="259" spans="1:12" x14ac:dyDescent="0.3">
      <c r="A259">
        <v>125031484</v>
      </c>
      <c r="B259" t="s">
        <v>632</v>
      </c>
      <c r="C259">
        <v>12503</v>
      </c>
      <c r="D259" t="s">
        <v>950</v>
      </c>
      <c r="E259">
        <v>125</v>
      </c>
      <c r="F259" t="s">
        <v>898</v>
      </c>
      <c r="G259" t="s">
        <v>874</v>
      </c>
      <c r="H259" t="s">
        <v>6</v>
      </c>
      <c r="I259">
        <v>1</v>
      </c>
      <c r="J259" t="s">
        <v>875</v>
      </c>
      <c r="K259" t="s">
        <v>876</v>
      </c>
      <c r="L259" t="s">
        <v>877</v>
      </c>
    </row>
    <row r="260" spans="1:12" x14ac:dyDescent="0.3">
      <c r="A260">
        <v>113031264</v>
      </c>
      <c r="B260" t="s">
        <v>345</v>
      </c>
      <c r="C260">
        <v>11303</v>
      </c>
      <c r="D260" t="s">
        <v>956</v>
      </c>
      <c r="E260">
        <v>113</v>
      </c>
      <c r="F260" t="s">
        <v>957</v>
      </c>
      <c r="G260" t="s">
        <v>880</v>
      </c>
      <c r="H260" t="s">
        <v>9</v>
      </c>
      <c r="I260">
        <v>1</v>
      </c>
      <c r="J260" t="s">
        <v>875</v>
      </c>
      <c r="K260" t="s">
        <v>876</v>
      </c>
      <c r="L260" t="s">
        <v>877</v>
      </c>
    </row>
    <row r="261" spans="1:12" x14ac:dyDescent="0.3">
      <c r="A261">
        <v>110041199</v>
      </c>
      <c r="B261" t="s">
        <v>278</v>
      </c>
      <c r="C261">
        <v>11004</v>
      </c>
      <c r="D261" t="s">
        <v>971</v>
      </c>
      <c r="E261">
        <v>110</v>
      </c>
      <c r="F261" t="s">
        <v>888</v>
      </c>
      <c r="G261" t="s">
        <v>880</v>
      </c>
      <c r="H261" t="s">
        <v>9</v>
      </c>
      <c r="I261">
        <v>1</v>
      </c>
      <c r="J261" t="s">
        <v>875</v>
      </c>
      <c r="K261" t="s">
        <v>876</v>
      </c>
      <c r="L261" t="s">
        <v>877</v>
      </c>
    </row>
    <row r="262" spans="1:12" x14ac:dyDescent="0.3">
      <c r="A262">
        <v>110041200</v>
      </c>
      <c r="B262" t="s">
        <v>279</v>
      </c>
      <c r="C262">
        <v>11004</v>
      </c>
      <c r="D262" t="s">
        <v>971</v>
      </c>
      <c r="E262">
        <v>110</v>
      </c>
      <c r="F262" t="s">
        <v>888</v>
      </c>
      <c r="G262" t="s">
        <v>880</v>
      </c>
      <c r="H262" t="s">
        <v>9</v>
      </c>
      <c r="I262">
        <v>1</v>
      </c>
      <c r="J262" t="s">
        <v>875</v>
      </c>
      <c r="K262" t="s">
        <v>876</v>
      </c>
      <c r="L262" t="s">
        <v>877</v>
      </c>
    </row>
    <row r="263" spans="1:12" x14ac:dyDescent="0.3">
      <c r="A263">
        <v>128011529</v>
      </c>
      <c r="B263" t="s">
        <v>696</v>
      </c>
      <c r="C263">
        <v>12801</v>
      </c>
      <c r="D263" t="s">
        <v>945</v>
      </c>
      <c r="E263">
        <v>128</v>
      </c>
      <c r="F263" t="s">
        <v>946</v>
      </c>
      <c r="G263" t="s">
        <v>874</v>
      </c>
      <c r="H263" t="s">
        <v>6</v>
      </c>
      <c r="I263">
        <v>1</v>
      </c>
      <c r="J263" t="s">
        <v>875</v>
      </c>
      <c r="K263" t="s">
        <v>876</v>
      </c>
      <c r="L263" t="s">
        <v>877</v>
      </c>
    </row>
    <row r="264" spans="1:12" x14ac:dyDescent="0.3">
      <c r="A264">
        <v>120031395</v>
      </c>
      <c r="B264" t="s">
        <v>515</v>
      </c>
      <c r="C264">
        <v>12003</v>
      </c>
      <c r="D264" t="s">
        <v>895</v>
      </c>
      <c r="E264">
        <v>120</v>
      </c>
      <c r="F264" t="s">
        <v>887</v>
      </c>
      <c r="G264" t="s">
        <v>874</v>
      </c>
      <c r="H264" t="s">
        <v>6</v>
      </c>
      <c r="I264">
        <v>1</v>
      </c>
      <c r="J264" t="s">
        <v>875</v>
      </c>
      <c r="K264" t="s">
        <v>876</v>
      </c>
      <c r="L264" t="s">
        <v>877</v>
      </c>
    </row>
    <row r="265" spans="1:12" x14ac:dyDescent="0.3">
      <c r="A265">
        <v>111031224</v>
      </c>
      <c r="B265" t="s">
        <v>303</v>
      </c>
      <c r="C265">
        <v>11103</v>
      </c>
      <c r="D265" t="s">
        <v>878</v>
      </c>
      <c r="E265">
        <v>111</v>
      </c>
      <c r="F265" t="s">
        <v>879</v>
      </c>
      <c r="G265" t="s">
        <v>880</v>
      </c>
      <c r="H265" t="s">
        <v>9</v>
      </c>
      <c r="I265">
        <v>1</v>
      </c>
      <c r="J265" t="s">
        <v>875</v>
      </c>
      <c r="K265" t="s">
        <v>876</v>
      </c>
      <c r="L265" t="s">
        <v>877</v>
      </c>
    </row>
    <row r="266" spans="1:12" x14ac:dyDescent="0.3">
      <c r="A266">
        <v>123011700</v>
      </c>
      <c r="B266" t="s">
        <v>572</v>
      </c>
      <c r="C266">
        <v>12301</v>
      </c>
      <c r="D266" t="s">
        <v>943</v>
      </c>
      <c r="E266">
        <v>123</v>
      </c>
      <c r="F266" t="s">
        <v>911</v>
      </c>
      <c r="G266" t="s">
        <v>874</v>
      </c>
      <c r="H266" t="s">
        <v>6</v>
      </c>
      <c r="I266">
        <v>1</v>
      </c>
      <c r="J266" t="s">
        <v>875</v>
      </c>
      <c r="K266" t="s">
        <v>876</v>
      </c>
      <c r="L266" t="s">
        <v>877</v>
      </c>
    </row>
    <row r="267" spans="1:12" x14ac:dyDescent="0.3">
      <c r="A267">
        <v>116031315</v>
      </c>
      <c r="B267" t="s">
        <v>409</v>
      </c>
      <c r="C267">
        <v>11603</v>
      </c>
      <c r="D267" t="s">
        <v>928</v>
      </c>
      <c r="E267">
        <v>116</v>
      </c>
      <c r="F267" t="s">
        <v>873</v>
      </c>
      <c r="G267" t="s">
        <v>874</v>
      </c>
      <c r="H267" t="s">
        <v>6</v>
      </c>
      <c r="I267">
        <v>1</v>
      </c>
      <c r="J267" t="s">
        <v>875</v>
      </c>
      <c r="K267" t="s">
        <v>876</v>
      </c>
      <c r="L267" t="s">
        <v>877</v>
      </c>
    </row>
    <row r="268" spans="1:12" x14ac:dyDescent="0.3">
      <c r="A268">
        <v>109021177</v>
      </c>
      <c r="B268" t="s">
        <v>256</v>
      </c>
      <c r="C268">
        <v>10902</v>
      </c>
      <c r="D268" t="s">
        <v>972</v>
      </c>
      <c r="E268">
        <v>109</v>
      </c>
      <c r="F268" t="s">
        <v>884</v>
      </c>
      <c r="G268" t="s">
        <v>880</v>
      </c>
      <c r="H268" t="s">
        <v>9</v>
      </c>
      <c r="I268">
        <v>1</v>
      </c>
      <c r="J268" t="s">
        <v>875</v>
      </c>
      <c r="K268" t="s">
        <v>876</v>
      </c>
      <c r="L268" t="s">
        <v>877</v>
      </c>
    </row>
    <row r="269" spans="1:12" x14ac:dyDescent="0.3">
      <c r="A269">
        <v>128021533</v>
      </c>
      <c r="B269" t="s">
        <v>704</v>
      </c>
      <c r="C269">
        <v>12802</v>
      </c>
      <c r="D269" t="s">
        <v>963</v>
      </c>
      <c r="E269">
        <v>128</v>
      </c>
      <c r="F269" t="s">
        <v>946</v>
      </c>
      <c r="G269" t="s">
        <v>874</v>
      </c>
      <c r="H269" t="s">
        <v>6</v>
      </c>
      <c r="I269">
        <v>1</v>
      </c>
      <c r="J269" t="s">
        <v>875</v>
      </c>
      <c r="K269" t="s">
        <v>876</v>
      </c>
      <c r="L269" t="s">
        <v>877</v>
      </c>
    </row>
    <row r="270" spans="1:12" x14ac:dyDescent="0.3">
      <c r="A270">
        <v>107041147</v>
      </c>
      <c r="B270" t="s">
        <v>225</v>
      </c>
      <c r="C270">
        <v>10704</v>
      </c>
      <c r="D270" t="s">
        <v>904</v>
      </c>
      <c r="E270">
        <v>107</v>
      </c>
      <c r="F270" t="s">
        <v>882</v>
      </c>
      <c r="G270" t="s">
        <v>880</v>
      </c>
      <c r="H270" t="s">
        <v>9</v>
      </c>
      <c r="I270">
        <v>1</v>
      </c>
      <c r="J270" t="s">
        <v>875</v>
      </c>
      <c r="K270" t="s">
        <v>876</v>
      </c>
      <c r="L270" t="s">
        <v>877</v>
      </c>
    </row>
    <row r="271" spans="1:12" x14ac:dyDescent="0.3">
      <c r="A271">
        <v>114021285</v>
      </c>
      <c r="B271" t="s">
        <v>366</v>
      </c>
      <c r="C271">
        <v>11402</v>
      </c>
      <c r="D271" t="s">
        <v>370</v>
      </c>
      <c r="E271">
        <v>114</v>
      </c>
      <c r="F271" t="s">
        <v>927</v>
      </c>
      <c r="G271" t="s">
        <v>880</v>
      </c>
      <c r="H271" t="s">
        <v>9</v>
      </c>
      <c r="I271">
        <v>1</v>
      </c>
      <c r="J271" t="s">
        <v>875</v>
      </c>
      <c r="K271" t="s">
        <v>876</v>
      </c>
      <c r="L271" t="s">
        <v>877</v>
      </c>
    </row>
    <row r="272" spans="1:12" x14ac:dyDescent="0.3">
      <c r="A272">
        <v>127011595</v>
      </c>
      <c r="B272" t="s">
        <v>667</v>
      </c>
      <c r="C272">
        <v>12701</v>
      </c>
      <c r="D272" t="s">
        <v>893</v>
      </c>
      <c r="E272">
        <v>127</v>
      </c>
      <c r="F272" t="s">
        <v>894</v>
      </c>
      <c r="G272" t="s">
        <v>874</v>
      </c>
      <c r="H272" t="s">
        <v>6</v>
      </c>
      <c r="I272">
        <v>1</v>
      </c>
      <c r="J272" t="s">
        <v>875</v>
      </c>
      <c r="K272" t="s">
        <v>876</v>
      </c>
      <c r="L272" t="s">
        <v>877</v>
      </c>
    </row>
    <row r="273" spans="1:12" x14ac:dyDescent="0.3">
      <c r="A273">
        <v>127031524</v>
      </c>
      <c r="B273" t="s">
        <v>689</v>
      </c>
      <c r="C273">
        <v>12703</v>
      </c>
      <c r="D273" t="s">
        <v>949</v>
      </c>
      <c r="E273">
        <v>127</v>
      </c>
      <c r="F273" t="s">
        <v>894</v>
      </c>
      <c r="G273" t="s">
        <v>874</v>
      </c>
      <c r="H273" t="s">
        <v>6</v>
      </c>
      <c r="I273">
        <v>1</v>
      </c>
      <c r="J273" t="s">
        <v>875</v>
      </c>
      <c r="K273" t="s">
        <v>876</v>
      </c>
      <c r="L273" t="s">
        <v>877</v>
      </c>
    </row>
    <row r="274" spans="1:12" x14ac:dyDescent="0.3">
      <c r="A274">
        <v>123021439</v>
      </c>
      <c r="B274" t="s">
        <v>578</v>
      </c>
      <c r="C274">
        <v>12302</v>
      </c>
      <c r="D274" t="s">
        <v>938</v>
      </c>
      <c r="E274">
        <v>123</v>
      </c>
      <c r="F274" t="s">
        <v>911</v>
      </c>
      <c r="G274" t="s">
        <v>874</v>
      </c>
      <c r="H274" t="s">
        <v>6</v>
      </c>
      <c r="I274">
        <v>1</v>
      </c>
      <c r="J274" t="s">
        <v>875</v>
      </c>
      <c r="K274" t="s">
        <v>876</v>
      </c>
      <c r="L274" t="s">
        <v>877</v>
      </c>
    </row>
    <row r="275" spans="1:12" x14ac:dyDescent="0.3">
      <c r="A275">
        <v>120031396</v>
      </c>
      <c r="B275" t="s">
        <v>516</v>
      </c>
      <c r="C275">
        <v>12003</v>
      </c>
      <c r="D275" t="s">
        <v>895</v>
      </c>
      <c r="E275">
        <v>120</v>
      </c>
      <c r="F275" t="s">
        <v>887</v>
      </c>
      <c r="G275" t="s">
        <v>874</v>
      </c>
      <c r="H275" t="s">
        <v>6</v>
      </c>
      <c r="I275">
        <v>1</v>
      </c>
      <c r="J275" t="s">
        <v>875</v>
      </c>
      <c r="K275" t="s">
        <v>876</v>
      </c>
      <c r="L275" t="s">
        <v>877</v>
      </c>
    </row>
    <row r="276" spans="1:12" x14ac:dyDescent="0.3">
      <c r="A276">
        <v>121021577</v>
      </c>
      <c r="B276" t="s">
        <v>535</v>
      </c>
      <c r="C276">
        <v>12102</v>
      </c>
      <c r="D276" t="s">
        <v>896</v>
      </c>
      <c r="E276">
        <v>121</v>
      </c>
      <c r="F276" t="s">
        <v>892</v>
      </c>
      <c r="G276" t="s">
        <v>874</v>
      </c>
      <c r="H276" t="s">
        <v>6</v>
      </c>
      <c r="I276">
        <v>1</v>
      </c>
      <c r="J276" t="s">
        <v>875</v>
      </c>
      <c r="K276" t="s">
        <v>876</v>
      </c>
      <c r="L276" t="s">
        <v>877</v>
      </c>
    </row>
    <row r="277" spans="1:12" x14ac:dyDescent="0.3">
      <c r="A277">
        <v>121021578</v>
      </c>
      <c r="B277" t="s">
        <v>536</v>
      </c>
      <c r="C277">
        <v>12102</v>
      </c>
      <c r="D277" t="s">
        <v>896</v>
      </c>
      <c r="E277">
        <v>121</v>
      </c>
      <c r="F277" t="s">
        <v>892</v>
      </c>
      <c r="G277" t="s">
        <v>874</v>
      </c>
      <c r="H277" t="s">
        <v>6</v>
      </c>
      <c r="I277">
        <v>1</v>
      </c>
      <c r="J277" t="s">
        <v>875</v>
      </c>
      <c r="K277" t="s">
        <v>876</v>
      </c>
      <c r="L277" t="s">
        <v>877</v>
      </c>
    </row>
    <row r="278" spans="1:12" x14ac:dyDescent="0.3">
      <c r="A278">
        <v>107011132</v>
      </c>
      <c r="B278" t="s">
        <v>207</v>
      </c>
      <c r="C278">
        <v>10701</v>
      </c>
      <c r="D278" t="s">
        <v>925</v>
      </c>
      <c r="E278">
        <v>107</v>
      </c>
      <c r="F278" t="s">
        <v>882</v>
      </c>
      <c r="G278" t="s">
        <v>880</v>
      </c>
      <c r="H278" t="s">
        <v>9</v>
      </c>
      <c r="I278">
        <v>1</v>
      </c>
      <c r="J278" t="s">
        <v>875</v>
      </c>
      <c r="K278" t="s">
        <v>876</v>
      </c>
      <c r="L278" t="s">
        <v>877</v>
      </c>
    </row>
    <row r="279" spans="1:12" x14ac:dyDescent="0.3">
      <c r="A279">
        <v>127021518</v>
      </c>
      <c r="B279" t="s">
        <v>683</v>
      </c>
      <c r="C279">
        <v>12702</v>
      </c>
      <c r="D279" t="s">
        <v>680</v>
      </c>
      <c r="E279">
        <v>127</v>
      </c>
      <c r="F279" t="s">
        <v>894</v>
      </c>
      <c r="G279" t="s">
        <v>874</v>
      </c>
      <c r="H279" t="s">
        <v>6</v>
      </c>
      <c r="I279">
        <v>1</v>
      </c>
      <c r="J279" t="s">
        <v>875</v>
      </c>
      <c r="K279" t="s">
        <v>876</v>
      </c>
      <c r="L279" t="s">
        <v>877</v>
      </c>
    </row>
    <row r="280" spans="1:12" x14ac:dyDescent="0.3">
      <c r="A280">
        <v>127011596</v>
      </c>
      <c r="B280" t="s">
        <v>668</v>
      </c>
      <c r="C280">
        <v>12701</v>
      </c>
      <c r="D280" t="s">
        <v>893</v>
      </c>
      <c r="E280">
        <v>127</v>
      </c>
      <c r="F280" t="s">
        <v>894</v>
      </c>
      <c r="G280" t="s">
        <v>874</v>
      </c>
      <c r="H280" t="s">
        <v>6</v>
      </c>
      <c r="I280">
        <v>1</v>
      </c>
      <c r="J280" t="s">
        <v>875</v>
      </c>
      <c r="K280" t="s">
        <v>876</v>
      </c>
      <c r="L280" t="s">
        <v>877</v>
      </c>
    </row>
    <row r="281" spans="1:12" x14ac:dyDescent="0.3">
      <c r="A281">
        <v>126021499</v>
      </c>
      <c r="B281" t="s">
        <v>653</v>
      </c>
      <c r="C281">
        <v>12602</v>
      </c>
      <c r="D281" t="s">
        <v>960</v>
      </c>
      <c r="E281">
        <v>126</v>
      </c>
      <c r="F281" t="s">
        <v>961</v>
      </c>
      <c r="G281" t="s">
        <v>874</v>
      </c>
      <c r="H281" t="s">
        <v>6</v>
      </c>
      <c r="I281">
        <v>1</v>
      </c>
      <c r="J281" t="s">
        <v>875</v>
      </c>
      <c r="K281" t="s">
        <v>876</v>
      </c>
      <c r="L281" t="s">
        <v>877</v>
      </c>
    </row>
    <row r="282" spans="1:12" x14ac:dyDescent="0.3">
      <c r="A282">
        <v>119031664</v>
      </c>
      <c r="B282" t="s">
        <v>489</v>
      </c>
      <c r="C282">
        <v>11903</v>
      </c>
      <c r="D282" t="s">
        <v>973</v>
      </c>
      <c r="E282">
        <v>119</v>
      </c>
      <c r="F282" t="s">
        <v>890</v>
      </c>
      <c r="G282" t="s">
        <v>874</v>
      </c>
      <c r="H282" t="s">
        <v>6</v>
      </c>
      <c r="I282">
        <v>1</v>
      </c>
      <c r="J282" t="s">
        <v>875</v>
      </c>
      <c r="K282" t="s">
        <v>876</v>
      </c>
      <c r="L282" t="s">
        <v>877</v>
      </c>
    </row>
    <row r="283" spans="1:12" x14ac:dyDescent="0.3">
      <c r="A283">
        <v>119031665</v>
      </c>
      <c r="B283" t="s">
        <v>490</v>
      </c>
      <c r="C283">
        <v>11903</v>
      </c>
      <c r="D283" t="s">
        <v>973</v>
      </c>
      <c r="E283">
        <v>119</v>
      </c>
      <c r="F283" t="s">
        <v>890</v>
      </c>
      <c r="G283" t="s">
        <v>874</v>
      </c>
      <c r="H283" t="s">
        <v>6</v>
      </c>
      <c r="I283">
        <v>1</v>
      </c>
      <c r="J283" t="s">
        <v>875</v>
      </c>
      <c r="K283" t="s">
        <v>876</v>
      </c>
      <c r="L283" t="s">
        <v>877</v>
      </c>
    </row>
    <row r="284" spans="1:12" x14ac:dyDescent="0.3">
      <c r="A284">
        <v>114011276</v>
      </c>
      <c r="B284" t="s">
        <v>357</v>
      </c>
      <c r="C284">
        <v>11401</v>
      </c>
      <c r="D284" t="s">
        <v>926</v>
      </c>
      <c r="E284">
        <v>114</v>
      </c>
      <c r="F284" t="s">
        <v>927</v>
      </c>
      <c r="G284" t="s">
        <v>880</v>
      </c>
      <c r="H284" t="s">
        <v>9</v>
      </c>
      <c r="I284">
        <v>1</v>
      </c>
      <c r="J284" t="s">
        <v>875</v>
      </c>
      <c r="K284" t="s">
        <v>876</v>
      </c>
      <c r="L284" t="s">
        <v>877</v>
      </c>
    </row>
    <row r="285" spans="1:12" x14ac:dyDescent="0.3">
      <c r="A285">
        <v>107021135</v>
      </c>
      <c r="B285" t="s">
        <v>213</v>
      </c>
      <c r="C285">
        <v>10702</v>
      </c>
      <c r="D285" t="s">
        <v>213</v>
      </c>
      <c r="E285">
        <v>107</v>
      </c>
      <c r="F285" t="s">
        <v>882</v>
      </c>
      <c r="G285" t="s">
        <v>880</v>
      </c>
      <c r="H285" t="s">
        <v>9</v>
      </c>
      <c r="I285">
        <v>1</v>
      </c>
      <c r="J285" t="s">
        <v>875</v>
      </c>
      <c r="K285" t="s">
        <v>876</v>
      </c>
      <c r="L285" t="s">
        <v>877</v>
      </c>
    </row>
    <row r="286" spans="1:12" x14ac:dyDescent="0.3">
      <c r="A286">
        <v>128021534</v>
      </c>
      <c r="B286" t="s">
        <v>705</v>
      </c>
      <c r="C286">
        <v>12802</v>
      </c>
      <c r="D286" t="s">
        <v>963</v>
      </c>
      <c r="E286">
        <v>128</v>
      </c>
      <c r="F286" t="s">
        <v>946</v>
      </c>
      <c r="G286" t="s">
        <v>874</v>
      </c>
      <c r="H286" t="s">
        <v>6</v>
      </c>
      <c r="I286">
        <v>1</v>
      </c>
      <c r="J286" t="s">
        <v>875</v>
      </c>
      <c r="K286" t="s">
        <v>876</v>
      </c>
      <c r="L286" t="s">
        <v>877</v>
      </c>
    </row>
    <row r="287" spans="1:12" x14ac:dyDescent="0.3">
      <c r="A287">
        <v>123021705</v>
      </c>
      <c r="B287" t="s">
        <v>584</v>
      </c>
      <c r="C287">
        <v>12302</v>
      </c>
      <c r="D287" t="s">
        <v>938</v>
      </c>
      <c r="E287">
        <v>123</v>
      </c>
      <c r="F287" t="s">
        <v>911</v>
      </c>
      <c r="G287" t="s">
        <v>874</v>
      </c>
      <c r="H287" t="s">
        <v>6</v>
      </c>
      <c r="I287">
        <v>1</v>
      </c>
      <c r="J287" t="s">
        <v>875</v>
      </c>
      <c r="K287" t="s">
        <v>876</v>
      </c>
      <c r="L287" t="s">
        <v>877</v>
      </c>
    </row>
    <row r="288" spans="1:12" x14ac:dyDescent="0.3">
      <c r="A288">
        <v>110021191</v>
      </c>
      <c r="B288" t="s">
        <v>270</v>
      </c>
      <c r="C288">
        <v>11002</v>
      </c>
      <c r="D288" t="s">
        <v>965</v>
      </c>
      <c r="E288">
        <v>110</v>
      </c>
      <c r="F288" t="s">
        <v>888</v>
      </c>
      <c r="G288" t="s">
        <v>880</v>
      </c>
      <c r="H288" t="s">
        <v>9</v>
      </c>
      <c r="I288">
        <v>1</v>
      </c>
      <c r="J288" t="s">
        <v>875</v>
      </c>
      <c r="K288" t="s">
        <v>876</v>
      </c>
      <c r="L288" t="s">
        <v>877</v>
      </c>
    </row>
    <row r="289" spans="1:12" x14ac:dyDescent="0.3">
      <c r="A289">
        <v>110021192</v>
      </c>
      <c r="B289" t="s">
        <v>271</v>
      </c>
      <c r="C289">
        <v>11002</v>
      </c>
      <c r="D289" t="s">
        <v>965</v>
      </c>
      <c r="E289">
        <v>110</v>
      </c>
      <c r="F289" t="s">
        <v>888</v>
      </c>
      <c r="G289" t="s">
        <v>880</v>
      </c>
      <c r="H289" t="s">
        <v>9</v>
      </c>
      <c r="I289">
        <v>1</v>
      </c>
      <c r="J289" t="s">
        <v>875</v>
      </c>
      <c r="K289" t="s">
        <v>876</v>
      </c>
      <c r="L289" t="s">
        <v>877</v>
      </c>
    </row>
    <row r="290" spans="1:12" x14ac:dyDescent="0.3">
      <c r="A290">
        <v>110021193</v>
      </c>
      <c r="B290" t="s">
        <v>272</v>
      </c>
      <c r="C290">
        <v>11002</v>
      </c>
      <c r="D290" t="s">
        <v>965</v>
      </c>
      <c r="E290">
        <v>110</v>
      </c>
      <c r="F290" t="s">
        <v>888</v>
      </c>
      <c r="G290" t="s">
        <v>880</v>
      </c>
      <c r="H290" t="s">
        <v>9</v>
      </c>
      <c r="I290">
        <v>1</v>
      </c>
      <c r="J290" t="s">
        <v>875</v>
      </c>
      <c r="K290" t="s">
        <v>876</v>
      </c>
      <c r="L290" t="s">
        <v>877</v>
      </c>
    </row>
    <row r="291" spans="1:12" x14ac:dyDescent="0.3">
      <c r="A291">
        <v>124031461</v>
      </c>
      <c r="B291" t="s">
        <v>601</v>
      </c>
      <c r="C291">
        <v>12403</v>
      </c>
      <c r="D291" t="s">
        <v>604</v>
      </c>
      <c r="E291">
        <v>124</v>
      </c>
      <c r="F291" t="s">
        <v>931</v>
      </c>
      <c r="G291" t="s">
        <v>874</v>
      </c>
      <c r="H291" t="s">
        <v>6</v>
      </c>
      <c r="I291">
        <v>1</v>
      </c>
      <c r="J291" t="s">
        <v>875</v>
      </c>
      <c r="K291" t="s">
        <v>876</v>
      </c>
      <c r="L291" t="s">
        <v>877</v>
      </c>
    </row>
    <row r="292" spans="1:12" x14ac:dyDescent="0.3">
      <c r="A292">
        <v>102021049</v>
      </c>
      <c r="B292" t="s">
        <v>122</v>
      </c>
      <c r="C292">
        <v>10202</v>
      </c>
      <c r="D292" t="s">
        <v>130</v>
      </c>
      <c r="E292">
        <v>102</v>
      </c>
      <c r="F292" t="s">
        <v>902</v>
      </c>
      <c r="G292" t="s">
        <v>874</v>
      </c>
      <c r="H292" t="s">
        <v>6</v>
      </c>
      <c r="I292">
        <v>1</v>
      </c>
      <c r="J292" t="s">
        <v>875</v>
      </c>
      <c r="K292" t="s">
        <v>876</v>
      </c>
      <c r="L292" t="s">
        <v>877</v>
      </c>
    </row>
    <row r="293" spans="1:12" x14ac:dyDescent="0.3">
      <c r="A293">
        <v>101031016</v>
      </c>
      <c r="B293" t="s">
        <v>83</v>
      </c>
      <c r="C293">
        <v>10103</v>
      </c>
      <c r="D293" t="s">
        <v>934</v>
      </c>
      <c r="E293">
        <v>101</v>
      </c>
      <c r="F293" t="s">
        <v>913</v>
      </c>
      <c r="G293" t="s">
        <v>880</v>
      </c>
      <c r="H293" t="s">
        <v>9</v>
      </c>
      <c r="I293">
        <v>1</v>
      </c>
      <c r="J293" t="s">
        <v>875</v>
      </c>
      <c r="K293" t="s">
        <v>876</v>
      </c>
      <c r="L293" t="s">
        <v>877</v>
      </c>
    </row>
    <row r="294" spans="1:12" x14ac:dyDescent="0.3">
      <c r="A294">
        <v>124031708</v>
      </c>
      <c r="B294" t="s">
        <v>607</v>
      </c>
      <c r="C294">
        <v>12403</v>
      </c>
      <c r="D294" t="s">
        <v>604</v>
      </c>
      <c r="E294">
        <v>124</v>
      </c>
      <c r="F294" t="s">
        <v>931</v>
      </c>
      <c r="G294" t="s">
        <v>874</v>
      </c>
      <c r="H294" t="s">
        <v>6</v>
      </c>
      <c r="I294">
        <v>1</v>
      </c>
      <c r="J294" t="s">
        <v>875</v>
      </c>
      <c r="K294" t="s">
        <v>876</v>
      </c>
      <c r="L294" t="s">
        <v>877</v>
      </c>
    </row>
    <row r="295" spans="1:12" x14ac:dyDescent="0.3">
      <c r="A295">
        <v>113031265</v>
      </c>
      <c r="B295" t="s">
        <v>346</v>
      </c>
      <c r="C295">
        <v>11303</v>
      </c>
      <c r="D295" t="s">
        <v>956</v>
      </c>
      <c r="E295">
        <v>113</v>
      </c>
      <c r="F295" t="s">
        <v>957</v>
      </c>
      <c r="G295" t="s">
        <v>880</v>
      </c>
      <c r="H295" t="s">
        <v>9</v>
      </c>
      <c r="I295">
        <v>1</v>
      </c>
      <c r="J295" t="s">
        <v>875</v>
      </c>
      <c r="K295" t="s">
        <v>876</v>
      </c>
      <c r="L295" t="s">
        <v>877</v>
      </c>
    </row>
    <row r="296" spans="1:12" x14ac:dyDescent="0.3">
      <c r="A296">
        <v>101021008</v>
      </c>
      <c r="B296" t="s">
        <v>74</v>
      </c>
      <c r="C296">
        <v>10102</v>
      </c>
      <c r="D296" t="s">
        <v>75</v>
      </c>
      <c r="E296">
        <v>101</v>
      </c>
      <c r="F296" t="s">
        <v>913</v>
      </c>
      <c r="G296" t="s">
        <v>880</v>
      </c>
      <c r="H296" t="s">
        <v>9</v>
      </c>
      <c r="I296">
        <v>1</v>
      </c>
      <c r="J296" t="s">
        <v>875</v>
      </c>
      <c r="K296" t="s">
        <v>876</v>
      </c>
      <c r="L296" t="s">
        <v>877</v>
      </c>
    </row>
    <row r="297" spans="1:12" x14ac:dyDescent="0.3">
      <c r="A297">
        <v>102011033</v>
      </c>
      <c r="B297" t="s">
        <v>106</v>
      </c>
      <c r="C297">
        <v>10201</v>
      </c>
      <c r="D297" t="s">
        <v>901</v>
      </c>
      <c r="E297">
        <v>102</v>
      </c>
      <c r="F297" t="s">
        <v>902</v>
      </c>
      <c r="G297" t="s">
        <v>874</v>
      </c>
      <c r="H297" t="s">
        <v>6</v>
      </c>
      <c r="I297">
        <v>1</v>
      </c>
      <c r="J297" t="s">
        <v>875</v>
      </c>
      <c r="K297" t="s">
        <v>876</v>
      </c>
      <c r="L297" t="s">
        <v>877</v>
      </c>
    </row>
    <row r="298" spans="1:12" x14ac:dyDescent="0.3">
      <c r="A298">
        <v>124011452</v>
      </c>
      <c r="B298" t="s">
        <v>593</v>
      </c>
      <c r="C298">
        <v>12401</v>
      </c>
      <c r="D298" t="s">
        <v>930</v>
      </c>
      <c r="E298">
        <v>124</v>
      </c>
      <c r="F298" t="s">
        <v>931</v>
      </c>
      <c r="G298" t="s">
        <v>874</v>
      </c>
      <c r="H298" t="s">
        <v>6</v>
      </c>
      <c r="I298">
        <v>1</v>
      </c>
      <c r="J298" t="s">
        <v>875</v>
      </c>
      <c r="K298" t="s">
        <v>876</v>
      </c>
      <c r="L298" t="s">
        <v>877</v>
      </c>
    </row>
    <row r="299" spans="1:12" x14ac:dyDescent="0.3">
      <c r="A299">
        <v>115011621</v>
      </c>
      <c r="B299" t="s">
        <v>381</v>
      </c>
      <c r="C299">
        <v>11501</v>
      </c>
      <c r="D299" t="s">
        <v>916</v>
      </c>
      <c r="E299">
        <v>115</v>
      </c>
      <c r="F299" t="s">
        <v>917</v>
      </c>
      <c r="G299" t="s">
        <v>874</v>
      </c>
      <c r="H299" t="s">
        <v>6</v>
      </c>
      <c r="I299">
        <v>1</v>
      </c>
      <c r="J299" t="s">
        <v>875</v>
      </c>
      <c r="K299" t="s">
        <v>876</v>
      </c>
      <c r="L299" t="s">
        <v>877</v>
      </c>
    </row>
    <row r="300" spans="1:12" x14ac:dyDescent="0.3">
      <c r="A300">
        <v>115011622</v>
      </c>
      <c r="B300" t="s">
        <v>382</v>
      </c>
      <c r="C300">
        <v>11501</v>
      </c>
      <c r="D300" t="s">
        <v>916</v>
      </c>
      <c r="E300">
        <v>115</v>
      </c>
      <c r="F300" t="s">
        <v>917</v>
      </c>
      <c r="G300" t="s">
        <v>874</v>
      </c>
      <c r="H300" t="s">
        <v>6</v>
      </c>
      <c r="I300">
        <v>1</v>
      </c>
      <c r="J300" t="s">
        <v>875</v>
      </c>
      <c r="K300" t="s">
        <v>876</v>
      </c>
      <c r="L300" t="s">
        <v>877</v>
      </c>
    </row>
    <row r="301" spans="1:12" x14ac:dyDescent="0.3">
      <c r="A301">
        <v>116021628</v>
      </c>
      <c r="B301" t="s">
        <v>401</v>
      </c>
      <c r="C301">
        <v>11602</v>
      </c>
      <c r="D301" t="s">
        <v>872</v>
      </c>
      <c r="E301">
        <v>116</v>
      </c>
      <c r="F301" t="s">
        <v>873</v>
      </c>
      <c r="G301" t="s">
        <v>874</v>
      </c>
      <c r="H301" t="s">
        <v>6</v>
      </c>
      <c r="I301">
        <v>1</v>
      </c>
      <c r="J301" t="s">
        <v>875</v>
      </c>
      <c r="K301" t="s">
        <v>876</v>
      </c>
      <c r="L301" t="s">
        <v>877</v>
      </c>
    </row>
    <row r="302" spans="1:12" x14ac:dyDescent="0.3">
      <c r="A302">
        <v>108021155</v>
      </c>
      <c r="B302" t="s">
        <v>234</v>
      </c>
      <c r="C302">
        <v>10802</v>
      </c>
      <c r="D302" t="s">
        <v>974</v>
      </c>
      <c r="E302">
        <v>108</v>
      </c>
      <c r="F302" t="s">
        <v>942</v>
      </c>
      <c r="G302" t="s">
        <v>880</v>
      </c>
      <c r="H302" t="s">
        <v>9</v>
      </c>
      <c r="I302">
        <v>1</v>
      </c>
      <c r="J302" t="s">
        <v>875</v>
      </c>
      <c r="K302" t="s">
        <v>876</v>
      </c>
      <c r="L302" t="s">
        <v>877</v>
      </c>
    </row>
    <row r="303" spans="1:12" x14ac:dyDescent="0.3">
      <c r="A303">
        <v>108021156</v>
      </c>
      <c r="B303" t="s">
        <v>235</v>
      </c>
      <c r="C303">
        <v>10802</v>
      </c>
      <c r="D303" t="s">
        <v>974</v>
      </c>
      <c r="E303">
        <v>108</v>
      </c>
      <c r="F303" t="s">
        <v>942</v>
      </c>
      <c r="G303" t="s">
        <v>880</v>
      </c>
      <c r="H303" t="s">
        <v>9</v>
      </c>
      <c r="I303">
        <v>1</v>
      </c>
      <c r="J303" t="s">
        <v>875</v>
      </c>
      <c r="K303" t="s">
        <v>876</v>
      </c>
      <c r="L303" t="s">
        <v>877</v>
      </c>
    </row>
    <row r="304" spans="1:12" x14ac:dyDescent="0.3">
      <c r="A304">
        <v>118021564</v>
      </c>
      <c r="B304" t="s">
        <v>451</v>
      </c>
      <c r="C304">
        <v>11802</v>
      </c>
      <c r="D304" t="s">
        <v>954</v>
      </c>
      <c r="E304">
        <v>118</v>
      </c>
      <c r="F304" t="s">
        <v>920</v>
      </c>
      <c r="G304" t="s">
        <v>874</v>
      </c>
      <c r="H304" t="s">
        <v>6</v>
      </c>
      <c r="I304">
        <v>1</v>
      </c>
      <c r="J304" t="s">
        <v>875</v>
      </c>
      <c r="K304" t="s">
        <v>876</v>
      </c>
      <c r="L304" t="s">
        <v>877</v>
      </c>
    </row>
    <row r="305" spans="1:12" x14ac:dyDescent="0.3">
      <c r="A305">
        <v>107031138</v>
      </c>
      <c r="B305" t="s">
        <v>216</v>
      </c>
      <c r="C305">
        <v>10703</v>
      </c>
      <c r="D305" t="s">
        <v>881</v>
      </c>
      <c r="E305">
        <v>107</v>
      </c>
      <c r="F305" t="s">
        <v>882</v>
      </c>
      <c r="G305" t="s">
        <v>880</v>
      </c>
      <c r="H305" t="s">
        <v>9</v>
      </c>
      <c r="I305">
        <v>1</v>
      </c>
      <c r="J305" t="s">
        <v>875</v>
      </c>
      <c r="K305" t="s">
        <v>876</v>
      </c>
      <c r="L305" t="s">
        <v>877</v>
      </c>
    </row>
    <row r="306" spans="1:12" x14ac:dyDescent="0.3">
      <c r="A306">
        <v>107031139</v>
      </c>
      <c r="B306" t="s">
        <v>217</v>
      </c>
      <c r="C306">
        <v>10703</v>
      </c>
      <c r="D306" t="s">
        <v>881</v>
      </c>
      <c r="E306">
        <v>107</v>
      </c>
      <c r="F306" t="s">
        <v>882</v>
      </c>
      <c r="G306" t="s">
        <v>880</v>
      </c>
      <c r="H306" t="s">
        <v>9</v>
      </c>
      <c r="I306">
        <v>1</v>
      </c>
      <c r="J306" t="s">
        <v>875</v>
      </c>
      <c r="K306" t="s">
        <v>876</v>
      </c>
      <c r="L306" t="s">
        <v>877</v>
      </c>
    </row>
    <row r="307" spans="1:12" x14ac:dyDescent="0.3">
      <c r="A307">
        <v>107031140</v>
      </c>
      <c r="B307" t="s">
        <v>218</v>
      </c>
      <c r="C307">
        <v>10703</v>
      </c>
      <c r="D307" t="s">
        <v>881</v>
      </c>
      <c r="E307">
        <v>107</v>
      </c>
      <c r="F307" t="s">
        <v>882</v>
      </c>
      <c r="G307" t="s">
        <v>880</v>
      </c>
      <c r="H307" t="s">
        <v>9</v>
      </c>
      <c r="I307">
        <v>1</v>
      </c>
      <c r="J307" t="s">
        <v>875</v>
      </c>
      <c r="K307" t="s">
        <v>876</v>
      </c>
      <c r="L307" t="s">
        <v>877</v>
      </c>
    </row>
    <row r="308" spans="1:12" x14ac:dyDescent="0.3">
      <c r="A308">
        <v>102011034</v>
      </c>
      <c r="B308" t="s">
        <v>107</v>
      </c>
      <c r="C308">
        <v>10201</v>
      </c>
      <c r="D308" t="s">
        <v>901</v>
      </c>
      <c r="E308">
        <v>102</v>
      </c>
      <c r="F308" t="s">
        <v>902</v>
      </c>
      <c r="G308" t="s">
        <v>874</v>
      </c>
      <c r="H308" t="s">
        <v>6</v>
      </c>
      <c r="I308">
        <v>1</v>
      </c>
      <c r="J308" t="s">
        <v>875</v>
      </c>
      <c r="K308" t="s">
        <v>876</v>
      </c>
      <c r="L308" t="s">
        <v>877</v>
      </c>
    </row>
    <row r="309" spans="1:12" x14ac:dyDescent="0.3">
      <c r="A309">
        <v>112031250</v>
      </c>
      <c r="B309" t="s">
        <v>329</v>
      </c>
      <c r="C309">
        <v>11203</v>
      </c>
      <c r="D309" t="s">
        <v>909</v>
      </c>
      <c r="E309">
        <v>112</v>
      </c>
      <c r="F309" t="s">
        <v>906</v>
      </c>
      <c r="G309" t="s">
        <v>880</v>
      </c>
      <c r="H309" t="s">
        <v>9</v>
      </c>
      <c r="I309">
        <v>1</v>
      </c>
      <c r="J309" t="s">
        <v>875</v>
      </c>
      <c r="K309" t="s">
        <v>876</v>
      </c>
      <c r="L309" t="s">
        <v>877</v>
      </c>
    </row>
    <row r="310" spans="1:12" x14ac:dyDescent="0.3">
      <c r="A310">
        <v>118021565</v>
      </c>
      <c r="B310" t="s">
        <v>452</v>
      </c>
      <c r="C310">
        <v>11802</v>
      </c>
      <c r="D310" t="s">
        <v>954</v>
      </c>
      <c r="E310">
        <v>118</v>
      </c>
      <c r="F310" t="s">
        <v>920</v>
      </c>
      <c r="G310" t="s">
        <v>874</v>
      </c>
      <c r="H310" t="s">
        <v>6</v>
      </c>
      <c r="I310">
        <v>1</v>
      </c>
      <c r="J310" t="s">
        <v>875</v>
      </c>
      <c r="K310" t="s">
        <v>876</v>
      </c>
      <c r="L310" t="s">
        <v>877</v>
      </c>
    </row>
    <row r="311" spans="1:12" x14ac:dyDescent="0.3">
      <c r="A311">
        <v>119021663</v>
      </c>
      <c r="B311" t="s">
        <v>483</v>
      </c>
      <c r="C311">
        <v>11902</v>
      </c>
      <c r="D311" t="s">
        <v>924</v>
      </c>
      <c r="E311">
        <v>119</v>
      </c>
      <c r="F311" t="s">
        <v>890</v>
      </c>
      <c r="G311" t="s">
        <v>874</v>
      </c>
      <c r="H311" t="s">
        <v>6</v>
      </c>
      <c r="I311">
        <v>1</v>
      </c>
      <c r="J311" t="s">
        <v>875</v>
      </c>
      <c r="K311" t="s">
        <v>876</v>
      </c>
      <c r="L311" t="s">
        <v>877</v>
      </c>
    </row>
    <row r="312" spans="1:12" x14ac:dyDescent="0.3">
      <c r="A312">
        <v>119041377</v>
      </c>
      <c r="B312" t="s">
        <v>493</v>
      </c>
      <c r="C312">
        <v>11904</v>
      </c>
      <c r="D312" t="s">
        <v>889</v>
      </c>
      <c r="E312">
        <v>119</v>
      </c>
      <c r="F312" t="s">
        <v>890</v>
      </c>
      <c r="G312" t="s">
        <v>874</v>
      </c>
      <c r="H312" t="s">
        <v>6</v>
      </c>
      <c r="I312">
        <v>1</v>
      </c>
      <c r="J312" t="s">
        <v>875</v>
      </c>
      <c r="K312" t="s">
        <v>876</v>
      </c>
      <c r="L312" t="s">
        <v>877</v>
      </c>
    </row>
    <row r="313" spans="1:12" x14ac:dyDescent="0.3">
      <c r="A313">
        <v>124031462</v>
      </c>
      <c r="B313" t="s">
        <v>602</v>
      </c>
      <c r="C313">
        <v>12403</v>
      </c>
      <c r="D313" t="s">
        <v>604</v>
      </c>
      <c r="E313">
        <v>124</v>
      </c>
      <c r="F313" t="s">
        <v>931</v>
      </c>
      <c r="G313" t="s">
        <v>874</v>
      </c>
      <c r="H313" t="s">
        <v>6</v>
      </c>
      <c r="I313">
        <v>1</v>
      </c>
      <c r="J313" t="s">
        <v>875</v>
      </c>
      <c r="K313" t="s">
        <v>876</v>
      </c>
      <c r="L313" t="s">
        <v>877</v>
      </c>
    </row>
    <row r="314" spans="1:12" x14ac:dyDescent="0.3">
      <c r="A314">
        <v>119041378</v>
      </c>
      <c r="B314" t="s">
        <v>494</v>
      </c>
      <c r="C314">
        <v>11904</v>
      </c>
      <c r="D314" t="s">
        <v>889</v>
      </c>
      <c r="E314">
        <v>119</v>
      </c>
      <c r="F314" t="s">
        <v>890</v>
      </c>
      <c r="G314" t="s">
        <v>874</v>
      </c>
      <c r="H314" t="s">
        <v>6</v>
      </c>
      <c r="I314">
        <v>1</v>
      </c>
      <c r="J314" t="s">
        <v>875</v>
      </c>
      <c r="K314" t="s">
        <v>876</v>
      </c>
      <c r="L314" t="s">
        <v>877</v>
      </c>
    </row>
    <row r="315" spans="1:12" x14ac:dyDescent="0.3">
      <c r="A315">
        <v>119041379</v>
      </c>
      <c r="B315" t="s">
        <v>495</v>
      </c>
      <c r="C315">
        <v>11904</v>
      </c>
      <c r="D315" t="s">
        <v>889</v>
      </c>
      <c r="E315">
        <v>119</v>
      </c>
      <c r="F315" t="s">
        <v>890</v>
      </c>
      <c r="G315" t="s">
        <v>874</v>
      </c>
      <c r="H315" t="s">
        <v>6</v>
      </c>
      <c r="I315">
        <v>1</v>
      </c>
      <c r="J315" t="s">
        <v>875</v>
      </c>
      <c r="K315" t="s">
        <v>876</v>
      </c>
      <c r="L315" t="s">
        <v>877</v>
      </c>
    </row>
    <row r="316" spans="1:12" x14ac:dyDescent="0.3">
      <c r="A316">
        <v>104021088</v>
      </c>
      <c r="B316" t="s">
        <v>162</v>
      </c>
      <c r="C316">
        <v>10402</v>
      </c>
      <c r="D316" t="s">
        <v>921</v>
      </c>
      <c r="E316">
        <v>104</v>
      </c>
      <c r="F316" t="s">
        <v>922</v>
      </c>
      <c r="G316" t="s">
        <v>880</v>
      </c>
      <c r="H316" t="s">
        <v>9</v>
      </c>
      <c r="I316">
        <v>1</v>
      </c>
      <c r="J316" t="s">
        <v>875</v>
      </c>
      <c r="K316" t="s">
        <v>876</v>
      </c>
      <c r="L316" t="s">
        <v>877</v>
      </c>
    </row>
    <row r="317" spans="1:12" x14ac:dyDescent="0.3">
      <c r="A317">
        <v>115031300</v>
      </c>
      <c r="B317" t="s">
        <v>386</v>
      </c>
      <c r="C317">
        <v>11503</v>
      </c>
      <c r="D317" t="s">
        <v>929</v>
      </c>
      <c r="E317">
        <v>115</v>
      </c>
      <c r="F317" t="s">
        <v>917</v>
      </c>
      <c r="G317" t="s">
        <v>874</v>
      </c>
      <c r="H317" t="s">
        <v>6</v>
      </c>
      <c r="I317">
        <v>1</v>
      </c>
      <c r="J317" t="s">
        <v>875</v>
      </c>
      <c r="K317" t="s">
        <v>876</v>
      </c>
      <c r="L317" t="s">
        <v>877</v>
      </c>
    </row>
    <row r="318" spans="1:12" x14ac:dyDescent="0.3">
      <c r="A318">
        <v>106011111</v>
      </c>
      <c r="B318" t="s">
        <v>185</v>
      </c>
      <c r="C318">
        <v>10601</v>
      </c>
      <c r="D318" t="s">
        <v>939</v>
      </c>
      <c r="E318">
        <v>106</v>
      </c>
      <c r="F318" t="s">
        <v>886</v>
      </c>
      <c r="G318" t="s">
        <v>880</v>
      </c>
      <c r="H318" t="s">
        <v>9</v>
      </c>
      <c r="I318">
        <v>1</v>
      </c>
      <c r="J318" t="s">
        <v>875</v>
      </c>
      <c r="K318" t="s">
        <v>876</v>
      </c>
      <c r="L318" t="s">
        <v>877</v>
      </c>
    </row>
    <row r="319" spans="1:12" x14ac:dyDescent="0.3">
      <c r="A319">
        <v>112021247</v>
      </c>
      <c r="B319" t="s">
        <v>326</v>
      </c>
      <c r="C319">
        <v>11202</v>
      </c>
      <c r="D319" t="s">
        <v>948</v>
      </c>
      <c r="E319">
        <v>112</v>
      </c>
      <c r="F319" t="s">
        <v>906</v>
      </c>
      <c r="G319" t="s">
        <v>880</v>
      </c>
      <c r="H319" t="s">
        <v>9</v>
      </c>
      <c r="I319">
        <v>1</v>
      </c>
      <c r="J319" t="s">
        <v>875</v>
      </c>
      <c r="K319" t="s">
        <v>876</v>
      </c>
      <c r="L319" t="s">
        <v>877</v>
      </c>
    </row>
    <row r="320" spans="1:12" x14ac:dyDescent="0.3">
      <c r="A320">
        <v>102021050</v>
      </c>
      <c r="B320" t="s">
        <v>123</v>
      </c>
      <c r="C320">
        <v>10202</v>
      </c>
      <c r="D320" t="s">
        <v>130</v>
      </c>
      <c r="E320">
        <v>102</v>
      </c>
      <c r="F320" t="s">
        <v>902</v>
      </c>
      <c r="G320" t="s">
        <v>874</v>
      </c>
      <c r="H320" t="s">
        <v>6</v>
      </c>
      <c r="I320">
        <v>1</v>
      </c>
      <c r="J320" t="s">
        <v>875</v>
      </c>
      <c r="K320" t="s">
        <v>876</v>
      </c>
      <c r="L320" t="s">
        <v>877</v>
      </c>
    </row>
    <row r="321" spans="1:12" x14ac:dyDescent="0.3">
      <c r="A321">
        <v>119021573</v>
      </c>
      <c r="B321" t="s">
        <v>477</v>
      </c>
      <c r="C321">
        <v>11902</v>
      </c>
      <c r="D321" t="s">
        <v>924</v>
      </c>
      <c r="E321">
        <v>119</v>
      </c>
      <c r="F321" t="s">
        <v>890</v>
      </c>
      <c r="G321" t="s">
        <v>874</v>
      </c>
      <c r="H321" t="s">
        <v>6</v>
      </c>
      <c r="I321">
        <v>1</v>
      </c>
      <c r="J321" t="s">
        <v>875</v>
      </c>
      <c r="K321" t="s">
        <v>876</v>
      </c>
      <c r="L321" t="s">
        <v>877</v>
      </c>
    </row>
    <row r="322" spans="1:12" x14ac:dyDescent="0.3">
      <c r="A322">
        <v>116011307</v>
      </c>
      <c r="B322" t="s">
        <v>394</v>
      </c>
      <c r="C322">
        <v>11601</v>
      </c>
      <c r="D322" t="s">
        <v>932</v>
      </c>
      <c r="E322">
        <v>116</v>
      </c>
      <c r="F322" t="s">
        <v>873</v>
      </c>
      <c r="G322" t="s">
        <v>874</v>
      </c>
      <c r="H322" t="s">
        <v>6</v>
      </c>
      <c r="I322">
        <v>1</v>
      </c>
      <c r="J322" t="s">
        <v>875</v>
      </c>
      <c r="K322" t="s">
        <v>876</v>
      </c>
      <c r="L322" t="s">
        <v>877</v>
      </c>
    </row>
    <row r="323" spans="1:12" x14ac:dyDescent="0.3">
      <c r="A323">
        <v>111031225</v>
      </c>
      <c r="B323" t="s">
        <v>304</v>
      </c>
      <c r="C323">
        <v>11103</v>
      </c>
      <c r="D323" t="s">
        <v>878</v>
      </c>
      <c r="E323">
        <v>111</v>
      </c>
      <c r="F323" t="s">
        <v>879</v>
      </c>
      <c r="G323" t="s">
        <v>880</v>
      </c>
      <c r="H323" t="s">
        <v>9</v>
      </c>
      <c r="I323">
        <v>1</v>
      </c>
      <c r="J323" t="s">
        <v>875</v>
      </c>
      <c r="K323" t="s">
        <v>876</v>
      </c>
      <c r="L323" t="s">
        <v>877</v>
      </c>
    </row>
    <row r="324" spans="1:12" x14ac:dyDescent="0.3">
      <c r="A324">
        <v>121011686</v>
      </c>
      <c r="B324" t="s">
        <v>530</v>
      </c>
      <c r="C324">
        <v>12101</v>
      </c>
      <c r="D324" t="s">
        <v>891</v>
      </c>
      <c r="E324">
        <v>121</v>
      </c>
      <c r="F324" t="s">
        <v>892</v>
      </c>
      <c r="G324" t="s">
        <v>874</v>
      </c>
      <c r="H324" t="s">
        <v>6</v>
      </c>
      <c r="I324">
        <v>1</v>
      </c>
      <c r="J324" t="s">
        <v>875</v>
      </c>
      <c r="K324" t="s">
        <v>876</v>
      </c>
      <c r="L324" t="s">
        <v>877</v>
      </c>
    </row>
    <row r="325" spans="1:12" x14ac:dyDescent="0.3">
      <c r="A325">
        <v>108041162</v>
      </c>
      <c r="B325" t="s">
        <v>241</v>
      </c>
      <c r="C325">
        <v>10804</v>
      </c>
      <c r="D325" t="s">
        <v>975</v>
      </c>
      <c r="E325">
        <v>108</v>
      </c>
      <c r="F325" t="s">
        <v>942</v>
      </c>
      <c r="G325" t="s">
        <v>880</v>
      </c>
      <c r="H325" t="s">
        <v>9</v>
      </c>
      <c r="I325">
        <v>1</v>
      </c>
      <c r="J325" t="s">
        <v>875</v>
      </c>
      <c r="K325" t="s">
        <v>876</v>
      </c>
      <c r="L325" t="s">
        <v>877</v>
      </c>
    </row>
    <row r="326" spans="1:12" x14ac:dyDescent="0.3">
      <c r="A326">
        <v>109011176</v>
      </c>
      <c r="B326" t="s">
        <v>255</v>
      </c>
      <c r="C326">
        <v>10901</v>
      </c>
      <c r="D326" t="s">
        <v>883</v>
      </c>
      <c r="E326">
        <v>109</v>
      </c>
      <c r="F326" t="s">
        <v>884</v>
      </c>
      <c r="G326" t="s">
        <v>880</v>
      </c>
      <c r="H326" t="s">
        <v>9</v>
      </c>
      <c r="I326">
        <v>1</v>
      </c>
      <c r="J326" t="s">
        <v>875</v>
      </c>
      <c r="K326" t="s">
        <v>876</v>
      </c>
      <c r="L326" t="s">
        <v>877</v>
      </c>
    </row>
    <row r="327" spans="1:12" x14ac:dyDescent="0.3">
      <c r="A327">
        <v>124011453</v>
      </c>
      <c r="B327" t="s">
        <v>594</v>
      </c>
      <c r="C327">
        <v>12401</v>
      </c>
      <c r="D327" t="s">
        <v>930</v>
      </c>
      <c r="E327">
        <v>124</v>
      </c>
      <c r="F327" t="s">
        <v>931</v>
      </c>
      <c r="G327" t="s">
        <v>874</v>
      </c>
      <c r="H327" t="s">
        <v>6</v>
      </c>
      <c r="I327">
        <v>1</v>
      </c>
      <c r="J327" t="s">
        <v>875</v>
      </c>
      <c r="K327" t="s">
        <v>876</v>
      </c>
      <c r="L327" t="s">
        <v>877</v>
      </c>
    </row>
    <row r="328" spans="1:12" x14ac:dyDescent="0.3">
      <c r="A328">
        <v>113011258</v>
      </c>
      <c r="B328" t="s">
        <v>339</v>
      </c>
      <c r="C328">
        <v>11301</v>
      </c>
      <c r="D328" t="s">
        <v>970</v>
      </c>
      <c r="E328">
        <v>113</v>
      </c>
      <c r="F328" t="s">
        <v>957</v>
      </c>
      <c r="G328" t="s">
        <v>880</v>
      </c>
      <c r="H328" t="s">
        <v>9</v>
      </c>
      <c r="I328">
        <v>1</v>
      </c>
      <c r="J328" t="s">
        <v>875</v>
      </c>
      <c r="K328" t="s">
        <v>876</v>
      </c>
      <c r="L328" t="s">
        <v>877</v>
      </c>
    </row>
    <row r="329" spans="1:12" x14ac:dyDescent="0.3">
      <c r="A329">
        <v>120021675</v>
      </c>
      <c r="B329" t="s">
        <v>511</v>
      </c>
      <c r="C329">
        <v>12002</v>
      </c>
      <c r="D329" t="s">
        <v>511</v>
      </c>
      <c r="E329">
        <v>120</v>
      </c>
      <c r="F329" t="s">
        <v>887</v>
      </c>
      <c r="G329" t="s">
        <v>874</v>
      </c>
      <c r="H329" t="s">
        <v>6</v>
      </c>
      <c r="I329">
        <v>1</v>
      </c>
      <c r="J329" t="s">
        <v>875</v>
      </c>
      <c r="K329" t="s">
        <v>876</v>
      </c>
      <c r="L329" t="s">
        <v>877</v>
      </c>
    </row>
    <row r="330" spans="1:12" x14ac:dyDescent="0.3">
      <c r="A330">
        <v>106031120</v>
      </c>
      <c r="B330" t="s">
        <v>196</v>
      </c>
      <c r="C330">
        <v>10603</v>
      </c>
      <c r="D330" t="s">
        <v>885</v>
      </c>
      <c r="E330">
        <v>106</v>
      </c>
      <c r="F330" t="s">
        <v>886</v>
      </c>
      <c r="G330" t="s">
        <v>880</v>
      </c>
      <c r="H330" t="s">
        <v>9</v>
      </c>
      <c r="I330">
        <v>1</v>
      </c>
      <c r="J330" t="s">
        <v>875</v>
      </c>
      <c r="K330" t="s">
        <v>876</v>
      </c>
      <c r="L330" t="s">
        <v>877</v>
      </c>
    </row>
    <row r="331" spans="1:12" x14ac:dyDescent="0.3">
      <c r="A331">
        <v>112011242</v>
      </c>
      <c r="B331" t="s">
        <v>321</v>
      </c>
      <c r="C331">
        <v>11201</v>
      </c>
      <c r="D331" t="s">
        <v>905</v>
      </c>
      <c r="E331">
        <v>112</v>
      </c>
      <c r="F331" t="s">
        <v>906</v>
      </c>
      <c r="G331" t="s">
        <v>880</v>
      </c>
      <c r="H331" t="s">
        <v>9</v>
      </c>
      <c r="I331">
        <v>1</v>
      </c>
      <c r="J331" t="s">
        <v>875</v>
      </c>
      <c r="K331" t="s">
        <v>876</v>
      </c>
      <c r="L331" t="s">
        <v>877</v>
      </c>
    </row>
    <row r="332" spans="1:12" x14ac:dyDescent="0.3">
      <c r="A332">
        <v>127011728</v>
      </c>
      <c r="B332" t="s">
        <v>672</v>
      </c>
      <c r="C332">
        <v>12701</v>
      </c>
      <c r="D332" t="s">
        <v>893</v>
      </c>
      <c r="E332">
        <v>127</v>
      </c>
      <c r="F332" t="s">
        <v>894</v>
      </c>
      <c r="G332" t="s">
        <v>874</v>
      </c>
      <c r="H332" t="s">
        <v>6</v>
      </c>
      <c r="I332">
        <v>1</v>
      </c>
      <c r="J332" t="s">
        <v>875</v>
      </c>
      <c r="K332" t="s">
        <v>876</v>
      </c>
      <c r="L332" t="s">
        <v>877</v>
      </c>
    </row>
    <row r="333" spans="1:12" x14ac:dyDescent="0.3">
      <c r="A333">
        <v>116031316</v>
      </c>
      <c r="B333" t="s">
        <v>410</v>
      </c>
      <c r="C333">
        <v>11603</v>
      </c>
      <c r="D333" t="s">
        <v>928</v>
      </c>
      <c r="E333">
        <v>116</v>
      </c>
      <c r="F333" t="s">
        <v>873</v>
      </c>
      <c r="G333" t="s">
        <v>874</v>
      </c>
      <c r="H333" t="s">
        <v>6</v>
      </c>
      <c r="I333">
        <v>1</v>
      </c>
      <c r="J333" t="s">
        <v>875</v>
      </c>
      <c r="K333" t="s">
        <v>876</v>
      </c>
      <c r="L333" t="s">
        <v>877</v>
      </c>
    </row>
    <row r="334" spans="1:12" x14ac:dyDescent="0.3">
      <c r="A334">
        <v>123021441</v>
      </c>
      <c r="B334" t="s">
        <v>579</v>
      </c>
      <c r="C334">
        <v>12302</v>
      </c>
      <c r="D334" t="s">
        <v>938</v>
      </c>
      <c r="E334">
        <v>123</v>
      </c>
      <c r="F334" t="s">
        <v>911</v>
      </c>
      <c r="G334" t="s">
        <v>874</v>
      </c>
      <c r="H334" t="s">
        <v>6</v>
      </c>
      <c r="I334">
        <v>1</v>
      </c>
      <c r="J334" t="s">
        <v>875</v>
      </c>
      <c r="K334" t="s">
        <v>876</v>
      </c>
      <c r="L334" t="s">
        <v>877</v>
      </c>
    </row>
    <row r="335" spans="1:12" x14ac:dyDescent="0.3">
      <c r="A335">
        <v>125011586</v>
      </c>
      <c r="B335" t="s">
        <v>620</v>
      </c>
      <c r="C335">
        <v>12501</v>
      </c>
      <c r="D335" t="s">
        <v>897</v>
      </c>
      <c r="E335">
        <v>125</v>
      </c>
      <c r="F335" t="s">
        <v>898</v>
      </c>
      <c r="G335" t="s">
        <v>874</v>
      </c>
      <c r="H335" t="s">
        <v>6</v>
      </c>
      <c r="I335">
        <v>1</v>
      </c>
      <c r="J335" t="s">
        <v>875</v>
      </c>
      <c r="K335" t="s">
        <v>876</v>
      </c>
      <c r="L335" t="s">
        <v>877</v>
      </c>
    </row>
    <row r="336" spans="1:12" x14ac:dyDescent="0.3">
      <c r="A336">
        <v>128011605</v>
      </c>
      <c r="B336" t="s">
        <v>702</v>
      </c>
      <c r="C336">
        <v>12801</v>
      </c>
      <c r="D336" t="s">
        <v>945</v>
      </c>
      <c r="E336">
        <v>128</v>
      </c>
      <c r="F336" t="s">
        <v>946</v>
      </c>
      <c r="G336" t="s">
        <v>874</v>
      </c>
      <c r="H336" t="s">
        <v>6</v>
      </c>
      <c r="I336">
        <v>1</v>
      </c>
      <c r="J336" t="s">
        <v>875</v>
      </c>
      <c r="K336" t="s">
        <v>876</v>
      </c>
      <c r="L336" t="s">
        <v>877</v>
      </c>
    </row>
    <row r="337" spans="1:12" x14ac:dyDescent="0.3">
      <c r="A337">
        <v>120021389</v>
      </c>
      <c r="B337" t="s">
        <v>509</v>
      </c>
      <c r="C337">
        <v>12002</v>
      </c>
      <c r="D337" t="s">
        <v>511</v>
      </c>
      <c r="E337">
        <v>120</v>
      </c>
      <c r="F337" t="s">
        <v>887</v>
      </c>
      <c r="G337" t="s">
        <v>874</v>
      </c>
      <c r="H337" t="s">
        <v>6</v>
      </c>
      <c r="I337">
        <v>1</v>
      </c>
      <c r="J337" t="s">
        <v>875</v>
      </c>
      <c r="K337" t="s">
        <v>876</v>
      </c>
      <c r="L337" t="s">
        <v>877</v>
      </c>
    </row>
    <row r="338" spans="1:12" x14ac:dyDescent="0.3">
      <c r="A338">
        <v>121031408</v>
      </c>
      <c r="B338" t="s">
        <v>539</v>
      </c>
      <c r="C338">
        <v>12103</v>
      </c>
      <c r="D338" t="s">
        <v>967</v>
      </c>
      <c r="E338">
        <v>121</v>
      </c>
      <c r="F338" t="s">
        <v>892</v>
      </c>
      <c r="G338" t="s">
        <v>874</v>
      </c>
      <c r="H338" t="s">
        <v>6</v>
      </c>
      <c r="I338">
        <v>1</v>
      </c>
      <c r="J338" t="s">
        <v>875</v>
      </c>
      <c r="K338" t="s">
        <v>876</v>
      </c>
      <c r="L338" t="s">
        <v>877</v>
      </c>
    </row>
    <row r="339" spans="1:12" x14ac:dyDescent="0.3">
      <c r="A339">
        <v>112021248</v>
      </c>
      <c r="B339" t="s">
        <v>327</v>
      </c>
      <c r="C339">
        <v>11202</v>
      </c>
      <c r="D339" t="s">
        <v>948</v>
      </c>
      <c r="E339">
        <v>112</v>
      </c>
      <c r="F339" t="s">
        <v>906</v>
      </c>
      <c r="G339" t="s">
        <v>880</v>
      </c>
      <c r="H339" t="s">
        <v>9</v>
      </c>
      <c r="I339">
        <v>1</v>
      </c>
      <c r="J339" t="s">
        <v>875</v>
      </c>
      <c r="K339" t="s">
        <v>876</v>
      </c>
      <c r="L339" t="s">
        <v>877</v>
      </c>
    </row>
    <row r="340" spans="1:12" x14ac:dyDescent="0.3">
      <c r="A340">
        <v>112021249</v>
      </c>
      <c r="B340" t="s">
        <v>328</v>
      </c>
      <c r="C340">
        <v>11202</v>
      </c>
      <c r="D340" t="s">
        <v>948</v>
      </c>
      <c r="E340">
        <v>112</v>
      </c>
      <c r="F340" t="s">
        <v>906</v>
      </c>
      <c r="G340" t="s">
        <v>880</v>
      </c>
      <c r="H340" t="s">
        <v>9</v>
      </c>
      <c r="I340">
        <v>1</v>
      </c>
      <c r="J340" t="s">
        <v>875</v>
      </c>
      <c r="K340" t="s">
        <v>876</v>
      </c>
      <c r="L340" t="s">
        <v>877</v>
      </c>
    </row>
    <row r="341" spans="1:12" x14ac:dyDescent="0.3">
      <c r="A341">
        <v>103031070</v>
      </c>
      <c r="B341" t="s">
        <v>144</v>
      </c>
      <c r="C341">
        <v>10303</v>
      </c>
      <c r="D341" t="s">
        <v>976</v>
      </c>
      <c r="E341">
        <v>103</v>
      </c>
      <c r="F341" t="s">
        <v>915</v>
      </c>
      <c r="G341" t="s">
        <v>880</v>
      </c>
      <c r="H341" t="s">
        <v>9</v>
      </c>
      <c r="I341">
        <v>1</v>
      </c>
      <c r="J341" t="s">
        <v>875</v>
      </c>
      <c r="K341" t="s">
        <v>876</v>
      </c>
      <c r="L341" t="s">
        <v>877</v>
      </c>
    </row>
    <row r="342" spans="1:12" x14ac:dyDescent="0.3">
      <c r="A342">
        <v>103031071</v>
      </c>
      <c r="B342" t="s">
        <v>145</v>
      </c>
      <c r="C342">
        <v>10303</v>
      </c>
      <c r="D342" t="s">
        <v>976</v>
      </c>
      <c r="E342">
        <v>103</v>
      </c>
      <c r="F342" t="s">
        <v>915</v>
      </c>
      <c r="G342" t="s">
        <v>880</v>
      </c>
      <c r="H342" t="s">
        <v>9</v>
      </c>
      <c r="I342">
        <v>1</v>
      </c>
      <c r="J342" t="s">
        <v>875</v>
      </c>
      <c r="K342" t="s">
        <v>876</v>
      </c>
      <c r="L342" t="s">
        <v>877</v>
      </c>
    </row>
    <row r="343" spans="1:12" x14ac:dyDescent="0.3">
      <c r="A343">
        <v>127031731</v>
      </c>
      <c r="B343" t="s">
        <v>693</v>
      </c>
      <c r="C343">
        <v>12703</v>
      </c>
      <c r="D343" t="s">
        <v>949</v>
      </c>
      <c r="E343">
        <v>127</v>
      </c>
      <c r="F343" t="s">
        <v>894</v>
      </c>
      <c r="G343" t="s">
        <v>874</v>
      </c>
      <c r="H343" t="s">
        <v>6</v>
      </c>
      <c r="I343">
        <v>1</v>
      </c>
      <c r="J343" t="s">
        <v>875</v>
      </c>
      <c r="K343" t="s">
        <v>876</v>
      </c>
      <c r="L343" t="s">
        <v>877</v>
      </c>
    </row>
    <row r="344" spans="1:12" x14ac:dyDescent="0.3">
      <c r="A344">
        <v>127031732</v>
      </c>
      <c r="B344" t="s">
        <v>694</v>
      </c>
      <c r="C344">
        <v>12703</v>
      </c>
      <c r="D344" t="s">
        <v>949</v>
      </c>
      <c r="E344">
        <v>127</v>
      </c>
      <c r="F344" t="s">
        <v>894</v>
      </c>
      <c r="G344" t="s">
        <v>874</v>
      </c>
      <c r="H344" t="s">
        <v>6</v>
      </c>
      <c r="I344">
        <v>1</v>
      </c>
      <c r="J344" t="s">
        <v>875</v>
      </c>
      <c r="K344" t="s">
        <v>876</v>
      </c>
      <c r="L344" t="s">
        <v>877</v>
      </c>
    </row>
    <row r="345" spans="1:12" x14ac:dyDescent="0.3">
      <c r="A345">
        <v>128021608</v>
      </c>
      <c r="B345" t="s">
        <v>711</v>
      </c>
      <c r="C345">
        <v>12802</v>
      </c>
      <c r="D345" t="s">
        <v>963</v>
      </c>
      <c r="E345">
        <v>128</v>
      </c>
      <c r="F345" t="s">
        <v>946</v>
      </c>
      <c r="G345" t="s">
        <v>874</v>
      </c>
      <c r="H345" t="s">
        <v>6</v>
      </c>
      <c r="I345">
        <v>1</v>
      </c>
      <c r="J345" t="s">
        <v>875</v>
      </c>
      <c r="K345" t="s">
        <v>876</v>
      </c>
      <c r="L345" t="s">
        <v>877</v>
      </c>
    </row>
    <row r="346" spans="1:12" x14ac:dyDescent="0.3">
      <c r="A346">
        <v>108031161</v>
      </c>
      <c r="B346" t="s">
        <v>240</v>
      </c>
      <c r="C346">
        <v>10803</v>
      </c>
      <c r="D346" t="s">
        <v>240</v>
      </c>
      <c r="E346">
        <v>108</v>
      </c>
      <c r="F346" t="s">
        <v>942</v>
      </c>
      <c r="G346" t="s">
        <v>880</v>
      </c>
      <c r="H346" t="s">
        <v>9</v>
      </c>
      <c r="I346">
        <v>1</v>
      </c>
      <c r="J346" t="s">
        <v>875</v>
      </c>
      <c r="K346" t="s">
        <v>876</v>
      </c>
      <c r="L346" t="s">
        <v>877</v>
      </c>
    </row>
    <row r="347" spans="1:12" x14ac:dyDescent="0.3">
      <c r="A347">
        <v>127031599</v>
      </c>
      <c r="B347" t="s">
        <v>690</v>
      </c>
      <c r="C347">
        <v>12703</v>
      </c>
      <c r="D347" t="s">
        <v>949</v>
      </c>
      <c r="E347">
        <v>127</v>
      </c>
      <c r="F347" t="s">
        <v>894</v>
      </c>
      <c r="G347" t="s">
        <v>874</v>
      </c>
      <c r="H347" t="s">
        <v>6</v>
      </c>
      <c r="I347">
        <v>1</v>
      </c>
      <c r="J347" t="s">
        <v>875</v>
      </c>
      <c r="K347" t="s">
        <v>876</v>
      </c>
      <c r="L347" t="s">
        <v>877</v>
      </c>
    </row>
    <row r="348" spans="1:12" x14ac:dyDescent="0.3">
      <c r="A348">
        <v>108021157</v>
      </c>
      <c r="B348" t="s">
        <v>236</v>
      </c>
      <c r="C348">
        <v>10802</v>
      </c>
      <c r="D348" t="s">
        <v>974</v>
      </c>
      <c r="E348">
        <v>108</v>
      </c>
      <c r="F348" t="s">
        <v>942</v>
      </c>
      <c r="G348" t="s">
        <v>880</v>
      </c>
      <c r="H348" t="s">
        <v>9</v>
      </c>
      <c r="I348">
        <v>1</v>
      </c>
      <c r="J348" t="s">
        <v>875</v>
      </c>
      <c r="K348" t="s">
        <v>876</v>
      </c>
      <c r="L348" t="s">
        <v>877</v>
      </c>
    </row>
    <row r="349" spans="1:12" x14ac:dyDescent="0.3">
      <c r="A349">
        <v>104011082</v>
      </c>
      <c r="B349" t="s">
        <v>156</v>
      </c>
      <c r="C349">
        <v>10401</v>
      </c>
      <c r="D349" t="s">
        <v>969</v>
      </c>
      <c r="E349">
        <v>104</v>
      </c>
      <c r="F349" t="s">
        <v>922</v>
      </c>
      <c r="G349" t="s">
        <v>880</v>
      </c>
      <c r="H349" t="s">
        <v>9</v>
      </c>
      <c r="I349">
        <v>1</v>
      </c>
      <c r="J349" t="s">
        <v>875</v>
      </c>
      <c r="K349" t="s">
        <v>876</v>
      </c>
      <c r="L349" t="s">
        <v>877</v>
      </c>
    </row>
    <row r="350" spans="1:12" x14ac:dyDescent="0.3">
      <c r="A350">
        <v>123021706</v>
      </c>
      <c r="B350" t="s">
        <v>585</v>
      </c>
      <c r="C350">
        <v>12302</v>
      </c>
      <c r="D350" t="s">
        <v>938</v>
      </c>
      <c r="E350">
        <v>123</v>
      </c>
      <c r="F350" t="s">
        <v>911</v>
      </c>
      <c r="G350" t="s">
        <v>874</v>
      </c>
      <c r="H350" t="s">
        <v>6</v>
      </c>
      <c r="I350">
        <v>1</v>
      </c>
      <c r="J350" t="s">
        <v>875</v>
      </c>
      <c r="K350" t="s">
        <v>876</v>
      </c>
      <c r="L350" t="s">
        <v>877</v>
      </c>
    </row>
    <row r="351" spans="1:12" x14ac:dyDescent="0.3">
      <c r="A351">
        <v>126021500</v>
      </c>
      <c r="B351" t="s">
        <v>654</v>
      </c>
      <c r="C351">
        <v>12602</v>
      </c>
      <c r="D351" t="s">
        <v>960</v>
      </c>
      <c r="E351">
        <v>126</v>
      </c>
      <c r="F351" t="s">
        <v>961</v>
      </c>
      <c r="G351" t="s">
        <v>874</v>
      </c>
      <c r="H351" t="s">
        <v>6</v>
      </c>
      <c r="I351">
        <v>1</v>
      </c>
      <c r="J351" t="s">
        <v>875</v>
      </c>
      <c r="K351" t="s">
        <v>876</v>
      </c>
      <c r="L351" t="s">
        <v>877</v>
      </c>
    </row>
    <row r="352" spans="1:12" x14ac:dyDescent="0.3">
      <c r="A352">
        <v>106021114</v>
      </c>
      <c r="B352" t="s">
        <v>188</v>
      </c>
      <c r="C352">
        <v>10602</v>
      </c>
      <c r="D352" t="s">
        <v>188</v>
      </c>
      <c r="E352">
        <v>106</v>
      </c>
      <c r="F352" t="s">
        <v>886</v>
      </c>
      <c r="G352" t="s">
        <v>880</v>
      </c>
      <c r="H352" t="s">
        <v>9</v>
      </c>
      <c r="I352">
        <v>1</v>
      </c>
      <c r="J352" t="s">
        <v>875</v>
      </c>
      <c r="K352" t="s">
        <v>876</v>
      </c>
      <c r="L352" t="s">
        <v>877</v>
      </c>
    </row>
    <row r="353" spans="1:12" x14ac:dyDescent="0.3">
      <c r="A353">
        <v>106021116</v>
      </c>
      <c r="B353" t="s">
        <v>189</v>
      </c>
      <c r="C353">
        <v>10602</v>
      </c>
      <c r="D353" t="s">
        <v>188</v>
      </c>
      <c r="E353">
        <v>106</v>
      </c>
      <c r="F353" t="s">
        <v>886</v>
      </c>
      <c r="G353" t="s">
        <v>880</v>
      </c>
      <c r="H353" t="s">
        <v>9</v>
      </c>
      <c r="I353">
        <v>1</v>
      </c>
      <c r="J353" t="s">
        <v>875</v>
      </c>
      <c r="K353" t="s">
        <v>876</v>
      </c>
      <c r="L353" t="s">
        <v>877</v>
      </c>
    </row>
    <row r="354" spans="1:12" x14ac:dyDescent="0.3">
      <c r="A354">
        <v>118021652</v>
      </c>
      <c r="B354" t="s">
        <v>459</v>
      </c>
      <c r="C354">
        <v>11802</v>
      </c>
      <c r="D354" t="s">
        <v>954</v>
      </c>
      <c r="E354">
        <v>118</v>
      </c>
      <c r="F354" t="s">
        <v>920</v>
      </c>
      <c r="G354" t="s">
        <v>874</v>
      </c>
      <c r="H354" t="s">
        <v>6</v>
      </c>
      <c r="I354">
        <v>1</v>
      </c>
      <c r="J354" t="s">
        <v>875</v>
      </c>
      <c r="K354" t="s">
        <v>876</v>
      </c>
      <c r="L354" t="s">
        <v>877</v>
      </c>
    </row>
    <row r="355" spans="1:12" x14ac:dyDescent="0.3">
      <c r="A355">
        <v>122011419</v>
      </c>
      <c r="B355" t="s">
        <v>551</v>
      </c>
      <c r="C355">
        <v>12201</v>
      </c>
      <c r="D355" t="s">
        <v>903</v>
      </c>
      <c r="E355">
        <v>122</v>
      </c>
      <c r="F355" t="s">
        <v>900</v>
      </c>
      <c r="G355" t="s">
        <v>874</v>
      </c>
      <c r="H355" t="s">
        <v>6</v>
      </c>
      <c r="I355">
        <v>1</v>
      </c>
      <c r="J355" t="s">
        <v>875</v>
      </c>
      <c r="K355" t="s">
        <v>876</v>
      </c>
      <c r="L355" t="s">
        <v>877</v>
      </c>
    </row>
    <row r="356" spans="1:12" x14ac:dyDescent="0.3">
      <c r="A356">
        <v>122031430</v>
      </c>
      <c r="B356" t="s">
        <v>561</v>
      </c>
      <c r="C356">
        <v>12203</v>
      </c>
      <c r="D356" t="s">
        <v>918</v>
      </c>
      <c r="E356">
        <v>122</v>
      </c>
      <c r="F356" t="s">
        <v>900</v>
      </c>
      <c r="G356" t="s">
        <v>874</v>
      </c>
      <c r="H356" t="s">
        <v>6</v>
      </c>
      <c r="I356">
        <v>1</v>
      </c>
      <c r="J356" t="s">
        <v>875</v>
      </c>
      <c r="K356" t="s">
        <v>876</v>
      </c>
      <c r="L356" t="s">
        <v>877</v>
      </c>
    </row>
    <row r="357" spans="1:12" x14ac:dyDescent="0.3">
      <c r="A357">
        <v>118021566</v>
      </c>
      <c r="B357" t="s">
        <v>453</v>
      </c>
      <c r="C357">
        <v>11802</v>
      </c>
      <c r="D357" t="s">
        <v>954</v>
      </c>
      <c r="E357">
        <v>118</v>
      </c>
      <c r="F357" t="s">
        <v>920</v>
      </c>
      <c r="G357" t="s">
        <v>874</v>
      </c>
      <c r="H357" t="s">
        <v>6</v>
      </c>
      <c r="I357">
        <v>1</v>
      </c>
      <c r="J357" t="s">
        <v>875</v>
      </c>
      <c r="K357" t="s">
        <v>876</v>
      </c>
      <c r="L357" t="s">
        <v>877</v>
      </c>
    </row>
    <row r="358" spans="1:12" x14ac:dyDescent="0.3">
      <c r="A358">
        <v>118021567</v>
      </c>
      <c r="B358" t="s">
        <v>454</v>
      </c>
      <c r="C358">
        <v>11802</v>
      </c>
      <c r="D358" t="s">
        <v>954</v>
      </c>
      <c r="E358">
        <v>118</v>
      </c>
      <c r="F358" t="s">
        <v>920</v>
      </c>
      <c r="G358" t="s">
        <v>874</v>
      </c>
      <c r="H358" t="s">
        <v>6</v>
      </c>
      <c r="I358">
        <v>1</v>
      </c>
      <c r="J358" t="s">
        <v>875</v>
      </c>
      <c r="K358" t="s">
        <v>876</v>
      </c>
      <c r="L358" t="s">
        <v>877</v>
      </c>
    </row>
    <row r="359" spans="1:12" x14ac:dyDescent="0.3">
      <c r="A359">
        <v>118021568</v>
      </c>
      <c r="B359" t="s">
        <v>455</v>
      </c>
      <c r="C359">
        <v>11802</v>
      </c>
      <c r="D359" t="s">
        <v>954</v>
      </c>
      <c r="E359">
        <v>118</v>
      </c>
      <c r="F359" t="s">
        <v>920</v>
      </c>
      <c r="G359" t="s">
        <v>874</v>
      </c>
      <c r="H359" t="s">
        <v>6</v>
      </c>
      <c r="I359">
        <v>1</v>
      </c>
      <c r="J359" t="s">
        <v>875</v>
      </c>
      <c r="K359" t="s">
        <v>876</v>
      </c>
      <c r="L359" t="s">
        <v>877</v>
      </c>
    </row>
    <row r="360" spans="1:12" x14ac:dyDescent="0.3">
      <c r="A360">
        <v>117021636</v>
      </c>
      <c r="B360" t="s">
        <v>423</v>
      </c>
      <c r="C360">
        <v>11702</v>
      </c>
      <c r="D360" t="s">
        <v>977</v>
      </c>
      <c r="E360">
        <v>117</v>
      </c>
      <c r="F360" t="s">
        <v>907</v>
      </c>
      <c r="G360" t="s">
        <v>874</v>
      </c>
      <c r="H360" t="s">
        <v>6</v>
      </c>
      <c r="I360">
        <v>1</v>
      </c>
      <c r="J360" t="s">
        <v>875</v>
      </c>
      <c r="K360" t="s">
        <v>876</v>
      </c>
      <c r="L360" t="s">
        <v>877</v>
      </c>
    </row>
    <row r="361" spans="1:12" x14ac:dyDescent="0.3">
      <c r="A361">
        <v>117021637</v>
      </c>
      <c r="B361" t="s">
        <v>424</v>
      </c>
      <c r="C361">
        <v>11702</v>
      </c>
      <c r="D361" t="s">
        <v>977</v>
      </c>
      <c r="E361">
        <v>117</v>
      </c>
      <c r="F361" t="s">
        <v>907</v>
      </c>
      <c r="G361" t="s">
        <v>874</v>
      </c>
      <c r="H361" t="s">
        <v>6</v>
      </c>
      <c r="I361">
        <v>1</v>
      </c>
      <c r="J361" t="s">
        <v>875</v>
      </c>
      <c r="K361" t="s">
        <v>876</v>
      </c>
      <c r="L361" t="s">
        <v>877</v>
      </c>
    </row>
    <row r="362" spans="1:12" x14ac:dyDescent="0.3">
      <c r="A362">
        <v>116021629</v>
      </c>
      <c r="B362" t="s">
        <v>402</v>
      </c>
      <c r="C362">
        <v>11602</v>
      </c>
      <c r="D362" t="s">
        <v>872</v>
      </c>
      <c r="E362">
        <v>116</v>
      </c>
      <c r="F362" t="s">
        <v>873</v>
      </c>
      <c r="G362" t="s">
        <v>874</v>
      </c>
      <c r="H362" t="s">
        <v>6</v>
      </c>
      <c r="I362">
        <v>1</v>
      </c>
      <c r="J362" t="s">
        <v>875</v>
      </c>
      <c r="K362" t="s">
        <v>876</v>
      </c>
      <c r="L362" t="s">
        <v>877</v>
      </c>
    </row>
    <row r="363" spans="1:12" x14ac:dyDescent="0.3">
      <c r="A363">
        <v>111031226</v>
      </c>
      <c r="B363" t="s">
        <v>305</v>
      </c>
      <c r="C363">
        <v>11103</v>
      </c>
      <c r="D363" t="s">
        <v>878</v>
      </c>
      <c r="E363">
        <v>111</v>
      </c>
      <c r="F363" t="s">
        <v>879</v>
      </c>
      <c r="G363" t="s">
        <v>880</v>
      </c>
      <c r="H363" t="s">
        <v>9</v>
      </c>
      <c r="I363">
        <v>1</v>
      </c>
      <c r="J363" t="s">
        <v>875</v>
      </c>
      <c r="K363" t="s">
        <v>876</v>
      </c>
      <c r="L363" t="s">
        <v>877</v>
      </c>
    </row>
    <row r="364" spans="1:12" x14ac:dyDescent="0.3">
      <c r="A364">
        <v>117011635</v>
      </c>
      <c r="B364" t="s">
        <v>420</v>
      </c>
      <c r="C364">
        <v>11701</v>
      </c>
      <c r="D364" t="s">
        <v>415</v>
      </c>
      <c r="E364">
        <v>117</v>
      </c>
      <c r="F364" t="s">
        <v>907</v>
      </c>
      <c r="G364" t="s">
        <v>874</v>
      </c>
      <c r="H364" t="s">
        <v>6</v>
      </c>
      <c r="I364">
        <v>1</v>
      </c>
      <c r="J364" t="s">
        <v>875</v>
      </c>
      <c r="K364" t="s">
        <v>876</v>
      </c>
      <c r="L364" t="s">
        <v>877</v>
      </c>
    </row>
    <row r="365" spans="1:12" x14ac:dyDescent="0.3">
      <c r="A365">
        <v>118021653</v>
      </c>
      <c r="B365" t="s">
        <v>460</v>
      </c>
      <c r="C365">
        <v>11802</v>
      </c>
      <c r="D365" t="s">
        <v>954</v>
      </c>
      <c r="E365">
        <v>118</v>
      </c>
      <c r="F365" t="s">
        <v>920</v>
      </c>
      <c r="G365" t="s">
        <v>874</v>
      </c>
      <c r="H365" t="s">
        <v>6</v>
      </c>
      <c r="I365">
        <v>1</v>
      </c>
      <c r="J365" t="s">
        <v>875</v>
      </c>
      <c r="K365" t="s">
        <v>876</v>
      </c>
      <c r="L365" t="s">
        <v>877</v>
      </c>
    </row>
    <row r="366" spans="1:12" x14ac:dyDescent="0.3">
      <c r="A366">
        <v>111031227</v>
      </c>
      <c r="B366" t="s">
        <v>306</v>
      </c>
      <c r="C366">
        <v>11103</v>
      </c>
      <c r="D366" t="s">
        <v>878</v>
      </c>
      <c r="E366">
        <v>111</v>
      </c>
      <c r="F366" t="s">
        <v>879</v>
      </c>
      <c r="G366" t="s">
        <v>880</v>
      </c>
      <c r="H366" t="s">
        <v>9</v>
      </c>
      <c r="I366">
        <v>1</v>
      </c>
      <c r="J366" t="s">
        <v>875</v>
      </c>
      <c r="K366" t="s">
        <v>876</v>
      </c>
      <c r="L366" t="s">
        <v>877</v>
      </c>
    </row>
    <row r="367" spans="1:12" x14ac:dyDescent="0.3">
      <c r="A367">
        <v>128021535</v>
      </c>
      <c r="B367" t="s">
        <v>706</v>
      </c>
      <c r="C367">
        <v>12802</v>
      </c>
      <c r="D367" t="s">
        <v>963</v>
      </c>
      <c r="E367">
        <v>128</v>
      </c>
      <c r="F367" t="s">
        <v>946</v>
      </c>
      <c r="G367" t="s">
        <v>874</v>
      </c>
      <c r="H367" t="s">
        <v>6</v>
      </c>
      <c r="I367">
        <v>1</v>
      </c>
      <c r="J367" t="s">
        <v>875</v>
      </c>
      <c r="K367" t="s">
        <v>876</v>
      </c>
      <c r="L367" t="s">
        <v>877</v>
      </c>
    </row>
    <row r="368" spans="1:12" x14ac:dyDescent="0.3">
      <c r="A368">
        <v>111031228</v>
      </c>
      <c r="B368" t="s">
        <v>307</v>
      </c>
      <c r="C368">
        <v>11103</v>
      </c>
      <c r="D368" t="s">
        <v>878</v>
      </c>
      <c r="E368">
        <v>111</v>
      </c>
      <c r="F368" t="s">
        <v>879</v>
      </c>
      <c r="G368" t="s">
        <v>880</v>
      </c>
      <c r="H368" t="s">
        <v>9</v>
      </c>
      <c r="I368">
        <v>1</v>
      </c>
      <c r="J368" t="s">
        <v>875</v>
      </c>
      <c r="K368" t="s">
        <v>876</v>
      </c>
      <c r="L368" t="s">
        <v>877</v>
      </c>
    </row>
    <row r="369" spans="1:12" x14ac:dyDescent="0.3">
      <c r="A369">
        <v>101041025</v>
      </c>
      <c r="B369" t="s">
        <v>92</v>
      </c>
      <c r="C369">
        <v>10104</v>
      </c>
      <c r="D369" t="s">
        <v>912</v>
      </c>
      <c r="E369">
        <v>101</v>
      </c>
      <c r="F369" t="s">
        <v>913</v>
      </c>
      <c r="G369" t="s">
        <v>880</v>
      </c>
      <c r="H369" t="s">
        <v>9</v>
      </c>
      <c r="I369">
        <v>1</v>
      </c>
      <c r="J369" t="s">
        <v>875</v>
      </c>
      <c r="K369" t="s">
        <v>876</v>
      </c>
      <c r="L369" t="s">
        <v>877</v>
      </c>
    </row>
    <row r="370" spans="1:12" x14ac:dyDescent="0.3">
      <c r="A370">
        <v>125031714</v>
      </c>
      <c r="B370" t="s">
        <v>636</v>
      </c>
      <c r="C370">
        <v>12503</v>
      </c>
      <c r="D370" t="s">
        <v>950</v>
      </c>
      <c r="E370">
        <v>125</v>
      </c>
      <c r="F370" t="s">
        <v>898</v>
      </c>
      <c r="G370" t="s">
        <v>874</v>
      </c>
      <c r="H370" t="s">
        <v>6</v>
      </c>
      <c r="I370">
        <v>1</v>
      </c>
      <c r="J370" t="s">
        <v>875</v>
      </c>
      <c r="K370" t="s">
        <v>876</v>
      </c>
      <c r="L370" t="s">
        <v>877</v>
      </c>
    </row>
    <row r="371" spans="1:12" x14ac:dyDescent="0.3">
      <c r="A371">
        <v>197979799</v>
      </c>
      <c r="B371" t="s">
        <v>978</v>
      </c>
      <c r="C371">
        <v>19797</v>
      </c>
      <c r="D371" t="s">
        <v>978</v>
      </c>
      <c r="E371">
        <v>197</v>
      </c>
      <c r="F371" t="s">
        <v>978</v>
      </c>
      <c r="G371">
        <v>19799</v>
      </c>
      <c r="H371" t="s">
        <v>978</v>
      </c>
      <c r="I371">
        <v>1</v>
      </c>
      <c r="J371" t="s">
        <v>875</v>
      </c>
      <c r="K371" t="s">
        <v>876</v>
      </c>
      <c r="L371" t="s">
        <v>877</v>
      </c>
    </row>
    <row r="372" spans="1:12" x14ac:dyDescent="0.3">
      <c r="A372">
        <v>123021443</v>
      </c>
      <c r="B372" t="s">
        <v>580</v>
      </c>
      <c r="C372">
        <v>12302</v>
      </c>
      <c r="D372" t="s">
        <v>938</v>
      </c>
      <c r="E372">
        <v>123</v>
      </c>
      <c r="F372" t="s">
        <v>911</v>
      </c>
      <c r="G372" t="s">
        <v>874</v>
      </c>
      <c r="H372" t="s">
        <v>6</v>
      </c>
      <c r="I372">
        <v>1</v>
      </c>
      <c r="J372" t="s">
        <v>875</v>
      </c>
      <c r="K372" t="s">
        <v>876</v>
      </c>
      <c r="L372" t="s">
        <v>877</v>
      </c>
    </row>
    <row r="373" spans="1:12" x14ac:dyDescent="0.3">
      <c r="A373">
        <v>128011530</v>
      </c>
      <c r="B373" t="s">
        <v>697</v>
      </c>
      <c r="C373">
        <v>12801</v>
      </c>
      <c r="D373" t="s">
        <v>945</v>
      </c>
      <c r="E373">
        <v>128</v>
      </c>
      <c r="F373" t="s">
        <v>946</v>
      </c>
      <c r="G373" t="s">
        <v>874</v>
      </c>
      <c r="H373" t="s">
        <v>6</v>
      </c>
      <c r="I373">
        <v>1</v>
      </c>
      <c r="J373" t="s">
        <v>875</v>
      </c>
      <c r="K373" t="s">
        <v>876</v>
      </c>
      <c r="L373" t="s">
        <v>877</v>
      </c>
    </row>
    <row r="374" spans="1:12" x14ac:dyDescent="0.3">
      <c r="A374">
        <v>114021286</v>
      </c>
      <c r="B374" t="s">
        <v>367</v>
      </c>
      <c r="C374">
        <v>11402</v>
      </c>
      <c r="D374" t="s">
        <v>370</v>
      </c>
      <c r="E374">
        <v>114</v>
      </c>
      <c r="F374" t="s">
        <v>927</v>
      </c>
      <c r="G374" t="s">
        <v>880</v>
      </c>
      <c r="H374" t="s">
        <v>9</v>
      </c>
      <c r="I374">
        <v>1</v>
      </c>
      <c r="J374" t="s">
        <v>875</v>
      </c>
      <c r="K374" t="s">
        <v>876</v>
      </c>
      <c r="L374" t="s">
        <v>877</v>
      </c>
    </row>
    <row r="375" spans="1:12" x14ac:dyDescent="0.3">
      <c r="A375">
        <v>109031184</v>
      </c>
      <c r="B375" t="s">
        <v>263</v>
      </c>
      <c r="C375">
        <v>10903</v>
      </c>
      <c r="D375" t="s">
        <v>958</v>
      </c>
      <c r="E375">
        <v>109</v>
      </c>
      <c r="F375" t="s">
        <v>884</v>
      </c>
      <c r="G375" t="s">
        <v>880</v>
      </c>
      <c r="H375" t="s">
        <v>9</v>
      </c>
      <c r="I375">
        <v>1</v>
      </c>
      <c r="J375" t="s">
        <v>875</v>
      </c>
      <c r="K375" t="s">
        <v>876</v>
      </c>
      <c r="L375" t="s">
        <v>877</v>
      </c>
    </row>
    <row r="376" spans="1:12" x14ac:dyDescent="0.3">
      <c r="A376">
        <v>122021690</v>
      </c>
      <c r="B376" t="s">
        <v>555</v>
      </c>
      <c r="C376">
        <v>12202</v>
      </c>
      <c r="D376" t="s">
        <v>899</v>
      </c>
      <c r="E376">
        <v>122</v>
      </c>
      <c r="F376" t="s">
        <v>900</v>
      </c>
      <c r="G376" t="s">
        <v>874</v>
      </c>
      <c r="H376" t="s">
        <v>6</v>
      </c>
      <c r="I376">
        <v>1</v>
      </c>
      <c r="J376" t="s">
        <v>875</v>
      </c>
      <c r="K376" t="s">
        <v>876</v>
      </c>
      <c r="L376" t="s">
        <v>877</v>
      </c>
    </row>
    <row r="377" spans="1:12" x14ac:dyDescent="0.3">
      <c r="A377">
        <v>119041380</v>
      </c>
      <c r="B377" t="s">
        <v>496</v>
      </c>
      <c r="C377">
        <v>11904</v>
      </c>
      <c r="D377" t="s">
        <v>889</v>
      </c>
      <c r="E377">
        <v>119</v>
      </c>
      <c r="F377" t="s">
        <v>890</v>
      </c>
      <c r="G377" t="s">
        <v>874</v>
      </c>
      <c r="H377" t="s">
        <v>6</v>
      </c>
      <c r="I377">
        <v>1</v>
      </c>
      <c r="J377" t="s">
        <v>875</v>
      </c>
      <c r="K377" t="s">
        <v>876</v>
      </c>
      <c r="L377" t="s">
        <v>877</v>
      </c>
    </row>
    <row r="378" spans="1:12" x14ac:dyDescent="0.3">
      <c r="A378">
        <v>110031195</v>
      </c>
      <c r="B378" t="s">
        <v>274</v>
      </c>
      <c r="C378">
        <v>11003</v>
      </c>
      <c r="D378" t="s">
        <v>979</v>
      </c>
      <c r="E378">
        <v>110</v>
      </c>
      <c r="F378" t="s">
        <v>888</v>
      </c>
      <c r="G378" t="s">
        <v>880</v>
      </c>
      <c r="H378" t="s">
        <v>9</v>
      </c>
      <c r="I378">
        <v>1</v>
      </c>
      <c r="J378" t="s">
        <v>875</v>
      </c>
      <c r="K378" t="s">
        <v>876</v>
      </c>
      <c r="L378" t="s">
        <v>877</v>
      </c>
    </row>
    <row r="379" spans="1:12" x14ac:dyDescent="0.3">
      <c r="A379">
        <v>110031196</v>
      </c>
      <c r="B379" t="s">
        <v>275</v>
      </c>
      <c r="C379">
        <v>11003</v>
      </c>
      <c r="D379" t="s">
        <v>979</v>
      </c>
      <c r="E379">
        <v>110</v>
      </c>
      <c r="F379" t="s">
        <v>888</v>
      </c>
      <c r="G379" t="s">
        <v>880</v>
      </c>
      <c r="H379" t="s">
        <v>9</v>
      </c>
      <c r="I379">
        <v>1</v>
      </c>
      <c r="J379" t="s">
        <v>875</v>
      </c>
      <c r="K379" t="s">
        <v>876</v>
      </c>
      <c r="L379" t="s">
        <v>877</v>
      </c>
    </row>
    <row r="380" spans="1:12" x14ac:dyDescent="0.3">
      <c r="A380">
        <v>111021218</v>
      </c>
      <c r="B380" t="s">
        <v>297</v>
      </c>
      <c r="C380">
        <v>11102</v>
      </c>
      <c r="D380" t="s">
        <v>933</v>
      </c>
      <c r="E380">
        <v>111</v>
      </c>
      <c r="F380" t="s">
        <v>879</v>
      </c>
      <c r="G380" t="s">
        <v>880</v>
      </c>
      <c r="H380" t="s">
        <v>9</v>
      </c>
      <c r="I380">
        <v>1</v>
      </c>
      <c r="J380" t="s">
        <v>875</v>
      </c>
      <c r="K380" t="s">
        <v>876</v>
      </c>
      <c r="L380" t="s">
        <v>877</v>
      </c>
    </row>
    <row r="381" spans="1:12" x14ac:dyDescent="0.3">
      <c r="A381">
        <v>119031666</v>
      </c>
      <c r="B381" t="s">
        <v>491</v>
      </c>
      <c r="C381">
        <v>11903</v>
      </c>
      <c r="D381" t="s">
        <v>973</v>
      </c>
      <c r="E381">
        <v>119</v>
      </c>
      <c r="F381" t="s">
        <v>890</v>
      </c>
      <c r="G381" t="s">
        <v>874</v>
      </c>
      <c r="H381" t="s">
        <v>6</v>
      </c>
      <c r="I381">
        <v>1</v>
      </c>
      <c r="J381" t="s">
        <v>875</v>
      </c>
      <c r="K381" t="s">
        <v>876</v>
      </c>
      <c r="L381" t="s">
        <v>877</v>
      </c>
    </row>
    <row r="382" spans="1:12" x14ac:dyDescent="0.3">
      <c r="A382">
        <v>101041026</v>
      </c>
      <c r="B382" t="s">
        <v>93</v>
      </c>
      <c r="C382">
        <v>10104</v>
      </c>
      <c r="D382" t="s">
        <v>912</v>
      </c>
      <c r="E382">
        <v>101</v>
      </c>
      <c r="F382" t="s">
        <v>913</v>
      </c>
      <c r="G382" t="s">
        <v>880</v>
      </c>
      <c r="H382" t="s">
        <v>9</v>
      </c>
      <c r="I382">
        <v>1</v>
      </c>
      <c r="J382" t="s">
        <v>875</v>
      </c>
      <c r="K382" t="s">
        <v>876</v>
      </c>
      <c r="L382" t="s">
        <v>877</v>
      </c>
    </row>
    <row r="383" spans="1:12" x14ac:dyDescent="0.3">
      <c r="A383">
        <v>121041688</v>
      </c>
      <c r="B383" t="s">
        <v>548</v>
      </c>
      <c r="C383">
        <v>12104</v>
      </c>
      <c r="D383" t="s">
        <v>959</v>
      </c>
      <c r="E383">
        <v>121</v>
      </c>
      <c r="F383" t="s">
        <v>892</v>
      </c>
      <c r="G383" t="s">
        <v>874</v>
      </c>
      <c r="H383" t="s">
        <v>6</v>
      </c>
      <c r="I383">
        <v>1</v>
      </c>
      <c r="J383" t="s">
        <v>875</v>
      </c>
      <c r="K383" t="s">
        <v>876</v>
      </c>
      <c r="L383" t="s">
        <v>877</v>
      </c>
    </row>
    <row r="384" spans="1:12" x14ac:dyDescent="0.3">
      <c r="A384">
        <v>121041689</v>
      </c>
      <c r="B384" t="s">
        <v>549</v>
      </c>
      <c r="C384">
        <v>12104</v>
      </c>
      <c r="D384" t="s">
        <v>959</v>
      </c>
      <c r="E384">
        <v>121</v>
      </c>
      <c r="F384" t="s">
        <v>892</v>
      </c>
      <c r="G384" t="s">
        <v>874</v>
      </c>
      <c r="H384" t="s">
        <v>6</v>
      </c>
      <c r="I384">
        <v>1</v>
      </c>
      <c r="J384" t="s">
        <v>875</v>
      </c>
      <c r="K384" t="s">
        <v>876</v>
      </c>
      <c r="L384" t="s">
        <v>877</v>
      </c>
    </row>
    <row r="385" spans="1:12" x14ac:dyDescent="0.3">
      <c r="A385">
        <v>114021287</v>
      </c>
      <c r="B385" t="s">
        <v>368</v>
      </c>
      <c r="C385">
        <v>11402</v>
      </c>
      <c r="D385" t="s">
        <v>370</v>
      </c>
      <c r="E385">
        <v>114</v>
      </c>
      <c r="F385" t="s">
        <v>927</v>
      </c>
      <c r="G385" t="s">
        <v>880</v>
      </c>
      <c r="H385" t="s">
        <v>9</v>
      </c>
      <c r="I385">
        <v>1</v>
      </c>
      <c r="J385" t="s">
        <v>875</v>
      </c>
      <c r="K385" t="s">
        <v>876</v>
      </c>
      <c r="L385" t="s">
        <v>877</v>
      </c>
    </row>
    <row r="386" spans="1:12" x14ac:dyDescent="0.3">
      <c r="A386">
        <v>123011701</v>
      </c>
      <c r="B386" t="s">
        <v>573</v>
      </c>
      <c r="C386">
        <v>12301</v>
      </c>
      <c r="D386" t="s">
        <v>943</v>
      </c>
      <c r="E386">
        <v>123</v>
      </c>
      <c r="F386" t="s">
        <v>911</v>
      </c>
      <c r="G386" t="s">
        <v>874</v>
      </c>
      <c r="H386" t="s">
        <v>6</v>
      </c>
      <c r="I386">
        <v>1</v>
      </c>
      <c r="J386" t="s">
        <v>875</v>
      </c>
      <c r="K386" t="s">
        <v>876</v>
      </c>
      <c r="L386" t="s">
        <v>877</v>
      </c>
    </row>
    <row r="387" spans="1:12" x14ac:dyDescent="0.3">
      <c r="A387">
        <v>116031317</v>
      </c>
      <c r="B387" t="s">
        <v>411</v>
      </c>
      <c r="C387">
        <v>11603</v>
      </c>
      <c r="D387" t="s">
        <v>928</v>
      </c>
      <c r="E387">
        <v>116</v>
      </c>
      <c r="F387" t="s">
        <v>873</v>
      </c>
      <c r="G387" t="s">
        <v>874</v>
      </c>
      <c r="H387" t="s">
        <v>6</v>
      </c>
      <c r="I387">
        <v>1</v>
      </c>
      <c r="J387" t="s">
        <v>875</v>
      </c>
      <c r="K387" t="s">
        <v>876</v>
      </c>
      <c r="L387" t="s">
        <v>877</v>
      </c>
    </row>
    <row r="388" spans="1:12" x14ac:dyDescent="0.3">
      <c r="A388">
        <v>111011210</v>
      </c>
      <c r="B388" t="s">
        <v>289</v>
      </c>
      <c r="C388">
        <v>11101</v>
      </c>
      <c r="D388" t="s">
        <v>923</v>
      </c>
      <c r="E388">
        <v>111</v>
      </c>
      <c r="F388" t="s">
        <v>879</v>
      </c>
      <c r="G388" t="s">
        <v>880</v>
      </c>
      <c r="H388" t="s">
        <v>9</v>
      </c>
      <c r="I388">
        <v>1</v>
      </c>
      <c r="J388" t="s">
        <v>875</v>
      </c>
      <c r="K388" t="s">
        <v>876</v>
      </c>
      <c r="L388" t="s">
        <v>877</v>
      </c>
    </row>
    <row r="389" spans="1:12" x14ac:dyDescent="0.3">
      <c r="A389">
        <v>103031072</v>
      </c>
      <c r="B389" t="s">
        <v>146</v>
      </c>
      <c r="C389">
        <v>10303</v>
      </c>
      <c r="D389" t="s">
        <v>976</v>
      </c>
      <c r="E389">
        <v>103</v>
      </c>
      <c r="F389" t="s">
        <v>915</v>
      </c>
      <c r="G389" t="s">
        <v>880</v>
      </c>
      <c r="H389" t="s">
        <v>9</v>
      </c>
      <c r="I389">
        <v>1</v>
      </c>
      <c r="J389" t="s">
        <v>875</v>
      </c>
      <c r="K389" t="s">
        <v>876</v>
      </c>
      <c r="L389" t="s">
        <v>877</v>
      </c>
    </row>
    <row r="390" spans="1:12" x14ac:dyDescent="0.3">
      <c r="A390">
        <v>103031073</v>
      </c>
      <c r="B390" t="s">
        <v>147</v>
      </c>
      <c r="C390">
        <v>10303</v>
      </c>
      <c r="D390" t="s">
        <v>976</v>
      </c>
      <c r="E390">
        <v>103</v>
      </c>
      <c r="F390" t="s">
        <v>915</v>
      </c>
      <c r="G390" t="s">
        <v>880</v>
      </c>
      <c r="H390" t="s">
        <v>9</v>
      </c>
      <c r="I390">
        <v>1</v>
      </c>
      <c r="J390" t="s">
        <v>875</v>
      </c>
      <c r="K390" t="s">
        <v>876</v>
      </c>
      <c r="L390" t="s">
        <v>877</v>
      </c>
    </row>
    <row r="391" spans="1:12" x14ac:dyDescent="0.3">
      <c r="A391">
        <v>103031074</v>
      </c>
      <c r="B391" t="s">
        <v>148</v>
      </c>
      <c r="C391">
        <v>10303</v>
      </c>
      <c r="D391" t="s">
        <v>976</v>
      </c>
      <c r="E391">
        <v>103</v>
      </c>
      <c r="F391" t="s">
        <v>915</v>
      </c>
      <c r="G391" t="s">
        <v>880</v>
      </c>
      <c r="H391" t="s">
        <v>9</v>
      </c>
      <c r="I391">
        <v>1</v>
      </c>
      <c r="J391" t="s">
        <v>875</v>
      </c>
      <c r="K391" t="s">
        <v>876</v>
      </c>
      <c r="L391" t="s">
        <v>877</v>
      </c>
    </row>
    <row r="392" spans="1:12" x14ac:dyDescent="0.3">
      <c r="A392">
        <v>124031463</v>
      </c>
      <c r="B392" t="s">
        <v>603</v>
      </c>
      <c r="C392">
        <v>12403</v>
      </c>
      <c r="D392" t="s">
        <v>604</v>
      </c>
      <c r="E392">
        <v>124</v>
      </c>
      <c r="F392" t="s">
        <v>931</v>
      </c>
      <c r="G392" t="s">
        <v>874</v>
      </c>
      <c r="H392" t="s">
        <v>6</v>
      </c>
      <c r="I392">
        <v>1</v>
      </c>
      <c r="J392" t="s">
        <v>875</v>
      </c>
      <c r="K392" t="s">
        <v>876</v>
      </c>
      <c r="L392" t="s">
        <v>877</v>
      </c>
    </row>
    <row r="393" spans="1:12" x14ac:dyDescent="0.3">
      <c r="A393">
        <v>112011243</v>
      </c>
      <c r="B393" t="s">
        <v>322</v>
      </c>
      <c r="C393">
        <v>11201</v>
      </c>
      <c r="D393" t="s">
        <v>905</v>
      </c>
      <c r="E393">
        <v>112</v>
      </c>
      <c r="F393" t="s">
        <v>906</v>
      </c>
      <c r="G393" t="s">
        <v>880</v>
      </c>
      <c r="H393" t="s">
        <v>9</v>
      </c>
      <c r="I393">
        <v>1</v>
      </c>
      <c r="J393" t="s">
        <v>875</v>
      </c>
      <c r="K393" t="s">
        <v>876</v>
      </c>
      <c r="L393" t="s">
        <v>877</v>
      </c>
    </row>
    <row r="394" spans="1:12" x14ac:dyDescent="0.3">
      <c r="A394">
        <v>112031251</v>
      </c>
      <c r="B394" t="s">
        <v>330</v>
      </c>
      <c r="C394">
        <v>11203</v>
      </c>
      <c r="D394" t="s">
        <v>909</v>
      </c>
      <c r="E394">
        <v>112</v>
      </c>
      <c r="F394" t="s">
        <v>906</v>
      </c>
      <c r="G394" t="s">
        <v>880</v>
      </c>
      <c r="H394" t="s">
        <v>9</v>
      </c>
      <c r="I394">
        <v>1</v>
      </c>
      <c r="J394" t="s">
        <v>875</v>
      </c>
      <c r="K394" t="s">
        <v>876</v>
      </c>
      <c r="L394" t="s">
        <v>877</v>
      </c>
    </row>
    <row r="395" spans="1:12" x14ac:dyDescent="0.3">
      <c r="A395">
        <v>112031252</v>
      </c>
      <c r="B395" t="s">
        <v>331</v>
      </c>
      <c r="C395">
        <v>11203</v>
      </c>
      <c r="D395" t="s">
        <v>909</v>
      </c>
      <c r="E395">
        <v>112</v>
      </c>
      <c r="F395" t="s">
        <v>906</v>
      </c>
      <c r="G395" t="s">
        <v>880</v>
      </c>
      <c r="H395" t="s">
        <v>9</v>
      </c>
      <c r="I395">
        <v>1</v>
      </c>
      <c r="J395" t="s">
        <v>875</v>
      </c>
      <c r="K395" t="s">
        <v>876</v>
      </c>
      <c r="L395" t="s">
        <v>877</v>
      </c>
    </row>
    <row r="396" spans="1:12" x14ac:dyDescent="0.3">
      <c r="A396">
        <v>106041126</v>
      </c>
      <c r="B396" t="s">
        <v>202</v>
      </c>
      <c r="C396">
        <v>10604</v>
      </c>
      <c r="D396" t="s">
        <v>980</v>
      </c>
      <c r="E396">
        <v>106</v>
      </c>
      <c r="F396" t="s">
        <v>886</v>
      </c>
      <c r="G396" t="s">
        <v>880</v>
      </c>
      <c r="H396" t="s">
        <v>9</v>
      </c>
      <c r="I396">
        <v>1</v>
      </c>
      <c r="J396" t="s">
        <v>875</v>
      </c>
      <c r="K396" t="s">
        <v>876</v>
      </c>
      <c r="L396" t="s">
        <v>877</v>
      </c>
    </row>
    <row r="397" spans="1:12" x14ac:dyDescent="0.3">
      <c r="A397">
        <v>106041127</v>
      </c>
      <c r="B397" t="s">
        <v>203</v>
      </c>
      <c r="C397">
        <v>10604</v>
      </c>
      <c r="D397" t="s">
        <v>980</v>
      </c>
      <c r="E397">
        <v>106</v>
      </c>
      <c r="F397" t="s">
        <v>886</v>
      </c>
      <c r="G397" t="s">
        <v>880</v>
      </c>
      <c r="H397" t="s">
        <v>9</v>
      </c>
      <c r="I397">
        <v>1</v>
      </c>
      <c r="J397" t="s">
        <v>875</v>
      </c>
      <c r="K397" t="s">
        <v>876</v>
      </c>
      <c r="L397" t="s">
        <v>877</v>
      </c>
    </row>
    <row r="398" spans="1:12" x14ac:dyDescent="0.3">
      <c r="A398">
        <v>108021158</v>
      </c>
      <c r="B398" t="s">
        <v>237</v>
      </c>
      <c r="C398">
        <v>10802</v>
      </c>
      <c r="D398" t="s">
        <v>974</v>
      </c>
      <c r="E398">
        <v>108</v>
      </c>
      <c r="F398" t="s">
        <v>942</v>
      </c>
      <c r="G398" t="s">
        <v>880</v>
      </c>
      <c r="H398" t="s">
        <v>9</v>
      </c>
      <c r="I398">
        <v>1</v>
      </c>
      <c r="J398" t="s">
        <v>875</v>
      </c>
      <c r="K398" t="s">
        <v>876</v>
      </c>
      <c r="L398" t="s">
        <v>877</v>
      </c>
    </row>
    <row r="399" spans="1:12" x14ac:dyDescent="0.3">
      <c r="A399">
        <v>108021159</v>
      </c>
      <c r="B399" t="s">
        <v>238</v>
      </c>
      <c r="C399">
        <v>10802</v>
      </c>
      <c r="D399" t="s">
        <v>974</v>
      </c>
      <c r="E399">
        <v>108</v>
      </c>
      <c r="F399" t="s">
        <v>942</v>
      </c>
      <c r="G399" t="s">
        <v>880</v>
      </c>
      <c r="H399" t="s">
        <v>9</v>
      </c>
      <c r="I399">
        <v>1</v>
      </c>
      <c r="J399" t="s">
        <v>875</v>
      </c>
      <c r="K399" t="s">
        <v>876</v>
      </c>
      <c r="L399" t="s">
        <v>877</v>
      </c>
    </row>
    <row r="400" spans="1:12" x14ac:dyDescent="0.3">
      <c r="A400">
        <v>102011035</v>
      </c>
      <c r="B400" t="s">
        <v>108</v>
      </c>
      <c r="C400">
        <v>10201</v>
      </c>
      <c r="D400" t="s">
        <v>901</v>
      </c>
      <c r="E400">
        <v>102</v>
      </c>
      <c r="F400" t="s">
        <v>902</v>
      </c>
      <c r="G400" t="s">
        <v>874</v>
      </c>
      <c r="H400" t="s">
        <v>6</v>
      </c>
      <c r="I400">
        <v>1</v>
      </c>
      <c r="J400" t="s">
        <v>875</v>
      </c>
      <c r="K400" t="s">
        <v>876</v>
      </c>
      <c r="L400" t="s">
        <v>877</v>
      </c>
    </row>
    <row r="401" spans="1:12" x14ac:dyDescent="0.3">
      <c r="A401">
        <v>101041027</v>
      </c>
      <c r="B401" t="s">
        <v>94</v>
      </c>
      <c r="C401">
        <v>10104</v>
      </c>
      <c r="D401" t="s">
        <v>912</v>
      </c>
      <c r="E401">
        <v>101</v>
      </c>
      <c r="F401" t="s">
        <v>913</v>
      </c>
      <c r="G401" t="s">
        <v>880</v>
      </c>
      <c r="H401" t="s">
        <v>9</v>
      </c>
      <c r="I401">
        <v>1</v>
      </c>
      <c r="J401" t="s">
        <v>875</v>
      </c>
      <c r="K401" t="s">
        <v>876</v>
      </c>
      <c r="L401" t="s">
        <v>877</v>
      </c>
    </row>
    <row r="402" spans="1:12" x14ac:dyDescent="0.3">
      <c r="A402">
        <v>122031697</v>
      </c>
      <c r="B402" t="s">
        <v>568</v>
      </c>
      <c r="C402">
        <v>12203</v>
      </c>
      <c r="D402" t="s">
        <v>918</v>
      </c>
      <c r="E402">
        <v>122</v>
      </c>
      <c r="F402" t="s">
        <v>900</v>
      </c>
      <c r="G402" t="s">
        <v>874</v>
      </c>
      <c r="H402" t="s">
        <v>6</v>
      </c>
      <c r="I402">
        <v>1</v>
      </c>
      <c r="J402" t="s">
        <v>875</v>
      </c>
      <c r="K402" t="s">
        <v>876</v>
      </c>
      <c r="L402" t="s">
        <v>877</v>
      </c>
    </row>
    <row r="403" spans="1:12" x14ac:dyDescent="0.3">
      <c r="A403">
        <v>110031197</v>
      </c>
      <c r="B403" t="s">
        <v>276</v>
      </c>
      <c r="C403">
        <v>11003</v>
      </c>
      <c r="D403" t="s">
        <v>979</v>
      </c>
      <c r="E403">
        <v>110</v>
      </c>
      <c r="F403" t="s">
        <v>888</v>
      </c>
      <c r="G403" t="s">
        <v>880</v>
      </c>
      <c r="H403" t="s">
        <v>9</v>
      </c>
      <c r="I403">
        <v>1</v>
      </c>
      <c r="J403" t="s">
        <v>875</v>
      </c>
      <c r="K403" t="s">
        <v>876</v>
      </c>
      <c r="L403" t="s">
        <v>877</v>
      </c>
    </row>
    <row r="404" spans="1:12" x14ac:dyDescent="0.3">
      <c r="A404">
        <v>110031198</v>
      </c>
      <c r="B404" t="s">
        <v>277</v>
      </c>
      <c r="C404">
        <v>11003</v>
      </c>
      <c r="D404" t="s">
        <v>979</v>
      </c>
      <c r="E404">
        <v>110</v>
      </c>
      <c r="F404" t="s">
        <v>888</v>
      </c>
      <c r="G404" t="s">
        <v>880</v>
      </c>
      <c r="H404" t="s">
        <v>9</v>
      </c>
      <c r="I404">
        <v>1</v>
      </c>
      <c r="J404" t="s">
        <v>875</v>
      </c>
      <c r="K404" t="s">
        <v>876</v>
      </c>
      <c r="L404" t="s">
        <v>877</v>
      </c>
    </row>
    <row r="405" spans="1:12" x14ac:dyDescent="0.3">
      <c r="A405">
        <v>113011259</v>
      </c>
      <c r="B405" t="s">
        <v>340</v>
      </c>
      <c r="C405">
        <v>11301</v>
      </c>
      <c r="D405" t="s">
        <v>970</v>
      </c>
      <c r="E405">
        <v>113</v>
      </c>
      <c r="F405" t="s">
        <v>957</v>
      </c>
      <c r="G405" t="s">
        <v>880</v>
      </c>
      <c r="H405" t="s">
        <v>9</v>
      </c>
      <c r="I405">
        <v>1</v>
      </c>
      <c r="J405" t="s">
        <v>875</v>
      </c>
      <c r="K405" t="s">
        <v>876</v>
      </c>
      <c r="L405" t="s">
        <v>877</v>
      </c>
    </row>
    <row r="406" spans="1:12" x14ac:dyDescent="0.3">
      <c r="A406">
        <v>105031105</v>
      </c>
      <c r="B406" t="s">
        <v>179</v>
      </c>
      <c r="C406">
        <v>10503</v>
      </c>
      <c r="D406" t="s">
        <v>955</v>
      </c>
      <c r="E406">
        <v>105</v>
      </c>
      <c r="F406" t="s">
        <v>936</v>
      </c>
      <c r="G406" t="s">
        <v>880</v>
      </c>
      <c r="H406" t="s">
        <v>9</v>
      </c>
      <c r="I406">
        <v>1</v>
      </c>
      <c r="J406" t="s">
        <v>875</v>
      </c>
      <c r="K406" t="s">
        <v>876</v>
      </c>
      <c r="L406" t="s">
        <v>877</v>
      </c>
    </row>
    <row r="407" spans="1:12" x14ac:dyDescent="0.3">
      <c r="A407">
        <v>119031370</v>
      </c>
      <c r="B407" t="s">
        <v>484</v>
      </c>
      <c r="C407">
        <v>11903</v>
      </c>
      <c r="D407" t="s">
        <v>973</v>
      </c>
      <c r="E407">
        <v>119</v>
      </c>
      <c r="F407" t="s">
        <v>890</v>
      </c>
      <c r="G407" t="s">
        <v>874</v>
      </c>
      <c r="H407" t="s">
        <v>6</v>
      </c>
      <c r="I407">
        <v>1</v>
      </c>
      <c r="J407" t="s">
        <v>875</v>
      </c>
      <c r="K407" t="s">
        <v>876</v>
      </c>
      <c r="L407" t="s">
        <v>877</v>
      </c>
    </row>
    <row r="408" spans="1:12" x14ac:dyDescent="0.3">
      <c r="A408">
        <v>106031121</v>
      </c>
      <c r="B408" t="s">
        <v>197</v>
      </c>
      <c r="C408">
        <v>10603</v>
      </c>
      <c r="D408" t="s">
        <v>885</v>
      </c>
      <c r="E408">
        <v>106</v>
      </c>
      <c r="F408" t="s">
        <v>886</v>
      </c>
      <c r="G408" t="s">
        <v>880</v>
      </c>
      <c r="H408" t="s">
        <v>9</v>
      </c>
      <c r="I408">
        <v>1</v>
      </c>
      <c r="J408" t="s">
        <v>875</v>
      </c>
      <c r="K408" t="s">
        <v>876</v>
      </c>
      <c r="L408" t="s">
        <v>877</v>
      </c>
    </row>
    <row r="409" spans="1:12" x14ac:dyDescent="0.3">
      <c r="A409">
        <v>121041416</v>
      </c>
      <c r="B409" t="s">
        <v>546</v>
      </c>
      <c r="C409">
        <v>12104</v>
      </c>
      <c r="D409" t="s">
        <v>959</v>
      </c>
      <c r="E409">
        <v>121</v>
      </c>
      <c r="F409" t="s">
        <v>892</v>
      </c>
      <c r="G409" t="s">
        <v>874</v>
      </c>
      <c r="H409" t="s">
        <v>6</v>
      </c>
      <c r="I409">
        <v>1</v>
      </c>
      <c r="J409" t="s">
        <v>875</v>
      </c>
      <c r="K409" t="s">
        <v>876</v>
      </c>
      <c r="L409" t="s">
        <v>877</v>
      </c>
    </row>
    <row r="410" spans="1:12" x14ac:dyDescent="0.3">
      <c r="A410">
        <v>111031229</v>
      </c>
      <c r="B410" t="s">
        <v>308</v>
      </c>
      <c r="C410">
        <v>11103</v>
      </c>
      <c r="D410" t="s">
        <v>878</v>
      </c>
      <c r="E410">
        <v>111</v>
      </c>
      <c r="F410" t="s">
        <v>879</v>
      </c>
      <c r="G410" t="s">
        <v>880</v>
      </c>
      <c r="H410" t="s">
        <v>9</v>
      </c>
      <c r="I410">
        <v>1</v>
      </c>
      <c r="J410" t="s">
        <v>875</v>
      </c>
      <c r="K410" t="s">
        <v>876</v>
      </c>
      <c r="L410" t="s">
        <v>877</v>
      </c>
    </row>
    <row r="411" spans="1:12" x14ac:dyDescent="0.3">
      <c r="A411">
        <v>111031230</v>
      </c>
      <c r="B411" t="s">
        <v>309</v>
      </c>
      <c r="C411">
        <v>11103</v>
      </c>
      <c r="D411" t="s">
        <v>878</v>
      </c>
      <c r="E411">
        <v>111</v>
      </c>
      <c r="F411" t="s">
        <v>879</v>
      </c>
      <c r="G411" t="s">
        <v>880</v>
      </c>
      <c r="H411" t="s">
        <v>9</v>
      </c>
      <c r="I411">
        <v>1</v>
      </c>
      <c r="J411" t="s">
        <v>875</v>
      </c>
      <c r="K411" t="s">
        <v>876</v>
      </c>
      <c r="L411" t="s">
        <v>877</v>
      </c>
    </row>
    <row r="412" spans="1:12" x14ac:dyDescent="0.3">
      <c r="A412">
        <v>122021422</v>
      </c>
      <c r="B412" t="s">
        <v>554</v>
      </c>
      <c r="C412">
        <v>12202</v>
      </c>
      <c r="D412" t="s">
        <v>899</v>
      </c>
      <c r="E412">
        <v>122</v>
      </c>
      <c r="F412" t="s">
        <v>900</v>
      </c>
      <c r="G412" t="s">
        <v>874</v>
      </c>
      <c r="H412" t="s">
        <v>6</v>
      </c>
      <c r="I412">
        <v>1</v>
      </c>
      <c r="J412" t="s">
        <v>875</v>
      </c>
      <c r="K412" t="s">
        <v>876</v>
      </c>
      <c r="L412" t="s">
        <v>877</v>
      </c>
    </row>
    <row r="413" spans="1:12" x14ac:dyDescent="0.3">
      <c r="A413">
        <v>117031640</v>
      </c>
      <c r="B413" t="s">
        <v>432</v>
      </c>
      <c r="C413">
        <v>11703</v>
      </c>
      <c r="D413" t="s">
        <v>944</v>
      </c>
      <c r="E413">
        <v>117</v>
      </c>
      <c r="F413" t="s">
        <v>907</v>
      </c>
      <c r="G413" t="s">
        <v>874</v>
      </c>
      <c r="H413" t="s">
        <v>6</v>
      </c>
      <c r="I413">
        <v>1</v>
      </c>
      <c r="J413" t="s">
        <v>875</v>
      </c>
      <c r="K413" t="s">
        <v>876</v>
      </c>
      <c r="L413" t="s">
        <v>877</v>
      </c>
    </row>
    <row r="414" spans="1:12" x14ac:dyDescent="0.3">
      <c r="A414">
        <v>102011036</v>
      </c>
      <c r="B414" t="s">
        <v>109</v>
      </c>
      <c r="C414">
        <v>10201</v>
      </c>
      <c r="D414" t="s">
        <v>901</v>
      </c>
      <c r="E414">
        <v>102</v>
      </c>
      <c r="F414" t="s">
        <v>902</v>
      </c>
      <c r="G414" t="s">
        <v>874</v>
      </c>
      <c r="H414" t="s">
        <v>6</v>
      </c>
      <c r="I414">
        <v>1</v>
      </c>
      <c r="J414" t="s">
        <v>875</v>
      </c>
      <c r="K414" t="s">
        <v>876</v>
      </c>
      <c r="L414" t="s">
        <v>877</v>
      </c>
    </row>
    <row r="415" spans="1:12" x14ac:dyDescent="0.3">
      <c r="A415">
        <v>199999499</v>
      </c>
      <c r="B415" t="s">
        <v>981</v>
      </c>
      <c r="C415">
        <v>19999</v>
      </c>
      <c r="D415" t="s">
        <v>981</v>
      </c>
      <c r="E415">
        <v>199</v>
      </c>
      <c r="F415" t="s">
        <v>981</v>
      </c>
      <c r="G415">
        <v>19499</v>
      </c>
      <c r="H415" t="s">
        <v>981</v>
      </c>
      <c r="I415">
        <v>1</v>
      </c>
      <c r="J415" t="s">
        <v>875</v>
      </c>
      <c r="K415" t="s">
        <v>876</v>
      </c>
      <c r="L415" t="s">
        <v>877</v>
      </c>
    </row>
    <row r="416" spans="1:12" x14ac:dyDescent="0.3">
      <c r="A416">
        <v>121021406</v>
      </c>
      <c r="B416" t="s">
        <v>534</v>
      </c>
      <c r="C416">
        <v>12102</v>
      </c>
      <c r="D416" t="s">
        <v>896</v>
      </c>
      <c r="E416">
        <v>121</v>
      </c>
      <c r="F416" t="s">
        <v>892</v>
      </c>
      <c r="G416" t="s">
        <v>874</v>
      </c>
      <c r="H416" t="s">
        <v>6</v>
      </c>
      <c r="I416">
        <v>1</v>
      </c>
      <c r="J416" t="s">
        <v>875</v>
      </c>
      <c r="K416" t="s">
        <v>876</v>
      </c>
      <c r="L416" t="s">
        <v>877</v>
      </c>
    </row>
    <row r="417" spans="1:12" x14ac:dyDescent="0.3">
      <c r="A417">
        <v>115041624</v>
      </c>
      <c r="B417" t="s">
        <v>389</v>
      </c>
      <c r="C417">
        <v>11504</v>
      </c>
      <c r="D417" t="s">
        <v>937</v>
      </c>
      <c r="E417">
        <v>115</v>
      </c>
      <c r="F417" t="s">
        <v>917</v>
      </c>
      <c r="G417" t="s">
        <v>874</v>
      </c>
      <c r="H417" t="s">
        <v>6</v>
      </c>
      <c r="I417">
        <v>1</v>
      </c>
      <c r="J417" t="s">
        <v>875</v>
      </c>
      <c r="K417" t="s">
        <v>876</v>
      </c>
      <c r="L417" t="s">
        <v>877</v>
      </c>
    </row>
    <row r="418" spans="1:12" x14ac:dyDescent="0.3">
      <c r="A418">
        <v>122021691</v>
      </c>
      <c r="B418" t="s">
        <v>556</v>
      </c>
      <c r="C418">
        <v>12202</v>
      </c>
      <c r="D418" t="s">
        <v>899</v>
      </c>
      <c r="E418">
        <v>122</v>
      </c>
      <c r="F418" t="s">
        <v>900</v>
      </c>
      <c r="G418" t="s">
        <v>874</v>
      </c>
      <c r="H418" t="s">
        <v>6</v>
      </c>
      <c r="I418">
        <v>1</v>
      </c>
      <c r="J418" t="s">
        <v>875</v>
      </c>
      <c r="K418" t="s">
        <v>876</v>
      </c>
      <c r="L418" t="s">
        <v>877</v>
      </c>
    </row>
    <row r="419" spans="1:12" x14ac:dyDescent="0.3">
      <c r="A419">
        <v>114011277</v>
      </c>
      <c r="B419" t="s">
        <v>358</v>
      </c>
      <c r="C419">
        <v>11401</v>
      </c>
      <c r="D419" t="s">
        <v>926</v>
      </c>
      <c r="E419">
        <v>114</v>
      </c>
      <c r="F419" t="s">
        <v>927</v>
      </c>
      <c r="G419" t="s">
        <v>880</v>
      </c>
      <c r="H419" t="s">
        <v>9</v>
      </c>
      <c r="I419">
        <v>1</v>
      </c>
      <c r="J419" t="s">
        <v>875</v>
      </c>
      <c r="K419" t="s">
        <v>876</v>
      </c>
      <c r="L419" t="s">
        <v>877</v>
      </c>
    </row>
    <row r="420" spans="1:12" x14ac:dyDescent="0.3">
      <c r="A420">
        <v>125041489</v>
      </c>
      <c r="B420" t="s">
        <v>639</v>
      </c>
      <c r="C420">
        <v>12504</v>
      </c>
      <c r="D420" t="s">
        <v>982</v>
      </c>
      <c r="E420">
        <v>125</v>
      </c>
      <c r="F420" t="s">
        <v>898</v>
      </c>
      <c r="G420" t="s">
        <v>874</v>
      </c>
      <c r="H420" t="s">
        <v>6</v>
      </c>
      <c r="I420">
        <v>1</v>
      </c>
      <c r="J420" t="s">
        <v>875</v>
      </c>
      <c r="K420" t="s">
        <v>876</v>
      </c>
      <c r="L420" t="s">
        <v>877</v>
      </c>
    </row>
    <row r="421" spans="1:12" x14ac:dyDescent="0.3">
      <c r="A421">
        <v>125041490</v>
      </c>
      <c r="B421" t="s">
        <v>640</v>
      </c>
      <c r="C421">
        <v>12504</v>
      </c>
      <c r="D421" t="s">
        <v>982</v>
      </c>
      <c r="E421">
        <v>125</v>
      </c>
      <c r="F421" t="s">
        <v>898</v>
      </c>
      <c r="G421" t="s">
        <v>874</v>
      </c>
      <c r="H421" t="s">
        <v>6</v>
      </c>
      <c r="I421">
        <v>1</v>
      </c>
      <c r="J421" t="s">
        <v>875</v>
      </c>
      <c r="K421" t="s">
        <v>876</v>
      </c>
      <c r="L421" t="s">
        <v>877</v>
      </c>
    </row>
    <row r="422" spans="1:12" x14ac:dyDescent="0.3">
      <c r="A422">
        <v>126021501</v>
      </c>
      <c r="B422" t="s">
        <v>655</v>
      </c>
      <c r="C422">
        <v>12602</v>
      </c>
      <c r="D422" t="s">
        <v>960</v>
      </c>
      <c r="E422">
        <v>126</v>
      </c>
      <c r="F422" t="s">
        <v>961</v>
      </c>
      <c r="G422" t="s">
        <v>874</v>
      </c>
      <c r="H422" t="s">
        <v>6</v>
      </c>
      <c r="I422">
        <v>1</v>
      </c>
      <c r="J422" t="s">
        <v>875</v>
      </c>
      <c r="K422" t="s">
        <v>876</v>
      </c>
      <c r="L422" t="s">
        <v>877</v>
      </c>
    </row>
    <row r="423" spans="1:12" x14ac:dyDescent="0.3">
      <c r="A423">
        <v>121041417</v>
      </c>
      <c r="B423" t="s">
        <v>547</v>
      </c>
      <c r="C423">
        <v>12104</v>
      </c>
      <c r="D423" t="s">
        <v>959</v>
      </c>
      <c r="E423">
        <v>121</v>
      </c>
      <c r="F423" t="s">
        <v>892</v>
      </c>
      <c r="G423" t="s">
        <v>874</v>
      </c>
      <c r="H423" t="s">
        <v>6</v>
      </c>
      <c r="I423">
        <v>1</v>
      </c>
      <c r="J423" t="s">
        <v>875</v>
      </c>
      <c r="K423" t="s">
        <v>876</v>
      </c>
      <c r="L423" t="s">
        <v>877</v>
      </c>
    </row>
    <row r="424" spans="1:12" x14ac:dyDescent="0.3">
      <c r="A424">
        <v>125041491</v>
      </c>
      <c r="B424" t="s">
        <v>641</v>
      </c>
      <c r="C424">
        <v>12504</v>
      </c>
      <c r="D424" t="s">
        <v>982</v>
      </c>
      <c r="E424">
        <v>125</v>
      </c>
      <c r="F424" t="s">
        <v>898</v>
      </c>
      <c r="G424" t="s">
        <v>874</v>
      </c>
      <c r="H424" t="s">
        <v>6</v>
      </c>
      <c r="I424">
        <v>1</v>
      </c>
      <c r="J424" t="s">
        <v>875</v>
      </c>
      <c r="K424" t="s">
        <v>876</v>
      </c>
      <c r="L424" t="s">
        <v>877</v>
      </c>
    </row>
    <row r="425" spans="1:12" x14ac:dyDescent="0.3">
      <c r="A425">
        <v>114011278</v>
      </c>
      <c r="B425" t="s">
        <v>359</v>
      </c>
      <c r="C425">
        <v>11401</v>
      </c>
      <c r="D425" t="s">
        <v>926</v>
      </c>
      <c r="E425">
        <v>114</v>
      </c>
      <c r="F425" t="s">
        <v>927</v>
      </c>
      <c r="G425" t="s">
        <v>880</v>
      </c>
      <c r="H425" t="s">
        <v>9</v>
      </c>
      <c r="I425">
        <v>1</v>
      </c>
      <c r="J425" t="s">
        <v>875</v>
      </c>
      <c r="K425" t="s">
        <v>876</v>
      </c>
      <c r="L425" t="s">
        <v>877</v>
      </c>
    </row>
    <row r="426" spans="1:12" x14ac:dyDescent="0.3">
      <c r="A426">
        <v>105011095</v>
      </c>
      <c r="B426" t="s">
        <v>169</v>
      </c>
      <c r="C426">
        <v>10501</v>
      </c>
      <c r="D426" t="s">
        <v>935</v>
      </c>
      <c r="E426">
        <v>105</v>
      </c>
      <c r="F426" t="s">
        <v>936</v>
      </c>
      <c r="G426" t="s">
        <v>880</v>
      </c>
      <c r="H426" t="s">
        <v>9</v>
      </c>
      <c r="I426">
        <v>1</v>
      </c>
      <c r="J426" t="s">
        <v>875</v>
      </c>
      <c r="K426" t="s">
        <v>876</v>
      </c>
      <c r="L426" t="s">
        <v>877</v>
      </c>
    </row>
    <row r="427" spans="1:12" x14ac:dyDescent="0.3">
      <c r="A427">
        <v>125021478</v>
      </c>
      <c r="B427" t="s">
        <v>625</v>
      </c>
      <c r="C427">
        <v>12502</v>
      </c>
      <c r="D427" t="s">
        <v>947</v>
      </c>
      <c r="E427">
        <v>125</v>
      </c>
      <c r="F427" t="s">
        <v>898</v>
      </c>
      <c r="G427" t="s">
        <v>874</v>
      </c>
      <c r="H427" t="s">
        <v>6</v>
      </c>
      <c r="I427">
        <v>1</v>
      </c>
      <c r="J427" t="s">
        <v>875</v>
      </c>
      <c r="K427" t="s">
        <v>876</v>
      </c>
      <c r="L427" t="s">
        <v>877</v>
      </c>
    </row>
    <row r="428" spans="1:12" x14ac:dyDescent="0.3">
      <c r="A428">
        <v>119031371</v>
      </c>
      <c r="B428" t="s">
        <v>485</v>
      </c>
      <c r="C428">
        <v>11903</v>
      </c>
      <c r="D428" t="s">
        <v>973</v>
      </c>
      <c r="E428">
        <v>119</v>
      </c>
      <c r="F428" t="s">
        <v>890</v>
      </c>
      <c r="G428" t="s">
        <v>874</v>
      </c>
      <c r="H428" t="s">
        <v>6</v>
      </c>
      <c r="I428">
        <v>1</v>
      </c>
      <c r="J428" t="s">
        <v>875</v>
      </c>
      <c r="K428" t="s">
        <v>876</v>
      </c>
      <c r="L428" t="s">
        <v>877</v>
      </c>
    </row>
    <row r="429" spans="1:12" x14ac:dyDescent="0.3">
      <c r="A429">
        <v>103011061</v>
      </c>
      <c r="B429" t="s">
        <v>133</v>
      </c>
      <c r="C429">
        <v>10301</v>
      </c>
      <c r="D429" t="s">
        <v>914</v>
      </c>
      <c r="E429">
        <v>103</v>
      </c>
      <c r="F429" t="s">
        <v>915</v>
      </c>
      <c r="G429" t="s">
        <v>880</v>
      </c>
      <c r="H429" t="s">
        <v>9</v>
      </c>
      <c r="I429">
        <v>1</v>
      </c>
      <c r="J429" t="s">
        <v>875</v>
      </c>
      <c r="K429" t="s">
        <v>876</v>
      </c>
      <c r="L429" t="s">
        <v>877</v>
      </c>
    </row>
    <row r="430" spans="1:12" x14ac:dyDescent="0.3">
      <c r="A430">
        <v>108051168</v>
      </c>
      <c r="B430" t="s">
        <v>248</v>
      </c>
      <c r="C430">
        <v>10805</v>
      </c>
      <c r="D430" t="s">
        <v>966</v>
      </c>
      <c r="E430">
        <v>108</v>
      </c>
      <c r="F430" t="s">
        <v>942</v>
      </c>
      <c r="G430" t="s">
        <v>880</v>
      </c>
      <c r="H430" t="s">
        <v>9</v>
      </c>
      <c r="I430">
        <v>1</v>
      </c>
      <c r="J430" t="s">
        <v>875</v>
      </c>
      <c r="K430" t="s">
        <v>876</v>
      </c>
      <c r="L430" t="s">
        <v>877</v>
      </c>
    </row>
    <row r="431" spans="1:12" x14ac:dyDescent="0.3">
      <c r="A431">
        <v>127011729</v>
      </c>
      <c r="B431" t="s">
        <v>673</v>
      </c>
      <c r="C431">
        <v>12701</v>
      </c>
      <c r="D431" t="s">
        <v>893</v>
      </c>
      <c r="E431">
        <v>127</v>
      </c>
      <c r="F431" t="s">
        <v>894</v>
      </c>
      <c r="G431" t="s">
        <v>874</v>
      </c>
      <c r="H431" t="s">
        <v>6</v>
      </c>
      <c r="I431">
        <v>1</v>
      </c>
      <c r="J431" t="s">
        <v>875</v>
      </c>
      <c r="K431" t="s">
        <v>876</v>
      </c>
      <c r="L431" t="s">
        <v>877</v>
      </c>
    </row>
    <row r="432" spans="1:12" x14ac:dyDescent="0.3">
      <c r="A432">
        <v>103041077</v>
      </c>
      <c r="B432" t="s">
        <v>151</v>
      </c>
      <c r="C432" s="20">
        <v>10304</v>
      </c>
      <c r="D432" t="s">
        <v>151</v>
      </c>
      <c r="E432">
        <v>103</v>
      </c>
      <c r="F432" t="s">
        <v>915</v>
      </c>
      <c r="G432" t="s">
        <v>880</v>
      </c>
      <c r="H432" t="s">
        <v>9</v>
      </c>
      <c r="I432">
        <v>1</v>
      </c>
      <c r="J432" t="s">
        <v>875</v>
      </c>
      <c r="K432" t="s">
        <v>876</v>
      </c>
      <c r="L432" t="s">
        <v>877</v>
      </c>
    </row>
    <row r="433" spans="1:12" x14ac:dyDescent="0.3">
      <c r="A433">
        <v>103041078</v>
      </c>
      <c r="B433" t="s">
        <v>152</v>
      </c>
      <c r="C433">
        <v>10304</v>
      </c>
      <c r="D433" t="s">
        <v>151</v>
      </c>
      <c r="E433">
        <v>103</v>
      </c>
      <c r="F433" t="s">
        <v>915</v>
      </c>
      <c r="G433" t="s">
        <v>880</v>
      </c>
      <c r="H433" t="s">
        <v>9</v>
      </c>
      <c r="I433">
        <v>1</v>
      </c>
      <c r="J433" t="s">
        <v>875</v>
      </c>
      <c r="K433" t="s">
        <v>876</v>
      </c>
      <c r="L433" t="s">
        <v>877</v>
      </c>
    </row>
    <row r="434" spans="1:12" x14ac:dyDescent="0.3">
      <c r="A434">
        <v>103041079</v>
      </c>
      <c r="B434" t="s">
        <v>153</v>
      </c>
      <c r="C434">
        <v>10304</v>
      </c>
      <c r="D434" t="s">
        <v>151</v>
      </c>
      <c r="E434">
        <v>103</v>
      </c>
      <c r="F434" t="s">
        <v>915</v>
      </c>
      <c r="G434" t="s">
        <v>880</v>
      </c>
      <c r="H434" t="s">
        <v>9</v>
      </c>
      <c r="I434">
        <v>1</v>
      </c>
      <c r="J434" t="s">
        <v>875</v>
      </c>
      <c r="K434" t="s">
        <v>876</v>
      </c>
      <c r="L434" t="s">
        <v>877</v>
      </c>
    </row>
    <row r="435" spans="1:12" x14ac:dyDescent="0.3">
      <c r="A435">
        <v>102021051</v>
      </c>
      <c r="B435" t="s">
        <v>124</v>
      </c>
      <c r="C435">
        <v>10202</v>
      </c>
      <c r="D435" t="s">
        <v>130</v>
      </c>
      <c r="E435">
        <v>102</v>
      </c>
      <c r="F435" t="s">
        <v>902</v>
      </c>
      <c r="G435" t="s">
        <v>874</v>
      </c>
      <c r="H435" t="s">
        <v>6</v>
      </c>
      <c r="I435">
        <v>1</v>
      </c>
      <c r="J435" t="s">
        <v>875</v>
      </c>
      <c r="K435" t="s">
        <v>876</v>
      </c>
      <c r="L435" t="s">
        <v>877</v>
      </c>
    </row>
    <row r="436" spans="1:12" x14ac:dyDescent="0.3">
      <c r="A436">
        <v>128021536</v>
      </c>
      <c r="B436" t="s">
        <v>707</v>
      </c>
      <c r="C436">
        <v>12802</v>
      </c>
      <c r="D436" t="s">
        <v>963</v>
      </c>
      <c r="E436">
        <v>128</v>
      </c>
      <c r="F436" t="s">
        <v>946</v>
      </c>
      <c r="G436" t="s">
        <v>874</v>
      </c>
      <c r="H436" t="s">
        <v>6</v>
      </c>
      <c r="I436">
        <v>1</v>
      </c>
      <c r="J436" t="s">
        <v>875</v>
      </c>
      <c r="K436" t="s">
        <v>876</v>
      </c>
      <c r="L436" t="s">
        <v>877</v>
      </c>
    </row>
    <row r="437" spans="1:12" x14ac:dyDescent="0.3">
      <c r="A437">
        <v>118011345</v>
      </c>
      <c r="B437" t="s">
        <v>446</v>
      </c>
      <c r="C437">
        <v>11801</v>
      </c>
      <c r="D437" t="s">
        <v>919</v>
      </c>
      <c r="E437">
        <v>118</v>
      </c>
      <c r="F437" t="s">
        <v>920</v>
      </c>
      <c r="G437" t="s">
        <v>874</v>
      </c>
      <c r="H437" t="s">
        <v>6</v>
      </c>
      <c r="I437">
        <v>1</v>
      </c>
      <c r="J437" t="s">
        <v>875</v>
      </c>
      <c r="K437" t="s">
        <v>876</v>
      </c>
      <c r="L437" t="s">
        <v>877</v>
      </c>
    </row>
    <row r="438" spans="1:12" x14ac:dyDescent="0.3">
      <c r="A438">
        <v>119011358</v>
      </c>
      <c r="B438" t="s">
        <v>465</v>
      </c>
      <c r="C438">
        <v>11901</v>
      </c>
      <c r="D438" t="s">
        <v>908</v>
      </c>
      <c r="E438">
        <v>119</v>
      </c>
      <c r="F438" t="s">
        <v>890</v>
      </c>
      <c r="G438" t="s">
        <v>874</v>
      </c>
      <c r="H438" t="s">
        <v>6</v>
      </c>
      <c r="I438">
        <v>1</v>
      </c>
      <c r="J438" t="s">
        <v>875</v>
      </c>
      <c r="K438" t="s">
        <v>876</v>
      </c>
      <c r="L438" t="s">
        <v>877</v>
      </c>
    </row>
    <row r="439" spans="1:12" x14ac:dyDescent="0.3">
      <c r="A439">
        <v>117011323</v>
      </c>
      <c r="B439" t="s">
        <v>416</v>
      </c>
      <c r="C439">
        <v>11701</v>
      </c>
      <c r="D439" t="s">
        <v>415</v>
      </c>
      <c r="E439">
        <v>117</v>
      </c>
      <c r="F439" t="s">
        <v>907</v>
      </c>
      <c r="G439" t="s">
        <v>874</v>
      </c>
      <c r="H439" t="s">
        <v>6</v>
      </c>
      <c r="I439">
        <v>1</v>
      </c>
      <c r="J439" t="s">
        <v>875</v>
      </c>
      <c r="K439" t="s">
        <v>876</v>
      </c>
      <c r="L439" t="s">
        <v>877</v>
      </c>
    </row>
    <row r="440" spans="1:12" x14ac:dyDescent="0.3">
      <c r="A440">
        <v>119011657</v>
      </c>
      <c r="B440" t="s">
        <v>472</v>
      </c>
      <c r="C440">
        <v>11901</v>
      </c>
      <c r="D440" t="s">
        <v>908</v>
      </c>
      <c r="E440">
        <v>119</v>
      </c>
      <c r="F440" t="s">
        <v>890</v>
      </c>
      <c r="G440" t="s">
        <v>874</v>
      </c>
      <c r="H440" t="s">
        <v>6</v>
      </c>
      <c r="I440">
        <v>1</v>
      </c>
      <c r="J440" t="s">
        <v>875</v>
      </c>
      <c r="K440" t="s">
        <v>876</v>
      </c>
      <c r="L440" t="s">
        <v>877</v>
      </c>
    </row>
    <row r="441" spans="1:12" x14ac:dyDescent="0.3">
      <c r="A441">
        <v>119011658</v>
      </c>
      <c r="B441" t="s">
        <v>473</v>
      </c>
      <c r="C441">
        <v>11901</v>
      </c>
      <c r="D441" t="s">
        <v>908</v>
      </c>
      <c r="E441">
        <v>119</v>
      </c>
      <c r="F441" t="s">
        <v>890</v>
      </c>
      <c r="G441" t="s">
        <v>874</v>
      </c>
      <c r="H441" t="s">
        <v>6</v>
      </c>
      <c r="I441">
        <v>1</v>
      </c>
      <c r="J441" t="s">
        <v>875</v>
      </c>
      <c r="K441" t="s">
        <v>876</v>
      </c>
      <c r="L441" t="s">
        <v>877</v>
      </c>
    </row>
    <row r="442" spans="1:12" x14ac:dyDescent="0.3">
      <c r="A442">
        <v>103021067</v>
      </c>
      <c r="B442" t="s">
        <v>141</v>
      </c>
      <c r="C442">
        <v>10302</v>
      </c>
      <c r="D442" t="s">
        <v>953</v>
      </c>
      <c r="E442">
        <v>103</v>
      </c>
      <c r="F442" t="s">
        <v>915</v>
      </c>
      <c r="G442" t="s">
        <v>880</v>
      </c>
      <c r="H442" t="s">
        <v>9</v>
      </c>
      <c r="I442">
        <v>1</v>
      </c>
      <c r="J442" t="s">
        <v>875</v>
      </c>
      <c r="K442" t="s">
        <v>876</v>
      </c>
      <c r="L442" t="s">
        <v>877</v>
      </c>
    </row>
    <row r="443" spans="1:12" x14ac:dyDescent="0.3">
      <c r="A443">
        <v>103021068</v>
      </c>
      <c r="B443" t="s">
        <v>142</v>
      </c>
      <c r="C443">
        <v>10302</v>
      </c>
      <c r="D443" t="s">
        <v>953</v>
      </c>
      <c r="E443">
        <v>103</v>
      </c>
      <c r="F443" t="s">
        <v>915</v>
      </c>
      <c r="G443" t="s">
        <v>880</v>
      </c>
      <c r="H443" t="s">
        <v>9</v>
      </c>
      <c r="I443">
        <v>1</v>
      </c>
      <c r="J443" t="s">
        <v>875</v>
      </c>
      <c r="K443" t="s">
        <v>876</v>
      </c>
      <c r="L443" t="s">
        <v>877</v>
      </c>
    </row>
    <row r="444" spans="1:12" x14ac:dyDescent="0.3">
      <c r="A444">
        <v>125041717</v>
      </c>
      <c r="B444" t="s">
        <v>646</v>
      </c>
      <c r="C444">
        <v>12504</v>
      </c>
      <c r="D444" t="s">
        <v>982</v>
      </c>
      <c r="E444">
        <v>125</v>
      </c>
      <c r="F444" t="s">
        <v>898</v>
      </c>
      <c r="G444" t="s">
        <v>874</v>
      </c>
      <c r="H444" t="s">
        <v>6</v>
      </c>
      <c r="I444">
        <v>1</v>
      </c>
      <c r="J444" t="s">
        <v>875</v>
      </c>
      <c r="K444" t="s">
        <v>876</v>
      </c>
      <c r="L444" t="s">
        <v>877</v>
      </c>
    </row>
    <row r="445" spans="1:12" x14ac:dyDescent="0.3">
      <c r="A445">
        <v>125041718</v>
      </c>
      <c r="B445" t="s">
        <v>647</v>
      </c>
      <c r="C445">
        <v>12504</v>
      </c>
      <c r="D445" t="s">
        <v>982</v>
      </c>
      <c r="E445">
        <v>125</v>
      </c>
      <c r="F445" t="s">
        <v>898</v>
      </c>
      <c r="G445" t="s">
        <v>874</v>
      </c>
      <c r="H445" t="s">
        <v>6</v>
      </c>
      <c r="I445">
        <v>1</v>
      </c>
      <c r="J445" t="s">
        <v>875</v>
      </c>
      <c r="K445" t="s">
        <v>876</v>
      </c>
      <c r="L445" t="s">
        <v>877</v>
      </c>
    </row>
    <row r="446" spans="1:12" x14ac:dyDescent="0.3">
      <c r="A446">
        <v>119031372</v>
      </c>
      <c r="B446" t="s">
        <v>486</v>
      </c>
      <c r="C446">
        <v>11903</v>
      </c>
      <c r="D446" t="s">
        <v>973</v>
      </c>
      <c r="E446">
        <v>119</v>
      </c>
      <c r="F446" t="s">
        <v>890</v>
      </c>
      <c r="G446" t="s">
        <v>874</v>
      </c>
      <c r="H446" t="s">
        <v>6</v>
      </c>
      <c r="I446">
        <v>1</v>
      </c>
      <c r="J446" t="s">
        <v>875</v>
      </c>
      <c r="K446" t="s">
        <v>876</v>
      </c>
      <c r="L446" t="s">
        <v>877</v>
      </c>
    </row>
    <row r="447" spans="1:12" x14ac:dyDescent="0.3">
      <c r="A447">
        <v>125031715</v>
      </c>
      <c r="B447" t="s">
        <v>637</v>
      </c>
      <c r="C447">
        <v>12503</v>
      </c>
      <c r="D447" t="s">
        <v>950</v>
      </c>
      <c r="E447">
        <v>125</v>
      </c>
      <c r="F447" t="s">
        <v>898</v>
      </c>
      <c r="G447" t="s">
        <v>874</v>
      </c>
      <c r="H447" t="s">
        <v>6</v>
      </c>
      <c r="I447">
        <v>1</v>
      </c>
      <c r="J447" t="s">
        <v>875</v>
      </c>
      <c r="K447" t="s">
        <v>876</v>
      </c>
      <c r="L447" t="s">
        <v>877</v>
      </c>
    </row>
    <row r="448" spans="1:12" x14ac:dyDescent="0.3">
      <c r="A448">
        <v>125041588</v>
      </c>
      <c r="B448" t="s">
        <v>644</v>
      </c>
      <c r="C448">
        <v>12504</v>
      </c>
      <c r="D448" t="s">
        <v>982</v>
      </c>
      <c r="E448">
        <v>125</v>
      </c>
      <c r="F448" t="s">
        <v>898</v>
      </c>
      <c r="G448" t="s">
        <v>874</v>
      </c>
      <c r="H448" t="s">
        <v>6</v>
      </c>
      <c r="I448">
        <v>1</v>
      </c>
      <c r="J448" t="s">
        <v>875</v>
      </c>
      <c r="K448" t="s">
        <v>876</v>
      </c>
      <c r="L448" t="s">
        <v>877</v>
      </c>
    </row>
    <row r="449" spans="1:12" x14ac:dyDescent="0.3">
      <c r="A449">
        <v>126011496</v>
      </c>
      <c r="B449" t="s">
        <v>649</v>
      </c>
      <c r="C449">
        <v>12601</v>
      </c>
      <c r="D449" t="s">
        <v>964</v>
      </c>
      <c r="E449">
        <v>126</v>
      </c>
      <c r="F449" t="s">
        <v>961</v>
      </c>
      <c r="G449" t="s">
        <v>874</v>
      </c>
      <c r="H449" t="s">
        <v>6</v>
      </c>
      <c r="I449">
        <v>1</v>
      </c>
      <c r="J449" t="s">
        <v>875</v>
      </c>
      <c r="K449" t="s">
        <v>876</v>
      </c>
      <c r="L449" t="s">
        <v>877</v>
      </c>
    </row>
    <row r="450" spans="1:12" x14ac:dyDescent="0.3">
      <c r="A450">
        <v>124031464</v>
      </c>
      <c r="B450" t="s">
        <v>604</v>
      </c>
      <c r="C450">
        <v>12403</v>
      </c>
      <c r="D450" t="s">
        <v>604</v>
      </c>
      <c r="E450">
        <v>124</v>
      </c>
      <c r="F450" t="s">
        <v>931</v>
      </c>
      <c r="G450" t="s">
        <v>874</v>
      </c>
      <c r="H450" t="s">
        <v>6</v>
      </c>
      <c r="I450">
        <v>1</v>
      </c>
      <c r="J450" t="s">
        <v>875</v>
      </c>
      <c r="K450" t="s">
        <v>876</v>
      </c>
      <c r="L450" t="s">
        <v>877</v>
      </c>
    </row>
    <row r="451" spans="1:12" x14ac:dyDescent="0.3">
      <c r="A451">
        <v>119031667</v>
      </c>
      <c r="B451" t="s">
        <v>492</v>
      </c>
      <c r="C451">
        <v>11903</v>
      </c>
      <c r="D451" t="s">
        <v>973</v>
      </c>
      <c r="E451">
        <v>119</v>
      </c>
      <c r="F451" t="s">
        <v>890</v>
      </c>
      <c r="G451" t="s">
        <v>874</v>
      </c>
      <c r="H451" t="s">
        <v>6</v>
      </c>
      <c r="I451">
        <v>1</v>
      </c>
      <c r="J451" t="s">
        <v>875</v>
      </c>
      <c r="K451" t="s">
        <v>876</v>
      </c>
      <c r="L451" t="s">
        <v>877</v>
      </c>
    </row>
    <row r="452" spans="1:12" x14ac:dyDescent="0.3">
      <c r="A452">
        <v>117021327</v>
      </c>
      <c r="B452" t="s">
        <v>421</v>
      </c>
      <c r="C452">
        <v>11702</v>
      </c>
      <c r="D452" t="s">
        <v>977</v>
      </c>
      <c r="E452">
        <v>117</v>
      </c>
      <c r="F452" t="s">
        <v>907</v>
      </c>
      <c r="G452" t="s">
        <v>874</v>
      </c>
      <c r="H452" t="s">
        <v>6</v>
      </c>
      <c r="I452">
        <v>1</v>
      </c>
      <c r="J452" t="s">
        <v>875</v>
      </c>
      <c r="K452" t="s">
        <v>876</v>
      </c>
      <c r="L452" t="s">
        <v>877</v>
      </c>
    </row>
    <row r="453" spans="1:12" x14ac:dyDescent="0.3">
      <c r="A453">
        <v>123031447</v>
      </c>
      <c r="B453" t="s">
        <v>588</v>
      </c>
      <c r="C453">
        <v>12303</v>
      </c>
      <c r="D453" t="s">
        <v>910</v>
      </c>
      <c r="E453">
        <v>123</v>
      </c>
      <c r="F453" t="s">
        <v>911</v>
      </c>
      <c r="G453" t="s">
        <v>874</v>
      </c>
      <c r="H453" t="s">
        <v>6</v>
      </c>
      <c r="I453">
        <v>1</v>
      </c>
      <c r="J453" t="s">
        <v>875</v>
      </c>
      <c r="K453" t="s">
        <v>876</v>
      </c>
      <c r="L453" t="s">
        <v>877</v>
      </c>
    </row>
    <row r="454" spans="1:12" x14ac:dyDescent="0.3">
      <c r="A454">
        <v>115041301</v>
      </c>
      <c r="B454" t="s">
        <v>387</v>
      </c>
      <c r="C454">
        <v>11504</v>
      </c>
      <c r="D454" t="s">
        <v>937</v>
      </c>
      <c r="E454">
        <v>115</v>
      </c>
      <c r="F454" t="s">
        <v>917</v>
      </c>
      <c r="G454" t="s">
        <v>874</v>
      </c>
      <c r="H454" t="s">
        <v>6</v>
      </c>
      <c r="I454">
        <v>1</v>
      </c>
      <c r="J454" t="s">
        <v>875</v>
      </c>
      <c r="K454" t="s">
        <v>876</v>
      </c>
      <c r="L454" t="s">
        <v>877</v>
      </c>
    </row>
    <row r="455" spans="1:12" x14ac:dyDescent="0.3">
      <c r="A455">
        <v>102011037</v>
      </c>
      <c r="B455" t="s">
        <v>110</v>
      </c>
      <c r="C455">
        <v>10201</v>
      </c>
      <c r="D455" t="s">
        <v>901</v>
      </c>
      <c r="E455">
        <v>102</v>
      </c>
      <c r="F455" t="s">
        <v>902</v>
      </c>
      <c r="G455" t="s">
        <v>874</v>
      </c>
      <c r="H455" t="s">
        <v>6</v>
      </c>
      <c r="I455">
        <v>1</v>
      </c>
      <c r="J455" t="s">
        <v>875</v>
      </c>
      <c r="K455" t="s">
        <v>876</v>
      </c>
      <c r="L455" t="s">
        <v>877</v>
      </c>
    </row>
    <row r="456" spans="1:12" x14ac:dyDescent="0.3">
      <c r="A456">
        <v>117011324</v>
      </c>
      <c r="B456" t="s">
        <v>417</v>
      </c>
      <c r="C456">
        <v>11701</v>
      </c>
      <c r="D456" t="s">
        <v>415</v>
      </c>
      <c r="E456">
        <v>117</v>
      </c>
      <c r="F456" t="s">
        <v>907</v>
      </c>
      <c r="G456" t="s">
        <v>874</v>
      </c>
      <c r="H456" t="s">
        <v>6</v>
      </c>
      <c r="I456">
        <v>1</v>
      </c>
      <c r="J456" t="s">
        <v>875</v>
      </c>
      <c r="K456" t="s">
        <v>876</v>
      </c>
      <c r="L456" t="s">
        <v>877</v>
      </c>
    </row>
    <row r="457" spans="1:12" x14ac:dyDescent="0.3">
      <c r="A457">
        <v>107011546</v>
      </c>
      <c r="B457" t="s">
        <v>211</v>
      </c>
      <c r="C457">
        <v>10701</v>
      </c>
      <c r="D457" t="s">
        <v>925</v>
      </c>
      <c r="E457">
        <v>107</v>
      </c>
      <c r="F457" t="s">
        <v>882</v>
      </c>
      <c r="G457" t="s">
        <v>880</v>
      </c>
      <c r="H457" t="s">
        <v>9</v>
      </c>
      <c r="I457">
        <v>1</v>
      </c>
      <c r="J457" t="s">
        <v>875</v>
      </c>
      <c r="K457" t="s">
        <v>876</v>
      </c>
      <c r="L457" t="s">
        <v>877</v>
      </c>
    </row>
    <row r="458" spans="1:12" x14ac:dyDescent="0.3">
      <c r="A458">
        <v>107011133</v>
      </c>
      <c r="B458" t="s">
        <v>208</v>
      </c>
      <c r="C458">
        <v>10701</v>
      </c>
      <c r="D458" t="s">
        <v>925</v>
      </c>
      <c r="E458">
        <v>107</v>
      </c>
      <c r="F458" t="s">
        <v>882</v>
      </c>
      <c r="G458" t="s">
        <v>880</v>
      </c>
      <c r="H458" t="s">
        <v>9</v>
      </c>
      <c r="I458">
        <v>1</v>
      </c>
      <c r="J458" t="s">
        <v>875</v>
      </c>
      <c r="K458" t="s">
        <v>876</v>
      </c>
      <c r="L458" t="s">
        <v>877</v>
      </c>
    </row>
    <row r="459" spans="1:12" x14ac:dyDescent="0.3">
      <c r="A459">
        <v>108041619</v>
      </c>
      <c r="B459" t="s">
        <v>245</v>
      </c>
      <c r="C459">
        <v>10804</v>
      </c>
      <c r="D459" t="s">
        <v>975</v>
      </c>
      <c r="E459">
        <v>108</v>
      </c>
      <c r="F459" t="s">
        <v>942</v>
      </c>
      <c r="G459" t="s">
        <v>880</v>
      </c>
      <c r="H459" t="s">
        <v>9</v>
      </c>
      <c r="I459">
        <v>1</v>
      </c>
      <c r="J459" t="s">
        <v>875</v>
      </c>
      <c r="K459" t="s">
        <v>876</v>
      </c>
      <c r="L459" t="s">
        <v>877</v>
      </c>
    </row>
    <row r="460" spans="1:12" x14ac:dyDescent="0.3">
      <c r="A460">
        <v>108041620</v>
      </c>
      <c r="B460" t="s">
        <v>246</v>
      </c>
      <c r="C460">
        <v>10804</v>
      </c>
      <c r="D460" t="s">
        <v>975</v>
      </c>
      <c r="E460">
        <v>108</v>
      </c>
      <c r="F460" t="s">
        <v>942</v>
      </c>
      <c r="G460" t="s">
        <v>880</v>
      </c>
      <c r="H460" t="s">
        <v>9</v>
      </c>
      <c r="I460">
        <v>1</v>
      </c>
      <c r="J460" t="s">
        <v>875</v>
      </c>
      <c r="K460" t="s">
        <v>876</v>
      </c>
      <c r="L460" t="s">
        <v>877</v>
      </c>
    </row>
    <row r="461" spans="1:12" x14ac:dyDescent="0.3">
      <c r="A461">
        <v>108041164</v>
      </c>
      <c r="B461" t="s">
        <v>242</v>
      </c>
      <c r="C461">
        <v>10804</v>
      </c>
      <c r="D461" t="s">
        <v>975</v>
      </c>
      <c r="E461">
        <v>108</v>
      </c>
      <c r="F461" t="s">
        <v>942</v>
      </c>
      <c r="G461" t="s">
        <v>880</v>
      </c>
      <c r="H461" t="s">
        <v>9</v>
      </c>
      <c r="I461">
        <v>1</v>
      </c>
      <c r="J461" t="s">
        <v>875</v>
      </c>
      <c r="K461" t="s">
        <v>876</v>
      </c>
      <c r="L461" t="s">
        <v>877</v>
      </c>
    </row>
    <row r="462" spans="1:12" x14ac:dyDescent="0.3">
      <c r="A462">
        <v>108041165</v>
      </c>
      <c r="B462" t="s">
        <v>243</v>
      </c>
      <c r="C462">
        <v>10804</v>
      </c>
      <c r="D462" t="s">
        <v>975</v>
      </c>
      <c r="E462">
        <v>108</v>
      </c>
      <c r="F462" t="s">
        <v>942</v>
      </c>
      <c r="G462" t="s">
        <v>880</v>
      </c>
      <c r="H462" t="s">
        <v>9</v>
      </c>
      <c r="I462">
        <v>1</v>
      </c>
      <c r="J462" t="s">
        <v>875</v>
      </c>
      <c r="K462" t="s">
        <v>876</v>
      </c>
      <c r="L462" t="s">
        <v>877</v>
      </c>
    </row>
    <row r="463" spans="1:12" x14ac:dyDescent="0.3">
      <c r="A463">
        <v>117031333</v>
      </c>
      <c r="B463" t="s">
        <v>428</v>
      </c>
      <c r="C463">
        <v>11703</v>
      </c>
      <c r="D463" t="s">
        <v>944</v>
      </c>
      <c r="E463">
        <v>117</v>
      </c>
      <c r="F463" t="s">
        <v>907</v>
      </c>
      <c r="G463" t="s">
        <v>874</v>
      </c>
      <c r="H463" t="s">
        <v>6</v>
      </c>
      <c r="I463">
        <v>1</v>
      </c>
      <c r="J463" t="s">
        <v>875</v>
      </c>
      <c r="K463" t="s">
        <v>876</v>
      </c>
      <c r="L463" t="s">
        <v>877</v>
      </c>
    </row>
    <row r="464" spans="1:12" x14ac:dyDescent="0.3">
      <c r="A464">
        <v>112031253</v>
      </c>
      <c r="B464" t="s">
        <v>332</v>
      </c>
      <c r="C464">
        <v>11203</v>
      </c>
      <c r="D464" t="s">
        <v>909</v>
      </c>
      <c r="E464">
        <v>112</v>
      </c>
      <c r="F464" t="s">
        <v>906</v>
      </c>
      <c r="G464" t="s">
        <v>880</v>
      </c>
      <c r="H464" t="s">
        <v>9</v>
      </c>
      <c r="I464">
        <v>1</v>
      </c>
      <c r="J464" t="s">
        <v>875</v>
      </c>
      <c r="K464" t="s">
        <v>876</v>
      </c>
      <c r="L464" t="s">
        <v>877</v>
      </c>
    </row>
    <row r="465" spans="1:12" x14ac:dyDescent="0.3">
      <c r="A465">
        <v>127031733</v>
      </c>
      <c r="B465" t="s">
        <v>695</v>
      </c>
      <c r="C465">
        <v>12703</v>
      </c>
      <c r="D465" t="s">
        <v>949</v>
      </c>
      <c r="E465">
        <v>127</v>
      </c>
      <c r="F465" t="s">
        <v>894</v>
      </c>
      <c r="G465" t="s">
        <v>874</v>
      </c>
      <c r="H465" t="s">
        <v>6</v>
      </c>
      <c r="I465">
        <v>1</v>
      </c>
      <c r="J465" t="s">
        <v>875</v>
      </c>
      <c r="K465" t="s">
        <v>876</v>
      </c>
      <c r="L465" t="s">
        <v>877</v>
      </c>
    </row>
    <row r="466" spans="1:12" x14ac:dyDescent="0.3">
      <c r="A466">
        <v>116031318</v>
      </c>
      <c r="B466" t="s">
        <v>412</v>
      </c>
      <c r="C466">
        <v>11603</v>
      </c>
      <c r="D466" t="s">
        <v>928</v>
      </c>
      <c r="E466">
        <v>116</v>
      </c>
      <c r="F466" t="s">
        <v>873</v>
      </c>
      <c r="G466" t="s">
        <v>874</v>
      </c>
      <c r="H466" t="s">
        <v>6</v>
      </c>
      <c r="I466">
        <v>1</v>
      </c>
      <c r="J466" t="s">
        <v>875</v>
      </c>
      <c r="K466" t="s">
        <v>876</v>
      </c>
      <c r="L466" t="s">
        <v>877</v>
      </c>
    </row>
    <row r="467" spans="1:12" x14ac:dyDescent="0.3">
      <c r="A467">
        <v>119021366</v>
      </c>
      <c r="B467" t="s">
        <v>475</v>
      </c>
      <c r="C467">
        <v>11902</v>
      </c>
      <c r="D467" t="s">
        <v>924</v>
      </c>
      <c r="E467">
        <v>119</v>
      </c>
      <c r="F467" t="s">
        <v>890</v>
      </c>
      <c r="G467" t="s">
        <v>874</v>
      </c>
      <c r="H467" t="s">
        <v>6</v>
      </c>
      <c r="I467">
        <v>1</v>
      </c>
      <c r="J467" t="s">
        <v>875</v>
      </c>
      <c r="K467" t="s">
        <v>876</v>
      </c>
      <c r="L467" t="s">
        <v>877</v>
      </c>
    </row>
    <row r="468" spans="1:12" x14ac:dyDescent="0.3">
      <c r="A468">
        <v>126021590</v>
      </c>
      <c r="B468" t="s">
        <v>657</v>
      </c>
      <c r="C468">
        <v>12602</v>
      </c>
      <c r="D468" t="s">
        <v>960</v>
      </c>
      <c r="E468">
        <v>126</v>
      </c>
      <c r="F468" t="s">
        <v>961</v>
      </c>
      <c r="G468" t="s">
        <v>874</v>
      </c>
      <c r="H468" t="s">
        <v>6</v>
      </c>
      <c r="I468">
        <v>1</v>
      </c>
      <c r="J468" t="s">
        <v>875</v>
      </c>
      <c r="K468" t="s">
        <v>876</v>
      </c>
      <c r="L468" t="s">
        <v>877</v>
      </c>
    </row>
    <row r="469" spans="1:12" x14ac:dyDescent="0.3">
      <c r="A469">
        <v>121031409</v>
      </c>
      <c r="B469" t="s">
        <v>540</v>
      </c>
      <c r="C469">
        <v>12103</v>
      </c>
      <c r="D469" t="s">
        <v>967</v>
      </c>
      <c r="E469">
        <v>121</v>
      </c>
      <c r="F469" t="s">
        <v>892</v>
      </c>
      <c r="G469" t="s">
        <v>874</v>
      </c>
      <c r="H469" t="s">
        <v>6</v>
      </c>
      <c r="I469">
        <v>1</v>
      </c>
      <c r="J469" t="s">
        <v>875</v>
      </c>
      <c r="K469" t="s">
        <v>876</v>
      </c>
      <c r="L469" t="s">
        <v>877</v>
      </c>
    </row>
    <row r="470" spans="1:12" x14ac:dyDescent="0.3">
      <c r="A470">
        <v>117031641</v>
      </c>
      <c r="B470" t="s">
        <v>433</v>
      </c>
      <c r="C470">
        <v>11703</v>
      </c>
      <c r="D470" t="s">
        <v>944</v>
      </c>
      <c r="E470">
        <v>117</v>
      </c>
      <c r="F470" t="s">
        <v>907</v>
      </c>
      <c r="G470" t="s">
        <v>874</v>
      </c>
      <c r="H470" t="s">
        <v>6</v>
      </c>
      <c r="I470">
        <v>1</v>
      </c>
      <c r="J470" t="s">
        <v>875</v>
      </c>
      <c r="K470" t="s">
        <v>876</v>
      </c>
      <c r="L470" t="s">
        <v>877</v>
      </c>
    </row>
    <row r="471" spans="1:12" x14ac:dyDescent="0.3">
      <c r="A471">
        <v>116021563</v>
      </c>
      <c r="B471" t="s">
        <v>400</v>
      </c>
      <c r="C471">
        <v>11602</v>
      </c>
      <c r="D471" t="s">
        <v>872</v>
      </c>
      <c r="E471">
        <v>116</v>
      </c>
      <c r="F471" t="s">
        <v>873</v>
      </c>
      <c r="G471" t="s">
        <v>874</v>
      </c>
      <c r="H471" t="s">
        <v>6</v>
      </c>
      <c r="I471">
        <v>1</v>
      </c>
      <c r="J471" t="s">
        <v>875</v>
      </c>
      <c r="K471" t="s">
        <v>876</v>
      </c>
      <c r="L471" t="s">
        <v>877</v>
      </c>
    </row>
    <row r="472" spans="1:12" x14ac:dyDescent="0.3">
      <c r="A472">
        <v>101021009</v>
      </c>
      <c r="B472" t="s">
        <v>75</v>
      </c>
      <c r="C472">
        <v>10102</v>
      </c>
      <c r="D472" t="s">
        <v>75</v>
      </c>
      <c r="E472">
        <v>101</v>
      </c>
      <c r="F472" t="s">
        <v>913</v>
      </c>
      <c r="G472" t="s">
        <v>880</v>
      </c>
      <c r="H472" t="s">
        <v>9</v>
      </c>
      <c r="I472">
        <v>1</v>
      </c>
      <c r="J472" t="s">
        <v>875</v>
      </c>
      <c r="K472" t="s">
        <v>876</v>
      </c>
      <c r="L472" t="s">
        <v>877</v>
      </c>
    </row>
    <row r="473" spans="1:12" x14ac:dyDescent="0.3">
      <c r="A473">
        <v>101021010</v>
      </c>
      <c r="B473" t="s">
        <v>76</v>
      </c>
      <c r="C473">
        <v>10102</v>
      </c>
      <c r="D473" t="s">
        <v>75</v>
      </c>
      <c r="E473">
        <v>101</v>
      </c>
      <c r="F473" t="s">
        <v>913</v>
      </c>
      <c r="G473" t="s">
        <v>880</v>
      </c>
      <c r="H473" t="s">
        <v>9</v>
      </c>
      <c r="I473">
        <v>1</v>
      </c>
      <c r="J473" t="s">
        <v>875</v>
      </c>
      <c r="K473" t="s">
        <v>876</v>
      </c>
      <c r="L473" t="s">
        <v>877</v>
      </c>
    </row>
    <row r="474" spans="1:12" x14ac:dyDescent="0.3">
      <c r="A474">
        <v>101021611</v>
      </c>
      <c r="B474" t="s">
        <v>79</v>
      </c>
      <c r="C474">
        <v>10102</v>
      </c>
      <c r="D474" t="s">
        <v>75</v>
      </c>
      <c r="E474">
        <v>101</v>
      </c>
      <c r="F474" t="s">
        <v>913</v>
      </c>
      <c r="G474" t="s">
        <v>880</v>
      </c>
      <c r="H474" t="s">
        <v>9</v>
      </c>
      <c r="I474">
        <v>1</v>
      </c>
      <c r="J474" t="s">
        <v>875</v>
      </c>
      <c r="K474" t="s">
        <v>876</v>
      </c>
      <c r="L474" t="s">
        <v>877</v>
      </c>
    </row>
    <row r="475" spans="1:12" x14ac:dyDescent="0.3">
      <c r="A475">
        <v>101021012</v>
      </c>
      <c r="B475" t="s">
        <v>77</v>
      </c>
      <c r="C475">
        <v>10102</v>
      </c>
      <c r="D475" t="s">
        <v>75</v>
      </c>
      <c r="E475">
        <v>101</v>
      </c>
      <c r="F475" t="s">
        <v>913</v>
      </c>
      <c r="G475" t="s">
        <v>880</v>
      </c>
      <c r="H475" t="s">
        <v>9</v>
      </c>
      <c r="I475">
        <v>1</v>
      </c>
      <c r="J475" t="s">
        <v>875</v>
      </c>
      <c r="K475" t="s">
        <v>876</v>
      </c>
      <c r="L475" t="s">
        <v>877</v>
      </c>
    </row>
    <row r="476" spans="1:12" x14ac:dyDescent="0.3">
      <c r="A476">
        <v>110041201</v>
      </c>
      <c r="B476" t="s">
        <v>280</v>
      </c>
      <c r="C476">
        <v>11004</v>
      </c>
      <c r="D476" t="s">
        <v>971</v>
      </c>
      <c r="E476">
        <v>110</v>
      </c>
      <c r="F476" t="s">
        <v>888</v>
      </c>
      <c r="G476" t="s">
        <v>880</v>
      </c>
      <c r="H476" t="s">
        <v>9</v>
      </c>
      <c r="I476">
        <v>1</v>
      </c>
      <c r="J476" t="s">
        <v>875</v>
      </c>
      <c r="K476" t="s">
        <v>876</v>
      </c>
      <c r="L476" t="s">
        <v>877</v>
      </c>
    </row>
    <row r="477" spans="1:12" x14ac:dyDescent="0.3">
      <c r="A477">
        <v>118021569</v>
      </c>
      <c r="B477" t="s">
        <v>456</v>
      </c>
      <c r="C477">
        <v>11802</v>
      </c>
      <c r="D477" t="s">
        <v>954</v>
      </c>
      <c r="E477">
        <v>118</v>
      </c>
      <c r="F477" t="s">
        <v>920</v>
      </c>
      <c r="G477" t="s">
        <v>874</v>
      </c>
      <c r="H477" t="s">
        <v>6</v>
      </c>
      <c r="I477">
        <v>1</v>
      </c>
      <c r="J477" t="s">
        <v>875</v>
      </c>
      <c r="K477" t="s">
        <v>876</v>
      </c>
      <c r="L477" t="s">
        <v>877</v>
      </c>
    </row>
    <row r="478" spans="1:12" x14ac:dyDescent="0.3">
      <c r="A478">
        <v>118021570</v>
      </c>
      <c r="B478" t="s">
        <v>457</v>
      </c>
      <c r="C478">
        <v>11802</v>
      </c>
      <c r="D478" t="s">
        <v>954</v>
      </c>
      <c r="E478">
        <v>118</v>
      </c>
      <c r="F478" t="s">
        <v>920</v>
      </c>
      <c r="G478" t="s">
        <v>874</v>
      </c>
      <c r="H478" t="s">
        <v>6</v>
      </c>
      <c r="I478">
        <v>1</v>
      </c>
      <c r="J478" t="s">
        <v>875</v>
      </c>
      <c r="K478" t="s">
        <v>876</v>
      </c>
      <c r="L478" t="s">
        <v>877</v>
      </c>
    </row>
    <row r="479" spans="1:12" x14ac:dyDescent="0.3">
      <c r="A479">
        <v>106031122</v>
      </c>
      <c r="B479" t="s">
        <v>198</v>
      </c>
      <c r="C479">
        <v>10603</v>
      </c>
      <c r="D479" t="s">
        <v>885</v>
      </c>
      <c r="E479">
        <v>106</v>
      </c>
      <c r="F479" t="s">
        <v>886</v>
      </c>
      <c r="G479" t="s">
        <v>880</v>
      </c>
      <c r="H479" t="s">
        <v>9</v>
      </c>
      <c r="I479">
        <v>1</v>
      </c>
      <c r="J479" t="s">
        <v>875</v>
      </c>
      <c r="K479" t="s">
        <v>876</v>
      </c>
      <c r="L479" t="s">
        <v>877</v>
      </c>
    </row>
    <row r="480" spans="1:12" x14ac:dyDescent="0.3">
      <c r="A480">
        <v>117031642</v>
      </c>
      <c r="B480" t="s">
        <v>434</v>
      </c>
      <c r="C480">
        <v>11703</v>
      </c>
      <c r="D480" t="s">
        <v>944</v>
      </c>
      <c r="E480">
        <v>117</v>
      </c>
      <c r="F480" t="s">
        <v>907</v>
      </c>
      <c r="G480" t="s">
        <v>874</v>
      </c>
      <c r="H480" t="s">
        <v>6</v>
      </c>
      <c r="I480">
        <v>1</v>
      </c>
      <c r="J480" t="s">
        <v>875</v>
      </c>
      <c r="K480" t="s">
        <v>876</v>
      </c>
      <c r="L480" t="s">
        <v>877</v>
      </c>
    </row>
    <row r="481" spans="1:12" x14ac:dyDescent="0.3">
      <c r="A481">
        <v>111011211</v>
      </c>
      <c r="B481" t="s">
        <v>290</v>
      </c>
      <c r="C481">
        <v>11101</v>
      </c>
      <c r="D481" t="s">
        <v>923</v>
      </c>
      <c r="E481">
        <v>111</v>
      </c>
      <c r="F481" t="s">
        <v>879</v>
      </c>
      <c r="G481" t="s">
        <v>880</v>
      </c>
      <c r="H481" t="s">
        <v>9</v>
      </c>
      <c r="I481">
        <v>1</v>
      </c>
      <c r="J481" t="s">
        <v>875</v>
      </c>
      <c r="K481" t="s">
        <v>876</v>
      </c>
      <c r="L481" t="s">
        <v>877</v>
      </c>
    </row>
    <row r="482" spans="1:12" x14ac:dyDescent="0.3">
      <c r="A482">
        <v>125011587</v>
      </c>
      <c r="B482" t="s">
        <v>621</v>
      </c>
      <c r="C482">
        <v>12501</v>
      </c>
      <c r="D482" t="s">
        <v>897</v>
      </c>
      <c r="E482">
        <v>125</v>
      </c>
      <c r="F482" t="s">
        <v>898</v>
      </c>
      <c r="G482" t="s">
        <v>874</v>
      </c>
      <c r="H482" t="s">
        <v>6</v>
      </c>
      <c r="I482">
        <v>1</v>
      </c>
      <c r="J482" t="s">
        <v>875</v>
      </c>
      <c r="K482" t="s">
        <v>876</v>
      </c>
      <c r="L482" t="s">
        <v>877</v>
      </c>
    </row>
    <row r="483" spans="1:12" x14ac:dyDescent="0.3">
      <c r="A483">
        <v>119011360</v>
      </c>
      <c r="B483" t="s">
        <v>466</v>
      </c>
      <c r="C483">
        <v>11901</v>
      </c>
      <c r="D483" t="s">
        <v>908</v>
      </c>
      <c r="E483">
        <v>119</v>
      </c>
      <c r="F483" t="s">
        <v>890</v>
      </c>
      <c r="G483" t="s">
        <v>874</v>
      </c>
      <c r="H483" t="s">
        <v>6</v>
      </c>
      <c r="I483">
        <v>1</v>
      </c>
      <c r="J483" t="s">
        <v>875</v>
      </c>
      <c r="K483" t="s">
        <v>876</v>
      </c>
      <c r="L483" t="s">
        <v>877</v>
      </c>
    </row>
    <row r="484" spans="1:12" x14ac:dyDescent="0.3">
      <c r="A484">
        <v>120011673</v>
      </c>
      <c r="B484" t="s">
        <v>507</v>
      </c>
      <c r="C484">
        <v>12001</v>
      </c>
      <c r="D484" t="s">
        <v>952</v>
      </c>
      <c r="E484">
        <v>120</v>
      </c>
      <c r="F484" t="s">
        <v>887</v>
      </c>
      <c r="G484" t="s">
        <v>874</v>
      </c>
      <c r="H484" t="s">
        <v>6</v>
      </c>
      <c r="I484">
        <v>1</v>
      </c>
      <c r="J484" t="s">
        <v>875</v>
      </c>
      <c r="K484" t="s">
        <v>876</v>
      </c>
      <c r="L484" t="s">
        <v>877</v>
      </c>
    </row>
    <row r="485" spans="1:12" x14ac:dyDescent="0.3">
      <c r="A485">
        <v>124041466</v>
      </c>
      <c r="B485" t="s">
        <v>608</v>
      </c>
      <c r="C485">
        <v>12404</v>
      </c>
      <c r="D485" t="s">
        <v>983</v>
      </c>
      <c r="E485">
        <v>124</v>
      </c>
      <c r="F485" t="s">
        <v>931</v>
      </c>
      <c r="G485" t="s">
        <v>874</v>
      </c>
      <c r="H485" t="s">
        <v>6</v>
      </c>
      <c r="I485">
        <v>1</v>
      </c>
      <c r="J485" t="s">
        <v>875</v>
      </c>
      <c r="K485" t="s">
        <v>876</v>
      </c>
      <c r="L485" t="s">
        <v>877</v>
      </c>
    </row>
    <row r="486" spans="1:12" x14ac:dyDescent="0.3">
      <c r="A486">
        <v>116021630</v>
      </c>
      <c r="B486" t="s">
        <v>403</v>
      </c>
      <c r="C486">
        <v>11602</v>
      </c>
      <c r="D486" t="s">
        <v>872</v>
      </c>
      <c r="E486">
        <v>116</v>
      </c>
      <c r="F486" t="s">
        <v>873</v>
      </c>
      <c r="G486" t="s">
        <v>874</v>
      </c>
      <c r="H486" t="s">
        <v>6</v>
      </c>
      <c r="I486">
        <v>1</v>
      </c>
      <c r="J486" t="s">
        <v>875</v>
      </c>
      <c r="K486" t="s">
        <v>876</v>
      </c>
      <c r="L486" t="s">
        <v>877</v>
      </c>
    </row>
    <row r="487" spans="1:12" x14ac:dyDescent="0.3">
      <c r="A487">
        <v>119031373</v>
      </c>
      <c r="B487" t="s">
        <v>487</v>
      </c>
      <c r="C487">
        <v>11903</v>
      </c>
      <c r="D487" t="s">
        <v>973</v>
      </c>
      <c r="E487">
        <v>119</v>
      </c>
      <c r="F487" t="s">
        <v>890</v>
      </c>
      <c r="G487" t="s">
        <v>874</v>
      </c>
      <c r="H487" t="s">
        <v>6</v>
      </c>
      <c r="I487">
        <v>1</v>
      </c>
      <c r="J487" t="s">
        <v>875</v>
      </c>
      <c r="K487" t="s">
        <v>876</v>
      </c>
      <c r="L487" t="s">
        <v>877</v>
      </c>
    </row>
    <row r="488" spans="1:12" x14ac:dyDescent="0.3">
      <c r="A488">
        <v>114021288</v>
      </c>
      <c r="B488" t="s">
        <v>369</v>
      </c>
      <c r="C488">
        <v>11402</v>
      </c>
      <c r="D488" t="s">
        <v>370</v>
      </c>
      <c r="E488">
        <v>114</v>
      </c>
      <c r="F488" t="s">
        <v>927</v>
      </c>
      <c r="G488" t="s">
        <v>880</v>
      </c>
      <c r="H488" t="s">
        <v>9</v>
      </c>
      <c r="I488">
        <v>1</v>
      </c>
      <c r="J488" t="s">
        <v>875</v>
      </c>
      <c r="K488" t="s">
        <v>876</v>
      </c>
      <c r="L488" t="s">
        <v>877</v>
      </c>
    </row>
    <row r="489" spans="1:12" x14ac:dyDescent="0.3">
      <c r="A489">
        <v>119041381</v>
      </c>
      <c r="B489" t="s">
        <v>497</v>
      </c>
      <c r="C489">
        <v>11904</v>
      </c>
      <c r="D489" t="s">
        <v>889</v>
      </c>
      <c r="E489">
        <v>119</v>
      </c>
      <c r="F489" t="s">
        <v>890</v>
      </c>
      <c r="G489" t="s">
        <v>874</v>
      </c>
      <c r="H489" t="s">
        <v>6</v>
      </c>
      <c r="I489">
        <v>1</v>
      </c>
      <c r="J489" t="s">
        <v>875</v>
      </c>
      <c r="K489" t="s">
        <v>876</v>
      </c>
      <c r="L489" t="s">
        <v>877</v>
      </c>
    </row>
    <row r="490" spans="1:12" x14ac:dyDescent="0.3">
      <c r="A490">
        <v>125011475</v>
      </c>
      <c r="B490" t="s">
        <v>615</v>
      </c>
      <c r="C490">
        <v>12501</v>
      </c>
      <c r="D490" t="s">
        <v>897</v>
      </c>
      <c r="E490">
        <v>125</v>
      </c>
      <c r="F490" t="s">
        <v>898</v>
      </c>
      <c r="G490" t="s">
        <v>874</v>
      </c>
      <c r="H490" t="s">
        <v>6</v>
      </c>
      <c r="I490">
        <v>1</v>
      </c>
      <c r="J490" t="s">
        <v>875</v>
      </c>
      <c r="K490" t="s">
        <v>876</v>
      </c>
      <c r="L490" t="s">
        <v>877</v>
      </c>
    </row>
    <row r="491" spans="1:12" x14ac:dyDescent="0.3">
      <c r="A491">
        <v>116031319</v>
      </c>
      <c r="B491" t="s">
        <v>413</v>
      </c>
      <c r="C491">
        <v>11603</v>
      </c>
      <c r="D491" t="s">
        <v>928</v>
      </c>
      <c r="E491">
        <v>116</v>
      </c>
      <c r="F491" t="s">
        <v>873</v>
      </c>
      <c r="G491" t="s">
        <v>874</v>
      </c>
      <c r="H491" t="s">
        <v>6</v>
      </c>
      <c r="I491">
        <v>1</v>
      </c>
      <c r="J491" t="s">
        <v>875</v>
      </c>
      <c r="K491" t="s">
        <v>876</v>
      </c>
      <c r="L491" t="s">
        <v>877</v>
      </c>
    </row>
    <row r="492" spans="1:12" x14ac:dyDescent="0.3">
      <c r="A492">
        <v>118011346</v>
      </c>
      <c r="B492" t="s">
        <v>447</v>
      </c>
      <c r="C492">
        <v>11801</v>
      </c>
      <c r="D492" t="s">
        <v>919</v>
      </c>
      <c r="E492">
        <v>118</v>
      </c>
      <c r="F492" t="s">
        <v>920</v>
      </c>
      <c r="G492" t="s">
        <v>874</v>
      </c>
      <c r="H492" t="s">
        <v>6</v>
      </c>
      <c r="I492">
        <v>1</v>
      </c>
      <c r="J492" t="s">
        <v>875</v>
      </c>
      <c r="K492" t="s">
        <v>876</v>
      </c>
      <c r="L492" t="s">
        <v>877</v>
      </c>
    </row>
    <row r="493" spans="1:12" x14ac:dyDescent="0.3">
      <c r="A493">
        <v>117031643</v>
      </c>
      <c r="B493" t="s">
        <v>435</v>
      </c>
      <c r="C493">
        <v>11703</v>
      </c>
      <c r="D493" t="s">
        <v>944</v>
      </c>
      <c r="E493">
        <v>117</v>
      </c>
      <c r="F493" t="s">
        <v>907</v>
      </c>
      <c r="G493" t="s">
        <v>874</v>
      </c>
      <c r="H493" t="s">
        <v>6</v>
      </c>
      <c r="I493">
        <v>1</v>
      </c>
      <c r="J493" t="s">
        <v>875</v>
      </c>
      <c r="K493" t="s">
        <v>876</v>
      </c>
      <c r="L493" t="s">
        <v>877</v>
      </c>
    </row>
    <row r="494" spans="1:12" x14ac:dyDescent="0.3">
      <c r="A494">
        <v>125041719</v>
      </c>
      <c r="B494" t="s">
        <v>648</v>
      </c>
      <c r="C494">
        <v>12504</v>
      </c>
      <c r="D494" t="s">
        <v>982</v>
      </c>
      <c r="E494">
        <v>125</v>
      </c>
      <c r="F494" t="s">
        <v>898</v>
      </c>
      <c r="G494" t="s">
        <v>874</v>
      </c>
      <c r="H494" t="s">
        <v>6</v>
      </c>
      <c r="I494">
        <v>1</v>
      </c>
      <c r="J494" t="s">
        <v>875</v>
      </c>
      <c r="K494" t="s">
        <v>876</v>
      </c>
      <c r="L494" t="s">
        <v>877</v>
      </c>
    </row>
    <row r="495" spans="1:12" x14ac:dyDescent="0.3">
      <c r="A495">
        <v>119021367</v>
      </c>
      <c r="B495" t="s">
        <v>476</v>
      </c>
      <c r="C495">
        <v>11902</v>
      </c>
      <c r="D495" t="s">
        <v>924</v>
      </c>
      <c r="E495">
        <v>119</v>
      </c>
      <c r="F495" t="s">
        <v>890</v>
      </c>
      <c r="G495" t="s">
        <v>874</v>
      </c>
      <c r="H495" t="s">
        <v>6</v>
      </c>
      <c r="I495">
        <v>1</v>
      </c>
      <c r="J495" t="s">
        <v>875</v>
      </c>
      <c r="K495" t="s">
        <v>876</v>
      </c>
      <c r="L495" t="s">
        <v>877</v>
      </c>
    </row>
    <row r="496" spans="1:12" x14ac:dyDescent="0.3">
      <c r="A496">
        <v>123021444</v>
      </c>
      <c r="B496" t="s">
        <v>581</v>
      </c>
      <c r="C496">
        <v>12302</v>
      </c>
      <c r="D496" t="s">
        <v>938</v>
      </c>
      <c r="E496">
        <v>123</v>
      </c>
      <c r="F496" t="s">
        <v>911</v>
      </c>
      <c r="G496" t="s">
        <v>874</v>
      </c>
      <c r="H496" t="s">
        <v>6</v>
      </c>
      <c r="I496">
        <v>1</v>
      </c>
      <c r="J496" t="s">
        <v>875</v>
      </c>
      <c r="K496" t="s">
        <v>876</v>
      </c>
      <c r="L496" t="s">
        <v>877</v>
      </c>
    </row>
    <row r="497" spans="1:12" x14ac:dyDescent="0.3">
      <c r="A497">
        <v>115041625</v>
      </c>
      <c r="B497" t="s">
        <v>390</v>
      </c>
      <c r="C497">
        <v>11504</v>
      </c>
      <c r="D497" t="s">
        <v>937</v>
      </c>
      <c r="E497">
        <v>115</v>
      </c>
      <c r="F497" t="s">
        <v>917</v>
      </c>
      <c r="G497" t="s">
        <v>874</v>
      </c>
      <c r="H497" t="s">
        <v>6</v>
      </c>
      <c r="I497">
        <v>1</v>
      </c>
      <c r="J497" t="s">
        <v>875</v>
      </c>
      <c r="K497" t="s">
        <v>876</v>
      </c>
      <c r="L497" t="s">
        <v>877</v>
      </c>
    </row>
    <row r="498" spans="1:12" x14ac:dyDescent="0.3">
      <c r="A498">
        <v>128021537</v>
      </c>
      <c r="B498" t="s">
        <v>708</v>
      </c>
      <c r="C498">
        <v>12802</v>
      </c>
      <c r="D498" t="s">
        <v>963</v>
      </c>
      <c r="E498">
        <v>128</v>
      </c>
      <c r="F498" t="s">
        <v>946</v>
      </c>
      <c r="G498" t="s">
        <v>874</v>
      </c>
      <c r="H498" t="s">
        <v>6</v>
      </c>
      <c r="I498">
        <v>1</v>
      </c>
      <c r="J498" t="s">
        <v>875</v>
      </c>
      <c r="K498" t="s">
        <v>876</v>
      </c>
      <c r="L498" t="s">
        <v>877</v>
      </c>
    </row>
    <row r="499" spans="1:12" x14ac:dyDescent="0.3">
      <c r="A499">
        <v>106021615</v>
      </c>
      <c r="B499" t="s">
        <v>191</v>
      </c>
      <c r="C499">
        <v>10602</v>
      </c>
      <c r="D499" t="s">
        <v>188</v>
      </c>
      <c r="E499">
        <v>106</v>
      </c>
      <c r="F499" t="s">
        <v>886</v>
      </c>
      <c r="G499" t="s">
        <v>880</v>
      </c>
      <c r="H499" t="s">
        <v>9</v>
      </c>
      <c r="I499">
        <v>1</v>
      </c>
      <c r="J499" t="s">
        <v>875</v>
      </c>
      <c r="K499" t="s">
        <v>876</v>
      </c>
      <c r="L499" t="s">
        <v>877</v>
      </c>
    </row>
    <row r="500" spans="1:12" x14ac:dyDescent="0.3">
      <c r="A500">
        <v>106021616</v>
      </c>
      <c r="B500" t="s">
        <v>192</v>
      </c>
      <c r="C500">
        <v>10602</v>
      </c>
      <c r="D500" t="s">
        <v>188</v>
      </c>
      <c r="E500">
        <v>106</v>
      </c>
      <c r="F500" t="s">
        <v>886</v>
      </c>
      <c r="G500" t="s">
        <v>880</v>
      </c>
      <c r="H500" t="s">
        <v>9</v>
      </c>
      <c r="I500">
        <v>1</v>
      </c>
      <c r="J500" t="s">
        <v>875</v>
      </c>
      <c r="K500" t="s">
        <v>876</v>
      </c>
      <c r="L500" t="s">
        <v>877</v>
      </c>
    </row>
    <row r="501" spans="1:12" x14ac:dyDescent="0.3">
      <c r="A501">
        <v>126021724</v>
      </c>
      <c r="B501" t="s">
        <v>660</v>
      </c>
      <c r="C501">
        <v>12602</v>
      </c>
      <c r="D501" t="s">
        <v>960</v>
      </c>
      <c r="E501">
        <v>126</v>
      </c>
      <c r="F501" t="s">
        <v>961</v>
      </c>
      <c r="G501" t="s">
        <v>874</v>
      </c>
      <c r="H501" t="s">
        <v>6</v>
      </c>
      <c r="I501">
        <v>1</v>
      </c>
      <c r="J501" t="s">
        <v>875</v>
      </c>
      <c r="K501" t="s">
        <v>876</v>
      </c>
      <c r="L501" t="s">
        <v>877</v>
      </c>
    </row>
    <row r="502" spans="1:12" x14ac:dyDescent="0.3">
      <c r="A502">
        <v>126021725</v>
      </c>
      <c r="B502" t="s">
        <v>661</v>
      </c>
      <c r="C502">
        <v>12602</v>
      </c>
      <c r="D502" t="s">
        <v>960</v>
      </c>
      <c r="E502">
        <v>126</v>
      </c>
      <c r="F502" t="s">
        <v>961</v>
      </c>
      <c r="G502" t="s">
        <v>874</v>
      </c>
      <c r="H502" t="s">
        <v>6</v>
      </c>
      <c r="I502">
        <v>1</v>
      </c>
      <c r="J502" t="s">
        <v>875</v>
      </c>
      <c r="K502" t="s">
        <v>876</v>
      </c>
      <c r="L502" t="s">
        <v>877</v>
      </c>
    </row>
    <row r="503" spans="1:12" x14ac:dyDescent="0.3">
      <c r="A503">
        <v>119041382</v>
      </c>
      <c r="B503" t="s">
        <v>498</v>
      </c>
      <c r="C503">
        <v>11904</v>
      </c>
      <c r="D503" t="s">
        <v>889</v>
      </c>
      <c r="E503">
        <v>119</v>
      </c>
      <c r="F503" t="s">
        <v>890</v>
      </c>
      <c r="G503" t="s">
        <v>874</v>
      </c>
      <c r="H503" t="s">
        <v>6</v>
      </c>
      <c r="I503">
        <v>1</v>
      </c>
      <c r="J503" t="s">
        <v>875</v>
      </c>
      <c r="K503" t="s">
        <v>876</v>
      </c>
      <c r="L503" t="s">
        <v>877</v>
      </c>
    </row>
    <row r="504" spans="1:12" x14ac:dyDescent="0.3">
      <c r="A504">
        <v>102011038</v>
      </c>
      <c r="B504" t="s">
        <v>111</v>
      </c>
      <c r="C504">
        <v>10201</v>
      </c>
      <c r="D504" t="s">
        <v>901</v>
      </c>
      <c r="E504">
        <v>102</v>
      </c>
      <c r="F504" t="s">
        <v>902</v>
      </c>
      <c r="G504" t="s">
        <v>874</v>
      </c>
      <c r="H504" t="s">
        <v>6</v>
      </c>
      <c r="I504">
        <v>1</v>
      </c>
      <c r="J504" t="s">
        <v>875</v>
      </c>
      <c r="K504" t="s">
        <v>876</v>
      </c>
      <c r="L504" t="s">
        <v>877</v>
      </c>
    </row>
    <row r="505" spans="1:12" x14ac:dyDescent="0.3">
      <c r="A505">
        <v>104021089</v>
      </c>
      <c r="B505" t="s">
        <v>163</v>
      </c>
      <c r="C505">
        <v>10402</v>
      </c>
      <c r="D505" t="s">
        <v>921</v>
      </c>
      <c r="E505">
        <v>104</v>
      </c>
      <c r="F505" t="s">
        <v>922</v>
      </c>
      <c r="G505" t="s">
        <v>880</v>
      </c>
      <c r="H505" t="s">
        <v>9</v>
      </c>
      <c r="I505">
        <v>1</v>
      </c>
      <c r="J505" t="s">
        <v>875</v>
      </c>
      <c r="K505" t="s">
        <v>876</v>
      </c>
      <c r="L505" t="s">
        <v>877</v>
      </c>
    </row>
    <row r="506" spans="1:12" x14ac:dyDescent="0.3">
      <c r="A506">
        <v>116021632</v>
      </c>
      <c r="B506" t="s">
        <v>405</v>
      </c>
      <c r="C506">
        <v>11602</v>
      </c>
      <c r="D506" t="s">
        <v>872</v>
      </c>
      <c r="E506">
        <v>116</v>
      </c>
      <c r="F506" t="s">
        <v>873</v>
      </c>
      <c r="G506" t="s">
        <v>874</v>
      </c>
      <c r="H506" t="s">
        <v>6</v>
      </c>
      <c r="I506">
        <v>1</v>
      </c>
      <c r="J506" t="s">
        <v>875</v>
      </c>
      <c r="K506" t="s">
        <v>876</v>
      </c>
      <c r="L506" t="s">
        <v>877</v>
      </c>
    </row>
    <row r="507" spans="1:12" x14ac:dyDescent="0.3">
      <c r="A507">
        <v>116021631</v>
      </c>
      <c r="B507" t="s">
        <v>404</v>
      </c>
      <c r="C507">
        <v>11602</v>
      </c>
      <c r="D507" t="s">
        <v>872</v>
      </c>
      <c r="E507">
        <v>116</v>
      </c>
      <c r="F507" t="s">
        <v>873</v>
      </c>
      <c r="G507" t="s">
        <v>874</v>
      </c>
      <c r="H507" t="s">
        <v>6</v>
      </c>
      <c r="I507">
        <v>1</v>
      </c>
      <c r="J507" t="s">
        <v>875</v>
      </c>
      <c r="K507" t="s">
        <v>876</v>
      </c>
      <c r="L507" t="s">
        <v>877</v>
      </c>
    </row>
    <row r="508" spans="1:12" x14ac:dyDescent="0.3">
      <c r="A508">
        <v>106041128</v>
      </c>
      <c r="B508" t="s">
        <v>204</v>
      </c>
      <c r="C508">
        <v>10604</v>
      </c>
      <c r="D508" t="s">
        <v>980</v>
      </c>
      <c r="E508">
        <v>106</v>
      </c>
      <c r="F508" t="s">
        <v>886</v>
      </c>
      <c r="G508" t="s">
        <v>880</v>
      </c>
      <c r="H508" t="s">
        <v>9</v>
      </c>
      <c r="I508">
        <v>1</v>
      </c>
      <c r="J508" t="s">
        <v>875</v>
      </c>
      <c r="K508" t="s">
        <v>876</v>
      </c>
      <c r="L508" t="s">
        <v>877</v>
      </c>
    </row>
    <row r="509" spans="1:12" x14ac:dyDescent="0.3">
      <c r="A509">
        <v>106041129</v>
      </c>
      <c r="B509" t="s">
        <v>205</v>
      </c>
      <c r="C509">
        <v>10604</v>
      </c>
      <c r="D509" t="s">
        <v>980</v>
      </c>
      <c r="E509">
        <v>106</v>
      </c>
      <c r="F509" t="s">
        <v>886</v>
      </c>
      <c r="G509" t="s">
        <v>880</v>
      </c>
      <c r="H509" t="s">
        <v>9</v>
      </c>
      <c r="I509">
        <v>1</v>
      </c>
      <c r="J509" t="s">
        <v>875</v>
      </c>
      <c r="K509" t="s">
        <v>876</v>
      </c>
      <c r="L509" t="s">
        <v>877</v>
      </c>
    </row>
    <row r="510" spans="1:12" x14ac:dyDescent="0.3">
      <c r="A510">
        <v>106031123</v>
      </c>
      <c r="B510" t="s">
        <v>199</v>
      </c>
      <c r="C510">
        <v>10603</v>
      </c>
      <c r="D510" t="s">
        <v>885</v>
      </c>
      <c r="E510">
        <v>106</v>
      </c>
      <c r="F510" t="s">
        <v>886</v>
      </c>
      <c r="G510" t="s">
        <v>880</v>
      </c>
      <c r="H510" t="s">
        <v>9</v>
      </c>
      <c r="I510">
        <v>1</v>
      </c>
      <c r="J510" t="s">
        <v>875</v>
      </c>
      <c r="K510" t="s">
        <v>876</v>
      </c>
      <c r="L510" t="s">
        <v>877</v>
      </c>
    </row>
    <row r="511" spans="1:12" x14ac:dyDescent="0.3">
      <c r="A511">
        <v>116011626</v>
      </c>
      <c r="B511" t="s">
        <v>396</v>
      </c>
      <c r="C511">
        <v>11601</v>
      </c>
      <c r="D511" t="s">
        <v>932</v>
      </c>
      <c r="E511">
        <v>116</v>
      </c>
      <c r="F511" t="s">
        <v>873</v>
      </c>
      <c r="G511" t="s">
        <v>874</v>
      </c>
      <c r="H511" t="s">
        <v>6</v>
      </c>
      <c r="I511">
        <v>1</v>
      </c>
      <c r="J511" t="s">
        <v>875</v>
      </c>
      <c r="K511" t="s">
        <v>876</v>
      </c>
      <c r="L511" t="s">
        <v>877</v>
      </c>
    </row>
    <row r="512" spans="1:12" x14ac:dyDescent="0.3">
      <c r="A512">
        <v>107031141</v>
      </c>
      <c r="B512" t="s">
        <v>219</v>
      </c>
      <c r="C512">
        <v>10703</v>
      </c>
      <c r="D512" t="s">
        <v>881</v>
      </c>
      <c r="E512">
        <v>107</v>
      </c>
      <c r="F512" t="s">
        <v>882</v>
      </c>
      <c r="G512" t="s">
        <v>880</v>
      </c>
      <c r="H512" t="s">
        <v>9</v>
      </c>
      <c r="I512">
        <v>1</v>
      </c>
      <c r="J512" t="s">
        <v>875</v>
      </c>
      <c r="K512" t="s">
        <v>876</v>
      </c>
      <c r="L512" t="s">
        <v>877</v>
      </c>
    </row>
    <row r="513" spans="1:12" x14ac:dyDescent="0.3">
      <c r="A513">
        <v>107031142</v>
      </c>
      <c r="B513" t="s">
        <v>220</v>
      </c>
      <c r="C513">
        <v>10703</v>
      </c>
      <c r="D513" t="s">
        <v>881</v>
      </c>
      <c r="E513">
        <v>107</v>
      </c>
      <c r="F513" t="s">
        <v>882</v>
      </c>
      <c r="G513" t="s">
        <v>880</v>
      </c>
      <c r="H513" t="s">
        <v>9</v>
      </c>
      <c r="I513">
        <v>1</v>
      </c>
      <c r="J513" t="s">
        <v>875</v>
      </c>
      <c r="K513" t="s">
        <v>876</v>
      </c>
      <c r="L513" t="s">
        <v>877</v>
      </c>
    </row>
    <row r="514" spans="1:12" x14ac:dyDescent="0.3">
      <c r="A514">
        <v>111031231</v>
      </c>
      <c r="B514" t="s">
        <v>310</v>
      </c>
      <c r="C514">
        <v>11103</v>
      </c>
      <c r="D514" t="s">
        <v>878</v>
      </c>
      <c r="E514">
        <v>111</v>
      </c>
      <c r="F514" t="s">
        <v>879</v>
      </c>
      <c r="G514" t="s">
        <v>880</v>
      </c>
      <c r="H514" t="s">
        <v>9</v>
      </c>
      <c r="I514">
        <v>1</v>
      </c>
      <c r="J514" t="s">
        <v>875</v>
      </c>
      <c r="K514" t="s">
        <v>876</v>
      </c>
      <c r="L514" t="s">
        <v>877</v>
      </c>
    </row>
    <row r="515" spans="1:12" x14ac:dyDescent="0.3">
      <c r="A515">
        <v>125011709</v>
      </c>
      <c r="B515" t="s">
        <v>622</v>
      </c>
      <c r="C515">
        <v>12501</v>
      </c>
      <c r="D515" t="s">
        <v>897</v>
      </c>
      <c r="E515">
        <v>125</v>
      </c>
      <c r="F515" t="s">
        <v>898</v>
      </c>
      <c r="G515" t="s">
        <v>874</v>
      </c>
      <c r="H515" t="s">
        <v>6</v>
      </c>
      <c r="I515">
        <v>1</v>
      </c>
      <c r="J515" t="s">
        <v>875</v>
      </c>
      <c r="K515" t="s">
        <v>876</v>
      </c>
      <c r="L515" t="s">
        <v>877</v>
      </c>
    </row>
    <row r="516" spans="1:12" x14ac:dyDescent="0.3">
      <c r="A516">
        <v>106011112</v>
      </c>
      <c r="B516" t="s">
        <v>186</v>
      </c>
      <c r="C516">
        <v>10601</v>
      </c>
      <c r="D516" t="s">
        <v>939</v>
      </c>
      <c r="E516">
        <v>106</v>
      </c>
      <c r="F516" t="s">
        <v>886</v>
      </c>
      <c r="G516" t="s">
        <v>880</v>
      </c>
      <c r="H516" t="s">
        <v>9</v>
      </c>
      <c r="I516">
        <v>1</v>
      </c>
      <c r="J516" t="s">
        <v>875</v>
      </c>
      <c r="K516" t="s">
        <v>876</v>
      </c>
      <c r="L516" t="s">
        <v>877</v>
      </c>
    </row>
    <row r="517" spans="1:12" x14ac:dyDescent="0.3">
      <c r="A517">
        <v>106011113</v>
      </c>
      <c r="B517" t="s">
        <v>187</v>
      </c>
      <c r="C517">
        <v>10601</v>
      </c>
      <c r="D517" t="s">
        <v>939</v>
      </c>
      <c r="E517">
        <v>106</v>
      </c>
      <c r="F517" t="s">
        <v>886</v>
      </c>
      <c r="G517" t="s">
        <v>880</v>
      </c>
      <c r="H517" t="s">
        <v>9</v>
      </c>
      <c r="I517">
        <v>1</v>
      </c>
      <c r="J517" t="s">
        <v>875</v>
      </c>
      <c r="K517" t="s">
        <v>876</v>
      </c>
      <c r="L517" t="s">
        <v>877</v>
      </c>
    </row>
    <row r="518" spans="1:12" x14ac:dyDescent="0.3">
      <c r="A518">
        <v>127021519</v>
      </c>
      <c r="B518" t="s">
        <v>684</v>
      </c>
      <c r="C518">
        <v>12702</v>
      </c>
      <c r="D518" t="s">
        <v>680</v>
      </c>
      <c r="E518">
        <v>127</v>
      </c>
      <c r="F518" t="s">
        <v>894</v>
      </c>
      <c r="G518" t="s">
        <v>874</v>
      </c>
      <c r="H518" t="s">
        <v>6</v>
      </c>
      <c r="I518">
        <v>1</v>
      </c>
      <c r="J518" t="s">
        <v>875</v>
      </c>
      <c r="K518" t="s">
        <v>876</v>
      </c>
      <c r="L518" t="s">
        <v>877</v>
      </c>
    </row>
    <row r="519" spans="1:12" x14ac:dyDescent="0.3">
      <c r="A519">
        <v>125031486</v>
      </c>
      <c r="B519" t="s">
        <v>633</v>
      </c>
      <c r="C519">
        <v>12503</v>
      </c>
      <c r="D519" t="s">
        <v>950</v>
      </c>
      <c r="E519">
        <v>125</v>
      </c>
      <c r="F519" t="s">
        <v>898</v>
      </c>
      <c r="G519" t="s">
        <v>874</v>
      </c>
      <c r="H519" t="s">
        <v>6</v>
      </c>
      <c r="I519">
        <v>1</v>
      </c>
      <c r="J519" t="s">
        <v>875</v>
      </c>
      <c r="K519" t="s">
        <v>876</v>
      </c>
      <c r="L519" t="s">
        <v>877</v>
      </c>
    </row>
    <row r="520" spans="1:12" x14ac:dyDescent="0.3">
      <c r="A520">
        <v>118021654</v>
      </c>
      <c r="B520" t="s">
        <v>461</v>
      </c>
      <c r="C520">
        <v>11802</v>
      </c>
      <c r="D520" t="s">
        <v>954</v>
      </c>
      <c r="E520">
        <v>118</v>
      </c>
      <c r="F520" t="s">
        <v>920</v>
      </c>
      <c r="G520" t="s">
        <v>874</v>
      </c>
      <c r="H520" t="s">
        <v>6</v>
      </c>
      <c r="I520">
        <v>1</v>
      </c>
      <c r="J520" t="s">
        <v>875</v>
      </c>
      <c r="K520" t="s">
        <v>876</v>
      </c>
      <c r="L520" t="s">
        <v>877</v>
      </c>
    </row>
    <row r="521" spans="1:12" x14ac:dyDescent="0.3">
      <c r="A521">
        <v>119031374</v>
      </c>
      <c r="B521" t="s">
        <v>488</v>
      </c>
      <c r="C521">
        <v>11903</v>
      </c>
      <c r="D521" t="s">
        <v>973</v>
      </c>
      <c r="E521">
        <v>119</v>
      </c>
      <c r="F521" t="s">
        <v>890</v>
      </c>
      <c r="G521" t="s">
        <v>874</v>
      </c>
      <c r="H521" t="s">
        <v>6</v>
      </c>
      <c r="I521">
        <v>1</v>
      </c>
      <c r="J521" t="s">
        <v>875</v>
      </c>
      <c r="K521" t="s">
        <v>876</v>
      </c>
      <c r="L521" t="s">
        <v>877</v>
      </c>
    </row>
    <row r="522" spans="1:12" x14ac:dyDescent="0.3">
      <c r="A522">
        <v>125031716</v>
      </c>
      <c r="B522" t="s">
        <v>638</v>
      </c>
      <c r="C522">
        <v>12503</v>
      </c>
      <c r="D522" t="s">
        <v>950</v>
      </c>
      <c r="E522">
        <v>125</v>
      </c>
      <c r="F522" t="s">
        <v>898</v>
      </c>
      <c r="G522" t="s">
        <v>874</v>
      </c>
      <c r="H522" t="s">
        <v>6</v>
      </c>
      <c r="I522">
        <v>1</v>
      </c>
      <c r="J522" t="s">
        <v>875</v>
      </c>
      <c r="K522" t="s">
        <v>876</v>
      </c>
      <c r="L522" t="s">
        <v>877</v>
      </c>
    </row>
    <row r="523" spans="1:12" x14ac:dyDescent="0.3">
      <c r="A523">
        <v>108021160</v>
      </c>
      <c r="B523" t="s">
        <v>239</v>
      </c>
      <c r="C523">
        <v>10802</v>
      </c>
      <c r="D523" t="s">
        <v>974</v>
      </c>
      <c r="E523">
        <v>108</v>
      </c>
      <c r="F523" t="s">
        <v>942</v>
      </c>
      <c r="G523" t="s">
        <v>880</v>
      </c>
      <c r="H523" t="s">
        <v>9</v>
      </c>
      <c r="I523">
        <v>1</v>
      </c>
      <c r="J523" t="s">
        <v>875</v>
      </c>
      <c r="K523" t="s">
        <v>876</v>
      </c>
      <c r="L523" t="s">
        <v>877</v>
      </c>
    </row>
    <row r="524" spans="1:12" x14ac:dyDescent="0.3">
      <c r="A524">
        <v>114021289</v>
      </c>
      <c r="B524" t="s">
        <v>370</v>
      </c>
      <c r="C524">
        <v>11402</v>
      </c>
      <c r="D524" t="s">
        <v>370</v>
      </c>
      <c r="E524">
        <v>114</v>
      </c>
      <c r="F524" t="s">
        <v>927</v>
      </c>
      <c r="G524" t="s">
        <v>880</v>
      </c>
      <c r="H524" t="s">
        <v>9</v>
      </c>
      <c r="I524">
        <v>1</v>
      </c>
      <c r="J524" t="s">
        <v>875</v>
      </c>
      <c r="K524" t="s">
        <v>876</v>
      </c>
      <c r="L524" t="s">
        <v>877</v>
      </c>
    </row>
    <row r="525" spans="1:12" x14ac:dyDescent="0.3">
      <c r="A525">
        <v>123011702</v>
      </c>
      <c r="B525" t="s">
        <v>574</v>
      </c>
      <c r="C525">
        <v>12301</v>
      </c>
      <c r="D525" t="s">
        <v>943</v>
      </c>
      <c r="E525">
        <v>123</v>
      </c>
      <c r="F525" t="s">
        <v>911</v>
      </c>
      <c r="G525" t="s">
        <v>874</v>
      </c>
      <c r="H525" t="s">
        <v>6</v>
      </c>
      <c r="I525">
        <v>1</v>
      </c>
      <c r="J525" t="s">
        <v>875</v>
      </c>
      <c r="K525" t="s">
        <v>876</v>
      </c>
      <c r="L525" t="s">
        <v>877</v>
      </c>
    </row>
    <row r="526" spans="1:12" x14ac:dyDescent="0.3">
      <c r="A526">
        <v>124011454</v>
      </c>
      <c r="B526" t="s">
        <v>595</v>
      </c>
      <c r="C526">
        <v>12401</v>
      </c>
      <c r="D526" t="s">
        <v>930</v>
      </c>
      <c r="E526">
        <v>124</v>
      </c>
      <c r="F526" t="s">
        <v>931</v>
      </c>
      <c r="G526" t="s">
        <v>874</v>
      </c>
      <c r="H526" t="s">
        <v>6</v>
      </c>
      <c r="I526">
        <v>1</v>
      </c>
      <c r="J526" t="s">
        <v>875</v>
      </c>
      <c r="K526" t="s">
        <v>876</v>
      </c>
      <c r="L526" t="s">
        <v>877</v>
      </c>
    </row>
    <row r="527" spans="1:12" x14ac:dyDescent="0.3">
      <c r="A527">
        <v>124051470</v>
      </c>
      <c r="B527" t="s">
        <v>612</v>
      </c>
      <c r="C527">
        <v>12405</v>
      </c>
      <c r="D527" t="s">
        <v>951</v>
      </c>
      <c r="E527">
        <v>124</v>
      </c>
      <c r="F527" t="s">
        <v>931</v>
      </c>
      <c r="G527" t="s">
        <v>874</v>
      </c>
      <c r="H527" t="s">
        <v>6</v>
      </c>
      <c r="I527">
        <v>1</v>
      </c>
      <c r="J527" t="s">
        <v>875</v>
      </c>
      <c r="K527" t="s">
        <v>876</v>
      </c>
      <c r="L527" t="s">
        <v>877</v>
      </c>
    </row>
    <row r="528" spans="1:12" x14ac:dyDescent="0.3">
      <c r="A528">
        <v>114011279</v>
      </c>
      <c r="B528" t="s">
        <v>360</v>
      </c>
      <c r="C528">
        <v>11401</v>
      </c>
      <c r="D528" t="s">
        <v>926</v>
      </c>
      <c r="E528">
        <v>114</v>
      </c>
      <c r="F528" t="s">
        <v>927</v>
      </c>
      <c r="G528" t="s">
        <v>880</v>
      </c>
      <c r="H528" t="s">
        <v>9</v>
      </c>
      <c r="I528">
        <v>1</v>
      </c>
      <c r="J528" t="s">
        <v>875</v>
      </c>
      <c r="K528" t="s">
        <v>876</v>
      </c>
      <c r="L528" t="s">
        <v>877</v>
      </c>
    </row>
    <row r="529" spans="1:12" x14ac:dyDescent="0.3">
      <c r="A529">
        <v>121031410</v>
      </c>
      <c r="B529" t="s">
        <v>541</v>
      </c>
      <c r="C529">
        <v>12103</v>
      </c>
      <c r="D529" t="s">
        <v>967</v>
      </c>
      <c r="E529">
        <v>121</v>
      </c>
      <c r="F529" t="s">
        <v>892</v>
      </c>
      <c r="G529" t="s">
        <v>874</v>
      </c>
      <c r="H529" t="s">
        <v>6</v>
      </c>
      <c r="I529">
        <v>1</v>
      </c>
      <c r="J529" t="s">
        <v>875</v>
      </c>
      <c r="K529" t="s">
        <v>876</v>
      </c>
      <c r="L529" t="s">
        <v>877</v>
      </c>
    </row>
    <row r="530" spans="1:12" x14ac:dyDescent="0.3">
      <c r="A530">
        <v>127021520</v>
      </c>
      <c r="B530" t="s">
        <v>685</v>
      </c>
      <c r="C530">
        <v>12702</v>
      </c>
      <c r="D530" t="s">
        <v>680</v>
      </c>
      <c r="E530">
        <v>127</v>
      </c>
      <c r="F530" t="s">
        <v>894</v>
      </c>
      <c r="G530" t="s">
        <v>874</v>
      </c>
      <c r="H530" t="s">
        <v>6</v>
      </c>
      <c r="I530">
        <v>1</v>
      </c>
      <c r="J530" t="s">
        <v>875</v>
      </c>
      <c r="K530" t="s">
        <v>876</v>
      </c>
      <c r="L530" t="s">
        <v>877</v>
      </c>
    </row>
    <row r="531" spans="1:12" x14ac:dyDescent="0.3">
      <c r="A531">
        <v>121011401</v>
      </c>
      <c r="B531" t="s">
        <v>525</v>
      </c>
      <c r="C531">
        <v>12101</v>
      </c>
      <c r="D531" t="s">
        <v>891</v>
      </c>
      <c r="E531">
        <v>121</v>
      </c>
      <c r="F531" t="s">
        <v>892</v>
      </c>
      <c r="G531" t="s">
        <v>874</v>
      </c>
      <c r="H531" t="s">
        <v>6</v>
      </c>
      <c r="I531">
        <v>1</v>
      </c>
      <c r="J531" t="s">
        <v>875</v>
      </c>
      <c r="K531" t="s">
        <v>876</v>
      </c>
      <c r="L531" t="s">
        <v>877</v>
      </c>
    </row>
    <row r="532" spans="1:12" x14ac:dyDescent="0.3">
      <c r="A532">
        <v>124051581</v>
      </c>
      <c r="B532" t="s">
        <v>614</v>
      </c>
      <c r="C532">
        <v>12405</v>
      </c>
      <c r="D532" t="s">
        <v>951</v>
      </c>
      <c r="E532">
        <v>124</v>
      </c>
      <c r="F532" t="s">
        <v>931</v>
      </c>
      <c r="G532" t="s">
        <v>874</v>
      </c>
      <c r="H532" t="s">
        <v>6</v>
      </c>
      <c r="I532">
        <v>1</v>
      </c>
      <c r="J532" t="s">
        <v>875</v>
      </c>
      <c r="K532" t="s">
        <v>876</v>
      </c>
      <c r="L532" t="s">
        <v>877</v>
      </c>
    </row>
    <row r="533" spans="1:12" x14ac:dyDescent="0.3">
      <c r="A533">
        <v>116021633</v>
      </c>
      <c r="B533" t="s">
        <v>406</v>
      </c>
      <c r="C533">
        <v>11602</v>
      </c>
      <c r="D533" t="s">
        <v>872</v>
      </c>
      <c r="E533">
        <v>116</v>
      </c>
      <c r="F533" t="s">
        <v>873</v>
      </c>
      <c r="G533" t="s">
        <v>874</v>
      </c>
      <c r="H533" t="s">
        <v>6</v>
      </c>
      <c r="I533">
        <v>1</v>
      </c>
      <c r="J533" t="s">
        <v>875</v>
      </c>
      <c r="K533" t="s">
        <v>876</v>
      </c>
      <c r="L533" t="s">
        <v>877</v>
      </c>
    </row>
    <row r="534" spans="1:12" x14ac:dyDescent="0.3">
      <c r="A534">
        <v>111031232</v>
      </c>
      <c r="B534" t="s">
        <v>311</v>
      </c>
      <c r="C534">
        <v>11103</v>
      </c>
      <c r="D534" t="s">
        <v>878</v>
      </c>
      <c r="E534">
        <v>111</v>
      </c>
      <c r="F534" t="s">
        <v>879</v>
      </c>
      <c r="G534" t="s">
        <v>880</v>
      </c>
      <c r="H534" t="s">
        <v>9</v>
      </c>
      <c r="I534">
        <v>1</v>
      </c>
      <c r="J534" t="s">
        <v>875</v>
      </c>
      <c r="K534" t="s">
        <v>876</v>
      </c>
      <c r="L534" t="s">
        <v>877</v>
      </c>
    </row>
    <row r="535" spans="1:12" x14ac:dyDescent="0.3">
      <c r="A535">
        <v>120031680</v>
      </c>
      <c r="B535" t="s">
        <v>522</v>
      </c>
      <c r="C535">
        <v>12003</v>
      </c>
      <c r="D535" t="s">
        <v>895</v>
      </c>
      <c r="E535">
        <v>120</v>
      </c>
      <c r="F535" t="s">
        <v>887</v>
      </c>
      <c r="G535" t="s">
        <v>874</v>
      </c>
      <c r="H535" t="s">
        <v>6</v>
      </c>
      <c r="I535">
        <v>1</v>
      </c>
      <c r="J535" t="s">
        <v>875</v>
      </c>
      <c r="K535" t="s">
        <v>876</v>
      </c>
      <c r="L535" t="s">
        <v>877</v>
      </c>
    </row>
    <row r="536" spans="1:12" x14ac:dyDescent="0.3">
      <c r="A536">
        <v>120031681</v>
      </c>
      <c r="B536" t="s">
        <v>523</v>
      </c>
      <c r="C536">
        <v>12003</v>
      </c>
      <c r="D536" t="s">
        <v>895</v>
      </c>
      <c r="E536">
        <v>120</v>
      </c>
      <c r="F536" t="s">
        <v>887</v>
      </c>
      <c r="G536" t="s">
        <v>874</v>
      </c>
      <c r="H536" t="s">
        <v>6</v>
      </c>
      <c r="I536">
        <v>1</v>
      </c>
      <c r="J536" t="s">
        <v>875</v>
      </c>
      <c r="K536" t="s">
        <v>876</v>
      </c>
      <c r="L536" t="s">
        <v>877</v>
      </c>
    </row>
    <row r="537" spans="1:12" x14ac:dyDescent="0.3">
      <c r="A537">
        <v>120031576</v>
      </c>
      <c r="B537" t="s">
        <v>517</v>
      </c>
      <c r="C537">
        <v>12003</v>
      </c>
      <c r="D537" t="s">
        <v>895</v>
      </c>
      <c r="E537">
        <v>120</v>
      </c>
      <c r="F537" t="s">
        <v>887</v>
      </c>
      <c r="G537" t="s">
        <v>874</v>
      </c>
      <c r="H537" t="s">
        <v>6</v>
      </c>
      <c r="I537">
        <v>1</v>
      </c>
      <c r="J537" t="s">
        <v>875</v>
      </c>
      <c r="K537" t="s">
        <v>876</v>
      </c>
      <c r="L537" t="s">
        <v>877</v>
      </c>
    </row>
    <row r="538" spans="1:12" x14ac:dyDescent="0.3">
      <c r="A538">
        <v>102021052</v>
      </c>
      <c r="B538" t="s">
        <v>125</v>
      </c>
      <c r="C538">
        <v>10202</v>
      </c>
      <c r="D538" t="s">
        <v>130</v>
      </c>
      <c r="E538">
        <v>102</v>
      </c>
      <c r="F538" t="s">
        <v>902</v>
      </c>
      <c r="G538" t="s">
        <v>874</v>
      </c>
      <c r="H538" t="s">
        <v>6</v>
      </c>
      <c r="I538">
        <v>1</v>
      </c>
      <c r="J538" t="s">
        <v>875</v>
      </c>
      <c r="K538" t="s">
        <v>876</v>
      </c>
      <c r="L538" t="s">
        <v>877</v>
      </c>
    </row>
    <row r="539" spans="1:12" x14ac:dyDescent="0.3">
      <c r="A539">
        <v>117031336</v>
      </c>
      <c r="B539" t="s">
        <v>429</v>
      </c>
      <c r="C539">
        <v>11703</v>
      </c>
      <c r="D539" t="s">
        <v>944</v>
      </c>
      <c r="E539">
        <v>117</v>
      </c>
      <c r="F539" t="s">
        <v>907</v>
      </c>
      <c r="G539" t="s">
        <v>874</v>
      </c>
      <c r="H539" t="s">
        <v>6</v>
      </c>
      <c r="I539">
        <v>1</v>
      </c>
      <c r="J539" t="s">
        <v>875</v>
      </c>
      <c r="K539" t="s">
        <v>876</v>
      </c>
      <c r="L539" t="s">
        <v>877</v>
      </c>
    </row>
    <row r="540" spans="1:12" x14ac:dyDescent="0.3">
      <c r="A540">
        <v>114011280</v>
      </c>
      <c r="B540" t="s">
        <v>361</v>
      </c>
      <c r="C540">
        <v>11401</v>
      </c>
      <c r="D540" t="s">
        <v>926</v>
      </c>
      <c r="E540">
        <v>114</v>
      </c>
      <c r="F540" t="s">
        <v>927</v>
      </c>
      <c r="G540" t="s">
        <v>880</v>
      </c>
      <c r="H540" t="s">
        <v>9</v>
      </c>
      <c r="I540">
        <v>1</v>
      </c>
      <c r="J540" t="s">
        <v>875</v>
      </c>
      <c r="K540" t="s">
        <v>876</v>
      </c>
      <c r="L540" t="s">
        <v>877</v>
      </c>
    </row>
    <row r="541" spans="1:12" x14ac:dyDescent="0.3">
      <c r="A541">
        <v>128021538</v>
      </c>
      <c r="B541" t="s">
        <v>709</v>
      </c>
      <c r="C541">
        <v>12802</v>
      </c>
      <c r="D541" t="s">
        <v>963</v>
      </c>
      <c r="E541">
        <v>128</v>
      </c>
      <c r="F541" t="s">
        <v>946</v>
      </c>
      <c r="G541" t="s">
        <v>874</v>
      </c>
      <c r="H541" t="s">
        <v>6</v>
      </c>
      <c r="I541">
        <v>1</v>
      </c>
      <c r="J541" t="s">
        <v>875</v>
      </c>
      <c r="K541" t="s">
        <v>876</v>
      </c>
      <c r="L541" t="s">
        <v>877</v>
      </c>
    </row>
    <row r="542" spans="1:12" x14ac:dyDescent="0.3">
      <c r="A542">
        <v>111011212</v>
      </c>
      <c r="B542" t="s">
        <v>291</v>
      </c>
      <c r="C542">
        <v>11101</v>
      </c>
      <c r="D542" t="s">
        <v>923</v>
      </c>
      <c r="E542">
        <v>111</v>
      </c>
      <c r="F542" t="s">
        <v>879</v>
      </c>
      <c r="G542" t="s">
        <v>880</v>
      </c>
      <c r="H542" t="s">
        <v>9</v>
      </c>
      <c r="I542">
        <v>1</v>
      </c>
      <c r="J542" t="s">
        <v>875</v>
      </c>
      <c r="K542" t="s">
        <v>876</v>
      </c>
      <c r="L542" t="s">
        <v>877</v>
      </c>
    </row>
    <row r="543" spans="1:12" x14ac:dyDescent="0.3">
      <c r="A543">
        <v>117021328</v>
      </c>
      <c r="B543" t="s">
        <v>422</v>
      </c>
      <c r="C543">
        <v>11702</v>
      </c>
      <c r="D543" t="s">
        <v>977</v>
      </c>
      <c r="E543">
        <v>117</v>
      </c>
      <c r="F543" t="s">
        <v>907</v>
      </c>
      <c r="G543" t="s">
        <v>874</v>
      </c>
      <c r="H543" t="s">
        <v>6</v>
      </c>
      <c r="I543">
        <v>1</v>
      </c>
      <c r="J543" t="s">
        <v>875</v>
      </c>
      <c r="K543" t="s">
        <v>876</v>
      </c>
      <c r="L543" t="s">
        <v>877</v>
      </c>
    </row>
    <row r="544" spans="1:12" x14ac:dyDescent="0.3">
      <c r="A544">
        <v>117031644</v>
      </c>
      <c r="B544" t="s">
        <v>436</v>
      </c>
      <c r="C544">
        <v>11703</v>
      </c>
      <c r="D544" t="s">
        <v>944</v>
      </c>
      <c r="E544">
        <v>117</v>
      </c>
      <c r="F544" t="s">
        <v>907</v>
      </c>
      <c r="G544" t="s">
        <v>874</v>
      </c>
      <c r="H544" t="s">
        <v>6</v>
      </c>
      <c r="I544">
        <v>1</v>
      </c>
      <c r="J544" t="s">
        <v>875</v>
      </c>
      <c r="K544" t="s">
        <v>876</v>
      </c>
      <c r="L544" t="s">
        <v>877</v>
      </c>
    </row>
    <row r="545" spans="1:12" x14ac:dyDescent="0.3">
      <c r="A545">
        <v>117031645</v>
      </c>
      <c r="B545" t="s">
        <v>437</v>
      </c>
      <c r="C545">
        <v>11703</v>
      </c>
      <c r="D545" t="s">
        <v>944</v>
      </c>
      <c r="E545">
        <v>117</v>
      </c>
      <c r="F545" t="s">
        <v>907</v>
      </c>
      <c r="G545" t="s">
        <v>874</v>
      </c>
      <c r="H545" t="s">
        <v>6</v>
      </c>
      <c r="I545">
        <v>1</v>
      </c>
      <c r="J545" t="s">
        <v>875</v>
      </c>
      <c r="K545" t="s">
        <v>876</v>
      </c>
      <c r="L545" t="s">
        <v>877</v>
      </c>
    </row>
    <row r="546" spans="1:12" x14ac:dyDescent="0.3">
      <c r="A546">
        <v>117011325</v>
      </c>
      <c r="B546" t="s">
        <v>418</v>
      </c>
      <c r="C546">
        <v>11701</v>
      </c>
      <c r="D546" t="s">
        <v>415</v>
      </c>
      <c r="E546">
        <v>117</v>
      </c>
      <c r="F546" t="s">
        <v>907</v>
      </c>
      <c r="G546" t="s">
        <v>874</v>
      </c>
      <c r="H546" t="s">
        <v>6</v>
      </c>
      <c r="I546">
        <v>1</v>
      </c>
      <c r="J546" t="s">
        <v>875</v>
      </c>
      <c r="K546" t="s">
        <v>876</v>
      </c>
      <c r="L546" t="s">
        <v>877</v>
      </c>
    </row>
    <row r="547" spans="1:12" x14ac:dyDescent="0.3">
      <c r="A547">
        <v>128011531</v>
      </c>
      <c r="B547" t="s">
        <v>698</v>
      </c>
      <c r="C547">
        <v>12801</v>
      </c>
      <c r="D547" t="s">
        <v>945</v>
      </c>
      <c r="E547">
        <v>128</v>
      </c>
      <c r="F547" t="s">
        <v>946</v>
      </c>
      <c r="G547" t="s">
        <v>874</v>
      </c>
      <c r="H547" t="s">
        <v>6</v>
      </c>
      <c r="I547">
        <v>1</v>
      </c>
      <c r="J547" t="s">
        <v>875</v>
      </c>
      <c r="K547" t="s">
        <v>876</v>
      </c>
      <c r="L547" t="s">
        <v>877</v>
      </c>
    </row>
    <row r="548" spans="1:12" x14ac:dyDescent="0.3">
      <c r="A548">
        <v>110041202</v>
      </c>
      <c r="B548" t="s">
        <v>281</v>
      </c>
      <c r="C548">
        <v>11004</v>
      </c>
      <c r="D548" t="s">
        <v>971</v>
      </c>
      <c r="E548">
        <v>110</v>
      </c>
      <c r="F548" t="s">
        <v>888</v>
      </c>
      <c r="G548" t="s">
        <v>880</v>
      </c>
      <c r="H548" t="s">
        <v>9</v>
      </c>
      <c r="I548">
        <v>1</v>
      </c>
      <c r="J548" t="s">
        <v>875</v>
      </c>
      <c r="K548" t="s">
        <v>876</v>
      </c>
      <c r="L548" t="s">
        <v>877</v>
      </c>
    </row>
    <row r="549" spans="1:12" x14ac:dyDescent="0.3">
      <c r="A549">
        <v>110041203</v>
      </c>
      <c r="B549" t="s">
        <v>282</v>
      </c>
      <c r="C549">
        <v>11004</v>
      </c>
      <c r="D549" t="s">
        <v>971</v>
      </c>
      <c r="E549">
        <v>110</v>
      </c>
      <c r="F549" t="s">
        <v>888</v>
      </c>
      <c r="G549" t="s">
        <v>880</v>
      </c>
      <c r="H549" t="s">
        <v>9</v>
      </c>
      <c r="I549">
        <v>1</v>
      </c>
      <c r="J549" t="s">
        <v>875</v>
      </c>
      <c r="K549" t="s">
        <v>876</v>
      </c>
      <c r="L549" t="s">
        <v>877</v>
      </c>
    </row>
    <row r="550" spans="1:12" x14ac:dyDescent="0.3">
      <c r="A550">
        <v>110041204</v>
      </c>
      <c r="B550" t="s">
        <v>283</v>
      </c>
      <c r="C550">
        <v>11004</v>
      </c>
      <c r="D550" t="s">
        <v>971</v>
      </c>
      <c r="E550">
        <v>110</v>
      </c>
      <c r="F550" t="s">
        <v>888</v>
      </c>
      <c r="G550" t="s">
        <v>880</v>
      </c>
      <c r="H550" t="s">
        <v>9</v>
      </c>
      <c r="I550">
        <v>1</v>
      </c>
      <c r="J550" t="s">
        <v>875</v>
      </c>
      <c r="K550" t="s">
        <v>876</v>
      </c>
      <c r="L550" t="s">
        <v>877</v>
      </c>
    </row>
    <row r="551" spans="1:12" x14ac:dyDescent="0.3">
      <c r="A551">
        <v>110041205</v>
      </c>
      <c r="B551" t="s">
        <v>284</v>
      </c>
      <c r="C551">
        <v>11004</v>
      </c>
      <c r="D551" t="s">
        <v>971</v>
      </c>
      <c r="E551">
        <v>110</v>
      </c>
      <c r="F551" t="s">
        <v>888</v>
      </c>
      <c r="G551" t="s">
        <v>880</v>
      </c>
      <c r="H551" t="s">
        <v>9</v>
      </c>
      <c r="I551">
        <v>1</v>
      </c>
      <c r="J551" t="s">
        <v>875</v>
      </c>
      <c r="K551" t="s">
        <v>876</v>
      </c>
      <c r="L551" t="s">
        <v>877</v>
      </c>
    </row>
    <row r="552" spans="1:12" x14ac:dyDescent="0.3">
      <c r="A552">
        <v>108051169</v>
      </c>
      <c r="B552" t="s">
        <v>249</v>
      </c>
      <c r="C552">
        <v>10805</v>
      </c>
      <c r="D552" t="s">
        <v>966</v>
      </c>
      <c r="E552">
        <v>108</v>
      </c>
      <c r="F552" t="s">
        <v>942</v>
      </c>
      <c r="G552" t="s">
        <v>880</v>
      </c>
      <c r="H552" t="s">
        <v>9</v>
      </c>
      <c r="I552">
        <v>1</v>
      </c>
      <c r="J552" t="s">
        <v>875</v>
      </c>
      <c r="K552" t="s">
        <v>876</v>
      </c>
      <c r="L552" t="s">
        <v>877</v>
      </c>
    </row>
    <row r="553" spans="1:12" x14ac:dyDescent="0.3">
      <c r="A553">
        <v>108051170</v>
      </c>
      <c r="B553" t="s">
        <v>250</v>
      </c>
      <c r="C553">
        <v>10805</v>
      </c>
      <c r="D553" t="s">
        <v>966</v>
      </c>
      <c r="E553">
        <v>108</v>
      </c>
      <c r="F553" t="s">
        <v>942</v>
      </c>
      <c r="G553" t="s">
        <v>880</v>
      </c>
      <c r="H553" t="s">
        <v>9</v>
      </c>
      <c r="I553">
        <v>1</v>
      </c>
      <c r="J553" t="s">
        <v>875</v>
      </c>
      <c r="K553" t="s">
        <v>876</v>
      </c>
      <c r="L553" t="s">
        <v>877</v>
      </c>
    </row>
    <row r="554" spans="1:12" x14ac:dyDescent="0.3">
      <c r="A554">
        <v>106031124</v>
      </c>
      <c r="B554" t="s">
        <v>200</v>
      </c>
      <c r="C554">
        <v>10603</v>
      </c>
      <c r="D554" t="s">
        <v>885</v>
      </c>
      <c r="E554">
        <v>106</v>
      </c>
      <c r="F554" t="s">
        <v>886</v>
      </c>
      <c r="G554" t="s">
        <v>880</v>
      </c>
      <c r="H554" t="s">
        <v>9</v>
      </c>
      <c r="I554">
        <v>1</v>
      </c>
      <c r="J554" t="s">
        <v>875</v>
      </c>
      <c r="K554" t="s">
        <v>876</v>
      </c>
      <c r="L554" t="s">
        <v>877</v>
      </c>
    </row>
    <row r="555" spans="1:12" x14ac:dyDescent="0.3">
      <c r="A555">
        <v>113031266</v>
      </c>
      <c r="B555" t="s">
        <v>347</v>
      </c>
      <c r="C555">
        <v>11303</v>
      </c>
      <c r="D555" t="s">
        <v>956</v>
      </c>
      <c r="E555">
        <v>113</v>
      </c>
      <c r="F555" t="s">
        <v>957</v>
      </c>
      <c r="G555" t="s">
        <v>880</v>
      </c>
      <c r="H555" t="s">
        <v>9</v>
      </c>
      <c r="I555">
        <v>1</v>
      </c>
      <c r="J555" t="s">
        <v>875</v>
      </c>
      <c r="K555" t="s">
        <v>876</v>
      </c>
      <c r="L555" t="s">
        <v>877</v>
      </c>
    </row>
    <row r="556" spans="1:12" x14ac:dyDescent="0.3">
      <c r="A556">
        <v>106021617</v>
      </c>
      <c r="B556" t="s">
        <v>193</v>
      </c>
      <c r="C556">
        <v>10602</v>
      </c>
      <c r="D556" t="s">
        <v>188</v>
      </c>
      <c r="E556">
        <v>106</v>
      </c>
      <c r="F556" t="s">
        <v>886</v>
      </c>
      <c r="G556" t="s">
        <v>880</v>
      </c>
      <c r="H556" t="s">
        <v>9</v>
      </c>
      <c r="I556">
        <v>1</v>
      </c>
      <c r="J556" t="s">
        <v>875</v>
      </c>
      <c r="K556" t="s">
        <v>876</v>
      </c>
      <c r="L556" t="s">
        <v>877</v>
      </c>
    </row>
    <row r="557" spans="1:12" x14ac:dyDescent="0.3">
      <c r="A557">
        <v>110021194</v>
      </c>
      <c r="B557" t="s">
        <v>273</v>
      </c>
      <c r="C557">
        <v>11002</v>
      </c>
      <c r="D557" t="s">
        <v>965</v>
      </c>
      <c r="E557">
        <v>110</v>
      </c>
      <c r="F557" t="s">
        <v>888</v>
      </c>
      <c r="G557" t="s">
        <v>880</v>
      </c>
      <c r="H557" t="s">
        <v>9</v>
      </c>
      <c r="I557">
        <v>1</v>
      </c>
      <c r="J557" t="s">
        <v>875</v>
      </c>
      <c r="K557" t="s">
        <v>876</v>
      </c>
      <c r="L557" t="s">
        <v>877</v>
      </c>
    </row>
    <row r="558" spans="1:12" x14ac:dyDescent="0.3">
      <c r="A558">
        <v>112031551</v>
      </c>
      <c r="B558" t="s">
        <v>335</v>
      </c>
      <c r="C558">
        <v>11203</v>
      </c>
      <c r="D558" t="s">
        <v>909</v>
      </c>
      <c r="E558">
        <v>112</v>
      </c>
      <c r="F558" t="s">
        <v>906</v>
      </c>
      <c r="G558" t="s">
        <v>880</v>
      </c>
      <c r="H558" t="s">
        <v>9</v>
      </c>
      <c r="I558">
        <v>1</v>
      </c>
      <c r="J558" t="s">
        <v>875</v>
      </c>
      <c r="K558" t="s">
        <v>876</v>
      </c>
      <c r="L558" t="s">
        <v>877</v>
      </c>
    </row>
    <row r="559" spans="1:12" x14ac:dyDescent="0.3">
      <c r="A559">
        <v>122031432</v>
      </c>
      <c r="B559" t="s">
        <v>562</v>
      </c>
      <c r="C559">
        <v>12203</v>
      </c>
      <c r="D559" t="s">
        <v>918</v>
      </c>
      <c r="E559">
        <v>122</v>
      </c>
      <c r="F559" t="s">
        <v>900</v>
      </c>
      <c r="G559" t="s">
        <v>874</v>
      </c>
      <c r="H559" t="s">
        <v>6</v>
      </c>
      <c r="I559">
        <v>1</v>
      </c>
      <c r="J559" t="s">
        <v>875</v>
      </c>
      <c r="K559" t="s">
        <v>876</v>
      </c>
      <c r="L559" t="s">
        <v>877</v>
      </c>
    </row>
    <row r="560" spans="1:12" x14ac:dyDescent="0.3">
      <c r="A560">
        <v>102011039</v>
      </c>
      <c r="B560" t="s">
        <v>112</v>
      </c>
      <c r="C560">
        <v>10201</v>
      </c>
      <c r="D560" t="s">
        <v>901</v>
      </c>
      <c r="E560">
        <v>102</v>
      </c>
      <c r="F560" t="s">
        <v>902</v>
      </c>
      <c r="G560" t="s">
        <v>874</v>
      </c>
      <c r="H560" t="s">
        <v>6</v>
      </c>
      <c r="I560">
        <v>1</v>
      </c>
      <c r="J560" t="s">
        <v>875</v>
      </c>
      <c r="K560" t="s">
        <v>876</v>
      </c>
      <c r="L560" t="s">
        <v>877</v>
      </c>
    </row>
    <row r="561" spans="1:12" x14ac:dyDescent="0.3">
      <c r="A561">
        <v>102021053</v>
      </c>
      <c r="B561" t="s">
        <v>126</v>
      </c>
      <c r="C561">
        <v>10202</v>
      </c>
      <c r="D561" t="s">
        <v>130</v>
      </c>
      <c r="E561">
        <v>102</v>
      </c>
      <c r="F561" t="s">
        <v>902</v>
      </c>
      <c r="G561" t="s">
        <v>874</v>
      </c>
      <c r="H561" t="s">
        <v>6</v>
      </c>
      <c r="I561">
        <v>1</v>
      </c>
      <c r="J561" t="s">
        <v>875</v>
      </c>
      <c r="K561" t="s">
        <v>876</v>
      </c>
      <c r="L561" t="s">
        <v>877</v>
      </c>
    </row>
    <row r="562" spans="1:12" x14ac:dyDescent="0.3">
      <c r="A562">
        <v>123031448</v>
      </c>
      <c r="B562" t="s">
        <v>589</v>
      </c>
      <c r="C562">
        <v>12303</v>
      </c>
      <c r="D562" t="s">
        <v>910</v>
      </c>
      <c r="E562">
        <v>123</v>
      </c>
      <c r="F562" t="s">
        <v>911</v>
      </c>
      <c r="G562" t="s">
        <v>874</v>
      </c>
      <c r="H562" t="s">
        <v>6</v>
      </c>
      <c r="I562">
        <v>1</v>
      </c>
      <c r="J562" t="s">
        <v>875</v>
      </c>
      <c r="K562" t="s">
        <v>876</v>
      </c>
      <c r="L562" t="s">
        <v>877</v>
      </c>
    </row>
    <row r="563" spans="1:12" x14ac:dyDescent="0.3">
      <c r="A563">
        <v>107041148</v>
      </c>
      <c r="B563" t="s">
        <v>226</v>
      </c>
      <c r="C563">
        <v>10704</v>
      </c>
      <c r="D563" t="s">
        <v>904</v>
      </c>
      <c r="E563">
        <v>107</v>
      </c>
      <c r="F563" t="s">
        <v>882</v>
      </c>
      <c r="G563" t="s">
        <v>880</v>
      </c>
      <c r="H563" t="s">
        <v>9</v>
      </c>
      <c r="I563">
        <v>1</v>
      </c>
      <c r="J563" t="s">
        <v>875</v>
      </c>
      <c r="K563" t="s">
        <v>876</v>
      </c>
      <c r="L563" t="s">
        <v>877</v>
      </c>
    </row>
    <row r="564" spans="1:12" x14ac:dyDescent="0.3">
      <c r="A564">
        <v>106021618</v>
      </c>
      <c r="B564" t="s">
        <v>194</v>
      </c>
      <c r="C564">
        <v>10602</v>
      </c>
      <c r="D564" t="s">
        <v>188</v>
      </c>
      <c r="E564">
        <v>106</v>
      </c>
      <c r="F564" t="s">
        <v>886</v>
      </c>
      <c r="G564" t="s">
        <v>880</v>
      </c>
      <c r="H564" t="s">
        <v>9</v>
      </c>
      <c r="I564">
        <v>1</v>
      </c>
      <c r="J564" t="s">
        <v>875</v>
      </c>
      <c r="K564" t="s">
        <v>876</v>
      </c>
      <c r="L564" t="s">
        <v>877</v>
      </c>
    </row>
    <row r="565" spans="1:12" x14ac:dyDescent="0.3">
      <c r="A565">
        <v>109031185</v>
      </c>
      <c r="B565" t="s">
        <v>264</v>
      </c>
      <c r="C565">
        <v>10903</v>
      </c>
      <c r="D565" t="s">
        <v>958</v>
      </c>
      <c r="E565">
        <v>109</v>
      </c>
      <c r="F565" t="s">
        <v>884</v>
      </c>
      <c r="G565" t="s">
        <v>880</v>
      </c>
      <c r="H565" t="s">
        <v>9</v>
      </c>
      <c r="I565">
        <v>1</v>
      </c>
      <c r="J565" t="s">
        <v>875</v>
      </c>
      <c r="K565" t="s">
        <v>876</v>
      </c>
      <c r="L565" t="s">
        <v>877</v>
      </c>
    </row>
    <row r="566" spans="1:12" x14ac:dyDescent="0.3">
      <c r="A566">
        <v>114011281</v>
      </c>
      <c r="B566" t="s">
        <v>362</v>
      </c>
      <c r="C566">
        <v>11401</v>
      </c>
      <c r="D566" t="s">
        <v>926</v>
      </c>
      <c r="E566">
        <v>114</v>
      </c>
      <c r="F566" t="s">
        <v>927</v>
      </c>
      <c r="G566" t="s">
        <v>880</v>
      </c>
      <c r="H566" t="s">
        <v>9</v>
      </c>
      <c r="I566">
        <v>1</v>
      </c>
      <c r="J566" t="s">
        <v>875</v>
      </c>
      <c r="K566" t="s">
        <v>876</v>
      </c>
      <c r="L566" t="s">
        <v>877</v>
      </c>
    </row>
    <row r="567" spans="1:12" x14ac:dyDescent="0.3">
      <c r="A567">
        <v>125041493</v>
      </c>
      <c r="B567" t="s">
        <v>642</v>
      </c>
      <c r="C567">
        <v>12504</v>
      </c>
      <c r="D567" t="s">
        <v>982</v>
      </c>
      <c r="E567">
        <v>125</v>
      </c>
      <c r="F567" t="s">
        <v>898</v>
      </c>
      <c r="G567" t="s">
        <v>874</v>
      </c>
      <c r="H567" t="s">
        <v>6</v>
      </c>
      <c r="I567">
        <v>1</v>
      </c>
      <c r="J567" t="s">
        <v>875</v>
      </c>
      <c r="K567" t="s">
        <v>876</v>
      </c>
      <c r="L567" t="s">
        <v>877</v>
      </c>
    </row>
    <row r="568" spans="1:12" x14ac:dyDescent="0.3">
      <c r="A568">
        <v>116011627</v>
      </c>
      <c r="B568" t="s">
        <v>397</v>
      </c>
      <c r="C568">
        <v>11601</v>
      </c>
      <c r="D568" t="s">
        <v>932</v>
      </c>
      <c r="E568">
        <v>116</v>
      </c>
      <c r="F568" t="s">
        <v>873</v>
      </c>
      <c r="G568" t="s">
        <v>874</v>
      </c>
      <c r="H568" t="s">
        <v>6</v>
      </c>
      <c r="I568">
        <v>1</v>
      </c>
      <c r="J568" t="s">
        <v>875</v>
      </c>
      <c r="K568" t="s">
        <v>876</v>
      </c>
      <c r="L568" t="s">
        <v>877</v>
      </c>
    </row>
    <row r="569" spans="1:12" x14ac:dyDescent="0.3">
      <c r="A569">
        <v>111021219</v>
      </c>
      <c r="B569" t="s">
        <v>298</v>
      </c>
      <c r="C569">
        <v>11102</v>
      </c>
      <c r="D569" t="s">
        <v>933</v>
      </c>
      <c r="E569">
        <v>111</v>
      </c>
      <c r="F569" t="s">
        <v>879</v>
      </c>
      <c r="G569" t="s">
        <v>880</v>
      </c>
      <c r="H569" t="s">
        <v>9</v>
      </c>
      <c r="I569">
        <v>1</v>
      </c>
      <c r="J569" t="s">
        <v>875</v>
      </c>
      <c r="K569" t="s">
        <v>876</v>
      </c>
      <c r="L569" t="s">
        <v>877</v>
      </c>
    </row>
    <row r="570" spans="1:12" x14ac:dyDescent="0.3">
      <c r="A570">
        <v>102021054</v>
      </c>
      <c r="B570" t="s">
        <v>127</v>
      </c>
      <c r="C570">
        <v>10202</v>
      </c>
      <c r="D570" t="s">
        <v>130</v>
      </c>
      <c r="E570">
        <v>102</v>
      </c>
      <c r="F570" t="s">
        <v>902</v>
      </c>
      <c r="G570" t="s">
        <v>874</v>
      </c>
      <c r="H570" t="s">
        <v>6</v>
      </c>
      <c r="I570">
        <v>1</v>
      </c>
      <c r="J570" t="s">
        <v>875</v>
      </c>
      <c r="K570" t="s">
        <v>876</v>
      </c>
      <c r="L570" t="s">
        <v>877</v>
      </c>
    </row>
    <row r="571" spans="1:12" x14ac:dyDescent="0.3">
      <c r="A571">
        <v>102021055</v>
      </c>
      <c r="B571" t="s">
        <v>128</v>
      </c>
      <c r="C571">
        <v>10202</v>
      </c>
      <c r="D571" t="s">
        <v>130</v>
      </c>
      <c r="E571">
        <v>102</v>
      </c>
      <c r="F571" t="s">
        <v>902</v>
      </c>
      <c r="G571" t="s">
        <v>874</v>
      </c>
      <c r="H571" t="s">
        <v>6</v>
      </c>
      <c r="I571">
        <v>1</v>
      </c>
      <c r="J571" t="s">
        <v>875</v>
      </c>
      <c r="K571" t="s">
        <v>876</v>
      </c>
      <c r="L571" t="s">
        <v>877</v>
      </c>
    </row>
    <row r="572" spans="1:12" x14ac:dyDescent="0.3">
      <c r="A572">
        <v>113021260</v>
      </c>
      <c r="B572" t="s">
        <v>341</v>
      </c>
      <c r="C572">
        <v>11302</v>
      </c>
      <c r="D572" t="s">
        <v>984</v>
      </c>
      <c r="E572">
        <v>113</v>
      </c>
      <c r="F572" t="s">
        <v>957</v>
      </c>
      <c r="G572" t="s">
        <v>880</v>
      </c>
      <c r="H572" t="s">
        <v>9</v>
      </c>
      <c r="I572">
        <v>1</v>
      </c>
      <c r="J572" t="s">
        <v>875</v>
      </c>
      <c r="K572" t="s">
        <v>876</v>
      </c>
      <c r="L572" t="s">
        <v>877</v>
      </c>
    </row>
    <row r="573" spans="1:12" x14ac:dyDescent="0.3">
      <c r="A573">
        <v>113021261</v>
      </c>
      <c r="B573" t="s">
        <v>342</v>
      </c>
      <c r="C573">
        <v>11302</v>
      </c>
      <c r="D573" t="s">
        <v>984</v>
      </c>
      <c r="E573">
        <v>113</v>
      </c>
      <c r="F573" t="s">
        <v>957</v>
      </c>
      <c r="G573" t="s">
        <v>880</v>
      </c>
      <c r="H573" t="s">
        <v>9</v>
      </c>
      <c r="I573">
        <v>1</v>
      </c>
      <c r="J573" t="s">
        <v>875</v>
      </c>
      <c r="K573" t="s">
        <v>876</v>
      </c>
      <c r="L573" t="s">
        <v>877</v>
      </c>
    </row>
    <row r="574" spans="1:12" x14ac:dyDescent="0.3">
      <c r="A574">
        <v>113021262</v>
      </c>
      <c r="B574" t="s">
        <v>343</v>
      </c>
      <c r="C574">
        <v>11302</v>
      </c>
      <c r="D574" t="s">
        <v>984</v>
      </c>
      <c r="E574">
        <v>113</v>
      </c>
      <c r="F574" t="s">
        <v>957</v>
      </c>
      <c r="G574" t="s">
        <v>880</v>
      </c>
      <c r="H574" t="s">
        <v>9</v>
      </c>
      <c r="I574">
        <v>1</v>
      </c>
      <c r="J574" t="s">
        <v>875</v>
      </c>
      <c r="K574" t="s">
        <v>876</v>
      </c>
      <c r="L574" t="s">
        <v>877</v>
      </c>
    </row>
    <row r="575" spans="1:12" x14ac:dyDescent="0.3">
      <c r="A575">
        <v>108011154</v>
      </c>
      <c r="B575" t="s">
        <v>233</v>
      </c>
      <c r="C575">
        <v>10801</v>
      </c>
      <c r="D575" t="s">
        <v>941</v>
      </c>
      <c r="E575">
        <v>108</v>
      </c>
      <c r="F575" t="s">
        <v>942</v>
      </c>
      <c r="G575" t="s">
        <v>880</v>
      </c>
      <c r="H575" t="s">
        <v>9</v>
      </c>
      <c r="I575">
        <v>1</v>
      </c>
      <c r="J575" t="s">
        <v>875</v>
      </c>
      <c r="K575" t="s">
        <v>876</v>
      </c>
      <c r="L575" t="s">
        <v>877</v>
      </c>
    </row>
    <row r="576" spans="1:12" x14ac:dyDescent="0.3">
      <c r="A576">
        <v>121031411</v>
      </c>
      <c r="B576" t="s">
        <v>542</v>
      </c>
      <c r="C576">
        <v>12103</v>
      </c>
      <c r="D576" t="s">
        <v>967</v>
      </c>
      <c r="E576">
        <v>121</v>
      </c>
      <c r="F576" t="s">
        <v>892</v>
      </c>
      <c r="G576" t="s">
        <v>874</v>
      </c>
      <c r="H576" t="s">
        <v>6</v>
      </c>
      <c r="I576">
        <v>1</v>
      </c>
      <c r="J576" t="s">
        <v>875</v>
      </c>
      <c r="K576" t="s">
        <v>876</v>
      </c>
      <c r="L576" t="s">
        <v>877</v>
      </c>
    </row>
    <row r="577" spans="1:12" x14ac:dyDescent="0.3">
      <c r="A577">
        <v>112031254</v>
      </c>
      <c r="B577" t="s">
        <v>333</v>
      </c>
      <c r="C577">
        <v>11203</v>
      </c>
      <c r="D577" t="s">
        <v>909</v>
      </c>
      <c r="E577">
        <v>112</v>
      </c>
      <c r="F577" t="s">
        <v>906</v>
      </c>
      <c r="G577" t="s">
        <v>880</v>
      </c>
      <c r="H577" t="s">
        <v>9</v>
      </c>
      <c r="I577">
        <v>1</v>
      </c>
      <c r="J577" t="s">
        <v>875</v>
      </c>
      <c r="K577" t="s">
        <v>876</v>
      </c>
      <c r="L577" t="s">
        <v>877</v>
      </c>
    </row>
    <row r="578" spans="1:12" x14ac:dyDescent="0.3">
      <c r="A578">
        <v>112031552</v>
      </c>
      <c r="B578" t="s">
        <v>336</v>
      </c>
      <c r="C578">
        <v>11203</v>
      </c>
      <c r="D578" t="s">
        <v>909</v>
      </c>
      <c r="E578">
        <v>112</v>
      </c>
      <c r="F578" t="s">
        <v>906</v>
      </c>
      <c r="G578" t="s">
        <v>880</v>
      </c>
      <c r="H578" t="s">
        <v>9</v>
      </c>
      <c r="I578">
        <v>1</v>
      </c>
      <c r="J578" t="s">
        <v>875</v>
      </c>
      <c r="K578" t="s">
        <v>876</v>
      </c>
      <c r="L578" t="s">
        <v>877</v>
      </c>
    </row>
    <row r="579" spans="1:12" x14ac:dyDescent="0.3">
      <c r="A579">
        <v>114011282</v>
      </c>
      <c r="B579" t="s">
        <v>363</v>
      </c>
      <c r="C579">
        <v>11401</v>
      </c>
      <c r="D579" t="s">
        <v>926</v>
      </c>
      <c r="E579">
        <v>114</v>
      </c>
      <c r="F579" t="s">
        <v>927</v>
      </c>
      <c r="G579" t="s">
        <v>880</v>
      </c>
      <c r="H579" t="s">
        <v>9</v>
      </c>
      <c r="I579">
        <v>1</v>
      </c>
      <c r="J579" t="s">
        <v>875</v>
      </c>
      <c r="K579" t="s">
        <v>876</v>
      </c>
      <c r="L579" t="s">
        <v>877</v>
      </c>
    </row>
    <row r="580" spans="1:12" x14ac:dyDescent="0.3">
      <c r="A580">
        <v>114011283</v>
      </c>
      <c r="B580" t="s">
        <v>364</v>
      </c>
      <c r="C580">
        <v>11401</v>
      </c>
      <c r="D580" t="s">
        <v>926</v>
      </c>
      <c r="E580">
        <v>114</v>
      </c>
      <c r="F580" t="s">
        <v>927</v>
      </c>
      <c r="G580" t="s">
        <v>880</v>
      </c>
      <c r="H580" t="s">
        <v>9</v>
      </c>
      <c r="I580">
        <v>1</v>
      </c>
      <c r="J580" t="s">
        <v>875</v>
      </c>
      <c r="K580" t="s">
        <v>876</v>
      </c>
      <c r="L580" t="s">
        <v>877</v>
      </c>
    </row>
    <row r="581" spans="1:12" x14ac:dyDescent="0.3">
      <c r="A581">
        <v>117031646</v>
      </c>
      <c r="B581" t="s">
        <v>438</v>
      </c>
      <c r="C581">
        <v>11703</v>
      </c>
      <c r="D581" t="s">
        <v>944</v>
      </c>
      <c r="E581">
        <v>117</v>
      </c>
      <c r="F581" t="s">
        <v>907</v>
      </c>
      <c r="G581" t="s">
        <v>874</v>
      </c>
      <c r="H581" t="s">
        <v>6</v>
      </c>
      <c r="I581">
        <v>1</v>
      </c>
      <c r="J581" t="s">
        <v>875</v>
      </c>
      <c r="K581" t="s">
        <v>876</v>
      </c>
      <c r="L581" t="s">
        <v>877</v>
      </c>
    </row>
    <row r="582" spans="1:12" x14ac:dyDescent="0.3">
      <c r="A582">
        <v>102011040</v>
      </c>
      <c r="B582" t="s">
        <v>113</v>
      </c>
      <c r="C582">
        <v>10201</v>
      </c>
      <c r="D582" t="s">
        <v>901</v>
      </c>
      <c r="E582">
        <v>102</v>
      </c>
      <c r="F582" t="s">
        <v>902</v>
      </c>
      <c r="G582" t="s">
        <v>874</v>
      </c>
      <c r="H582" t="s">
        <v>6</v>
      </c>
      <c r="I582">
        <v>1</v>
      </c>
      <c r="J582" t="s">
        <v>875</v>
      </c>
      <c r="K582" t="s">
        <v>876</v>
      </c>
      <c r="L582" t="s">
        <v>877</v>
      </c>
    </row>
    <row r="583" spans="1:12" x14ac:dyDescent="0.3">
      <c r="A583">
        <v>107011134</v>
      </c>
      <c r="B583" t="s">
        <v>209</v>
      </c>
      <c r="C583">
        <v>10701</v>
      </c>
      <c r="D583" t="s">
        <v>925</v>
      </c>
      <c r="E583">
        <v>107</v>
      </c>
      <c r="F583" t="s">
        <v>882</v>
      </c>
      <c r="G583" t="s">
        <v>880</v>
      </c>
      <c r="H583" t="s">
        <v>9</v>
      </c>
      <c r="I583">
        <v>1</v>
      </c>
      <c r="J583" t="s">
        <v>875</v>
      </c>
      <c r="K583" t="s">
        <v>876</v>
      </c>
      <c r="L583" t="s">
        <v>877</v>
      </c>
    </row>
    <row r="584" spans="1:12" x14ac:dyDescent="0.3">
      <c r="A584">
        <v>104021090</v>
      </c>
      <c r="B584" t="s">
        <v>164</v>
      </c>
      <c r="C584">
        <v>10402</v>
      </c>
      <c r="D584" t="s">
        <v>921</v>
      </c>
      <c r="E584">
        <v>104</v>
      </c>
      <c r="F584" t="s">
        <v>922</v>
      </c>
      <c r="G584" t="s">
        <v>880</v>
      </c>
      <c r="H584" t="s">
        <v>9</v>
      </c>
      <c r="I584">
        <v>1</v>
      </c>
      <c r="J584" t="s">
        <v>875</v>
      </c>
      <c r="K584" t="s">
        <v>876</v>
      </c>
      <c r="L584" t="s">
        <v>877</v>
      </c>
    </row>
    <row r="585" spans="1:12" x14ac:dyDescent="0.3">
      <c r="A585">
        <v>111011213</v>
      </c>
      <c r="B585" t="s">
        <v>292</v>
      </c>
      <c r="C585">
        <v>11101</v>
      </c>
      <c r="D585" t="s">
        <v>923</v>
      </c>
      <c r="E585">
        <v>111</v>
      </c>
      <c r="F585" t="s">
        <v>879</v>
      </c>
      <c r="G585" t="s">
        <v>880</v>
      </c>
      <c r="H585" t="s">
        <v>9</v>
      </c>
      <c r="I585">
        <v>1</v>
      </c>
      <c r="J585" t="s">
        <v>875</v>
      </c>
      <c r="K585" t="s">
        <v>876</v>
      </c>
      <c r="L585" t="s">
        <v>877</v>
      </c>
    </row>
    <row r="586" spans="1:12" x14ac:dyDescent="0.3">
      <c r="A586">
        <v>113031267</v>
      </c>
      <c r="B586" t="s">
        <v>348</v>
      </c>
      <c r="C586">
        <v>11303</v>
      </c>
      <c r="D586" t="s">
        <v>956</v>
      </c>
      <c r="E586">
        <v>113</v>
      </c>
      <c r="F586" t="s">
        <v>957</v>
      </c>
      <c r="G586" t="s">
        <v>880</v>
      </c>
      <c r="H586" t="s">
        <v>9</v>
      </c>
      <c r="I586">
        <v>1</v>
      </c>
      <c r="J586" t="s">
        <v>875</v>
      </c>
      <c r="K586" t="s">
        <v>876</v>
      </c>
      <c r="L586" t="s">
        <v>877</v>
      </c>
    </row>
    <row r="587" spans="1:12" x14ac:dyDescent="0.3">
      <c r="A587">
        <v>113031268</v>
      </c>
      <c r="B587" t="s">
        <v>349</v>
      </c>
      <c r="C587">
        <v>11303</v>
      </c>
      <c r="D587" t="s">
        <v>956</v>
      </c>
      <c r="E587">
        <v>113</v>
      </c>
      <c r="F587" t="s">
        <v>957</v>
      </c>
      <c r="G587" t="s">
        <v>880</v>
      </c>
      <c r="H587" t="s">
        <v>9</v>
      </c>
      <c r="I587">
        <v>1</v>
      </c>
      <c r="J587" t="s">
        <v>875</v>
      </c>
      <c r="K587" t="s">
        <v>876</v>
      </c>
      <c r="L587" t="s">
        <v>877</v>
      </c>
    </row>
    <row r="588" spans="1:12" x14ac:dyDescent="0.3">
      <c r="A588">
        <v>113031269</v>
      </c>
      <c r="B588" t="s">
        <v>350</v>
      </c>
      <c r="C588">
        <v>11303</v>
      </c>
      <c r="D588" t="s">
        <v>956</v>
      </c>
      <c r="E588">
        <v>113</v>
      </c>
      <c r="F588" t="s">
        <v>957</v>
      </c>
      <c r="G588" t="s">
        <v>880</v>
      </c>
      <c r="H588" t="s">
        <v>9</v>
      </c>
      <c r="I588">
        <v>1</v>
      </c>
      <c r="J588" t="s">
        <v>875</v>
      </c>
      <c r="K588" t="s">
        <v>876</v>
      </c>
      <c r="L588" t="s">
        <v>877</v>
      </c>
    </row>
    <row r="589" spans="1:12" x14ac:dyDescent="0.3">
      <c r="A589">
        <v>113031270</v>
      </c>
      <c r="B589" t="s">
        <v>351</v>
      </c>
      <c r="C589">
        <v>11303</v>
      </c>
      <c r="D589" t="s">
        <v>956</v>
      </c>
      <c r="E589">
        <v>113</v>
      </c>
      <c r="F589" t="s">
        <v>957</v>
      </c>
      <c r="G589" t="s">
        <v>880</v>
      </c>
      <c r="H589" t="s">
        <v>9</v>
      </c>
      <c r="I589">
        <v>1</v>
      </c>
      <c r="J589" t="s">
        <v>875</v>
      </c>
      <c r="K589" t="s">
        <v>876</v>
      </c>
      <c r="L589" t="s">
        <v>877</v>
      </c>
    </row>
    <row r="590" spans="1:12" x14ac:dyDescent="0.3">
      <c r="A590">
        <v>113031271</v>
      </c>
      <c r="B590" t="s">
        <v>352</v>
      </c>
      <c r="C590">
        <v>11303</v>
      </c>
      <c r="D590" t="s">
        <v>956</v>
      </c>
      <c r="E590">
        <v>113</v>
      </c>
      <c r="F590" t="s">
        <v>957</v>
      </c>
      <c r="G590" t="s">
        <v>880</v>
      </c>
      <c r="H590" t="s">
        <v>9</v>
      </c>
      <c r="I590">
        <v>1</v>
      </c>
      <c r="J590" t="s">
        <v>875</v>
      </c>
      <c r="K590" t="s">
        <v>876</v>
      </c>
      <c r="L590" t="s">
        <v>877</v>
      </c>
    </row>
    <row r="591" spans="1:12" x14ac:dyDescent="0.3">
      <c r="A591">
        <v>121031412</v>
      </c>
      <c r="B591" t="s">
        <v>543</v>
      </c>
      <c r="C591">
        <v>12103</v>
      </c>
      <c r="D591" t="s">
        <v>967</v>
      </c>
      <c r="E591">
        <v>121</v>
      </c>
      <c r="F591" t="s">
        <v>892</v>
      </c>
      <c r="G591" t="s">
        <v>874</v>
      </c>
      <c r="H591" t="s">
        <v>6</v>
      </c>
      <c r="I591">
        <v>1</v>
      </c>
      <c r="J591" t="s">
        <v>875</v>
      </c>
      <c r="K591" t="s">
        <v>876</v>
      </c>
      <c r="L591" t="s">
        <v>877</v>
      </c>
    </row>
    <row r="592" spans="1:12" x14ac:dyDescent="0.3">
      <c r="A592">
        <v>121021579</v>
      </c>
      <c r="B592" t="s">
        <v>537</v>
      </c>
      <c r="C592">
        <v>12102</v>
      </c>
      <c r="D592" t="s">
        <v>896</v>
      </c>
      <c r="E592">
        <v>121</v>
      </c>
      <c r="F592" t="s">
        <v>892</v>
      </c>
      <c r="G592" t="s">
        <v>874</v>
      </c>
      <c r="H592" t="s">
        <v>6</v>
      </c>
      <c r="I592">
        <v>1</v>
      </c>
      <c r="J592" t="s">
        <v>875</v>
      </c>
      <c r="K592" t="s">
        <v>876</v>
      </c>
      <c r="L592" t="s">
        <v>877</v>
      </c>
    </row>
    <row r="593" spans="1:12" x14ac:dyDescent="0.3">
      <c r="A593">
        <v>110011189</v>
      </c>
      <c r="B593" t="s">
        <v>268</v>
      </c>
      <c r="C593">
        <v>11001</v>
      </c>
      <c r="D593" t="s">
        <v>265</v>
      </c>
      <c r="E593">
        <v>110</v>
      </c>
      <c r="F593" t="s">
        <v>888</v>
      </c>
      <c r="G593" t="s">
        <v>880</v>
      </c>
      <c r="H593" t="s">
        <v>9</v>
      </c>
      <c r="I593">
        <v>1</v>
      </c>
      <c r="J593" t="s">
        <v>875</v>
      </c>
      <c r="K593" t="s">
        <v>876</v>
      </c>
      <c r="L593" t="s">
        <v>877</v>
      </c>
    </row>
    <row r="594" spans="1:12" x14ac:dyDescent="0.3">
      <c r="A594">
        <v>105011096</v>
      </c>
      <c r="B594" t="s">
        <v>170</v>
      </c>
      <c r="C594">
        <v>10501</v>
      </c>
      <c r="D594" t="s">
        <v>935</v>
      </c>
      <c r="E594">
        <v>105</v>
      </c>
      <c r="F594" t="s">
        <v>936</v>
      </c>
      <c r="G594" t="s">
        <v>880</v>
      </c>
      <c r="H594" t="s">
        <v>9</v>
      </c>
      <c r="I594">
        <v>1</v>
      </c>
      <c r="J594" t="s">
        <v>875</v>
      </c>
      <c r="K594" t="s">
        <v>876</v>
      </c>
      <c r="L594" t="s">
        <v>877</v>
      </c>
    </row>
    <row r="595" spans="1:12" x14ac:dyDescent="0.3">
      <c r="A595">
        <v>111031233</v>
      </c>
      <c r="B595" t="s">
        <v>312</v>
      </c>
      <c r="C595">
        <v>11103</v>
      </c>
      <c r="D595" t="s">
        <v>878</v>
      </c>
      <c r="E595">
        <v>111</v>
      </c>
      <c r="F595" t="s">
        <v>879</v>
      </c>
      <c r="G595" t="s">
        <v>880</v>
      </c>
      <c r="H595" t="s">
        <v>9</v>
      </c>
      <c r="I595">
        <v>1</v>
      </c>
      <c r="J595" t="s">
        <v>875</v>
      </c>
      <c r="K595" t="s">
        <v>876</v>
      </c>
      <c r="L595" t="s">
        <v>877</v>
      </c>
    </row>
    <row r="596" spans="1:12" x14ac:dyDescent="0.3">
      <c r="A596">
        <v>102011041</v>
      </c>
      <c r="B596" t="s">
        <v>114</v>
      </c>
      <c r="C596">
        <v>10201</v>
      </c>
      <c r="D596" t="s">
        <v>901</v>
      </c>
      <c r="E596">
        <v>102</v>
      </c>
      <c r="F596" t="s">
        <v>902</v>
      </c>
      <c r="G596" t="s">
        <v>874</v>
      </c>
      <c r="H596" t="s">
        <v>6</v>
      </c>
      <c r="I596">
        <v>1</v>
      </c>
      <c r="J596" t="s">
        <v>875</v>
      </c>
      <c r="K596" t="s">
        <v>876</v>
      </c>
      <c r="L596" t="s">
        <v>877</v>
      </c>
    </row>
    <row r="597" spans="1:12" x14ac:dyDescent="0.3">
      <c r="A597">
        <v>111021220</v>
      </c>
      <c r="B597" t="s">
        <v>299</v>
      </c>
      <c r="C597">
        <v>11102</v>
      </c>
      <c r="D597" t="s">
        <v>933</v>
      </c>
      <c r="E597">
        <v>111</v>
      </c>
      <c r="F597" t="s">
        <v>879</v>
      </c>
      <c r="G597" t="s">
        <v>880</v>
      </c>
      <c r="H597" t="s">
        <v>9</v>
      </c>
      <c r="I597">
        <v>1</v>
      </c>
      <c r="J597" t="s">
        <v>875</v>
      </c>
      <c r="K597" t="s">
        <v>876</v>
      </c>
      <c r="L597" t="s">
        <v>877</v>
      </c>
    </row>
    <row r="598" spans="1:12" x14ac:dyDescent="0.3">
      <c r="A598">
        <v>111031234</v>
      </c>
      <c r="B598" t="s">
        <v>313</v>
      </c>
      <c r="C598">
        <v>11103</v>
      </c>
      <c r="D598" t="s">
        <v>878</v>
      </c>
      <c r="E598">
        <v>111</v>
      </c>
      <c r="F598" t="s">
        <v>879</v>
      </c>
      <c r="G598" t="s">
        <v>880</v>
      </c>
      <c r="H598" t="s">
        <v>9</v>
      </c>
      <c r="I598">
        <v>1</v>
      </c>
      <c r="J598" t="s">
        <v>875</v>
      </c>
      <c r="K598" t="s">
        <v>876</v>
      </c>
      <c r="L598" t="s">
        <v>877</v>
      </c>
    </row>
    <row r="599" spans="1:12" x14ac:dyDescent="0.3">
      <c r="A599">
        <v>107031143</v>
      </c>
      <c r="B599" t="s">
        <v>221</v>
      </c>
      <c r="C599">
        <v>10703</v>
      </c>
      <c r="D599" t="s">
        <v>881</v>
      </c>
      <c r="E599">
        <v>107</v>
      </c>
      <c r="F599" t="s">
        <v>882</v>
      </c>
      <c r="G599" t="s">
        <v>880</v>
      </c>
      <c r="H599" t="s">
        <v>9</v>
      </c>
      <c r="I599">
        <v>1</v>
      </c>
      <c r="J599" t="s">
        <v>875</v>
      </c>
      <c r="K599" t="s">
        <v>876</v>
      </c>
      <c r="L599" t="s">
        <v>877</v>
      </c>
    </row>
    <row r="600" spans="1:12" x14ac:dyDescent="0.3">
      <c r="A600">
        <v>111011214</v>
      </c>
      <c r="B600" t="s">
        <v>293</v>
      </c>
      <c r="C600">
        <v>11101</v>
      </c>
      <c r="D600" t="s">
        <v>923</v>
      </c>
      <c r="E600">
        <v>111</v>
      </c>
      <c r="F600" t="s">
        <v>879</v>
      </c>
      <c r="G600" t="s">
        <v>880</v>
      </c>
      <c r="H600" t="s">
        <v>9</v>
      </c>
      <c r="I600">
        <v>1</v>
      </c>
      <c r="J600" t="s">
        <v>875</v>
      </c>
      <c r="K600" t="s">
        <v>876</v>
      </c>
      <c r="L600" t="s">
        <v>877</v>
      </c>
    </row>
    <row r="601" spans="1:12" x14ac:dyDescent="0.3">
      <c r="A601">
        <v>102021056</v>
      </c>
      <c r="B601" t="s">
        <v>129</v>
      </c>
      <c r="C601">
        <v>10202</v>
      </c>
      <c r="D601" t="s">
        <v>130</v>
      </c>
      <c r="E601">
        <v>102</v>
      </c>
      <c r="F601" t="s">
        <v>902</v>
      </c>
      <c r="G601" t="s">
        <v>874</v>
      </c>
      <c r="H601" t="s">
        <v>6</v>
      </c>
      <c r="I601">
        <v>1</v>
      </c>
      <c r="J601" t="s">
        <v>875</v>
      </c>
      <c r="K601" t="s">
        <v>876</v>
      </c>
      <c r="L601" t="s">
        <v>877</v>
      </c>
    </row>
    <row r="602" spans="1:12" x14ac:dyDescent="0.3">
      <c r="A602">
        <v>124031465</v>
      </c>
      <c r="B602" t="s">
        <v>605</v>
      </c>
      <c r="C602">
        <v>12403</v>
      </c>
      <c r="D602" t="s">
        <v>604</v>
      </c>
      <c r="E602">
        <v>124</v>
      </c>
      <c r="F602" t="s">
        <v>931</v>
      </c>
      <c r="G602" t="s">
        <v>874</v>
      </c>
      <c r="H602" t="s">
        <v>6</v>
      </c>
      <c r="I602">
        <v>1</v>
      </c>
      <c r="J602" t="s">
        <v>875</v>
      </c>
      <c r="K602" t="s">
        <v>876</v>
      </c>
      <c r="L602" t="s">
        <v>877</v>
      </c>
    </row>
    <row r="603" spans="1:12" x14ac:dyDescent="0.3">
      <c r="A603">
        <v>127031601</v>
      </c>
      <c r="B603" t="s">
        <v>691</v>
      </c>
      <c r="C603">
        <v>12703</v>
      </c>
      <c r="D603" t="s">
        <v>949</v>
      </c>
      <c r="E603">
        <v>127</v>
      </c>
      <c r="F603" t="s">
        <v>894</v>
      </c>
      <c r="G603" t="s">
        <v>874</v>
      </c>
      <c r="H603" t="s">
        <v>6</v>
      </c>
      <c r="I603">
        <v>1</v>
      </c>
      <c r="J603" t="s">
        <v>875</v>
      </c>
      <c r="K603" t="s">
        <v>876</v>
      </c>
      <c r="L603" t="s">
        <v>877</v>
      </c>
    </row>
    <row r="604" spans="1:12" x14ac:dyDescent="0.3">
      <c r="A604">
        <v>117031647</v>
      </c>
      <c r="B604" t="s">
        <v>439</v>
      </c>
      <c r="C604">
        <v>11703</v>
      </c>
      <c r="D604" t="s">
        <v>944</v>
      </c>
      <c r="E604">
        <v>117</v>
      </c>
      <c r="F604" t="s">
        <v>907</v>
      </c>
      <c r="G604" t="s">
        <v>874</v>
      </c>
      <c r="H604" t="s">
        <v>6</v>
      </c>
      <c r="I604">
        <v>1</v>
      </c>
      <c r="J604" t="s">
        <v>875</v>
      </c>
      <c r="K604" t="s">
        <v>876</v>
      </c>
      <c r="L604" t="s">
        <v>877</v>
      </c>
    </row>
    <row r="605" spans="1:12" x14ac:dyDescent="0.3">
      <c r="A605">
        <v>108041166</v>
      </c>
      <c r="B605" t="s">
        <v>244</v>
      </c>
      <c r="C605">
        <v>10804</v>
      </c>
      <c r="D605" t="s">
        <v>975</v>
      </c>
      <c r="E605">
        <v>108</v>
      </c>
      <c r="F605" t="s">
        <v>942</v>
      </c>
      <c r="G605" t="s">
        <v>880</v>
      </c>
      <c r="H605" t="s">
        <v>9</v>
      </c>
      <c r="I605">
        <v>1</v>
      </c>
      <c r="J605" t="s">
        <v>875</v>
      </c>
      <c r="K605" t="s">
        <v>876</v>
      </c>
      <c r="L605" t="s">
        <v>877</v>
      </c>
    </row>
    <row r="606" spans="1:12" x14ac:dyDescent="0.3">
      <c r="A606">
        <v>105031106</v>
      </c>
      <c r="B606" t="s">
        <v>180</v>
      </c>
      <c r="C606">
        <v>10503</v>
      </c>
      <c r="D606" t="s">
        <v>955</v>
      </c>
      <c r="E606">
        <v>105</v>
      </c>
      <c r="F606" t="s">
        <v>936</v>
      </c>
      <c r="G606" t="s">
        <v>880</v>
      </c>
      <c r="H606" t="s">
        <v>9</v>
      </c>
      <c r="I606">
        <v>1</v>
      </c>
      <c r="J606" t="s">
        <v>875</v>
      </c>
      <c r="K606" t="s">
        <v>876</v>
      </c>
      <c r="L606" t="s">
        <v>877</v>
      </c>
    </row>
    <row r="607" spans="1:12" x14ac:dyDescent="0.3">
      <c r="A607">
        <v>109021178</v>
      </c>
      <c r="B607" t="s">
        <v>257</v>
      </c>
      <c r="C607">
        <v>10902</v>
      </c>
      <c r="D607" t="s">
        <v>972</v>
      </c>
      <c r="E607">
        <v>109</v>
      </c>
      <c r="F607" t="s">
        <v>884</v>
      </c>
      <c r="G607" t="s">
        <v>880</v>
      </c>
      <c r="H607" t="s">
        <v>9</v>
      </c>
      <c r="I607">
        <v>1</v>
      </c>
      <c r="J607" t="s">
        <v>875</v>
      </c>
      <c r="K607" t="s">
        <v>876</v>
      </c>
      <c r="L607" t="s">
        <v>877</v>
      </c>
    </row>
    <row r="608" spans="1:12" x14ac:dyDescent="0.3">
      <c r="A608">
        <v>124011455</v>
      </c>
      <c r="B608" t="s">
        <v>596</v>
      </c>
      <c r="C608">
        <v>12401</v>
      </c>
      <c r="D608" t="s">
        <v>930</v>
      </c>
      <c r="E608">
        <v>124</v>
      </c>
      <c r="F608" t="s">
        <v>931</v>
      </c>
      <c r="G608" t="s">
        <v>874</v>
      </c>
      <c r="H608" t="s">
        <v>6</v>
      </c>
      <c r="I608">
        <v>1</v>
      </c>
      <c r="J608" t="s">
        <v>875</v>
      </c>
      <c r="K608" t="s">
        <v>876</v>
      </c>
      <c r="L608" t="s">
        <v>877</v>
      </c>
    </row>
    <row r="609" spans="1:12" x14ac:dyDescent="0.3">
      <c r="A609">
        <v>125011710</v>
      </c>
      <c r="B609" t="s">
        <v>623</v>
      </c>
      <c r="C609">
        <v>12501</v>
      </c>
      <c r="D609" t="s">
        <v>897</v>
      </c>
      <c r="E609">
        <v>125</v>
      </c>
      <c r="F609" t="s">
        <v>898</v>
      </c>
      <c r="G609" t="s">
        <v>874</v>
      </c>
      <c r="H609" t="s">
        <v>6</v>
      </c>
      <c r="I609">
        <v>1</v>
      </c>
      <c r="J609" t="s">
        <v>875</v>
      </c>
      <c r="K609" t="s">
        <v>876</v>
      </c>
      <c r="L609" t="s">
        <v>877</v>
      </c>
    </row>
    <row r="610" spans="1:12" x14ac:dyDescent="0.3">
      <c r="A610">
        <v>109021179</v>
      </c>
      <c r="B610" t="s">
        <v>258</v>
      </c>
      <c r="C610">
        <v>10902</v>
      </c>
      <c r="D610" t="s">
        <v>972</v>
      </c>
      <c r="E610">
        <v>109</v>
      </c>
      <c r="F610" t="s">
        <v>884</v>
      </c>
      <c r="G610" t="s">
        <v>880</v>
      </c>
      <c r="H610" t="s">
        <v>9</v>
      </c>
      <c r="I610">
        <v>1</v>
      </c>
      <c r="J610" t="s">
        <v>875</v>
      </c>
      <c r="K610" t="s">
        <v>876</v>
      </c>
      <c r="L610" t="s">
        <v>877</v>
      </c>
    </row>
    <row r="611" spans="1:12" x14ac:dyDescent="0.3">
      <c r="A611">
        <v>125041589</v>
      </c>
      <c r="B611" t="s">
        <v>645</v>
      </c>
      <c r="C611">
        <v>12504</v>
      </c>
      <c r="D611" t="s">
        <v>982</v>
      </c>
      <c r="E611">
        <v>125</v>
      </c>
      <c r="F611" t="s">
        <v>898</v>
      </c>
      <c r="G611" t="s">
        <v>874</v>
      </c>
      <c r="H611" t="s">
        <v>6</v>
      </c>
      <c r="I611">
        <v>1</v>
      </c>
      <c r="J611" t="s">
        <v>875</v>
      </c>
      <c r="K611" t="s">
        <v>876</v>
      </c>
      <c r="L611" t="s">
        <v>877</v>
      </c>
    </row>
    <row r="612" spans="1:12" x14ac:dyDescent="0.3">
      <c r="A612">
        <v>127011597</v>
      </c>
      <c r="B612" t="s">
        <v>669</v>
      </c>
      <c r="C612">
        <v>12701</v>
      </c>
      <c r="D612" t="s">
        <v>893</v>
      </c>
      <c r="E612">
        <v>127</v>
      </c>
      <c r="F612" t="s">
        <v>894</v>
      </c>
      <c r="G612" t="s">
        <v>874</v>
      </c>
      <c r="H612" t="s">
        <v>6</v>
      </c>
      <c r="I612">
        <v>1</v>
      </c>
      <c r="J612" t="s">
        <v>875</v>
      </c>
      <c r="K612" t="s">
        <v>876</v>
      </c>
      <c r="L612" t="s">
        <v>877</v>
      </c>
    </row>
    <row r="613" spans="1:12" x14ac:dyDescent="0.3">
      <c r="A613">
        <v>115011296</v>
      </c>
      <c r="B613" t="s">
        <v>374</v>
      </c>
      <c r="C613">
        <v>11501</v>
      </c>
      <c r="D613" t="s">
        <v>916</v>
      </c>
      <c r="E613">
        <v>115</v>
      </c>
      <c r="F613" t="s">
        <v>917</v>
      </c>
      <c r="G613" t="s">
        <v>874</v>
      </c>
      <c r="H613" t="s">
        <v>6</v>
      </c>
      <c r="I613">
        <v>1</v>
      </c>
      <c r="J613" t="s">
        <v>875</v>
      </c>
      <c r="K613" t="s">
        <v>876</v>
      </c>
      <c r="L613" t="s">
        <v>877</v>
      </c>
    </row>
    <row r="614" spans="1:12" x14ac:dyDescent="0.3">
      <c r="A614">
        <v>126021503</v>
      </c>
      <c r="B614" t="s">
        <v>656</v>
      </c>
      <c r="C614">
        <v>12602</v>
      </c>
      <c r="D614" t="s">
        <v>960</v>
      </c>
      <c r="E614">
        <v>126</v>
      </c>
      <c r="F614" t="s">
        <v>961</v>
      </c>
      <c r="G614" t="s">
        <v>874</v>
      </c>
      <c r="H614" t="s">
        <v>6</v>
      </c>
      <c r="I614">
        <v>1</v>
      </c>
      <c r="J614" t="s">
        <v>875</v>
      </c>
      <c r="K614" t="s">
        <v>876</v>
      </c>
      <c r="L614" t="s">
        <v>877</v>
      </c>
    </row>
    <row r="615" spans="1:12" x14ac:dyDescent="0.3">
      <c r="A615">
        <v>111021221</v>
      </c>
      <c r="B615" t="s">
        <v>300</v>
      </c>
      <c r="C615">
        <v>11102</v>
      </c>
      <c r="D615" t="s">
        <v>933</v>
      </c>
      <c r="E615">
        <v>111</v>
      </c>
      <c r="F615" t="s">
        <v>879</v>
      </c>
      <c r="G615" t="s">
        <v>880</v>
      </c>
      <c r="H615" t="s">
        <v>9</v>
      </c>
      <c r="I615">
        <v>1</v>
      </c>
      <c r="J615" t="s">
        <v>875</v>
      </c>
      <c r="K615" t="s">
        <v>876</v>
      </c>
      <c r="L615" t="s">
        <v>877</v>
      </c>
    </row>
    <row r="616" spans="1:12" x14ac:dyDescent="0.3">
      <c r="A616">
        <v>103021069</v>
      </c>
      <c r="B616" t="s">
        <v>143</v>
      </c>
      <c r="C616">
        <v>10302</v>
      </c>
      <c r="D616" t="s">
        <v>953</v>
      </c>
      <c r="E616">
        <v>103</v>
      </c>
      <c r="F616" t="s">
        <v>915</v>
      </c>
      <c r="G616" t="s">
        <v>880</v>
      </c>
      <c r="H616" t="s">
        <v>9</v>
      </c>
      <c r="I616">
        <v>1</v>
      </c>
      <c r="J616" t="s">
        <v>875</v>
      </c>
      <c r="K616" t="s">
        <v>876</v>
      </c>
      <c r="L616" t="s">
        <v>877</v>
      </c>
    </row>
    <row r="617" spans="1:12" x14ac:dyDescent="0.3">
      <c r="A617">
        <v>127021521</v>
      </c>
      <c r="B617" t="s">
        <v>686</v>
      </c>
      <c r="C617">
        <v>12702</v>
      </c>
      <c r="D617" t="s">
        <v>680</v>
      </c>
      <c r="E617">
        <v>127</v>
      </c>
      <c r="F617" t="s">
        <v>894</v>
      </c>
      <c r="G617" t="s">
        <v>874</v>
      </c>
      <c r="H617" t="s">
        <v>6</v>
      </c>
      <c r="I617">
        <v>1</v>
      </c>
      <c r="J617" t="s">
        <v>875</v>
      </c>
      <c r="K617" t="s">
        <v>876</v>
      </c>
      <c r="L617" t="s">
        <v>877</v>
      </c>
    </row>
    <row r="618" spans="1:12" x14ac:dyDescent="0.3">
      <c r="A618">
        <v>111031235</v>
      </c>
      <c r="B618" t="s">
        <v>314</v>
      </c>
      <c r="C618">
        <v>11103</v>
      </c>
      <c r="D618" t="s">
        <v>878</v>
      </c>
      <c r="E618">
        <v>111</v>
      </c>
      <c r="F618" t="s">
        <v>879</v>
      </c>
      <c r="G618" t="s">
        <v>880</v>
      </c>
      <c r="H618" t="s">
        <v>9</v>
      </c>
      <c r="I618">
        <v>1</v>
      </c>
      <c r="J618" t="s">
        <v>875</v>
      </c>
      <c r="K618" t="s">
        <v>876</v>
      </c>
      <c r="L618" t="s">
        <v>877</v>
      </c>
    </row>
    <row r="619" spans="1:12" x14ac:dyDescent="0.3">
      <c r="A619">
        <v>119021574</v>
      </c>
      <c r="B619" t="s">
        <v>478</v>
      </c>
      <c r="C619">
        <v>11902</v>
      </c>
      <c r="D619" t="s">
        <v>924</v>
      </c>
      <c r="E619">
        <v>119</v>
      </c>
      <c r="F619" t="s">
        <v>890</v>
      </c>
      <c r="G619" t="s">
        <v>874</v>
      </c>
      <c r="H619" t="s">
        <v>6</v>
      </c>
      <c r="I619">
        <v>1</v>
      </c>
      <c r="J619" t="s">
        <v>875</v>
      </c>
      <c r="K619" t="s">
        <v>876</v>
      </c>
      <c r="L619" t="s">
        <v>877</v>
      </c>
    </row>
    <row r="620" spans="1:12" x14ac:dyDescent="0.3">
      <c r="A620">
        <v>106031125</v>
      </c>
      <c r="B620" t="s">
        <v>201</v>
      </c>
      <c r="C620">
        <v>10603</v>
      </c>
      <c r="D620" t="s">
        <v>885</v>
      </c>
      <c r="E620">
        <v>106</v>
      </c>
      <c r="F620" t="s">
        <v>886</v>
      </c>
      <c r="G620" t="s">
        <v>880</v>
      </c>
      <c r="H620" t="s">
        <v>9</v>
      </c>
      <c r="I620">
        <v>1</v>
      </c>
      <c r="J620" t="s">
        <v>875</v>
      </c>
      <c r="K620" t="s">
        <v>876</v>
      </c>
      <c r="L620" t="s">
        <v>877</v>
      </c>
    </row>
    <row r="621" spans="1:12" x14ac:dyDescent="0.3">
      <c r="A621">
        <v>121011687</v>
      </c>
      <c r="B621" t="s">
        <v>531</v>
      </c>
      <c r="C621">
        <v>12101</v>
      </c>
      <c r="D621" t="s">
        <v>891</v>
      </c>
      <c r="E621">
        <v>121</v>
      </c>
      <c r="F621" t="s">
        <v>892</v>
      </c>
      <c r="G621" t="s">
        <v>874</v>
      </c>
      <c r="H621" t="s">
        <v>6</v>
      </c>
      <c r="I621">
        <v>1</v>
      </c>
      <c r="J621" t="s">
        <v>875</v>
      </c>
      <c r="K621" t="s">
        <v>876</v>
      </c>
      <c r="L621" t="s">
        <v>877</v>
      </c>
    </row>
    <row r="622" spans="1:12" x14ac:dyDescent="0.3">
      <c r="A622">
        <v>107011547</v>
      </c>
      <c r="B622" t="s">
        <v>212</v>
      </c>
      <c r="C622">
        <v>10701</v>
      </c>
      <c r="D622" t="s">
        <v>925</v>
      </c>
      <c r="E622">
        <v>107</v>
      </c>
      <c r="F622" t="s">
        <v>882</v>
      </c>
      <c r="G622" t="s">
        <v>880</v>
      </c>
      <c r="H622" t="s">
        <v>9</v>
      </c>
      <c r="I622">
        <v>1</v>
      </c>
      <c r="J622" t="s">
        <v>875</v>
      </c>
      <c r="K622" t="s">
        <v>876</v>
      </c>
      <c r="L622" t="s">
        <v>877</v>
      </c>
    </row>
    <row r="623" spans="1:12" x14ac:dyDescent="0.3">
      <c r="A623">
        <v>124041467</v>
      </c>
      <c r="B623" t="s">
        <v>609</v>
      </c>
      <c r="C623">
        <v>12404</v>
      </c>
      <c r="D623" t="s">
        <v>983</v>
      </c>
      <c r="E623">
        <v>124</v>
      </c>
      <c r="F623" t="s">
        <v>931</v>
      </c>
      <c r="G623" t="s">
        <v>874</v>
      </c>
      <c r="H623" t="s">
        <v>6</v>
      </c>
      <c r="I623">
        <v>1</v>
      </c>
      <c r="J623" t="s">
        <v>875</v>
      </c>
      <c r="K623" t="s">
        <v>876</v>
      </c>
      <c r="L623" t="s">
        <v>877</v>
      </c>
    </row>
    <row r="624" spans="1:12" x14ac:dyDescent="0.3">
      <c r="A624">
        <v>108051171</v>
      </c>
      <c r="B624" t="s">
        <v>251</v>
      </c>
      <c r="C624">
        <v>10805</v>
      </c>
      <c r="D624" t="s">
        <v>966</v>
      </c>
      <c r="E624">
        <v>108</v>
      </c>
      <c r="F624" t="s">
        <v>942</v>
      </c>
      <c r="G624" t="s">
        <v>880</v>
      </c>
      <c r="H624" t="s">
        <v>9</v>
      </c>
      <c r="I624">
        <v>1</v>
      </c>
      <c r="J624" t="s">
        <v>875</v>
      </c>
      <c r="K624" t="s">
        <v>876</v>
      </c>
      <c r="L624" t="s">
        <v>877</v>
      </c>
    </row>
    <row r="625" spans="1:12" x14ac:dyDescent="0.3">
      <c r="A625">
        <v>125041494</v>
      </c>
      <c r="B625" t="s">
        <v>643</v>
      </c>
      <c r="C625">
        <v>12504</v>
      </c>
      <c r="D625" t="s">
        <v>982</v>
      </c>
      <c r="E625">
        <v>125</v>
      </c>
      <c r="F625" t="s">
        <v>898</v>
      </c>
      <c r="G625" t="s">
        <v>874</v>
      </c>
      <c r="H625" t="s">
        <v>6</v>
      </c>
      <c r="I625">
        <v>1</v>
      </c>
      <c r="J625" t="s">
        <v>875</v>
      </c>
      <c r="K625" t="s">
        <v>876</v>
      </c>
      <c r="L625" t="s">
        <v>877</v>
      </c>
    </row>
    <row r="626" spans="1:12" x14ac:dyDescent="0.3">
      <c r="A626">
        <v>103031075</v>
      </c>
      <c r="B626" t="s">
        <v>149</v>
      </c>
      <c r="C626">
        <v>10303</v>
      </c>
      <c r="D626" t="s">
        <v>976</v>
      </c>
      <c r="E626">
        <v>103</v>
      </c>
      <c r="F626" t="s">
        <v>915</v>
      </c>
      <c r="G626" t="s">
        <v>880</v>
      </c>
      <c r="H626" t="s">
        <v>9</v>
      </c>
      <c r="I626">
        <v>1</v>
      </c>
      <c r="J626" t="s">
        <v>875</v>
      </c>
      <c r="K626" t="s">
        <v>876</v>
      </c>
      <c r="L626" t="s">
        <v>877</v>
      </c>
    </row>
    <row r="627" spans="1:12" x14ac:dyDescent="0.3">
      <c r="A627">
        <v>119041671</v>
      </c>
      <c r="B627" t="s">
        <v>502</v>
      </c>
      <c r="C627">
        <v>11904</v>
      </c>
      <c r="D627" t="s">
        <v>889</v>
      </c>
      <c r="E627">
        <v>119</v>
      </c>
      <c r="F627" t="s">
        <v>890</v>
      </c>
      <c r="G627" t="s">
        <v>874</v>
      </c>
      <c r="H627" t="s">
        <v>6</v>
      </c>
      <c r="I627">
        <v>1</v>
      </c>
      <c r="J627" t="s">
        <v>875</v>
      </c>
      <c r="K627" t="s">
        <v>876</v>
      </c>
      <c r="L627" t="s">
        <v>877</v>
      </c>
    </row>
    <row r="628" spans="1:12" x14ac:dyDescent="0.3">
      <c r="A628">
        <v>107041548</v>
      </c>
      <c r="B628" t="s">
        <v>228</v>
      </c>
      <c r="C628">
        <v>10704</v>
      </c>
      <c r="D628" t="s">
        <v>904</v>
      </c>
      <c r="E628">
        <v>107</v>
      </c>
      <c r="F628" t="s">
        <v>882</v>
      </c>
      <c r="G628" t="s">
        <v>880</v>
      </c>
      <c r="H628" t="s">
        <v>9</v>
      </c>
      <c r="I628">
        <v>1</v>
      </c>
      <c r="J628" t="s">
        <v>875</v>
      </c>
      <c r="K628" t="s">
        <v>876</v>
      </c>
      <c r="L628" t="s">
        <v>877</v>
      </c>
    </row>
    <row r="629" spans="1:12" x14ac:dyDescent="0.3">
      <c r="A629">
        <v>107041549</v>
      </c>
      <c r="B629" t="s">
        <v>229</v>
      </c>
      <c r="C629">
        <v>10704</v>
      </c>
      <c r="D629" t="s">
        <v>904</v>
      </c>
      <c r="E629">
        <v>107</v>
      </c>
      <c r="F629" t="s">
        <v>882</v>
      </c>
      <c r="G629" t="s">
        <v>880</v>
      </c>
      <c r="H629" t="s">
        <v>9</v>
      </c>
      <c r="I629">
        <v>1</v>
      </c>
      <c r="J629" t="s">
        <v>875</v>
      </c>
      <c r="K629" t="s">
        <v>876</v>
      </c>
      <c r="L629" t="s">
        <v>877</v>
      </c>
    </row>
    <row r="630" spans="1:12" x14ac:dyDescent="0.3">
      <c r="A630">
        <v>104021091</v>
      </c>
      <c r="B630" t="s">
        <v>165</v>
      </c>
      <c r="C630">
        <v>10402</v>
      </c>
      <c r="D630" t="s">
        <v>921</v>
      </c>
      <c r="E630">
        <v>104</v>
      </c>
      <c r="F630" t="s">
        <v>922</v>
      </c>
      <c r="G630" t="s">
        <v>880</v>
      </c>
      <c r="H630" t="s">
        <v>9</v>
      </c>
      <c r="I630">
        <v>1</v>
      </c>
      <c r="J630" t="s">
        <v>875</v>
      </c>
      <c r="K630" t="s">
        <v>876</v>
      </c>
      <c r="L630" t="s">
        <v>877</v>
      </c>
    </row>
    <row r="631" spans="1:12" x14ac:dyDescent="0.3">
      <c r="A631">
        <v>118011347</v>
      </c>
      <c r="B631" t="s">
        <v>448</v>
      </c>
      <c r="C631">
        <v>11801</v>
      </c>
      <c r="D631" t="s">
        <v>919</v>
      </c>
      <c r="E631">
        <v>118</v>
      </c>
      <c r="F631" t="s">
        <v>920</v>
      </c>
      <c r="G631" t="s">
        <v>874</v>
      </c>
      <c r="H631" t="s">
        <v>6</v>
      </c>
      <c r="I631">
        <v>1</v>
      </c>
      <c r="J631" t="s">
        <v>875</v>
      </c>
      <c r="K631" t="s">
        <v>876</v>
      </c>
      <c r="L631" t="s">
        <v>877</v>
      </c>
    </row>
    <row r="632" spans="1:12" x14ac:dyDescent="0.3">
      <c r="A632">
        <v>128011606</v>
      </c>
      <c r="B632" t="s">
        <v>703</v>
      </c>
      <c r="C632">
        <v>12801</v>
      </c>
      <c r="D632" t="s">
        <v>945</v>
      </c>
      <c r="E632">
        <v>128</v>
      </c>
      <c r="F632" t="s">
        <v>946</v>
      </c>
      <c r="G632" t="s">
        <v>874</v>
      </c>
      <c r="H632" t="s">
        <v>6</v>
      </c>
      <c r="I632">
        <v>1</v>
      </c>
      <c r="J632" t="s">
        <v>875</v>
      </c>
      <c r="K632" t="s">
        <v>876</v>
      </c>
      <c r="L632" t="s">
        <v>877</v>
      </c>
    </row>
    <row r="633" spans="1:12" x14ac:dyDescent="0.3">
      <c r="A633">
        <v>107041150</v>
      </c>
      <c r="B633" t="s">
        <v>227</v>
      </c>
      <c r="C633">
        <v>10704</v>
      </c>
      <c r="D633" t="s">
        <v>904</v>
      </c>
      <c r="E633">
        <v>107</v>
      </c>
      <c r="F633" t="s">
        <v>882</v>
      </c>
      <c r="G633" t="s">
        <v>880</v>
      </c>
      <c r="H633" t="s">
        <v>9</v>
      </c>
      <c r="I633">
        <v>1</v>
      </c>
      <c r="J633" t="s">
        <v>875</v>
      </c>
      <c r="K633" t="s">
        <v>876</v>
      </c>
      <c r="L633" t="s">
        <v>877</v>
      </c>
    </row>
    <row r="634" spans="1:12" x14ac:dyDescent="0.3">
      <c r="A634">
        <v>128021609</v>
      </c>
      <c r="B634" t="s">
        <v>712</v>
      </c>
      <c r="C634">
        <v>12802</v>
      </c>
      <c r="D634" t="s">
        <v>963</v>
      </c>
      <c r="E634">
        <v>128</v>
      </c>
      <c r="F634" t="s">
        <v>946</v>
      </c>
      <c r="G634" t="s">
        <v>874</v>
      </c>
      <c r="H634" t="s">
        <v>6</v>
      </c>
      <c r="I634">
        <v>1</v>
      </c>
      <c r="J634" t="s">
        <v>875</v>
      </c>
      <c r="K634" t="s">
        <v>876</v>
      </c>
      <c r="L634" t="s">
        <v>877</v>
      </c>
    </row>
    <row r="635" spans="1:12" x14ac:dyDescent="0.3">
      <c r="A635">
        <v>102011042</v>
      </c>
      <c r="B635" t="s">
        <v>115</v>
      </c>
      <c r="C635">
        <v>10201</v>
      </c>
      <c r="D635" t="s">
        <v>901</v>
      </c>
      <c r="E635">
        <v>102</v>
      </c>
      <c r="F635" t="s">
        <v>902</v>
      </c>
      <c r="G635" t="s">
        <v>874</v>
      </c>
      <c r="H635" t="s">
        <v>6</v>
      </c>
      <c r="I635">
        <v>1</v>
      </c>
      <c r="J635" t="s">
        <v>875</v>
      </c>
      <c r="K635" t="s">
        <v>876</v>
      </c>
      <c r="L635" t="s">
        <v>877</v>
      </c>
    </row>
    <row r="636" spans="1:12" x14ac:dyDescent="0.3">
      <c r="A636">
        <v>102011043</v>
      </c>
      <c r="B636" t="s">
        <v>116</v>
      </c>
      <c r="C636">
        <v>10201</v>
      </c>
      <c r="D636" t="s">
        <v>901</v>
      </c>
      <c r="E636">
        <v>102</v>
      </c>
      <c r="F636" t="s">
        <v>902</v>
      </c>
      <c r="G636" t="s">
        <v>874</v>
      </c>
      <c r="H636" t="s">
        <v>6</v>
      </c>
      <c r="I636">
        <v>1</v>
      </c>
      <c r="J636" t="s">
        <v>875</v>
      </c>
      <c r="K636" t="s">
        <v>876</v>
      </c>
      <c r="L636" t="s">
        <v>877</v>
      </c>
    </row>
    <row r="637" spans="1:12" x14ac:dyDescent="0.3">
      <c r="A637">
        <v>102021057</v>
      </c>
      <c r="B637" t="s">
        <v>130</v>
      </c>
      <c r="C637">
        <v>10202</v>
      </c>
      <c r="D637" t="s">
        <v>130</v>
      </c>
      <c r="E637">
        <v>102</v>
      </c>
      <c r="F637" t="s">
        <v>902</v>
      </c>
      <c r="G637" t="s">
        <v>874</v>
      </c>
      <c r="H637" t="s">
        <v>6</v>
      </c>
      <c r="I637">
        <v>1</v>
      </c>
      <c r="J637" t="s">
        <v>875</v>
      </c>
      <c r="K637" t="s">
        <v>876</v>
      </c>
      <c r="L637" t="s">
        <v>877</v>
      </c>
    </row>
    <row r="638" spans="1:12" x14ac:dyDescent="0.3">
      <c r="A638">
        <v>119011361</v>
      </c>
      <c r="B638" t="s">
        <v>467</v>
      </c>
      <c r="C638">
        <v>11901</v>
      </c>
      <c r="D638" t="s">
        <v>908</v>
      </c>
      <c r="E638">
        <v>119</v>
      </c>
      <c r="F638" t="s">
        <v>890</v>
      </c>
      <c r="G638" t="s">
        <v>874</v>
      </c>
      <c r="H638" t="s">
        <v>6</v>
      </c>
      <c r="I638">
        <v>1</v>
      </c>
      <c r="J638" t="s">
        <v>875</v>
      </c>
      <c r="K638" t="s">
        <v>876</v>
      </c>
      <c r="L638" t="s">
        <v>877</v>
      </c>
    </row>
    <row r="639" spans="1:12" x14ac:dyDescent="0.3">
      <c r="A639">
        <v>124041468</v>
      </c>
      <c r="B639" t="s">
        <v>610</v>
      </c>
      <c r="C639">
        <v>12404</v>
      </c>
      <c r="D639" t="s">
        <v>983</v>
      </c>
      <c r="E639">
        <v>124</v>
      </c>
      <c r="F639" t="s">
        <v>931</v>
      </c>
      <c r="G639" t="s">
        <v>874</v>
      </c>
      <c r="H639" t="s">
        <v>6</v>
      </c>
      <c r="I639">
        <v>1</v>
      </c>
      <c r="J639" t="s">
        <v>875</v>
      </c>
      <c r="K639" t="s">
        <v>876</v>
      </c>
      <c r="L639" t="s">
        <v>877</v>
      </c>
    </row>
    <row r="640" spans="1:12" x14ac:dyDescent="0.3">
      <c r="A640">
        <v>101061541</v>
      </c>
      <c r="B640" t="s">
        <v>97</v>
      </c>
      <c r="C640">
        <v>10106</v>
      </c>
      <c r="D640" t="s">
        <v>985</v>
      </c>
      <c r="E640">
        <v>101</v>
      </c>
      <c r="F640" t="s">
        <v>913</v>
      </c>
      <c r="G640" t="s">
        <v>880</v>
      </c>
      <c r="H640" t="s">
        <v>9</v>
      </c>
      <c r="I640">
        <v>1</v>
      </c>
      <c r="J640" t="s">
        <v>875</v>
      </c>
      <c r="K640" t="s">
        <v>876</v>
      </c>
      <c r="L640" t="s">
        <v>877</v>
      </c>
    </row>
    <row r="641" spans="1:12" x14ac:dyDescent="0.3">
      <c r="A641">
        <v>101061542</v>
      </c>
      <c r="B641" t="s">
        <v>98</v>
      </c>
      <c r="C641">
        <v>10106</v>
      </c>
      <c r="D641" t="s">
        <v>985</v>
      </c>
      <c r="E641">
        <v>101</v>
      </c>
      <c r="F641" t="s">
        <v>913</v>
      </c>
      <c r="G641" t="s">
        <v>880</v>
      </c>
      <c r="H641" t="s">
        <v>9</v>
      </c>
      <c r="I641">
        <v>1</v>
      </c>
      <c r="J641" t="s">
        <v>875</v>
      </c>
      <c r="K641" t="s">
        <v>876</v>
      </c>
      <c r="L641" t="s">
        <v>877</v>
      </c>
    </row>
    <row r="642" spans="1:12" x14ac:dyDescent="0.3">
      <c r="A642">
        <v>125031487</v>
      </c>
      <c r="B642" t="s">
        <v>634</v>
      </c>
      <c r="C642">
        <v>12503</v>
      </c>
      <c r="D642" t="s">
        <v>950</v>
      </c>
      <c r="E642">
        <v>125</v>
      </c>
      <c r="F642" t="s">
        <v>898</v>
      </c>
      <c r="G642" t="s">
        <v>874</v>
      </c>
      <c r="H642" t="s">
        <v>6</v>
      </c>
      <c r="I642">
        <v>1</v>
      </c>
      <c r="J642" t="s">
        <v>875</v>
      </c>
      <c r="K642" t="s">
        <v>876</v>
      </c>
      <c r="L642" t="s">
        <v>877</v>
      </c>
    </row>
    <row r="643" spans="1:12" x14ac:dyDescent="0.3">
      <c r="A643">
        <v>101061543</v>
      </c>
      <c r="B643" t="s">
        <v>99</v>
      </c>
      <c r="C643">
        <v>10106</v>
      </c>
      <c r="D643" t="s">
        <v>985</v>
      </c>
      <c r="E643">
        <v>101</v>
      </c>
      <c r="F643" t="s">
        <v>913</v>
      </c>
      <c r="G643" t="s">
        <v>880</v>
      </c>
      <c r="H643" t="s">
        <v>9</v>
      </c>
      <c r="I643">
        <v>1</v>
      </c>
      <c r="J643" t="s">
        <v>875</v>
      </c>
      <c r="K643" t="s">
        <v>876</v>
      </c>
      <c r="L643" t="s">
        <v>877</v>
      </c>
    </row>
    <row r="644" spans="1:12" x14ac:dyDescent="0.3">
      <c r="A644">
        <v>101061544</v>
      </c>
      <c r="B644" t="s">
        <v>100</v>
      </c>
      <c r="C644">
        <v>10106</v>
      </c>
      <c r="D644" t="s">
        <v>985</v>
      </c>
      <c r="E644">
        <v>101</v>
      </c>
      <c r="F644" t="s">
        <v>913</v>
      </c>
      <c r="G644" t="s">
        <v>880</v>
      </c>
      <c r="H644" t="s">
        <v>9</v>
      </c>
      <c r="I644">
        <v>1</v>
      </c>
      <c r="J644" t="s">
        <v>875</v>
      </c>
      <c r="K644" t="s">
        <v>876</v>
      </c>
      <c r="L644" t="s">
        <v>877</v>
      </c>
    </row>
    <row r="645" spans="1:12" x14ac:dyDescent="0.3">
      <c r="A645">
        <v>117031648</v>
      </c>
      <c r="B645" t="s">
        <v>440</v>
      </c>
      <c r="C645">
        <v>11703</v>
      </c>
      <c r="D645" t="s">
        <v>944</v>
      </c>
      <c r="E645">
        <v>117</v>
      </c>
      <c r="F645" t="s">
        <v>907</v>
      </c>
      <c r="G645" t="s">
        <v>874</v>
      </c>
      <c r="H645" t="s">
        <v>6</v>
      </c>
      <c r="I645">
        <v>1</v>
      </c>
      <c r="J645" t="s">
        <v>875</v>
      </c>
      <c r="K645" t="s">
        <v>876</v>
      </c>
      <c r="L645" t="s">
        <v>877</v>
      </c>
    </row>
  </sheetData>
  <autoFilter ref="A1:L1" xr:uid="{01BDA26D-9F7F-42F4-8853-3417E3E74688}">
    <sortState xmlns:xlrd2="http://schemas.microsoft.com/office/spreadsheetml/2017/richdata2" ref="A2:L645">
      <sortCondition ref="B1"/>
    </sortState>
  </autoFilter>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6AFE-EBFD-4D52-82FC-7465302A7FBC}">
  <dimension ref="B3:D432"/>
  <sheetViews>
    <sheetView workbookViewId="0">
      <selection activeCell="B24" sqref="B24"/>
    </sheetView>
  </sheetViews>
  <sheetFormatPr defaultRowHeight="14.4" x14ac:dyDescent="0.3"/>
  <cols>
    <col min="2" max="2" width="32.33203125" bestFit="1" customWidth="1"/>
    <col min="3" max="3" width="34.44140625" bestFit="1" customWidth="1"/>
    <col min="4" max="4" width="93.44140625" customWidth="1"/>
  </cols>
  <sheetData>
    <row r="3" spans="2:4" x14ac:dyDescent="0.3">
      <c r="B3" s="1" t="s">
        <v>986</v>
      </c>
      <c r="C3" t="s">
        <v>987</v>
      </c>
      <c r="D3" t="s">
        <v>988</v>
      </c>
    </row>
    <row r="4" spans="2:4" x14ac:dyDescent="0.3">
      <c r="B4" s="1" t="s">
        <v>42</v>
      </c>
      <c r="C4" t="s">
        <v>989</v>
      </c>
      <c r="D4" t="s">
        <v>990</v>
      </c>
    </row>
    <row r="5" spans="2:4" x14ac:dyDescent="0.3">
      <c r="B5" s="1" t="s">
        <v>55</v>
      </c>
      <c r="C5" t="s">
        <v>14</v>
      </c>
      <c r="D5" t="s">
        <v>991</v>
      </c>
    </row>
    <row r="6" spans="2:4" x14ac:dyDescent="0.3">
      <c r="B6" s="1">
        <v>1524</v>
      </c>
      <c r="C6" t="s">
        <v>992</v>
      </c>
      <c r="D6" t="s">
        <v>993</v>
      </c>
    </row>
    <row r="7" spans="2:4" x14ac:dyDescent="0.3">
      <c r="B7" s="1">
        <v>2564</v>
      </c>
      <c r="C7" t="s">
        <v>994</v>
      </c>
      <c r="D7" t="s">
        <v>995</v>
      </c>
    </row>
    <row r="8" spans="2:4" x14ac:dyDescent="0.3">
      <c r="B8" s="1" t="s">
        <v>56</v>
      </c>
      <c r="C8" t="s">
        <v>996</v>
      </c>
      <c r="D8" t="s">
        <v>997</v>
      </c>
    </row>
    <row r="9" spans="2:4" x14ac:dyDescent="0.3">
      <c r="B9" s="1" t="s">
        <v>57</v>
      </c>
      <c r="C9" t="s">
        <v>36</v>
      </c>
      <c r="D9" t="s">
        <v>998</v>
      </c>
    </row>
    <row r="10" spans="2:4" x14ac:dyDescent="0.3">
      <c r="B10" s="1" t="s">
        <v>58</v>
      </c>
      <c r="C10" t="s">
        <v>37</v>
      </c>
      <c r="D10" t="s">
        <v>999</v>
      </c>
    </row>
    <row r="11" spans="2:4" x14ac:dyDescent="0.3">
      <c r="B11" s="1" t="s">
        <v>18</v>
      </c>
      <c r="C11" t="s">
        <v>1000</v>
      </c>
      <c r="D11" t="s">
        <v>1001</v>
      </c>
    </row>
    <row r="12" spans="2:4" x14ac:dyDescent="0.3">
      <c r="B12" s="1" t="s">
        <v>19</v>
      </c>
      <c r="C12" t="s">
        <v>1002</v>
      </c>
      <c r="D12" t="s">
        <v>1003</v>
      </c>
    </row>
    <row r="13" spans="2:4" x14ac:dyDescent="0.3">
      <c r="B13" s="1" t="s">
        <v>59</v>
      </c>
      <c r="C13" t="s">
        <v>1004</v>
      </c>
      <c r="D13" t="s">
        <v>1005</v>
      </c>
    </row>
    <row r="14" spans="2:4" x14ac:dyDescent="0.3">
      <c r="B14" s="1" t="s">
        <v>60</v>
      </c>
      <c r="C14" t="s">
        <v>1006</v>
      </c>
      <c r="D14" t="s">
        <v>1007</v>
      </c>
    </row>
    <row r="15" spans="2:4" x14ac:dyDescent="0.3">
      <c r="B15" s="1" t="s">
        <v>26</v>
      </c>
      <c r="C15" t="s">
        <v>1008</v>
      </c>
      <c r="D15" t="s">
        <v>1009</v>
      </c>
    </row>
    <row r="16" spans="2:4" x14ac:dyDescent="0.3">
      <c r="B16" s="1" t="s">
        <v>61</v>
      </c>
      <c r="C16" t="s">
        <v>1010</v>
      </c>
      <c r="D16" t="s">
        <v>1011</v>
      </c>
    </row>
    <row r="17" spans="2:4" x14ac:dyDescent="0.3">
      <c r="B17" s="1" t="s">
        <v>62</v>
      </c>
      <c r="C17" t="s">
        <v>1012</v>
      </c>
      <c r="D17" t="s">
        <v>1013</v>
      </c>
    </row>
    <row r="18" spans="2:4" x14ac:dyDescent="0.3">
      <c r="B18" s="1" t="s">
        <v>63</v>
      </c>
      <c r="C18" t="s">
        <v>1014</v>
      </c>
      <c r="D18" t="s">
        <v>1015</v>
      </c>
    </row>
    <row r="19" spans="2:4" x14ac:dyDescent="0.3">
      <c r="B19" s="1" t="s">
        <v>64</v>
      </c>
      <c r="C19" t="s">
        <v>1016</v>
      </c>
      <c r="D19" t="s">
        <v>1017</v>
      </c>
    </row>
    <row r="20" spans="2:4" x14ac:dyDescent="0.3">
      <c r="B20" s="1" t="s">
        <v>65</v>
      </c>
      <c r="C20" t="s">
        <v>1018</v>
      </c>
      <c r="D20" t="s">
        <v>1019</v>
      </c>
    </row>
    <row r="21" spans="2:4" x14ac:dyDescent="0.3">
      <c r="B21" s="1" t="s">
        <v>66</v>
      </c>
      <c r="C21" t="s">
        <v>1020</v>
      </c>
      <c r="D21" t="s">
        <v>1021</v>
      </c>
    </row>
    <row r="22" spans="2:4" x14ac:dyDescent="0.3">
      <c r="B22" s="1" t="s">
        <v>67</v>
      </c>
      <c r="C22" t="s">
        <v>1022</v>
      </c>
      <c r="D22" t="s">
        <v>1023</v>
      </c>
    </row>
    <row r="23" spans="2:4" x14ac:dyDescent="0.3">
      <c r="B23" s="1" t="s">
        <v>34</v>
      </c>
      <c r="C23" t="s">
        <v>1024</v>
      </c>
      <c r="D23" t="s">
        <v>1025</v>
      </c>
    </row>
    <row r="24" spans="2:4" x14ac:dyDescent="0.3">
      <c r="B24" s="1" t="s">
        <v>68</v>
      </c>
      <c r="C24" t="s">
        <v>1026</v>
      </c>
      <c r="D24" t="s">
        <v>1027</v>
      </c>
    </row>
    <row r="25" spans="2:4" x14ac:dyDescent="0.3">
      <c r="B25" s="1" t="s">
        <v>69</v>
      </c>
      <c r="C25" t="s">
        <v>1028</v>
      </c>
      <c r="D25" t="s">
        <v>1029</v>
      </c>
    </row>
    <row r="26" spans="2:4" x14ac:dyDescent="0.3">
      <c r="B26" s="1" t="s">
        <v>70</v>
      </c>
      <c r="C26" t="s">
        <v>1030</v>
      </c>
      <c r="D26" t="s">
        <v>1031</v>
      </c>
    </row>
    <row r="27" spans="2:4" x14ac:dyDescent="0.3">
      <c r="B27" s="1" t="s">
        <v>71</v>
      </c>
      <c r="C27" t="s">
        <v>1032</v>
      </c>
      <c r="D27" t="s">
        <v>1033</v>
      </c>
    </row>
    <row r="28" spans="2:4" x14ac:dyDescent="0.3">
      <c r="B28" t="s">
        <v>1034</v>
      </c>
      <c r="C28" t="s">
        <v>989</v>
      </c>
      <c r="D28" t="s">
        <v>1035</v>
      </c>
    </row>
    <row r="29" spans="2:4" x14ac:dyDescent="0.3">
      <c r="B29" t="s">
        <v>1036</v>
      </c>
      <c r="C29" t="s">
        <v>14</v>
      </c>
      <c r="D29" t="s">
        <v>1037</v>
      </c>
    </row>
    <row r="30" spans="2:4" x14ac:dyDescent="0.3">
      <c r="B30" t="s">
        <v>1038</v>
      </c>
      <c r="C30" t="s">
        <v>992</v>
      </c>
      <c r="D30" t="s">
        <v>1039</v>
      </c>
    </row>
    <row r="31" spans="2:4" x14ac:dyDescent="0.3">
      <c r="B31" t="s">
        <v>1040</v>
      </c>
      <c r="C31" t="s">
        <v>994</v>
      </c>
      <c r="D31" t="s">
        <v>1041</v>
      </c>
    </row>
    <row r="32" spans="2:4" x14ac:dyDescent="0.3">
      <c r="B32" t="s">
        <v>1042</v>
      </c>
      <c r="C32" t="s">
        <v>996</v>
      </c>
      <c r="D32" t="s">
        <v>1043</v>
      </c>
    </row>
    <row r="33" spans="2:4" x14ac:dyDescent="0.3">
      <c r="B33" t="s">
        <v>1044</v>
      </c>
      <c r="C33" t="s">
        <v>36</v>
      </c>
      <c r="D33" t="s">
        <v>1045</v>
      </c>
    </row>
    <row r="34" spans="2:4" x14ac:dyDescent="0.3">
      <c r="B34" t="s">
        <v>1046</v>
      </c>
      <c r="C34" t="s">
        <v>37</v>
      </c>
      <c r="D34" t="s">
        <v>1047</v>
      </c>
    </row>
    <row r="35" spans="2:4" x14ac:dyDescent="0.3">
      <c r="B35" t="s">
        <v>1048</v>
      </c>
      <c r="C35" t="s">
        <v>1000</v>
      </c>
      <c r="D35" t="s">
        <v>1049</v>
      </c>
    </row>
    <row r="36" spans="2:4" x14ac:dyDescent="0.3">
      <c r="B36" t="s">
        <v>1050</v>
      </c>
      <c r="C36" t="s">
        <v>1002</v>
      </c>
      <c r="D36" t="s">
        <v>1051</v>
      </c>
    </row>
    <row r="37" spans="2:4" x14ac:dyDescent="0.3">
      <c r="B37" t="s">
        <v>1052</v>
      </c>
      <c r="C37" t="s">
        <v>1004</v>
      </c>
      <c r="D37" t="s">
        <v>1053</v>
      </c>
    </row>
    <row r="38" spans="2:4" x14ac:dyDescent="0.3">
      <c r="B38" t="s">
        <v>1054</v>
      </c>
      <c r="C38" t="s">
        <v>1006</v>
      </c>
      <c r="D38" t="s">
        <v>1055</v>
      </c>
    </row>
    <row r="39" spans="2:4" x14ac:dyDescent="0.3">
      <c r="B39" t="s">
        <v>1056</v>
      </c>
      <c r="C39" t="s">
        <v>1008</v>
      </c>
      <c r="D39" t="s">
        <v>1057</v>
      </c>
    </row>
    <row r="40" spans="2:4" x14ac:dyDescent="0.3">
      <c r="B40" t="s">
        <v>1058</v>
      </c>
      <c r="C40" t="s">
        <v>1010</v>
      </c>
      <c r="D40" t="s">
        <v>1059</v>
      </c>
    </row>
    <row r="41" spans="2:4" x14ac:dyDescent="0.3">
      <c r="B41" t="s">
        <v>1060</v>
      </c>
      <c r="C41" t="s">
        <v>1012</v>
      </c>
      <c r="D41" t="s">
        <v>1061</v>
      </c>
    </row>
    <row r="42" spans="2:4" x14ac:dyDescent="0.3">
      <c r="B42" t="s">
        <v>1062</v>
      </c>
      <c r="C42" t="s">
        <v>1014</v>
      </c>
      <c r="D42" t="s">
        <v>1063</v>
      </c>
    </row>
    <row r="43" spans="2:4" x14ac:dyDescent="0.3">
      <c r="B43" t="s">
        <v>1064</v>
      </c>
      <c r="C43" t="s">
        <v>1016</v>
      </c>
      <c r="D43" t="s">
        <v>1065</v>
      </c>
    </row>
    <row r="44" spans="2:4" x14ac:dyDescent="0.3">
      <c r="B44" t="s">
        <v>1066</v>
      </c>
      <c r="C44" t="s">
        <v>1018</v>
      </c>
      <c r="D44" t="s">
        <v>1067</v>
      </c>
    </row>
    <row r="45" spans="2:4" x14ac:dyDescent="0.3">
      <c r="B45" t="s">
        <v>1068</v>
      </c>
      <c r="C45" t="s">
        <v>1020</v>
      </c>
      <c r="D45" t="s">
        <v>1069</v>
      </c>
    </row>
    <row r="46" spans="2:4" x14ac:dyDescent="0.3">
      <c r="B46" t="s">
        <v>1070</v>
      </c>
      <c r="C46" t="s">
        <v>1022</v>
      </c>
      <c r="D46" t="s">
        <v>1071</v>
      </c>
    </row>
    <row r="47" spans="2:4" x14ac:dyDescent="0.3">
      <c r="B47" t="s">
        <v>1072</v>
      </c>
      <c r="C47" t="s">
        <v>1024</v>
      </c>
      <c r="D47" t="s">
        <v>1073</v>
      </c>
    </row>
    <row r="48" spans="2:4" x14ac:dyDescent="0.3">
      <c r="B48" t="s">
        <v>1074</v>
      </c>
      <c r="C48" t="s">
        <v>1026</v>
      </c>
      <c r="D48" t="s">
        <v>1075</v>
      </c>
    </row>
    <row r="49" spans="2:4" x14ac:dyDescent="0.3">
      <c r="B49" t="s">
        <v>1076</v>
      </c>
      <c r="C49" t="s">
        <v>1028</v>
      </c>
      <c r="D49" t="s">
        <v>1077</v>
      </c>
    </row>
    <row r="50" spans="2:4" x14ac:dyDescent="0.3">
      <c r="B50" t="s">
        <v>1078</v>
      </c>
      <c r="C50" t="s">
        <v>1030</v>
      </c>
      <c r="D50" t="s">
        <v>1079</v>
      </c>
    </row>
    <row r="51" spans="2:4" x14ac:dyDescent="0.3">
      <c r="B51" t="s">
        <v>1080</v>
      </c>
      <c r="C51" t="s">
        <v>1032</v>
      </c>
      <c r="D51" t="s">
        <v>1081</v>
      </c>
    </row>
    <row r="432" spans="3:3" x14ac:dyDescent="0.3">
      <c r="C432"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7FC0-C863-4ACE-BD51-25F7CF6F45C8}">
  <dimension ref="A1:D1"/>
  <sheetViews>
    <sheetView topLeftCell="XFD1048576" workbookViewId="0">
      <selection activeCell="E37" sqref="E37"/>
    </sheetView>
  </sheetViews>
  <sheetFormatPr defaultColWidth="0" defaultRowHeight="14.4" customHeight="1" zeroHeight="1" x14ac:dyDescent="0.3"/>
  <cols>
    <col min="1" max="4" width="0" style="20" hidden="1" customWidth="1"/>
    <col min="5" max="16384" width="8.6640625" style="20" hidden="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F795-96DE-4E4C-9F21-90DADB83E15C}">
  <sheetPr>
    <tabColor rgb="FF92D050"/>
  </sheetPr>
  <dimension ref="A1:X61"/>
  <sheetViews>
    <sheetView topLeftCell="B1" zoomScale="85" zoomScaleNormal="85" workbookViewId="0">
      <selection activeCell="C6" sqref="C6:E6"/>
    </sheetView>
  </sheetViews>
  <sheetFormatPr defaultColWidth="0" defaultRowHeight="14.4" zeroHeight="1" x14ac:dyDescent="0.3"/>
  <cols>
    <col min="1" max="1" width="2" style="20" hidden="1" customWidth="1"/>
    <col min="2" max="2" width="2.33203125" style="20" customWidth="1"/>
    <col min="3" max="3" width="1.5546875" style="20" customWidth="1"/>
    <col min="4" max="4" width="27.6640625" style="20" customWidth="1"/>
    <col min="5" max="7" width="13.5546875" style="20" customWidth="1"/>
    <col min="8" max="8" width="13.44140625" style="20" customWidth="1"/>
    <col min="9" max="9" width="13.5546875" style="20" customWidth="1"/>
    <col min="10" max="10" width="4.44140625" style="20" customWidth="1"/>
    <col min="11" max="11" width="1.33203125" style="20" customWidth="1"/>
    <col min="12" max="12" width="28" style="20" customWidth="1"/>
    <col min="13" max="16" width="13.6640625" style="20" customWidth="1"/>
    <col min="17" max="17" width="3.6640625" style="20" customWidth="1"/>
    <col min="18" max="24" width="0" style="20" hidden="1" customWidth="1"/>
    <col min="25" max="16384" width="8.6640625" style="20" hidden="1"/>
  </cols>
  <sheetData>
    <row r="1" spans="1:24" x14ac:dyDescent="0.3">
      <c r="A1" s="71"/>
      <c r="B1" s="17"/>
      <c r="C1" s="18"/>
      <c r="D1" s="18"/>
      <c r="E1" s="18"/>
      <c r="F1" s="18"/>
      <c r="G1" s="18"/>
      <c r="H1" s="18"/>
      <c r="I1" s="18"/>
      <c r="J1" s="18"/>
      <c r="K1" s="18"/>
      <c r="L1" s="18"/>
      <c r="M1" s="18"/>
      <c r="N1" s="18"/>
      <c r="O1" s="18"/>
      <c r="P1" s="18"/>
      <c r="Q1" s="19"/>
    </row>
    <row r="2" spans="1:24" x14ac:dyDescent="0.3">
      <c r="A2" s="72"/>
      <c r="B2" s="21"/>
      <c r="C2" s="55"/>
      <c r="D2" s="55"/>
      <c r="G2" s="55"/>
      <c r="H2" s="55"/>
      <c r="I2" s="55"/>
      <c r="J2" s="55"/>
      <c r="K2" s="55"/>
      <c r="L2" s="55"/>
      <c r="M2" s="55"/>
      <c r="N2" s="55"/>
      <c r="Q2" s="22"/>
    </row>
    <row r="3" spans="1:24" x14ac:dyDescent="0.3">
      <c r="A3" s="72"/>
      <c r="B3" s="21"/>
      <c r="C3" s="55"/>
      <c r="D3" s="55"/>
      <c r="G3" s="55"/>
      <c r="H3" s="55"/>
      <c r="I3" s="55"/>
      <c r="J3" s="55"/>
      <c r="K3" s="55"/>
      <c r="L3" s="55"/>
      <c r="M3" s="55"/>
      <c r="N3" s="55"/>
      <c r="P3" s="55"/>
      <c r="Q3" s="22"/>
    </row>
    <row r="4" spans="1:24" ht="6" customHeight="1" thickBot="1" x14ac:dyDescent="0.35">
      <c r="A4" s="72"/>
      <c r="B4" s="21"/>
      <c r="C4" s="55"/>
      <c r="D4" s="55"/>
      <c r="E4" s="55"/>
      <c r="F4" s="55"/>
      <c r="G4" s="55"/>
      <c r="H4" s="55"/>
      <c r="I4" s="55"/>
      <c r="J4" s="55"/>
      <c r="K4" s="55"/>
      <c r="L4" s="55"/>
      <c r="M4" s="55"/>
      <c r="N4" s="55"/>
      <c r="P4" s="55"/>
      <c r="Q4" s="22"/>
    </row>
    <row r="5" spans="1:24" ht="16.95" customHeight="1" thickBot="1" x14ac:dyDescent="0.35">
      <c r="A5" s="72"/>
      <c r="B5" s="23"/>
      <c r="C5" s="142" t="s">
        <v>0</v>
      </c>
      <c r="D5" s="143"/>
      <c r="E5" s="55"/>
      <c r="F5" s="73" t="s">
        <v>1</v>
      </c>
      <c r="G5" s="55"/>
      <c r="H5" s="55"/>
      <c r="I5" s="134" t="s">
        <v>2</v>
      </c>
      <c r="J5" s="135"/>
      <c r="K5" s="135"/>
      <c r="L5" s="136"/>
      <c r="M5" s="55"/>
      <c r="N5" s="137" t="s">
        <v>3</v>
      </c>
      <c r="O5" s="24" t="s">
        <v>4</v>
      </c>
      <c r="P5" s="25">
        <v>13.4</v>
      </c>
      <c r="Q5" s="22"/>
    </row>
    <row r="6" spans="1:24" ht="16.95" customHeight="1" x14ac:dyDescent="0.3">
      <c r="A6" s="72"/>
      <c r="B6" s="21"/>
      <c r="C6" s="140" t="s">
        <v>528</v>
      </c>
      <c r="D6" s="141"/>
      <c r="E6" s="141"/>
      <c r="F6" s="74" t="str">
        <f>VLOOKUP(C6,'SA2 Mapping'!B1:L645,5,FALSE)</f>
        <v>Sydney - North Sydney and Hornsby</v>
      </c>
      <c r="G6" s="55"/>
      <c r="H6" s="55"/>
      <c r="I6" s="144">
        <v>2021</v>
      </c>
      <c r="J6" s="145"/>
      <c r="K6" s="146"/>
      <c r="L6" s="26">
        <f>VLOOKUP(C6,'Rates (%) SA2'!B:C,2,FALSE)</f>
        <v>11.88</v>
      </c>
      <c r="M6" s="75">
        <f>L6-IF(D14="Greater Sydney",P6,P7)</f>
        <v>-1.3199999999999985</v>
      </c>
      <c r="N6" s="138"/>
      <c r="O6" s="27" t="s">
        <v>6</v>
      </c>
      <c r="P6" s="28">
        <v>13.2</v>
      </c>
      <c r="Q6" s="22"/>
    </row>
    <row r="7" spans="1:24" ht="16.95" customHeight="1" thickBot="1" x14ac:dyDescent="0.35">
      <c r="A7" s="72"/>
      <c r="B7" s="29"/>
      <c r="C7" s="55"/>
      <c r="D7" s="76" t="s">
        <v>7</v>
      </c>
      <c r="E7" s="55"/>
      <c r="F7" s="55"/>
      <c r="G7" s="55"/>
      <c r="H7" s="55"/>
      <c r="I7" s="131" t="s">
        <v>8</v>
      </c>
      <c r="J7" s="132"/>
      <c r="K7" s="133"/>
      <c r="L7" s="30">
        <f>VLOOKUP(C6,'Changes (% of rates)'!B:C,2,FALSE)</f>
        <v>-0.12574332991354292</v>
      </c>
      <c r="M7" s="55"/>
      <c r="N7" s="139"/>
      <c r="O7" s="31" t="s">
        <v>9</v>
      </c>
      <c r="P7" s="32">
        <v>13.7</v>
      </c>
      <c r="Q7" s="22"/>
    </row>
    <row r="8" spans="1:24" ht="16.95" customHeight="1" thickBot="1" x14ac:dyDescent="0.35">
      <c r="A8" s="72"/>
      <c r="B8" s="29"/>
      <c r="C8" s="55"/>
      <c r="D8" s="55"/>
      <c r="E8" s="55"/>
      <c r="F8" s="55"/>
      <c r="G8" s="55"/>
      <c r="H8" s="55"/>
      <c r="I8" s="128" t="s">
        <v>10</v>
      </c>
      <c r="J8" s="129"/>
      <c r="K8" s="130"/>
      <c r="L8" s="30">
        <f>IFERROR((M6)/IF(D14="Rest of NSW",P7,P6),)</f>
        <v>-9.9999999999999895E-2</v>
      </c>
      <c r="M8" s="55"/>
      <c r="N8" s="55"/>
      <c r="O8" s="77"/>
      <c r="P8" s="55"/>
      <c r="Q8" s="22"/>
    </row>
    <row r="9" spans="1:24" ht="12.6" customHeight="1" thickBot="1" x14ac:dyDescent="0.35">
      <c r="A9" s="72"/>
      <c r="B9" s="29"/>
      <c r="C9" s="78"/>
      <c r="D9" s="76" t="str">
        <f>VLOOKUP(C6,'SA2 Mapping'!B:L,7,FALSE)</f>
        <v>Greater Sydney</v>
      </c>
      <c r="E9" s="55"/>
      <c r="F9" s="55"/>
      <c r="G9" s="55"/>
      <c r="H9" s="55"/>
      <c r="I9" s="55"/>
      <c r="J9" s="55"/>
      <c r="K9" s="55"/>
      <c r="M9" s="55"/>
      <c r="N9" s="33"/>
      <c r="O9" s="55"/>
      <c r="P9" s="55"/>
      <c r="Q9" s="22"/>
    </row>
    <row r="10" spans="1:24" ht="18" x14ac:dyDescent="0.35">
      <c r="A10" s="72"/>
      <c r="B10" s="21"/>
      <c r="C10" s="17"/>
      <c r="D10" s="86" t="s">
        <v>11</v>
      </c>
      <c r="E10" s="18"/>
      <c r="F10" s="18"/>
      <c r="G10" s="18"/>
      <c r="H10" s="18"/>
      <c r="I10" s="19"/>
      <c r="J10" s="55"/>
      <c r="K10" s="17"/>
      <c r="L10" s="86" t="s">
        <v>12</v>
      </c>
      <c r="M10" s="18"/>
      <c r="N10" s="18"/>
      <c r="O10" s="18"/>
      <c r="P10" s="19"/>
      <c r="Q10" s="22"/>
    </row>
    <row r="11" spans="1:24" ht="4.95" customHeight="1" x14ac:dyDescent="0.35">
      <c r="A11" s="72"/>
      <c r="B11" s="21"/>
      <c r="C11" s="21"/>
      <c r="D11" s="54"/>
      <c r="E11" s="55"/>
      <c r="F11" s="55"/>
      <c r="G11" s="55"/>
      <c r="H11" s="55"/>
      <c r="I11" s="22"/>
      <c r="J11" s="55"/>
      <c r="K11" s="21"/>
      <c r="L11" s="54"/>
      <c r="M11" s="55"/>
      <c r="N11" s="55"/>
      <c r="O11" s="55"/>
      <c r="P11" s="22"/>
      <c r="Q11" s="22"/>
    </row>
    <row r="12" spans="1:24" s="38" customFormat="1" ht="28.8" x14ac:dyDescent="0.3">
      <c r="A12" s="79"/>
      <c r="B12" s="34"/>
      <c r="C12" s="34"/>
      <c r="D12" s="56" t="s">
        <v>13</v>
      </c>
      <c r="E12" s="80" t="s">
        <v>14</v>
      </c>
      <c r="F12" s="80" t="s">
        <v>15</v>
      </c>
      <c r="G12" s="80" t="s">
        <v>16</v>
      </c>
      <c r="H12" s="80" t="s">
        <v>17</v>
      </c>
      <c r="I12" s="35"/>
      <c r="J12" s="81"/>
      <c r="K12" s="34"/>
      <c r="L12" s="56" t="s">
        <v>13</v>
      </c>
      <c r="M12" s="57" t="s">
        <v>18</v>
      </c>
      <c r="N12" s="57" t="s">
        <v>19</v>
      </c>
      <c r="O12" s="57" t="s">
        <v>20</v>
      </c>
      <c r="P12" s="36" t="s">
        <v>21</v>
      </c>
      <c r="Q12" s="37"/>
      <c r="S12" s="20"/>
      <c r="T12" s="20"/>
      <c r="U12" s="20"/>
      <c r="V12" s="20"/>
      <c r="W12" s="20"/>
      <c r="X12" s="20"/>
    </row>
    <row r="13" spans="1:24" x14ac:dyDescent="0.3">
      <c r="A13" s="72"/>
      <c r="B13" s="21"/>
      <c r="C13" s="21"/>
      <c r="D13" s="58" t="str">
        <f>$C$6</f>
        <v>Chatswood - East</v>
      </c>
      <c r="E13" s="59">
        <f>VLOOKUP($C$6,'Rates (%) SA2'!$B:$Z,'Changes (% of rates)'!D645,FALSE)</f>
        <v>11.23</v>
      </c>
      <c r="F13" s="59">
        <f>VLOOKUP($C$6,'Rates (%) SA2'!$B:$Z,'Changes (% of rates)'!E645,FALSE)</f>
        <v>17.61</v>
      </c>
      <c r="G13" s="59">
        <f>VLOOKUP($C$6,'Rates (%) SA2'!$B:$Z,'Changes (% of rates)'!F645,FALSE)</f>
        <v>10.47</v>
      </c>
      <c r="H13" s="59">
        <f>VLOOKUP($C$6,'Rates (%) SA2'!$B:$Z,'Changes (% of rates)'!G645,FALSE)</f>
        <v>14.87</v>
      </c>
      <c r="I13" s="22"/>
      <c r="J13" s="55"/>
      <c r="K13" s="21"/>
      <c r="L13" s="58" t="str">
        <f>C6</f>
        <v>Chatswood - East</v>
      </c>
      <c r="M13" s="59">
        <f>VLOOKUP($C$6,'Rates (%) SA2'!$B:$Z,'Changes (% of rates)'!J645,FALSE)</f>
        <v>19.059999999999999</v>
      </c>
      <c r="N13" s="59">
        <f>VLOOKUP($C$6,'Rates (%) SA2'!$B:$Z,'Changes (% of rates)'!K645,FALSE)</f>
        <v>9.2200000000000006</v>
      </c>
      <c r="O13" s="59">
        <f>VLOOKUP($C$6,'Rates (%) SA2'!$B:$Z,'Changes (% of rates)'!L645,FALSE)</f>
        <v>7.32</v>
      </c>
      <c r="P13" s="49">
        <f>VLOOKUP($C$6,'Rates (%) SA2'!$B:$Z,'Changes (% of rates)'!M645,FALSE)</f>
        <v>14.61</v>
      </c>
      <c r="Q13" s="22"/>
    </row>
    <row r="14" spans="1:24" x14ac:dyDescent="0.3">
      <c r="A14" s="72"/>
      <c r="B14" s="21"/>
      <c r="C14" s="21"/>
      <c r="D14" s="55" t="str">
        <f>$D$9</f>
        <v>Greater Sydney</v>
      </c>
      <c r="E14" s="59">
        <f>VLOOKUP($D$14,'Key Data Table'!$27:$30,'Key Data Table'!B32,FALSE)</f>
        <v>16.399999999999999</v>
      </c>
      <c r="F14" s="59">
        <f>VLOOKUP($D$14,'Key Data Table'!$27:$30,'Key Data Table'!C32,FALSE)</f>
        <v>12.1</v>
      </c>
      <c r="G14" s="59">
        <f>VLOOKUP($D$14,'Key Data Table'!$27:$30,'Key Data Table'!D32,FALSE)</f>
        <v>11.9</v>
      </c>
      <c r="H14" s="59">
        <f>VLOOKUP($D$14,'Key Data Table'!$27:$30,'Key Data Table'!E32,FALSE)</f>
        <v>14.2</v>
      </c>
      <c r="I14" s="22"/>
      <c r="J14" s="55"/>
      <c r="K14" s="21"/>
      <c r="L14" s="55" t="str">
        <f>D9</f>
        <v>Greater Sydney</v>
      </c>
      <c r="M14" s="59">
        <f>VLOOKUP($D$14,'Key Data Table'!$27:$30,'Key Data Table'!H32,FALSE)</f>
        <v>22.5</v>
      </c>
      <c r="N14" s="59">
        <f>VLOOKUP($D$14,'Key Data Table'!$27:$30,'Key Data Table'!I32,FALSE)</f>
        <v>9.1</v>
      </c>
      <c r="O14" s="59">
        <f>VLOOKUP($D$14,'Key Data Table'!$27:$30,'Key Data Table'!J32,FALSE)</f>
        <v>13.2</v>
      </c>
      <c r="P14" s="49">
        <f>VLOOKUP($D$14,'Key Data Table'!$27:$30,'Key Data Table'!K32,FALSE)</f>
        <v>20.5</v>
      </c>
      <c r="Q14" s="22"/>
    </row>
    <row r="15" spans="1:24" x14ac:dyDescent="0.3">
      <c r="A15" s="72"/>
      <c r="B15" s="21"/>
      <c r="C15" s="21"/>
      <c r="D15" s="60" t="s">
        <v>22</v>
      </c>
      <c r="E15" s="124">
        <f>IFERROR((E13-E14)/E14,)</f>
        <v>-0.31524390243902428</v>
      </c>
      <c r="F15" s="124">
        <f>IFERROR((F13-F14)/F14,)</f>
        <v>0.4553719008264463</v>
      </c>
      <c r="G15" s="124">
        <f>IFERROR((G13-G14)/G14,)</f>
        <v>-0.12016806722689073</v>
      </c>
      <c r="H15" s="124">
        <f>IFERROR((H13-H14)/H14,)</f>
        <v>4.7183098591549295E-2</v>
      </c>
      <c r="I15" s="22"/>
      <c r="J15" s="55"/>
      <c r="K15" s="21"/>
      <c r="L15" s="60" t="s">
        <v>22</v>
      </c>
      <c r="M15" s="124">
        <f>IFERROR((M13-M14)/M14,)</f>
        <v>-0.15288888888888894</v>
      </c>
      <c r="N15" s="124">
        <f>IFERROR((N13-N14)/N14,)</f>
        <v>1.3186813186813296E-2</v>
      </c>
      <c r="O15" s="124">
        <f>IFERROR((O13-O14)/O14,)</f>
        <v>-0.44545454545454538</v>
      </c>
      <c r="P15" s="124">
        <f>IFERROR((P13-P14)/P14,)</f>
        <v>-0.28731707317073174</v>
      </c>
      <c r="Q15" s="22"/>
    </row>
    <row r="16" spans="1:24" x14ac:dyDescent="0.3">
      <c r="A16" s="72"/>
      <c r="B16" s="21"/>
      <c r="C16" s="21"/>
      <c r="D16" s="68"/>
      <c r="E16" s="67"/>
      <c r="F16" s="67"/>
      <c r="G16" s="67"/>
      <c r="H16" s="68"/>
      <c r="I16" s="69"/>
      <c r="J16" s="55"/>
      <c r="K16" s="21"/>
      <c r="L16" s="68"/>
      <c r="M16" s="67"/>
      <c r="N16" s="67"/>
      <c r="O16" s="67"/>
      <c r="P16" s="69"/>
      <c r="Q16" s="22"/>
    </row>
    <row r="17" spans="1:17" x14ac:dyDescent="0.3">
      <c r="A17" s="72"/>
      <c r="B17" s="21"/>
      <c r="C17" s="21"/>
      <c r="D17" s="61" t="s">
        <v>8</v>
      </c>
      <c r="E17" s="62"/>
      <c r="F17" s="62"/>
      <c r="G17" s="62"/>
      <c r="H17" s="62"/>
      <c r="I17" s="22"/>
      <c r="J17" s="55"/>
      <c r="K17" s="21"/>
      <c r="L17" s="61" t="s">
        <v>23</v>
      </c>
      <c r="M17" s="62"/>
      <c r="N17" s="62"/>
      <c r="O17" s="62"/>
      <c r="P17" s="51"/>
      <c r="Q17" s="22"/>
    </row>
    <row r="18" spans="1:17" x14ac:dyDescent="0.3">
      <c r="A18" s="72"/>
      <c r="B18" s="21"/>
      <c r="C18" s="21"/>
      <c r="D18" s="55" t="str">
        <f>C6</f>
        <v>Chatswood - East</v>
      </c>
      <c r="E18" s="63">
        <f>IFERROR(VLOOKUP($C$6,'Changes (% of rates)'!$B:$Z,'Changes (% of rates)'!D645,FALSE),)</f>
        <v>-0.15866233060165197</v>
      </c>
      <c r="F18" s="63">
        <f>IFERROR(VLOOKUP($C$6,'Changes (% of rates)'!$B:$Z,'Changes (% of rates)'!E645,FALSE),)</f>
        <v>-0.19873057050747095</v>
      </c>
      <c r="G18" s="63">
        <f>IFERROR(VLOOKUP($C$6,'Changes (% of rates)'!$B:$Z,'Changes (% of rates)'!F645,FALSE),)</f>
        <v>-0.1744872577411101</v>
      </c>
      <c r="H18" s="63">
        <f>IFERROR(VLOOKUP($C$6,'Changes (% of rates)'!$B:$Z,'Changes (% of rates)'!G645,FALSE),)</f>
        <v>0.40821856315893246</v>
      </c>
      <c r="I18" s="22"/>
      <c r="J18" s="55"/>
      <c r="K18" s="21"/>
      <c r="L18" s="55" t="str">
        <f>C6</f>
        <v>Chatswood - East</v>
      </c>
      <c r="M18" s="63">
        <f>IFERROR(VLOOKUP($C$6,'Changes (% of rates)'!$B:$Z,'Changes (% of rates)'!J645,FALSE),)</f>
        <v>-4.9913072954148145E-2</v>
      </c>
      <c r="N18" s="63">
        <f>IFERROR(VLOOKUP($C$6,'Changes (% of rates)'!$B:$Z,'Changes (% of rates)'!K645,FALSE),)</f>
        <v>3.3989291998841667E-2</v>
      </c>
      <c r="O18" s="63">
        <f>IFERROR(VLOOKUP($C$6,'Changes (% of rates)'!$B:$Z,'Changes (% of rates)'!L645,FALSE),)</f>
        <v>-0.35585010174865428</v>
      </c>
      <c r="P18" s="65">
        <f>IFERROR(VLOOKUP($C$6,'Changes (% of rates)'!$B:$Z,'Changes (% of rates)'!M645,FALSE),)</f>
        <v>-0.4158296818313672</v>
      </c>
      <c r="Q18" s="22"/>
    </row>
    <row r="19" spans="1:17" ht="15" thickBot="1" x14ac:dyDescent="0.35">
      <c r="A19" s="72"/>
      <c r="B19" s="21"/>
      <c r="C19" s="40"/>
      <c r="D19" s="41" t="str">
        <f>D9</f>
        <v>Greater Sydney</v>
      </c>
      <c r="E19" s="64">
        <f>IFERROR(VLOOKUP($D$19,'Key Data Table'!47:50,'Key Data Table'!B32,FALSE),)</f>
        <v>-4.651162790697675E-2</v>
      </c>
      <c r="F19" s="64">
        <f>IFERROR(VLOOKUP($D$19,'Key Data Table'!47:50,'Key Data Table'!C32,FALSE),)</f>
        <v>-8.3333333333333343E-2</v>
      </c>
      <c r="G19" s="64">
        <f>IFERROR(VLOOKUP($D$19,'Key Data Table'!47:50,'Key Data Table'!D32,FALSE),)</f>
        <v>6.1946902654867249E-2</v>
      </c>
      <c r="H19" s="64">
        <f>IFERROR(VLOOKUP($D$19,'Key Data Table'!47:50,'Key Data Table'!E32,FALSE),)</f>
        <v>0.35576923076923078</v>
      </c>
      <c r="I19" s="42"/>
      <c r="J19" s="55"/>
      <c r="K19" s="40"/>
      <c r="L19" s="41" t="str">
        <f>D9</f>
        <v>Greater Sydney</v>
      </c>
      <c r="M19" s="64">
        <f>VLOOKUP($D$19,'Key Data Table'!47:50,'Key Data Table'!H32,FALSE)</f>
        <v>0.20855614973262032</v>
      </c>
      <c r="N19" s="64">
        <f>VLOOKUP($D$19,'Key Data Table'!47:50,'Key Data Table'!I32,FALSE)</f>
        <v>0.44444444444444442</v>
      </c>
      <c r="O19" s="64">
        <f>VLOOKUP($D$19,'Key Data Table'!47:50,'Key Data Table'!J32,FALSE)</f>
        <v>6.5040650406504058E-2</v>
      </c>
      <c r="P19" s="66">
        <f>VLOOKUP($D$19,'Key Data Table'!47:50,'Key Data Table'!K32,FALSE)</f>
        <v>-9.2920353982300877E-2</v>
      </c>
      <c r="Q19" s="22"/>
    </row>
    <row r="20" spans="1:17" ht="15" thickBot="1" x14ac:dyDescent="0.35">
      <c r="A20" s="72"/>
      <c r="B20" s="21"/>
      <c r="C20" s="55"/>
      <c r="D20" s="55"/>
      <c r="E20" s="39"/>
      <c r="F20" s="39"/>
      <c r="G20" s="39"/>
      <c r="H20" s="39"/>
      <c r="I20" s="55"/>
      <c r="J20" s="55"/>
      <c r="K20" s="55"/>
      <c r="L20" s="55"/>
      <c r="M20" s="39"/>
      <c r="N20" s="39"/>
      <c r="O20" s="39"/>
      <c r="P20" s="39"/>
      <c r="Q20" s="22"/>
    </row>
    <row r="21" spans="1:17" ht="18" x14ac:dyDescent="0.35">
      <c r="A21" s="72"/>
      <c r="B21" s="21"/>
      <c r="C21" s="17"/>
      <c r="D21" s="86" t="s">
        <v>24</v>
      </c>
      <c r="E21" s="18"/>
      <c r="F21" s="18"/>
      <c r="G21" s="18"/>
      <c r="H21" s="18"/>
      <c r="I21" s="19"/>
      <c r="J21" s="55"/>
      <c r="K21" s="17"/>
      <c r="L21" s="86" t="s">
        <v>25</v>
      </c>
      <c r="M21" s="18"/>
      <c r="N21" s="18"/>
      <c r="O21" s="18"/>
      <c r="P21" s="19"/>
      <c r="Q21" s="22"/>
    </row>
    <row r="22" spans="1:17" ht="4.95" customHeight="1" x14ac:dyDescent="0.35">
      <c r="A22" s="72"/>
      <c r="B22" s="21"/>
      <c r="C22" s="21"/>
      <c r="D22" s="54"/>
      <c r="E22" s="55"/>
      <c r="F22" s="55"/>
      <c r="G22" s="55"/>
      <c r="H22" s="55"/>
      <c r="I22" s="22"/>
      <c r="J22" s="55"/>
      <c r="K22" s="21"/>
      <c r="L22" s="54"/>
      <c r="M22" s="55"/>
      <c r="N22" s="55"/>
      <c r="O22" s="55"/>
      <c r="P22" s="22"/>
      <c r="Q22" s="22"/>
    </row>
    <row r="23" spans="1:17" ht="28.8" x14ac:dyDescent="0.3">
      <c r="A23" s="72"/>
      <c r="B23" s="21"/>
      <c r="C23" s="21"/>
      <c r="D23" s="56" t="s">
        <v>13</v>
      </c>
      <c r="E23" s="57" t="s">
        <v>26</v>
      </c>
      <c r="F23" s="57" t="s">
        <v>27</v>
      </c>
      <c r="G23" s="57" t="s">
        <v>28</v>
      </c>
      <c r="H23" s="57" t="s">
        <v>29</v>
      </c>
      <c r="I23" s="36" t="s">
        <v>30</v>
      </c>
      <c r="J23" s="82"/>
      <c r="K23" s="43"/>
      <c r="L23" s="56" t="s">
        <v>13</v>
      </c>
      <c r="M23" s="57" t="s">
        <v>31</v>
      </c>
      <c r="N23" s="57" t="s">
        <v>32</v>
      </c>
      <c r="O23" s="57" t="s">
        <v>33</v>
      </c>
      <c r="P23" s="36" t="s">
        <v>34</v>
      </c>
      <c r="Q23" s="22"/>
    </row>
    <row r="24" spans="1:17" x14ac:dyDescent="0.3">
      <c r="A24" s="72"/>
      <c r="B24" s="21"/>
      <c r="C24" s="21"/>
      <c r="D24" s="58" t="str">
        <f>C6</f>
        <v>Chatswood - East</v>
      </c>
      <c r="E24" s="59">
        <f>VLOOKUP($C$6,'Rates (%) SA2'!$B:$Z,'Changes (% of rates)'!N645,FALSE)</f>
        <v>2.97</v>
      </c>
      <c r="F24" s="59">
        <f>VLOOKUP($C$6,'Rates (%) SA2'!$B:$Z,'Changes (% of rates)'!O645,FALSE)</f>
        <v>9.5</v>
      </c>
      <c r="G24" s="59">
        <f>VLOOKUP($C$6,'Rates (%) SA2'!$B:$Z,'Changes (% of rates)'!P645,FALSE)</f>
        <v>31.35</v>
      </c>
      <c r="H24" s="59">
        <f>VLOOKUP($C$6,'Rates (%) SA2'!$B:$Z,'Changes (% of rates)'!Q645,FALSE)</f>
        <v>33.659999999999997</v>
      </c>
      <c r="I24" s="49">
        <f>VLOOKUP($C$6,'Rates (%) SA2'!$B:$Z,'Changes (% of rates)'!R645,FALSE)</f>
        <v>13.79</v>
      </c>
      <c r="J24" s="55"/>
      <c r="K24" s="21"/>
      <c r="L24" s="58" t="str">
        <f>C6</f>
        <v>Chatswood - East</v>
      </c>
      <c r="M24" s="59">
        <f>VLOOKUP($C$6,'Rates (%) SA2'!$B:$Z,'Changes (% of rates)'!S645,FALSE)</f>
        <v>6.62</v>
      </c>
      <c r="N24" s="59">
        <f>VLOOKUP($C$6,'Rates (%) SA2'!$B:$Z,'Changes (% of rates)'!T645,FALSE)</f>
        <v>9.92</v>
      </c>
      <c r="O24" s="59">
        <f>VLOOKUP($C$6,'Rates (%) SA2'!$B:$Z,'Changes (% of rates)'!U645,FALSE)</f>
        <v>14.29</v>
      </c>
      <c r="P24" s="49">
        <f>VLOOKUP($C$6,'Rates (%) SA2'!$B:$Z,'Changes (% of rates)'!V645,FALSE)</f>
        <v>38.049999999999997</v>
      </c>
      <c r="Q24" s="22"/>
    </row>
    <row r="25" spans="1:17" x14ac:dyDescent="0.3">
      <c r="A25" s="72"/>
      <c r="B25" s="21"/>
      <c r="C25" s="21"/>
      <c r="D25" s="55" t="str">
        <f>D9</f>
        <v>Greater Sydney</v>
      </c>
      <c r="E25" s="59">
        <f>VLOOKUP($D$14,'Key Data Table'!$27:$30,'Key Data Table'!L32,FALSE)</f>
        <v>3.9</v>
      </c>
      <c r="F25" s="59">
        <f>VLOOKUP($D$14,'Key Data Table'!$27:$30,'Key Data Table'!M32,FALSE)</f>
        <v>10.7</v>
      </c>
      <c r="G25" s="59">
        <f>VLOOKUP($D$14,'Key Data Table'!$27:$30,'Key Data Table'!N32,FALSE)</f>
        <v>20.9</v>
      </c>
      <c r="H25" s="59">
        <f>VLOOKUP($D$14,'Key Data Table'!$27:$30,'Key Data Table'!O32,FALSE)</f>
        <v>30.6</v>
      </c>
      <c r="I25" s="49">
        <f>VLOOKUP($D$14,'Key Data Table'!$27:$30,'Key Data Table'!P32,FALSE)</f>
        <v>14.7</v>
      </c>
      <c r="J25" s="55"/>
      <c r="K25" s="21"/>
      <c r="L25" s="55" t="str">
        <f>D9</f>
        <v>Greater Sydney</v>
      </c>
      <c r="M25" s="59">
        <f>VLOOKUP($D$14,'Key Data Table'!$27:$30,'Key Data Table'!Q32,FALSE)</f>
        <v>6.3</v>
      </c>
      <c r="N25" s="59">
        <f>VLOOKUP($D$14,'Key Data Table'!$27:$30,'Key Data Table'!R32,FALSE)</f>
        <v>9.5</v>
      </c>
      <c r="O25" s="59">
        <f>VLOOKUP($D$14,'Key Data Table'!$27:$30,'Key Data Table'!S32,FALSE)</f>
        <v>19.399999999999999</v>
      </c>
      <c r="P25" s="49">
        <f>VLOOKUP($D$14,'Key Data Table'!$27:$30,'Key Data Table'!T32,FALSE)</f>
        <v>59.7</v>
      </c>
      <c r="Q25" s="22"/>
    </row>
    <row r="26" spans="1:17" x14ac:dyDescent="0.3">
      <c r="A26" s="72"/>
      <c r="B26" s="21"/>
      <c r="C26" s="21"/>
      <c r="D26" s="60" t="s">
        <v>22</v>
      </c>
      <c r="E26" s="124">
        <f>IFERROR((E24-E25)/E25,)</f>
        <v>-0.23846153846153839</v>
      </c>
      <c r="F26" s="124">
        <f>IFERROR((F24-F25)/F25,)</f>
        <v>-0.11214953271028032</v>
      </c>
      <c r="G26" s="124">
        <f>IFERROR((G24-G25)/G25,)</f>
        <v>0.50000000000000022</v>
      </c>
      <c r="H26" s="124">
        <f>IFERROR((H24-H25)/H25,)</f>
        <v>9.9999999999999839E-2</v>
      </c>
      <c r="I26" s="124">
        <f>IFERROR((I24-I25)/I25,)</f>
        <v>-6.1904761904761921E-2</v>
      </c>
      <c r="J26" s="55"/>
      <c r="K26" s="21"/>
      <c r="L26" s="60" t="s">
        <v>22</v>
      </c>
      <c r="M26" s="124">
        <f>IFERROR((M24-M25)/M25,)</f>
        <v>5.0793650793650842E-2</v>
      </c>
      <c r="N26" s="124">
        <f>IFERROR((N24-N25)/N25,)</f>
        <v>4.4210526315789464E-2</v>
      </c>
      <c r="O26" s="124">
        <f>IFERROR((O24-O25)/O25,)</f>
        <v>-0.26340206185567011</v>
      </c>
      <c r="P26" s="124">
        <f>IFERROR((P24-P25)/P25,)</f>
        <v>-0.36264656616415419</v>
      </c>
      <c r="Q26" s="22"/>
    </row>
    <row r="27" spans="1:17" x14ac:dyDescent="0.3">
      <c r="A27" s="72"/>
      <c r="B27" s="21"/>
      <c r="C27" s="21"/>
      <c r="D27" s="68"/>
      <c r="E27" s="67"/>
      <c r="F27" s="67"/>
      <c r="G27" s="67"/>
      <c r="H27" s="67"/>
      <c r="I27" s="70"/>
      <c r="J27" s="55"/>
      <c r="K27" s="21"/>
      <c r="L27" s="68"/>
      <c r="M27" s="67"/>
      <c r="N27" s="67"/>
      <c r="O27" s="67"/>
      <c r="P27" s="70"/>
      <c r="Q27" s="22"/>
    </row>
    <row r="28" spans="1:17" x14ac:dyDescent="0.3">
      <c r="A28" s="72"/>
      <c r="B28" s="21"/>
      <c r="C28" s="21"/>
      <c r="D28" s="61" t="s">
        <v>8</v>
      </c>
      <c r="E28" s="62"/>
      <c r="F28" s="62"/>
      <c r="G28" s="62"/>
      <c r="H28" s="62"/>
      <c r="I28" s="51"/>
      <c r="J28" s="55"/>
      <c r="K28" s="21"/>
      <c r="L28" s="61" t="s">
        <v>8</v>
      </c>
      <c r="M28" s="62"/>
      <c r="N28" s="62"/>
      <c r="O28" s="62"/>
      <c r="P28" s="51"/>
      <c r="Q28" s="22"/>
    </row>
    <row r="29" spans="1:17" x14ac:dyDescent="0.3">
      <c r="A29" s="72"/>
      <c r="B29" s="21"/>
      <c r="C29" s="21"/>
      <c r="D29" s="55" t="str">
        <f>$C$6</f>
        <v>Chatswood - East</v>
      </c>
      <c r="E29" s="63">
        <f>IFERROR(VLOOKUP($C$6,'Changes (% of rates)'!$B:$Z,'Changes (% of rates)'!N645,FALSE),)</f>
        <v>-0.61431479785202814</v>
      </c>
      <c r="F29" s="63">
        <f>IFERROR(VLOOKUP($C$6,'Changes (% of rates)'!$B:$Z,'Changes (% of rates)'!O645,FALSE),)</f>
        <v>3.5014191338993382E-2</v>
      </c>
      <c r="G29" s="63">
        <f>IFERROR(VLOOKUP($C$6,'Changes (% of rates)'!$B:$Z,'Changes (% of rates)'!P645,FALSE),)</f>
        <v>-0.22975284776620489</v>
      </c>
      <c r="H29" s="63">
        <f>IFERROR(VLOOKUP($C$6,'Changes (% of rates)'!$B:$Z,'Changes (% of rates)'!Q645,FALSE),)</f>
        <v>0.17837911276737983</v>
      </c>
      <c r="I29" s="65">
        <f>IFERROR(VLOOKUP($C$6,'Changes (% of rates)'!$B:$Z,'Changes (% of rates)'!R645,FALSE),)</f>
        <v>0.36291160891260621</v>
      </c>
      <c r="J29" s="55"/>
      <c r="K29" s="21"/>
      <c r="L29" s="55" t="str">
        <f>C6</f>
        <v>Chatswood - East</v>
      </c>
      <c r="M29" s="63">
        <f>IFERROR(VLOOKUP($C$6,'Changes (% of rates)'!$B:$Z,'Changes (% of rates)'!S645,FALSE),)</f>
        <v>-0.2088122806036741</v>
      </c>
      <c r="N29" s="63">
        <f>IFERROR(VLOOKUP($C$6,'Changes (% of rates)'!$B:$Z,'Changes (% of rates)'!T645,FALSE),)</f>
        <v>-0.15530875528896573</v>
      </c>
      <c r="O29" s="63">
        <f>IFERROR(VLOOKUP($C$6,'Changes (% of rates)'!$B:$Z,'Changes (% of rates)'!U645,FALSE),)</f>
        <v>-2.5457137352961928E-2</v>
      </c>
      <c r="P29" s="65">
        <f>IFERROR(VLOOKUP($C$6,'Changes (% of rates)'!$B:$Z,'Changes (% of rates)'!V645,FALSE),)</f>
        <v>-0.46607260024264036</v>
      </c>
      <c r="Q29" s="22"/>
    </row>
    <row r="30" spans="1:17" ht="15" thickBot="1" x14ac:dyDescent="0.35">
      <c r="A30" s="72"/>
      <c r="B30" s="21"/>
      <c r="C30" s="40"/>
      <c r="D30" s="41" t="str">
        <f>$D$9</f>
        <v>Greater Sydney</v>
      </c>
      <c r="E30" s="64">
        <f>IFERROR(VLOOKUP($D$9,'Key Data Table'!47:60,'Key Data Table'!L32,FALSE),)</f>
        <v>-0.27777777777777773</v>
      </c>
      <c r="F30" s="64">
        <f>IFERROR(VLOOKUP($D$9,'Key Data Table'!47:60,'Key Data Table'!M32,FALSE),)</f>
        <v>0.52857142857142858</v>
      </c>
      <c r="G30" s="64">
        <f>IFERROR(VLOOKUP($D$9,'Key Data Table'!47:60,'Key Data Table'!N32,FALSE),)</f>
        <v>-0.33226837060702874</v>
      </c>
      <c r="H30" s="64">
        <f>IFERROR(VLOOKUP($D$9,'Key Data Table'!47:60,'Key Data Table'!O32,FALSE),)</f>
        <v>0.14606741573033707</v>
      </c>
      <c r="I30" s="66">
        <f>IFERROR(VLOOKUP($D$9,'Key Data Table'!47:60,'Key Data Table'!P32,FALSE),)</f>
        <v>0.37383177570093462</v>
      </c>
      <c r="J30" s="55"/>
      <c r="K30" s="40"/>
      <c r="L30" s="41" t="str">
        <f>D9</f>
        <v>Greater Sydney</v>
      </c>
      <c r="M30" s="64">
        <f>VLOOKUP($D$19,'Key Data Table'!47:50,'Key Data Table'!Q32,FALSE)</f>
        <v>0.18518518518518517</v>
      </c>
      <c r="N30" s="64">
        <f>VLOOKUP($D$19,'Key Data Table'!47:50,'Key Data Table'!R32,FALSE)</f>
        <v>-6.9306930693069299E-2</v>
      </c>
      <c r="O30" s="64">
        <f>VLOOKUP($D$19,'Key Data Table'!47:50,'Key Data Table'!S32,FALSE)</f>
        <v>0.10227272727272727</v>
      </c>
      <c r="P30" s="66">
        <f>VLOOKUP($D$19,'Key Data Table'!47:50,'Key Data Table'!T32,FALSE)</f>
        <v>0.13498098859315588</v>
      </c>
      <c r="Q30" s="22"/>
    </row>
    <row r="31" spans="1:17" ht="19.2" customHeight="1" thickBot="1" x14ac:dyDescent="0.35">
      <c r="A31" s="72"/>
      <c r="B31" s="21"/>
      <c r="C31" s="55"/>
      <c r="D31" s="55"/>
      <c r="E31" s="55"/>
      <c r="F31" s="55"/>
      <c r="G31" s="55"/>
      <c r="H31" s="55"/>
      <c r="I31" s="55"/>
      <c r="J31" s="55"/>
      <c r="K31" s="55"/>
      <c r="L31" s="55"/>
      <c r="M31" s="55"/>
      <c r="N31" s="55"/>
      <c r="O31" s="55"/>
      <c r="P31" s="55"/>
      <c r="Q31" s="22"/>
    </row>
    <row r="32" spans="1:17" ht="19.2" customHeight="1" x14ac:dyDescent="0.35">
      <c r="A32" s="72"/>
      <c r="B32" s="21"/>
      <c r="C32" s="17"/>
      <c r="D32" s="86" t="s">
        <v>35</v>
      </c>
      <c r="E32" s="18"/>
      <c r="F32" s="19"/>
      <c r="G32" s="55"/>
      <c r="H32" s="55"/>
      <c r="I32" s="55"/>
      <c r="J32" s="55"/>
      <c r="K32" s="55"/>
      <c r="L32" s="55"/>
      <c r="M32" s="55"/>
      <c r="N32" s="55"/>
      <c r="O32" s="55"/>
      <c r="P32" s="55"/>
      <c r="Q32" s="22"/>
    </row>
    <row r="33" spans="1:17" ht="0.6" customHeight="1" x14ac:dyDescent="0.35">
      <c r="A33" s="72"/>
      <c r="B33" s="21"/>
      <c r="C33" s="21"/>
      <c r="D33" s="54"/>
      <c r="E33" s="55"/>
      <c r="F33" s="22"/>
      <c r="G33" s="55"/>
      <c r="H33" s="55"/>
      <c r="I33" s="55"/>
      <c r="J33" s="55"/>
      <c r="K33" s="55"/>
      <c r="L33" s="55"/>
      <c r="M33" s="55"/>
      <c r="N33" s="55"/>
      <c r="O33" s="55"/>
      <c r="P33" s="55"/>
      <c r="Q33" s="22"/>
    </row>
    <row r="34" spans="1:17" ht="14.7" customHeight="1" x14ac:dyDescent="0.3">
      <c r="A34" s="72"/>
      <c r="B34" s="21"/>
      <c r="C34" s="34"/>
      <c r="D34" s="56" t="s">
        <v>13</v>
      </c>
      <c r="E34" s="80" t="s">
        <v>36</v>
      </c>
      <c r="F34" s="113" t="s">
        <v>37</v>
      </c>
      <c r="G34" s="80"/>
      <c r="H34" s="80"/>
      <c r="I34" s="81"/>
      <c r="J34" s="55"/>
      <c r="K34" s="55"/>
      <c r="L34" s="55"/>
      <c r="M34" s="55"/>
      <c r="N34" s="55"/>
      <c r="O34" s="55"/>
      <c r="P34" s="55"/>
      <c r="Q34" s="22"/>
    </row>
    <row r="35" spans="1:17" ht="14.7" customHeight="1" x14ac:dyDescent="0.3">
      <c r="A35" s="72"/>
      <c r="B35" s="21"/>
      <c r="C35" s="21"/>
      <c r="D35" s="58" t="str">
        <f>$C$6</f>
        <v>Chatswood - East</v>
      </c>
      <c r="E35" s="59">
        <f>VLOOKUP($C$6,'Rates (%) SA2'!$B:$Z,7,FALSE)</f>
        <v>12</v>
      </c>
      <c r="F35" s="49">
        <f>VLOOKUP($C$6,'Rates (%) SA2'!$B:$Z,8,FALSE)</f>
        <v>12.1</v>
      </c>
      <c r="G35" s="55"/>
      <c r="H35" s="55"/>
      <c r="I35" s="55"/>
      <c r="J35" s="55"/>
      <c r="K35" s="55"/>
      <c r="L35" s="55"/>
      <c r="M35" s="55"/>
      <c r="N35" s="55"/>
      <c r="O35" s="55"/>
      <c r="P35" s="55"/>
      <c r="Q35" s="22"/>
    </row>
    <row r="36" spans="1:17" ht="14.7" customHeight="1" x14ac:dyDescent="0.3">
      <c r="A36" s="72"/>
      <c r="B36" s="21"/>
      <c r="C36" s="21"/>
      <c r="D36" s="55" t="str">
        <f>$D$9</f>
        <v>Greater Sydney</v>
      </c>
      <c r="E36" s="59">
        <f>VLOOKUP($D$14,'Key Data Table'!$27:$30,'Key Data Table'!F32,FALSE)</f>
        <v>11.6</v>
      </c>
      <c r="F36" s="49">
        <f>VLOOKUP($D$14,'Key Data Table'!$27:$30,'Key Data Table'!G32,FALSE)</f>
        <v>13.1</v>
      </c>
      <c r="G36" s="55"/>
      <c r="H36" s="55"/>
      <c r="I36" s="55"/>
      <c r="J36" s="55"/>
      <c r="K36" s="55"/>
      <c r="L36" s="55"/>
      <c r="M36" s="55"/>
      <c r="N36" s="55"/>
      <c r="O36" s="55"/>
      <c r="P36" s="55"/>
      <c r="Q36" s="22"/>
    </row>
    <row r="37" spans="1:17" ht="14.7" customHeight="1" x14ac:dyDescent="0.3">
      <c r="A37" s="72"/>
      <c r="B37" s="21"/>
      <c r="C37" s="21"/>
      <c r="D37" s="60" t="s">
        <v>22</v>
      </c>
      <c r="E37" s="48">
        <f>IFERROR((E35-E36)/E36,)</f>
        <v>3.4482758620689689E-2</v>
      </c>
      <c r="F37" s="50">
        <f>IFERROR((F35-F36)/F36,)</f>
        <v>-7.6335877862595422E-2</v>
      </c>
      <c r="G37" s="55"/>
      <c r="H37" s="55"/>
      <c r="I37" s="55"/>
      <c r="J37" s="55"/>
      <c r="K37" s="55"/>
      <c r="L37" s="55"/>
      <c r="M37" s="55"/>
      <c r="N37" s="55"/>
      <c r="O37" s="55"/>
      <c r="P37" s="55"/>
      <c r="Q37" s="22"/>
    </row>
    <row r="38" spans="1:17" ht="14.7" customHeight="1" x14ac:dyDescent="0.3">
      <c r="A38" s="72"/>
      <c r="B38" s="21"/>
      <c r="C38" s="21"/>
      <c r="D38" s="68"/>
      <c r="E38" s="67"/>
      <c r="F38" s="70"/>
      <c r="G38" s="48"/>
      <c r="H38" s="62"/>
      <c r="I38" s="62"/>
      <c r="J38" s="55"/>
      <c r="K38" s="55"/>
      <c r="L38" s="55"/>
      <c r="M38" s="55"/>
      <c r="N38" s="55"/>
      <c r="O38" s="55"/>
      <c r="P38" s="55"/>
      <c r="Q38" s="22"/>
    </row>
    <row r="39" spans="1:17" ht="14.7" customHeight="1" x14ac:dyDescent="0.3">
      <c r="A39" s="72"/>
      <c r="B39" s="21"/>
      <c r="C39" s="21"/>
      <c r="D39" s="61" t="s">
        <v>8</v>
      </c>
      <c r="E39" s="62"/>
      <c r="F39" s="51"/>
      <c r="G39" s="62"/>
      <c r="H39" s="62"/>
      <c r="I39" s="55"/>
      <c r="J39" s="55"/>
      <c r="K39" s="55"/>
      <c r="L39" s="55"/>
      <c r="M39" s="55"/>
      <c r="N39" s="55"/>
      <c r="O39" s="55"/>
      <c r="P39" s="55"/>
      <c r="Q39" s="22"/>
    </row>
    <row r="40" spans="1:17" ht="14.7" customHeight="1" x14ac:dyDescent="0.3">
      <c r="A40" s="72"/>
      <c r="B40" s="21"/>
      <c r="C40" s="21"/>
      <c r="D40" s="55" t="str">
        <f>$C$6</f>
        <v>Chatswood - East</v>
      </c>
      <c r="E40" s="63">
        <f>IFERROR(VLOOKUP($C$6,'Changes (% of rates)'!$B:$Z,7,FALSE),)</f>
        <v>-4.7115385263088901E-2</v>
      </c>
      <c r="F40" s="65">
        <f>IFERROR(VLOOKUP($C$6,'Changes (% of rates)'!$B:$Z,8,FALSE),)</f>
        <v>-0.17390292619587389</v>
      </c>
      <c r="G40" s="63"/>
      <c r="H40" s="63"/>
      <c r="I40" s="55"/>
      <c r="J40" s="55"/>
      <c r="K40" s="55"/>
      <c r="L40" s="55"/>
      <c r="M40" s="55"/>
      <c r="N40" s="55"/>
      <c r="O40" s="55"/>
      <c r="P40" s="55"/>
      <c r="Q40" s="22"/>
    </row>
    <row r="41" spans="1:17" ht="14.7" customHeight="1" thickBot="1" x14ac:dyDescent="0.35">
      <c r="A41" s="72"/>
      <c r="B41" s="21"/>
      <c r="C41" s="40"/>
      <c r="D41" s="41" t="str">
        <f>$D$9</f>
        <v>Greater Sydney</v>
      </c>
      <c r="E41" s="64">
        <f>IFERROR(VLOOKUP($D$19,'Key Data Table'!48:50,'Key Data Table'!F32,FALSE),)</f>
        <v>7.407407407407407E-2</v>
      </c>
      <c r="F41" s="66">
        <f>IFERROR(VLOOKUP($D$19,'Key Data Table'!48:50,'Key Data Table'!G32,FALSE),)</f>
        <v>8.3333333333333329E-2</v>
      </c>
      <c r="G41" s="63"/>
      <c r="H41" s="63"/>
      <c r="I41" s="55"/>
      <c r="J41" s="55"/>
      <c r="K41" s="55"/>
      <c r="L41" s="55"/>
      <c r="M41" s="55"/>
      <c r="N41" s="55"/>
      <c r="O41" s="55"/>
      <c r="P41" s="55"/>
      <c r="Q41" s="22"/>
    </row>
    <row r="42" spans="1:17" ht="14.7" customHeight="1" x14ac:dyDescent="0.3">
      <c r="A42" s="72"/>
      <c r="B42" s="21"/>
      <c r="C42" s="55"/>
      <c r="D42" s="55"/>
      <c r="E42" s="63"/>
      <c r="F42" s="63"/>
      <c r="G42" s="63"/>
      <c r="H42" s="63"/>
      <c r="I42" s="55"/>
      <c r="J42" s="55"/>
      <c r="K42" s="55"/>
      <c r="L42" s="55"/>
      <c r="M42" s="55"/>
      <c r="N42" s="55"/>
      <c r="O42" s="55"/>
      <c r="P42" s="55"/>
      <c r="Q42" s="22"/>
    </row>
    <row r="43" spans="1:17" ht="14.7" customHeight="1" thickBot="1" x14ac:dyDescent="0.35">
      <c r="A43" s="72"/>
      <c r="B43" s="114"/>
      <c r="C43" s="115"/>
      <c r="D43" s="115"/>
      <c r="E43" s="116"/>
      <c r="F43" s="116"/>
      <c r="G43" s="116"/>
      <c r="H43" s="116"/>
      <c r="I43" s="115"/>
      <c r="J43" s="115"/>
      <c r="K43" s="115"/>
      <c r="L43" s="115"/>
      <c r="M43" s="115"/>
      <c r="N43" s="115"/>
      <c r="O43" s="115"/>
      <c r="P43" s="115"/>
      <c r="Q43" s="117"/>
    </row>
    <row r="44" spans="1:17" ht="6" customHeight="1" thickTop="1" x14ac:dyDescent="0.3">
      <c r="A44" s="72"/>
      <c r="B44" s="21"/>
      <c r="C44" s="55"/>
      <c r="D44" s="55"/>
      <c r="E44" s="63"/>
      <c r="F44" s="63"/>
      <c r="G44" s="63"/>
      <c r="H44" s="63"/>
      <c r="I44" s="55"/>
      <c r="J44" s="55"/>
      <c r="K44" s="55"/>
      <c r="L44" s="55"/>
      <c r="M44" s="55"/>
      <c r="N44" s="55"/>
      <c r="O44" s="55"/>
      <c r="P44" s="55"/>
      <c r="Q44" s="22"/>
    </row>
    <row r="45" spans="1:17" ht="14.7" customHeight="1" x14ac:dyDescent="0.3">
      <c r="A45" s="72"/>
      <c r="B45" s="21"/>
      <c r="C45" s="120" t="s">
        <v>1082</v>
      </c>
      <c r="D45" s="55"/>
      <c r="E45" s="63"/>
      <c r="F45" s="63"/>
      <c r="G45" s="63"/>
      <c r="H45" s="63"/>
      <c r="I45" s="55"/>
      <c r="J45" s="55"/>
      <c r="K45" s="55"/>
      <c r="L45" s="55"/>
      <c r="M45" s="55"/>
      <c r="N45" s="55"/>
      <c r="O45" s="55"/>
      <c r="P45" s="55"/>
      <c r="Q45" s="22"/>
    </row>
    <row r="46" spans="1:17" ht="15" thickBot="1" x14ac:dyDescent="0.35">
      <c r="A46" s="72"/>
      <c r="B46" s="29"/>
      <c r="C46" s="78" t="s">
        <v>38</v>
      </c>
      <c r="D46" s="76"/>
      <c r="E46" s="55"/>
      <c r="F46" s="55"/>
      <c r="G46" s="55"/>
      <c r="H46" s="55"/>
      <c r="I46" s="55"/>
      <c r="J46" s="55"/>
      <c r="K46" s="55"/>
      <c r="L46" s="55"/>
      <c r="M46" s="55"/>
      <c r="N46" s="83"/>
      <c r="O46" s="55"/>
      <c r="P46" s="55"/>
      <c r="Q46" s="22"/>
    </row>
    <row r="47" spans="1:17" ht="18" x14ac:dyDescent="0.35">
      <c r="A47" s="72"/>
      <c r="B47" s="21"/>
      <c r="C47" s="17"/>
      <c r="D47" s="86" t="s">
        <v>11</v>
      </c>
      <c r="E47" s="18"/>
      <c r="F47" s="18"/>
      <c r="G47" s="18"/>
      <c r="H47" s="18"/>
      <c r="I47" s="19"/>
      <c r="J47" s="55"/>
      <c r="K47" s="17"/>
      <c r="L47" s="86" t="s">
        <v>12</v>
      </c>
      <c r="M47" s="18"/>
      <c r="N47" s="18"/>
      <c r="O47" s="18"/>
      <c r="P47" s="19"/>
      <c r="Q47" s="22"/>
    </row>
    <row r="48" spans="1:17" ht="28.8" x14ac:dyDescent="0.3">
      <c r="A48" s="72"/>
      <c r="B48" s="34"/>
      <c r="C48" s="34"/>
      <c r="D48" s="81"/>
      <c r="E48" s="80" t="s">
        <v>14</v>
      </c>
      <c r="F48" s="80" t="s">
        <v>15</v>
      </c>
      <c r="G48" s="80" t="s">
        <v>16</v>
      </c>
      <c r="H48" s="80" t="s">
        <v>17</v>
      </c>
      <c r="I48" s="35"/>
      <c r="J48" s="81"/>
      <c r="K48" s="34"/>
      <c r="L48" s="80"/>
      <c r="M48" s="84" t="s">
        <v>18</v>
      </c>
      <c r="N48" s="84" t="s">
        <v>19</v>
      </c>
      <c r="O48" s="84" t="s">
        <v>20</v>
      </c>
      <c r="P48" s="37" t="s">
        <v>21</v>
      </c>
      <c r="Q48" s="37"/>
    </row>
    <row r="49" spans="1:17" x14ac:dyDescent="0.3">
      <c r="A49" s="72"/>
      <c r="B49" s="21"/>
      <c r="C49" s="21"/>
      <c r="D49" s="58" t="str">
        <f>D24</f>
        <v>Chatswood - East</v>
      </c>
      <c r="E49" s="59">
        <f>VLOOKUP($D$49,'Number in Poverty - SA2'!$B:$Z,3,FALSE)</f>
        <v>387</v>
      </c>
      <c r="F49" s="59">
        <f>VLOOKUP($D$49,'Number in Poverty - SA2'!$B:$Z,4,FALSE)</f>
        <v>325</v>
      </c>
      <c r="G49" s="59">
        <f>VLOOKUP($D$49,'Number in Poverty - SA2'!$B:$Z,5,FALSE)</f>
        <v>1108</v>
      </c>
      <c r="H49" s="59">
        <f>VLOOKUP($D$49,'Number in Poverty - SA2'!$B:$Z,6,FALSE)</f>
        <v>340</v>
      </c>
      <c r="I49" s="51"/>
      <c r="J49" s="55"/>
      <c r="K49" s="21"/>
      <c r="L49" s="58" t="str">
        <f>D49</f>
        <v>Chatswood - East</v>
      </c>
      <c r="M49" s="59">
        <f>VLOOKUP($D$49,'Number in Poverty - SA2'!$B:$Z,9,FALSE)</f>
        <v>348</v>
      </c>
      <c r="N49" s="59">
        <f>VLOOKUP($D$49,'Number in Poverty - SA2'!$B:$Z,10,FALSE)</f>
        <v>430</v>
      </c>
      <c r="O49" s="59">
        <f>VLOOKUP($D$49,'Number in Poverty - SA2'!$B:$Z,11,FALSE)</f>
        <v>496</v>
      </c>
      <c r="P49" s="49">
        <f>VLOOKUP($D$49,'Number in Poverty - SA2'!$B:$Z,12,FALSE)</f>
        <v>275</v>
      </c>
      <c r="Q49" s="22"/>
    </row>
    <row r="50" spans="1:17" x14ac:dyDescent="0.3">
      <c r="A50" s="72"/>
      <c r="B50" s="21"/>
      <c r="C50" s="21"/>
      <c r="D50" s="55"/>
      <c r="E50" s="59"/>
      <c r="F50" s="59"/>
      <c r="G50" s="59"/>
      <c r="H50" s="59"/>
      <c r="I50" s="51"/>
      <c r="J50" s="55"/>
      <c r="K50" s="21"/>
      <c r="L50" s="55"/>
      <c r="M50" s="59"/>
      <c r="N50" s="59"/>
      <c r="O50" s="59"/>
      <c r="P50" s="49"/>
      <c r="Q50" s="22"/>
    </row>
    <row r="51" spans="1:17" ht="18" x14ac:dyDescent="0.35">
      <c r="A51" s="72"/>
      <c r="B51" s="21"/>
      <c r="C51" s="21"/>
      <c r="D51" s="87" t="s">
        <v>24</v>
      </c>
      <c r="E51" s="62"/>
      <c r="F51" s="62"/>
      <c r="G51" s="62"/>
      <c r="H51" s="62"/>
      <c r="I51" s="51"/>
      <c r="J51" s="55"/>
      <c r="K51" s="21"/>
      <c r="L51" s="87" t="s">
        <v>25</v>
      </c>
      <c r="M51" s="62"/>
      <c r="N51" s="62"/>
      <c r="O51" s="62"/>
      <c r="P51" s="51"/>
      <c r="Q51" s="22"/>
    </row>
    <row r="52" spans="1:17" ht="28.8" x14ac:dyDescent="0.3">
      <c r="A52" s="72"/>
      <c r="B52" s="21"/>
      <c r="C52" s="21"/>
      <c r="D52" s="81"/>
      <c r="E52" s="84" t="s">
        <v>26</v>
      </c>
      <c r="F52" s="84" t="s">
        <v>27</v>
      </c>
      <c r="G52" s="84" t="s">
        <v>28</v>
      </c>
      <c r="H52" s="84" t="s">
        <v>29</v>
      </c>
      <c r="I52" s="37" t="s">
        <v>30</v>
      </c>
      <c r="J52" s="82"/>
      <c r="K52" s="43"/>
      <c r="L52" s="81"/>
      <c r="M52" s="84" t="s">
        <v>31</v>
      </c>
      <c r="N52" s="84" t="s">
        <v>32</v>
      </c>
      <c r="O52" s="84" t="s">
        <v>33</v>
      </c>
      <c r="P52" s="37" t="s">
        <v>34</v>
      </c>
      <c r="Q52" s="22"/>
    </row>
    <row r="53" spans="1:17" ht="15" thickBot="1" x14ac:dyDescent="0.35">
      <c r="A53" s="72"/>
      <c r="B53" s="21"/>
      <c r="C53" s="40"/>
      <c r="D53" s="44" t="str">
        <f>D49</f>
        <v>Chatswood - East</v>
      </c>
      <c r="E53" s="52">
        <f>VLOOKUP($D$49,'Number in Poverty - SA2'!$B:$Z,13,FALSE)</f>
        <v>209</v>
      </c>
      <c r="F53" s="52">
        <f>VLOOKUP($D$49,'Number in Poverty - SA2'!$B:$Z,14,FALSE)</f>
        <v>255</v>
      </c>
      <c r="G53" s="52">
        <f>VLOOKUP($D$49,'Number in Poverty - SA2'!$B:$Z,15,FALSE)</f>
        <v>121</v>
      </c>
      <c r="H53" s="52">
        <f>VLOOKUP($D$49,'Number in Poverty - SA2'!$B:$Z,16,FALSE)</f>
        <v>936</v>
      </c>
      <c r="I53" s="53">
        <f>VLOOKUP($D$49,'Number in Poverty - SA2'!$B:$Z,17,FALSE)</f>
        <v>252</v>
      </c>
      <c r="J53" s="55"/>
      <c r="K53" s="40"/>
      <c r="L53" s="44" t="str">
        <f>L49</f>
        <v>Chatswood - East</v>
      </c>
      <c r="M53" s="52">
        <f>VLOOKUP($D$49,'Number in Poverty - SA2'!$B:$Z,18,FALSE)</f>
        <v>262</v>
      </c>
      <c r="N53" s="52">
        <f>VLOOKUP($D$49,'Number in Poverty - SA2'!$B:$Z,19,FALSE)</f>
        <v>416</v>
      </c>
      <c r="O53" s="52">
        <f>VLOOKUP($D$49,'Number in Poverty - SA2'!$B:$Z,20,FALSE)</f>
        <v>1312</v>
      </c>
      <c r="P53" s="53">
        <f>VLOOKUP($D$49,'Number in Poverty - SA2'!$B:$Z,21,FALSE)</f>
        <v>43</v>
      </c>
      <c r="Q53" s="22"/>
    </row>
    <row r="54" spans="1:17" ht="15" thickBot="1" x14ac:dyDescent="0.35">
      <c r="A54" s="72"/>
      <c r="B54" s="21"/>
      <c r="C54" s="62"/>
      <c r="D54" s="62"/>
      <c r="E54" s="62"/>
      <c r="F54" s="62"/>
      <c r="G54" s="62"/>
      <c r="H54" s="62"/>
      <c r="I54" s="62"/>
      <c r="J54" s="62"/>
      <c r="K54" s="62"/>
      <c r="L54" s="62"/>
      <c r="M54" s="62"/>
      <c r="N54" s="62"/>
      <c r="O54" s="62"/>
      <c r="P54" s="62"/>
      <c r="Q54" s="22"/>
    </row>
    <row r="55" spans="1:17" ht="19.2" customHeight="1" x14ac:dyDescent="0.35">
      <c r="A55" s="72"/>
      <c r="B55" s="21"/>
      <c r="C55" s="17"/>
      <c r="D55" s="86" t="s">
        <v>35</v>
      </c>
      <c r="E55" s="18"/>
      <c r="F55" s="19"/>
      <c r="G55" s="55"/>
      <c r="H55" s="55"/>
      <c r="I55" s="55"/>
      <c r="J55" s="55"/>
      <c r="K55" s="55"/>
      <c r="L55" s="55"/>
      <c r="M55" s="55"/>
      <c r="N55" s="55"/>
      <c r="O55" s="55"/>
      <c r="P55" s="55"/>
      <c r="Q55" s="22"/>
    </row>
    <row r="56" spans="1:17" ht="0.6" customHeight="1" x14ac:dyDescent="0.35">
      <c r="A56" s="72"/>
      <c r="B56" s="21"/>
      <c r="C56" s="21"/>
      <c r="D56" s="54"/>
      <c r="E56" s="55"/>
      <c r="F56" s="22"/>
      <c r="G56" s="55"/>
      <c r="H56" s="55"/>
      <c r="I56" s="55"/>
      <c r="J56" s="55"/>
      <c r="K56" s="55"/>
      <c r="L56" s="55"/>
      <c r="M56" s="55"/>
      <c r="N56" s="55"/>
      <c r="O56" s="55"/>
      <c r="P56" s="55"/>
      <c r="Q56" s="22"/>
    </row>
    <row r="57" spans="1:17" ht="14.7" customHeight="1" x14ac:dyDescent="0.3">
      <c r="A57" s="72"/>
      <c r="B57" s="21"/>
      <c r="C57" s="34"/>
      <c r="D57" s="56"/>
      <c r="E57" s="80" t="s">
        <v>36</v>
      </c>
      <c r="F57" s="113" t="s">
        <v>37</v>
      </c>
      <c r="G57" s="80"/>
      <c r="H57" s="80"/>
      <c r="I57" s="81"/>
      <c r="J57" s="55"/>
      <c r="K57" s="55"/>
      <c r="L57" s="55"/>
      <c r="M57" s="55"/>
      <c r="N57" s="55"/>
      <c r="O57" s="55"/>
      <c r="P57" s="55"/>
      <c r="Q57" s="22"/>
    </row>
    <row r="58" spans="1:17" ht="14.7" customHeight="1" thickBot="1" x14ac:dyDescent="0.35">
      <c r="A58" s="72"/>
      <c r="B58" s="21"/>
      <c r="C58" s="40"/>
      <c r="D58" s="44" t="str">
        <f>$C$6</f>
        <v>Chatswood - East</v>
      </c>
      <c r="E58" s="118">
        <f>VLOOKUP($D$49,'Number in Poverty - SA2'!$B:$Z,7,FALSE)</f>
        <v>881</v>
      </c>
      <c r="F58" s="119">
        <f>VLOOKUP($D$49,'Number in Poverty - SA2'!$B:$Z,8,FALSE)</f>
        <v>892</v>
      </c>
      <c r="G58" s="55"/>
      <c r="H58" s="55"/>
      <c r="I58" s="55"/>
      <c r="J58" s="55"/>
      <c r="K58" s="55"/>
      <c r="L58" s="55"/>
      <c r="M58" s="55"/>
      <c r="N58" s="55"/>
      <c r="O58" s="55"/>
      <c r="P58" s="55"/>
      <c r="Q58" s="22"/>
    </row>
    <row r="59" spans="1:17" ht="14.7" customHeight="1" thickBot="1" x14ac:dyDescent="0.35">
      <c r="A59" s="72"/>
      <c r="B59" s="114"/>
      <c r="C59" s="115"/>
      <c r="D59" s="115"/>
      <c r="E59" s="116"/>
      <c r="F59" s="116"/>
      <c r="G59" s="116"/>
      <c r="H59" s="116"/>
      <c r="I59" s="115"/>
      <c r="J59" s="115"/>
      <c r="K59" s="115"/>
      <c r="L59" s="115"/>
      <c r="M59" s="115"/>
      <c r="N59" s="115"/>
      <c r="O59" s="115"/>
      <c r="P59" s="115"/>
      <c r="Q59" s="117"/>
    </row>
    <row r="60" spans="1:17" ht="6" customHeight="1" thickTop="1" x14ac:dyDescent="0.3">
      <c r="A60" s="72"/>
      <c r="B60" s="21"/>
      <c r="C60" s="55"/>
      <c r="D60" s="55"/>
      <c r="E60" s="63"/>
      <c r="F60" s="63"/>
      <c r="G60" s="63"/>
      <c r="H60" s="63"/>
      <c r="I60" s="55"/>
      <c r="J60" s="55"/>
      <c r="K60" s="55"/>
      <c r="L60" s="55"/>
      <c r="M60" s="55"/>
      <c r="N60" s="55"/>
      <c r="O60" s="55"/>
      <c r="P60" s="55"/>
      <c r="Q60" s="22"/>
    </row>
    <row r="61" spans="1:17" hidden="1" x14ac:dyDescent="0.3">
      <c r="A61" s="62"/>
      <c r="B61" s="62"/>
      <c r="C61" s="62"/>
      <c r="D61" s="62"/>
      <c r="E61" s="62"/>
      <c r="F61" s="62"/>
      <c r="G61" s="62"/>
      <c r="H61" s="62"/>
      <c r="I61" s="62"/>
      <c r="J61" s="62"/>
      <c r="K61" s="62"/>
      <c r="L61" s="62"/>
      <c r="M61" s="62"/>
      <c r="N61" s="62"/>
      <c r="O61" s="62"/>
      <c r="P61" s="62"/>
      <c r="Q61" s="62"/>
    </row>
  </sheetData>
  <sheetProtection algorithmName="SHA-512" hashValue="wOtSehQMx43AW5lpJvznsvALLUmruHshXAGJRo3VyTvu7nIQsfEn5y+QnfoRMw7SeEyu8M6o3qg6WAofPPQ6bw==" saltValue="/JB8c4zlV6grTjdb2tsQ8Q==" spinCount="100000" sheet="1" autoFilter="0"/>
  <dataConsolidate/>
  <mergeCells count="7">
    <mergeCell ref="I8:K8"/>
    <mergeCell ref="I7:K7"/>
    <mergeCell ref="I5:L5"/>
    <mergeCell ref="N5:N7"/>
    <mergeCell ref="C6:E6"/>
    <mergeCell ref="C5:D5"/>
    <mergeCell ref="I6:K6"/>
  </mergeCells>
  <conditionalFormatting sqref="E18:H19">
    <cfRule type="dataBar" priority="127">
      <dataBar>
        <cfvo type="min"/>
        <cfvo type="max"/>
        <color rgb="FFFF555A"/>
      </dataBar>
      <extLst>
        <ext xmlns:x14="http://schemas.microsoft.com/office/spreadsheetml/2009/9/main" uri="{B025F937-C7B1-47D3-B67F-A62EFF666E3E}">
          <x14:id>{F2647BA8-6D2F-485E-8237-48F5FDCED9CF}</x14:id>
        </ext>
      </extLst>
    </cfRule>
  </conditionalFormatting>
  <conditionalFormatting sqref="E40:H45">
    <cfRule type="dataBar" priority="163">
      <dataBar>
        <cfvo type="min"/>
        <cfvo type="max"/>
        <color rgb="FFFF555A"/>
      </dataBar>
      <extLst>
        <ext xmlns:x14="http://schemas.microsoft.com/office/spreadsheetml/2009/9/main" uri="{B025F937-C7B1-47D3-B67F-A62EFF666E3E}">
          <x14:id>{040467B2-874F-4C01-B31D-C6A80337EE20}</x14:id>
        </ext>
      </extLst>
    </cfRule>
  </conditionalFormatting>
  <conditionalFormatting sqref="E59:H60">
    <cfRule type="dataBar" priority="29">
      <dataBar>
        <cfvo type="min"/>
        <cfvo type="max"/>
        <color rgb="FFFF555A"/>
      </dataBar>
      <extLst>
        <ext xmlns:x14="http://schemas.microsoft.com/office/spreadsheetml/2009/9/main" uri="{B025F937-C7B1-47D3-B67F-A62EFF666E3E}">
          <x14:id>{655A78D8-4934-4C6D-A9E2-2B929224DD0D}</x14:id>
        </ext>
      </extLst>
    </cfRule>
  </conditionalFormatting>
  <conditionalFormatting sqref="E29:I30">
    <cfRule type="dataBar" priority="125">
      <dataBar>
        <cfvo type="min"/>
        <cfvo type="max"/>
        <color rgb="FFFF555A"/>
      </dataBar>
      <extLst>
        <ext xmlns:x14="http://schemas.microsoft.com/office/spreadsheetml/2009/9/main" uri="{B025F937-C7B1-47D3-B67F-A62EFF666E3E}">
          <x14:id>{59774A36-A94A-46A1-8246-0E21E207C5C3}</x14:id>
        </ext>
      </extLst>
    </cfRule>
  </conditionalFormatting>
  <conditionalFormatting sqref="M18:P19">
    <cfRule type="dataBar" priority="124">
      <dataBar>
        <cfvo type="min"/>
        <cfvo type="max"/>
        <color rgb="FFFF555A"/>
      </dataBar>
      <extLst>
        <ext xmlns:x14="http://schemas.microsoft.com/office/spreadsheetml/2009/9/main" uri="{B025F937-C7B1-47D3-B67F-A62EFF666E3E}">
          <x14:id>{282D6E1B-A65E-418E-820E-8AEBC41944F5}</x14:id>
        </ext>
      </extLst>
    </cfRule>
  </conditionalFormatting>
  <conditionalFormatting sqref="M29:P30">
    <cfRule type="dataBar" priority="123">
      <dataBar>
        <cfvo type="min"/>
        <cfvo type="max"/>
        <color rgb="FFFF555A"/>
      </dataBar>
      <extLst>
        <ext xmlns:x14="http://schemas.microsoft.com/office/spreadsheetml/2009/9/main" uri="{B025F937-C7B1-47D3-B67F-A62EFF666E3E}">
          <x14:id>{4D49D16C-6421-46D7-82DC-7C1644006424}</x14:id>
        </ext>
      </extLst>
    </cfRule>
  </conditionalFormatting>
  <conditionalFormatting sqref="O5:O8">
    <cfRule type="cellIs" dxfId="158" priority="60" operator="equal">
      <formula>$D$14</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38" operator="greaterThan" id="{1AF0E84C-E6E1-4992-BB0E-1E615005BD00}">
            <xm:f>'Key Data Table'!$B$59</xm:f>
            <x14:dxf>
              <font>
                <color theme="0"/>
              </font>
              <fill>
                <patternFill>
                  <bgColor rgb="FF002060"/>
                </patternFill>
              </fill>
            </x14:dxf>
          </x14:cfRule>
          <x14:cfRule type="cellIs" priority="37" operator="between" id="{0CD48166-926C-49E9-903F-865C16FDBE0E}">
            <xm:f>'Key Data Table'!$B$58</xm:f>
            <xm:f>'Key Data Table'!$B$59</xm:f>
            <x14:dxf>
              <font>
                <color theme="0"/>
              </font>
              <fill>
                <patternFill>
                  <bgColor rgb="FFFF0000"/>
                </patternFill>
              </fill>
            </x14:dxf>
          </x14:cfRule>
          <x14:cfRule type="cellIs" priority="36" operator="between" id="{BBF50CFE-47A7-46DD-9893-FBD8A085A405}">
            <xm:f>'Key Data Table'!$B$57</xm:f>
            <xm:f>'Key Data Table'!$B$58</xm:f>
            <x14:dxf>
              <font>
                <color rgb="FF9C0006"/>
              </font>
              <fill>
                <patternFill>
                  <bgColor rgb="FFFFC7CE"/>
                </patternFill>
              </fill>
            </x14:dxf>
          </x14:cfRule>
          <x14:cfRule type="cellIs" priority="35" operator="between" id="{6CB94E00-F109-484C-A885-51E8DA7426C4}">
            <xm:f>'Key Data Table'!$B$56</xm:f>
            <xm:f>'Key Data Table'!$B$57</xm:f>
            <x14:dxf>
              <font>
                <color rgb="FF9C5700"/>
              </font>
              <fill>
                <patternFill>
                  <bgColor rgb="FFFFEB9C"/>
                </patternFill>
              </fill>
            </x14:dxf>
          </x14:cfRule>
          <x14:cfRule type="cellIs" priority="34" operator="between" id="{EFF2407B-2B53-4DBA-8194-639B1EDDDE5C}">
            <xm:f>'Key Data Table'!$B$55</xm:f>
            <xm:f>'Key Data Table'!$B$56</xm:f>
            <x14:dxf>
              <font>
                <color rgb="FF006100"/>
              </font>
              <fill>
                <patternFill>
                  <bgColor rgb="FFC6EFCE"/>
                </patternFill>
              </fill>
            </x14:dxf>
          </x14:cfRule>
          <x14:cfRule type="cellIs" priority="31" operator="lessThan" id="{5B2ED14A-51F5-4CC4-95DE-3D49CB8B2202}">
            <xm:f>'Key Data Table'!$B$54</xm:f>
            <x14:dxf>
              <font>
                <color theme="0"/>
              </font>
              <fill>
                <patternFill>
                  <bgColor rgb="FF00B050"/>
                </patternFill>
              </fill>
            </x14:dxf>
          </x14:cfRule>
          <x14:cfRule type="cellIs" priority="33" operator="between" id="{3D1217D7-C4B2-4C84-BD9C-F83C3BC384B7}">
            <xm:f>'Key Data Table'!$B$54</xm:f>
            <xm:f>'Key Data Table'!$B$55</xm:f>
            <x14:dxf>
              <fill>
                <patternFill>
                  <bgColor rgb="FF92D050"/>
                </patternFill>
              </fill>
            </x14:dxf>
          </x14:cfRule>
          <xm:sqref>E37:F37</xm:sqref>
        </x14:conditionalFormatting>
        <x14:conditionalFormatting xmlns:xm="http://schemas.microsoft.com/office/excel/2006/main">
          <x14:cfRule type="cellIs" priority="25" operator="between" id="{EF617674-4038-4BDF-A139-5855CFCF42E7}">
            <xm:f>'Key Data Table'!$B$56</xm:f>
            <xm:f>'Key Data Table'!$B$57</xm:f>
            <x14:dxf>
              <font>
                <color rgb="FF9C5700"/>
              </font>
              <fill>
                <patternFill>
                  <bgColor rgb="FFFFEB9C"/>
                </patternFill>
              </fill>
            </x14:dxf>
          </x14:cfRule>
          <x14:cfRule type="cellIs" priority="28" operator="greaterThan" id="{5CE41580-AC3A-4645-A258-737395C242F3}">
            <xm:f>'Key Data Table'!$B$59</xm:f>
            <x14:dxf>
              <font>
                <color theme="0"/>
              </font>
              <fill>
                <patternFill>
                  <bgColor rgb="FF002060"/>
                </patternFill>
              </fill>
            </x14:dxf>
          </x14:cfRule>
          <x14:cfRule type="cellIs" priority="27" operator="between" id="{76D3F359-38FF-42E4-8FF7-89E4320ED3F5}">
            <xm:f>'Key Data Table'!$B$58</xm:f>
            <xm:f>'Key Data Table'!$B$59</xm:f>
            <x14:dxf>
              <font>
                <color theme="0"/>
              </font>
              <fill>
                <patternFill>
                  <bgColor rgb="FFFF0000"/>
                </patternFill>
              </fill>
            </x14:dxf>
          </x14:cfRule>
          <x14:cfRule type="cellIs" priority="26" operator="between" id="{5020C97D-EAE6-431E-A5A7-6A37FD89B066}">
            <xm:f>'Key Data Table'!$B$57</xm:f>
            <xm:f>'Key Data Table'!$B$58</xm:f>
            <x14:dxf>
              <font>
                <color rgb="FF9C0006"/>
              </font>
              <fill>
                <patternFill>
                  <bgColor rgb="FFFFC7CE"/>
                </patternFill>
              </fill>
            </x14:dxf>
          </x14:cfRule>
          <x14:cfRule type="cellIs" priority="22" operator="lessThan" id="{ED0A695A-436F-4D05-B09D-2C5BC0C29657}">
            <xm:f>'Key Data Table'!$B$54</xm:f>
            <x14:dxf>
              <font>
                <color theme="0"/>
              </font>
              <fill>
                <patternFill>
                  <bgColor rgb="FF00B050"/>
                </patternFill>
              </fill>
            </x14:dxf>
          </x14:cfRule>
          <x14:cfRule type="cellIs" priority="23" operator="between" id="{F6848940-87F5-442C-8768-47DC4FD4F8FC}">
            <xm:f>'Key Data Table'!$B$54</xm:f>
            <xm:f>'Key Data Table'!$B$55</xm:f>
            <x14:dxf>
              <fill>
                <patternFill>
                  <bgColor rgb="FF92D050"/>
                </patternFill>
              </fill>
            </x14:dxf>
          </x14:cfRule>
          <x14:cfRule type="cellIs" priority="24" operator="between" id="{E298BBB8-C630-4879-AFE2-027C46596449}">
            <xm:f>'Key Data Table'!$B$55</xm:f>
            <xm:f>'Key Data Table'!$B$56</xm:f>
            <x14:dxf>
              <font>
                <color rgb="FF006100"/>
              </font>
              <fill>
                <patternFill>
                  <bgColor rgb="FFC6EFCE"/>
                </patternFill>
              </fill>
            </x14:dxf>
          </x14:cfRule>
          <xm:sqref>E15:H15</xm:sqref>
        </x14:conditionalFormatting>
        <x14:conditionalFormatting xmlns:xm="http://schemas.microsoft.com/office/excel/2006/main">
          <x14:cfRule type="dataBar" id="{F2647BA8-6D2F-485E-8237-48F5FDCED9CF}">
            <x14:dataBar minLength="0" maxLength="100" border="1" negativeBarBorderColorSameAsPositive="0">
              <x14:cfvo type="autoMin"/>
              <x14:cfvo type="autoMax"/>
              <x14:borderColor rgb="FFFF555A"/>
              <x14:negativeFillColor rgb="FF00B050"/>
              <x14:negativeBorderColor rgb="FFFF0000"/>
              <x14:axisColor rgb="FF000000"/>
            </x14:dataBar>
          </x14:cfRule>
          <xm:sqref>E18:H19</xm:sqref>
        </x14:conditionalFormatting>
        <x14:conditionalFormatting xmlns:xm="http://schemas.microsoft.com/office/excel/2006/main">
          <x14:cfRule type="dataBar" id="{040467B2-874F-4C01-B31D-C6A80337EE20}">
            <x14:dataBar minLength="0" maxLength="100" border="1" negativeBarBorderColorSameAsPositive="0">
              <x14:cfvo type="autoMin"/>
              <x14:cfvo type="autoMax"/>
              <x14:borderColor rgb="FFFF555A"/>
              <x14:negativeFillColor rgb="FF00B050"/>
              <x14:negativeBorderColor rgb="FFFF0000"/>
              <x14:axisColor rgb="FF000000"/>
            </x14:dataBar>
          </x14:cfRule>
          <xm:sqref>E40:H45</xm:sqref>
        </x14:conditionalFormatting>
        <x14:conditionalFormatting xmlns:xm="http://schemas.microsoft.com/office/excel/2006/main">
          <x14:cfRule type="dataBar" id="{655A78D8-4934-4C6D-A9E2-2B929224DD0D}">
            <x14:dataBar minLength="0" maxLength="100" border="1" negativeBarBorderColorSameAsPositive="0">
              <x14:cfvo type="autoMin"/>
              <x14:cfvo type="autoMax"/>
              <x14:borderColor rgb="FFFF555A"/>
              <x14:negativeFillColor rgb="FF00B050"/>
              <x14:negativeBorderColor rgb="FFFF0000"/>
              <x14:axisColor rgb="FF000000"/>
            </x14:dataBar>
          </x14:cfRule>
          <xm:sqref>E59:H60</xm:sqref>
        </x14:conditionalFormatting>
        <x14:conditionalFormatting xmlns:xm="http://schemas.microsoft.com/office/excel/2006/main">
          <x14:cfRule type="cellIs" priority="19" operator="between" id="{B51B6976-24D0-4AFC-818D-57BA7EB4FFF0}">
            <xm:f>'Key Data Table'!$B$57</xm:f>
            <xm:f>'Key Data Table'!$B$58</xm:f>
            <x14:dxf>
              <font>
                <color rgb="FF9C0006"/>
              </font>
              <fill>
                <patternFill>
                  <bgColor rgb="FFFFC7CE"/>
                </patternFill>
              </fill>
            </x14:dxf>
          </x14:cfRule>
          <x14:cfRule type="cellIs" priority="15" operator="lessThan" id="{2A23E4F6-EB60-4CF3-980B-14EDB7C612B6}">
            <xm:f>'Key Data Table'!$B$54</xm:f>
            <x14:dxf>
              <font>
                <color theme="0"/>
              </font>
              <fill>
                <patternFill>
                  <bgColor rgb="FF00B050"/>
                </patternFill>
              </fill>
            </x14:dxf>
          </x14:cfRule>
          <x14:cfRule type="cellIs" priority="16" operator="between" id="{B0FCE9A5-BA0E-407C-A082-54EEB59F80BE}">
            <xm:f>'Key Data Table'!$B$54</xm:f>
            <xm:f>'Key Data Table'!$B$55</xm:f>
            <x14:dxf>
              <fill>
                <patternFill>
                  <bgColor rgb="FF92D050"/>
                </patternFill>
              </fill>
            </x14:dxf>
          </x14:cfRule>
          <x14:cfRule type="cellIs" priority="17" operator="between" id="{D99757E6-F3DB-40C1-A403-E637891B2005}">
            <xm:f>'Key Data Table'!$B$55</xm:f>
            <xm:f>'Key Data Table'!$B$56</xm:f>
            <x14:dxf>
              <font>
                <color rgb="FF006100"/>
              </font>
              <fill>
                <patternFill>
                  <bgColor rgb="FFC6EFCE"/>
                </patternFill>
              </fill>
            </x14:dxf>
          </x14:cfRule>
          <x14:cfRule type="cellIs" priority="18" operator="between" id="{7EDCF732-523D-4525-AF8A-FBC9E75D686E}">
            <xm:f>'Key Data Table'!$B$56</xm:f>
            <xm:f>'Key Data Table'!$B$57</xm:f>
            <x14:dxf>
              <font>
                <color rgb="FF9C5700"/>
              </font>
              <fill>
                <patternFill>
                  <bgColor rgb="FFFFEB9C"/>
                </patternFill>
              </fill>
            </x14:dxf>
          </x14:cfRule>
          <x14:cfRule type="cellIs" priority="20" operator="between" id="{2B20F81A-BC39-4D29-8984-3A0461C63987}">
            <xm:f>'Key Data Table'!$B$58</xm:f>
            <xm:f>'Key Data Table'!$B$59</xm:f>
            <x14:dxf>
              <font>
                <color theme="0"/>
              </font>
              <fill>
                <patternFill>
                  <bgColor rgb="FFFF0000"/>
                </patternFill>
              </fill>
            </x14:dxf>
          </x14:cfRule>
          <x14:cfRule type="cellIs" priority="21" operator="greaterThan" id="{6CE722F7-A159-4A23-A00C-7B2B3388EA3C}">
            <xm:f>'Key Data Table'!$B$59</xm:f>
            <x14:dxf>
              <font>
                <color theme="0"/>
              </font>
              <fill>
                <patternFill>
                  <bgColor rgb="FF002060"/>
                </patternFill>
              </fill>
            </x14:dxf>
          </x14:cfRule>
          <xm:sqref>E26:I26</xm:sqref>
        </x14:conditionalFormatting>
        <x14:conditionalFormatting xmlns:xm="http://schemas.microsoft.com/office/excel/2006/main">
          <x14:cfRule type="dataBar" id="{59774A36-A94A-46A1-8246-0E21E207C5C3}">
            <x14:dataBar minLength="0" maxLength="100" border="1" negativeBarBorderColorSameAsPositive="0">
              <x14:cfvo type="autoMin"/>
              <x14:cfvo type="autoMax"/>
              <x14:borderColor rgb="FFFF555A"/>
              <x14:negativeFillColor rgb="FF00B050"/>
              <x14:negativeBorderColor rgb="FFFF0000"/>
              <x14:axisColor rgb="FF000000"/>
            </x14:dataBar>
          </x14:cfRule>
          <xm:sqref>E29:I30</xm:sqref>
        </x14:conditionalFormatting>
        <x14:conditionalFormatting xmlns:xm="http://schemas.microsoft.com/office/excel/2006/main">
          <x14:cfRule type="cellIs" priority="40" operator="between" id="{13ECB9E5-9861-4130-8442-A18CC47935C4}">
            <xm:f>'Key Data Table'!$B$54</xm:f>
            <xm:f>'Key Data Table'!$B$55</xm:f>
            <x14:dxf>
              <fill>
                <patternFill>
                  <bgColor rgb="FF92D050"/>
                </patternFill>
              </fill>
            </x14:dxf>
          </x14:cfRule>
          <x14:cfRule type="cellIs" priority="41" operator="between" id="{D528FAD2-E6F2-469E-B9A4-10FE8776E90F}">
            <xm:f>'Key Data Table'!$B$55</xm:f>
            <xm:f>'Key Data Table'!$B$56</xm:f>
            <x14:dxf>
              <font>
                <color rgb="FF006100"/>
              </font>
              <fill>
                <patternFill>
                  <bgColor rgb="FFC6EFCE"/>
                </patternFill>
              </fill>
            </x14:dxf>
          </x14:cfRule>
          <x14:cfRule type="cellIs" priority="42" operator="between" id="{32EAA901-006A-48A6-8BF6-B65FD3682A37}">
            <xm:f>'Key Data Table'!$B$56</xm:f>
            <xm:f>'Key Data Table'!$B$57</xm:f>
            <x14:dxf>
              <font>
                <color rgb="FF9C5700"/>
              </font>
              <fill>
                <patternFill>
                  <bgColor rgb="FFFFEB9C"/>
                </patternFill>
              </fill>
            </x14:dxf>
          </x14:cfRule>
          <x14:cfRule type="cellIs" priority="43" operator="between" id="{8FC890EC-156E-4575-B2DE-910CC1C1DB9D}">
            <xm:f>'Key Data Table'!$B$57</xm:f>
            <xm:f>'Key Data Table'!$B$58</xm:f>
            <x14:dxf>
              <font>
                <color rgb="FF9C0006"/>
              </font>
              <fill>
                <patternFill>
                  <bgColor rgb="FFFFC7CE"/>
                </patternFill>
              </fill>
            </x14:dxf>
          </x14:cfRule>
          <x14:cfRule type="cellIs" priority="44" operator="between" id="{EC339C75-E90A-4093-9707-2ACE61C415E4}">
            <xm:f>'Key Data Table'!$B$58</xm:f>
            <xm:f>'Key Data Table'!$B$59</xm:f>
            <x14:dxf>
              <font>
                <color theme="0"/>
              </font>
              <fill>
                <patternFill>
                  <bgColor rgb="FFFF0000"/>
                </patternFill>
              </fill>
            </x14:dxf>
          </x14:cfRule>
          <x14:cfRule type="cellIs" priority="39" operator="lessThan" id="{D9587A02-0C78-4BDF-BE37-A9CD3C7E377D}">
            <xm:f>'Key Data Table'!$B$54</xm:f>
            <x14:dxf>
              <font>
                <color theme="0"/>
              </font>
              <fill>
                <patternFill>
                  <bgColor rgb="FF00B050"/>
                </patternFill>
              </fill>
            </x14:dxf>
          </x14:cfRule>
          <x14:cfRule type="cellIs" priority="45" operator="greaterThan" id="{A83AB365-EDBD-495D-92A0-38DC0D6D940D}">
            <xm:f>'Key Data Table'!$B$59</xm:f>
            <x14:dxf>
              <font>
                <color theme="0"/>
              </font>
              <fill>
                <patternFill>
                  <bgColor rgb="FF002060"/>
                </patternFill>
              </fill>
            </x14:dxf>
          </x14:cfRule>
          <xm:sqref>L7:L8</xm:sqref>
        </x14:conditionalFormatting>
        <x14:conditionalFormatting xmlns:xm="http://schemas.microsoft.com/office/excel/2006/main">
          <x14:cfRule type="cellIs" priority="14" operator="greaterThan" id="{05FE4C31-FDFC-4D6D-AED7-06871A1C86C3}">
            <xm:f>'Key Data Table'!$B$59</xm:f>
            <x14:dxf>
              <font>
                <color theme="0"/>
              </font>
              <fill>
                <patternFill>
                  <bgColor rgb="FF002060"/>
                </patternFill>
              </fill>
            </x14:dxf>
          </x14:cfRule>
          <x14:cfRule type="cellIs" priority="12" operator="between" id="{028457CF-6ED3-46E1-87D3-F3D65B34FCC2}">
            <xm:f>'Key Data Table'!$B$57</xm:f>
            <xm:f>'Key Data Table'!$B$58</xm:f>
            <x14:dxf>
              <font>
                <color rgb="FF9C0006"/>
              </font>
              <fill>
                <patternFill>
                  <bgColor rgb="FFFFC7CE"/>
                </patternFill>
              </fill>
            </x14:dxf>
          </x14:cfRule>
          <x14:cfRule type="cellIs" priority="11" operator="between" id="{99D17533-ED76-4A25-93EC-3E2526EC4740}">
            <xm:f>'Key Data Table'!$B$56</xm:f>
            <xm:f>'Key Data Table'!$B$57</xm:f>
            <x14:dxf>
              <font>
                <color rgb="FF9C5700"/>
              </font>
              <fill>
                <patternFill>
                  <bgColor rgb="FFFFEB9C"/>
                </patternFill>
              </fill>
            </x14:dxf>
          </x14:cfRule>
          <x14:cfRule type="cellIs" priority="10" operator="between" id="{FE5D9322-183A-4467-B959-0B73A047D085}">
            <xm:f>'Key Data Table'!$B$55</xm:f>
            <xm:f>'Key Data Table'!$B$56</xm:f>
            <x14:dxf>
              <font>
                <color rgb="FF006100"/>
              </font>
              <fill>
                <patternFill>
                  <bgColor rgb="FFC6EFCE"/>
                </patternFill>
              </fill>
            </x14:dxf>
          </x14:cfRule>
          <x14:cfRule type="cellIs" priority="13" operator="between" id="{36C03CB3-D6A0-452A-B909-BD5A96057E64}">
            <xm:f>'Key Data Table'!$B$58</xm:f>
            <xm:f>'Key Data Table'!$B$59</xm:f>
            <x14:dxf>
              <font>
                <color theme="0"/>
              </font>
              <fill>
                <patternFill>
                  <bgColor rgb="FFFF0000"/>
                </patternFill>
              </fill>
            </x14:dxf>
          </x14:cfRule>
          <x14:cfRule type="cellIs" priority="9" operator="between" id="{FDD29FA4-FE0B-4F04-BB1F-831682DDA219}">
            <xm:f>'Key Data Table'!$B$54</xm:f>
            <xm:f>'Key Data Table'!$B$55</xm:f>
            <x14:dxf>
              <fill>
                <patternFill>
                  <bgColor rgb="FF92D050"/>
                </patternFill>
              </fill>
            </x14:dxf>
          </x14:cfRule>
          <x14:cfRule type="cellIs" priority="8" operator="lessThan" id="{2C1CB2A3-2374-41FF-8EFA-B4007DC7D638}">
            <xm:f>'Key Data Table'!$B$54</xm:f>
            <x14:dxf>
              <font>
                <color theme="0"/>
              </font>
              <fill>
                <patternFill>
                  <bgColor rgb="FF00B050"/>
                </patternFill>
              </fill>
            </x14:dxf>
          </x14:cfRule>
          <xm:sqref>M15:P15</xm:sqref>
        </x14:conditionalFormatting>
        <x14:conditionalFormatting xmlns:xm="http://schemas.microsoft.com/office/excel/2006/main">
          <x14:cfRule type="dataBar" id="{282D6E1B-A65E-418E-820E-8AEBC41944F5}">
            <x14:dataBar minLength="0" maxLength="100" border="1" negativeBarBorderColorSameAsPositive="0">
              <x14:cfvo type="autoMin"/>
              <x14:cfvo type="autoMax"/>
              <x14:borderColor rgb="FFFF555A"/>
              <x14:negativeFillColor rgb="FF00B050"/>
              <x14:negativeBorderColor rgb="FFFF0000"/>
              <x14:axisColor rgb="FF000000"/>
            </x14:dataBar>
          </x14:cfRule>
          <xm:sqref>M18:P19</xm:sqref>
        </x14:conditionalFormatting>
        <x14:conditionalFormatting xmlns:xm="http://schemas.microsoft.com/office/excel/2006/main">
          <x14:cfRule type="cellIs" priority="6" operator="between" id="{E6074814-C0B2-436E-9E56-ED6DA016EEC1}">
            <xm:f>'Key Data Table'!$B$58</xm:f>
            <xm:f>'Key Data Table'!$B$59</xm:f>
            <x14:dxf>
              <font>
                <color theme="0"/>
              </font>
              <fill>
                <patternFill>
                  <bgColor rgb="FFFF0000"/>
                </patternFill>
              </fill>
            </x14:dxf>
          </x14:cfRule>
          <x14:cfRule type="cellIs" priority="5" operator="between" id="{DAEF1613-60C4-46D4-A465-6B338FBF7718}">
            <xm:f>'Key Data Table'!$B$57</xm:f>
            <xm:f>'Key Data Table'!$B$58</xm:f>
            <x14:dxf>
              <font>
                <color rgb="FF9C0006"/>
              </font>
              <fill>
                <patternFill>
                  <bgColor rgb="FFFFC7CE"/>
                </patternFill>
              </fill>
            </x14:dxf>
          </x14:cfRule>
          <x14:cfRule type="cellIs" priority="4" operator="between" id="{7D37BF30-6753-4129-BEA9-26E56A72468D}">
            <xm:f>'Key Data Table'!$B$56</xm:f>
            <xm:f>'Key Data Table'!$B$57</xm:f>
            <x14:dxf>
              <font>
                <color rgb="FF9C5700"/>
              </font>
              <fill>
                <patternFill>
                  <bgColor rgb="FFFFEB9C"/>
                </patternFill>
              </fill>
            </x14:dxf>
          </x14:cfRule>
          <x14:cfRule type="cellIs" priority="3" operator="between" id="{058EC8C5-C427-46A2-943D-29FDE5BFCAD4}">
            <xm:f>'Key Data Table'!$B$55</xm:f>
            <xm:f>'Key Data Table'!$B$56</xm:f>
            <x14:dxf>
              <font>
                <color rgb="FF006100"/>
              </font>
              <fill>
                <patternFill>
                  <bgColor rgb="FFC6EFCE"/>
                </patternFill>
              </fill>
            </x14:dxf>
          </x14:cfRule>
          <x14:cfRule type="cellIs" priority="2" operator="between" id="{72BC6CB7-2D21-49DF-AABD-8CFA8D2C76D2}">
            <xm:f>'Key Data Table'!$B$54</xm:f>
            <xm:f>'Key Data Table'!$B$55</xm:f>
            <x14:dxf>
              <fill>
                <patternFill>
                  <bgColor rgb="FF92D050"/>
                </patternFill>
              </fill>
            </x14:dxf>
          </x14:cfRule>
          <x14:cfRule type="cellIs" priority="7" operator="greaterThan" id="{6007D4FA-ABAC-4E14-A3DF-0A531913892F}">
            <xm:f>'Key Data Table'!$B$59</xm:f>
            <x14:dxf>
              <font>
                <color theme="0"/>
              </font>
              <fill>
                <patternFill>
                  <bgColor rgb="FF002060"/>
                </patternFill>
              </fill>
            </x14:dxf>
          </x14:cfRule>
          <x14:cfRule type="cellIs" priority="1" operator="lessThan" id="{76DF2C5A-DF25-42D9-823F-035D36239F5F}">
            <xm:f>'Key Data Table'!$B$54</xm:f>
            <x14:dxf>
              <font>
                <color theme="0"/>
              </font>
              <fill>
                <patternFill>
                  <bgColor rgb="FF00B050"/>
                </patternFill>
              </fill>
            </x14:dxf>
          </x14:cfRule>
          <xm:sqref>M26:P26</xm:sqref>
        </x14:conditionalFormatting>
        <x14:conditionalFormatting xmlns:xm="http://schemas.microsoft.com/office/excel/2006/main">
          <x14:cfRule type="dataBar" id="{4D49D16C-6421-46D7-82DC-7C1644006424}">
            <x14:dataBar minLength="0" maxLength="100" border="1" negativeBarBorderColorSameAsPositive="0">
              <x14:cfvo type="autoMin"/>
              <x14:cfvo type="autoMax"/>
              <x14:borderColor rgb="FFFF555A"/>
              <x14:negativeFillColor rgb="FF00B050"/>
              <x14:negativeBorderColor rgb="FFFF0000"/>
              <x14:axisColor rgb="FF000000"/>
            </x14:dataBar>
          </x14:cfRule>
          <xm:sqref>M29:P30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6C0A602-C810-43FF-8854-DB6ED042C37F}">
          <x14:formula1>
            <xm:f>'SA2 Mapping'!$B$2:$B$2473</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0A10E-193D-4556-9361-43453CFC2C3C}">
  <sheetPr>
    <tabColor rgb="FF92D050"/>
  </sheetPr>
  <dimension ref="A1:AF25"/>
  <sheetViews>
    <sheetView topLeftCell="B1" zoomScale="85" zoomScaleNormal="85" workbookViewId="0">
      <selection activeCell="C6" sqref="C6:F6"/>
    </sheetView>
  </sheetViews>
  <sheetFormatPr defaultColWidth="0" defaultRowHeight="0" customHeight="1" zeroHeight="1" x14ac:dyDescent="0.3"/>
  <cols>
    <col min="1" max="1" width="2" style="20" hidden="1" customWidth="1"/>
    <col min="2" max="2" width="2.33203125" style="20" customWidth="1"/>
    <col min="3" max="3" width="1.5546875" style="20" customWidth="1"/>
    <col min="4" max="4" width="30" style="20" customWidth="1"/>
    <col min="5" max="5" width="10.5546875" style="20" customWidth="1"/>
    <col min="6" max="6" width="2.44140625" style="20" customWidth="1"/>
    <col min="7" max="7" width="10.6640625" style="20" customWidth="1"/>
    <col min="8" max="8" width="13.6640625" style="20" customWidth="1"/>
    <col min="9" max="9" width="2.33203125" style="20" customWidth="1"/>
    <col min="10" max="10" width="5.6640625" style="20" customWidth="1"/>
    <col min="11" max="11" width="13.44140625" style="20" customWidth="1"/>
    <col min="12" max="12" width="10.33203125" style="20" customWidth="1"/>
    <col min="13" max="13" width="12.33203125" style="20" customWidth="1"/>
    <col min="14" max="14" width="1.33203125" style="20" customWidth="1"/>
    <col min="15" max="15" width="11.33203125" style="20" customWidth="1"/>
    <col min="16" max="16" width="11.6640625" style="20" customWidth="1"/>
    <col min="17" max="18" width="2.5546875" style="20" customWidth="1"/>
    <col min="19" max="19" width="13.6640625" style="20" customWidth="1"/>
    <col min="20" max="20" width="13.5546875" style="20" customWidth="1"/>
    <col min="21" max="22" width="14.33203125" style="20" customWidth="1"/>
    <col min="23" max="23" width="5.6640625" style="20" customWidth="1"/>
    <col min="24" max="32" width="0" style="20" hidden="1" customWidth="1"/>
    <col min="33" max="16384" width="8.6640625" style="20" hidden="1"/>
  </cols>
  <sheetData>
    <row r="1" spans="1:23" ht="14.4" x14ac:dyDescent="0.3">
      <c r="A1" s="71"/>
      <c r="B1" s="17"/>
      <c r="C1" s="18"/>
      <c r="D1" s="18"/>
      <c r="E1" s="18"/>
      <c r="F1" s="18"/>
      <c r="G1" s="18"/>
      <c r="H1" s="18"/>
      <c r="I1" s="18"/>
      <c r="J1" s="18"/>
      <c r="K1" s="18"/>
      <c r="L1" s="18"/>
      <c r="M1" s="18"/>
      <c r="N1" s="18"/>
      <c r="O1" s="18"/>
      <c r="P1" s="18"/>
      <c r="Q1" s="18"/>
      <c r="R1" s="18"/>
      <c r="S1" s="18"/>
      <c r="T1" s="18"/>
      <c r="U1" s="18"/>
      <c r="V1" s="18"/>
      <c r="W1" s="18"/>
    </row>
    <row r="2" spans="1:23" ht="14.4" x14ac:dyDescent="0.3">
      <c r="A2" s="72"/>
      <c r="B2" s="21"/>
      <c r="C2" s="55"/>
      <c r="D2" s="55"/>
      <c r="J2" s="55"/>
      <c r="K2" s="55"/>
      <c r="L2" s="55"/>
      <c r="M2" s="55"/>
      <c r="N2" s="55"/>
      <c r="O2" s="55"/>
      <c r="P2" s="55"/>
      <c r="Q2" s="55"/>
      <c r="R2" s="55"/>
      <c r="S2" s="55"/>
      <c r="T2" s="55"/>
      <c r="U2" s="55"/>
    </row>
    <row r="3" spans="1:23" ht="14.4" x14ac:dyDescent="0.3">
      <c r="A3" s="72"/>
      <c r="B3" s="21"/>
      <c r="C3" s="55"/>
      <c r="D3" s="55"/>
      <c r="J3" s="55"/>
      <c r="K3" s="55"/>
      <c r="L3" s="55"/>
      <c r="M3" s="55"/>
      <c r="N3" s="55"/>
      <c r="O3" s="55"/>
      <c r="P3" s="55"/>
      <c r="Q3" s="55"/>
      <c r="R3" s="55"/>
      <c r="S3" s="55"/>
      <c r="T3" s="55"/>
      <c r="U3" s="55"/>
      <c r="W3" s="55"/>
    </row>
    <row r="4" spans="1:23" ht="6" customHeight="1" thickBot="1" x14ac:dyDescent="0.35">
      <c r="A4" s="72"/>
      <c r="B4" s="21"/>
      <c r="C4" s="55"/>
      <c r="D4" s="55"/>
      <c r="E4" s="55"/>
      <c r="F4" s="55"/>
      <c r="G4" s="55"/>
      <c r="H4" s="55"/>
      <c r="I4" s="55"/>
      <c r="J4" s="55"/>
      <c r="K4" s="55"/>
      <c r="L4" s="55"/>
      <c r="M4" s="55"/>
      <c r="N4" s="55"/>
      <c r="O4" s="55"/>
      <c r="P4" s="55"/>
      <c r="Q4" s="55"/>
      <c r="R4" s="55"/>
      <c r="S4" s="55"/>
      <c r="T4" s="55"/>
      <c r="U4" s="55"/>
      <c r="V4" s="55"/>
      <c r="W4" s="55"/>
    </row>
    <row r="5" spans="1:23" ht="16.95" customHeight="1" thickBot="1" x14ac:dyDescent="0.35">
      <c r="A5" s="72"/>
      <c r="B5" s="23"/>
      <c r="C5" s="142" t="s">
        <v>0</v>
      </c>
      <c r="D5" s="143"/>
      <c r="E5" s="55"/>
      <c r="F5" s="55"/>
      <c r="G5" s="73" t="s">
        <v>1</v>
      </c>
      <c r="H5" s="73"/>
      <c r="I5" s="134" t="s">
        <v>39</v>
      </c>
      <c r="J5" s="149"/>
      <c r="K5" s="149"/>
      <c r="L5" s="149"/>
      <c r="M5" s="150"/>
      <c r="N5" s="76"/>
      <c r="O5" s="55"/>
      <c r="P5" s="151" t="s">
        <v>40</v>
      </c>
      <c r="Q5" s="152"/>
      <c r="R5" s="152"/>
      <c r="S5" s="152"/>
      <c r="T5" s="95" t="s">
        <v>4</v>
      </c>
      <c r="U5" s="95" t="s">
        <v>6</v>
      </c>
      <c r="V5" s="96" t="s">
        <v>9</v>
      </c>
      <c r="W5" s="55"/>
    </row>
    <row r="6" spans="1:23" ht="16.95" customHeight="1" x14ac:dyDescent="0.3">
      <c r="A6" s="72"/>
      <c r="B6" s="21"/>
      <c r="C6" s="140" t="s">
        <v>141</v>
      </c>
      <c r="D6" s="141"/>
      <c r="E6" s="141"/>
      <c r="F6" s="127"/>
      <c r="G6" s="73" t="str">
        <f>VLOOKUP(C6,'SA2 Mapping'!B1:L645,5,FALSE)</f>
        <v>Central West</v>
      </c>
      <c r="H6" s="73"/>
      <c r="I6" s="144">
        <v>2021</v>
      </c>
      <c r="J6" s="153"/>
      <c r="K6" s="154"/>
      <c r="L6" s="157">
        <f>VLOOKUP(C6,'Rates (%) SA2'!B:Z,22,FALSE)</f>
        <v>18.48</v>
      </c>
      <c r="M6" s="158"/>
      <c r="N6" s="76"/>
      <c r="P6" s="161" t="s">
        <v>42</v>
      </c>
      <c r="Q6" s="162"/>
      <c r="R6" s="162"/>
      <c r="S6" s="162"/>
      <c r="T6" s="103">
        <v>13.3</v>
      </c>
      <c r="U6" s="103">
        <v>11.8</v>
      </c>
      <c r="V6" s="104">
        <v>16.2</v>
      </c>
      <c r="W6" s="55"/>
    </row>
    <row r="7" spans="1:23" ht="16.95" customHeight="1" thickBot="1" x14ac:dyDescent="0.35">
      <c r="A7" s="72"/>
      <c r="B7" s="29"/>
      <c r="C7" s="55"/>
      <c r="D7" s="76" t="s">
        <v>7</v>
      </c>
      <c r="E7" s="55"/>
      <c r="F7" s="55"/>
      <c r="G7" s="75">
        <f>L6-IF(D11="Greater Sydney",U6,V6)</f>
        <v>2.2800000000000011</v>
      </c>
      <c r="H7" s="99"/>
      <c r="I7" s="128" t="s">
        <v>10</v>
      </c>
      <c r="J7" s="155"/>
      <c r="K7" s="156"/>
      <c r="L7" s="159">
        <f>IFERROR((G7)/IF(D11="Greater Sydney",U6,V6),)</f>
        <v>0.14074074074074081</v>
      </c>
      <c r="M7" s="160"/>
      <c r="N7" s="76"/>
      <c r="O7" s="55"/>
      <c r="P7" s="161" t="s">
        <v>43</v>
      </c>
      <c r="Q7" s="162"/>
      <c r="R7" s="162"/>
      <c r="S7" s="162"/>
      <c r="T7" s="103">
        <v>25</v>
      </c>
      <c r="U7" s="103">
        <v>22</v>
      </c>
      <c r="V7" s="104">
        <v>26.4</v>
      </c>
      <c r="W7" s="55"/>
    </row>
    <row r="8" spans="1:23" ht="16.95" customHeight="1" x14ac:dyDescent="0.3">
      <c r="A8" s="72"/>
      <c r="B8" s="29"/>
      <c r="C8" s="55"/>
      <c r="D8" s="76"/>
      <c r="E8" s="55"/>
      <c r="F8" s="55"/>
      <c r="G8" s="55"/>
      <c r="H8" s="55"/>
      <c r="I8" s="76"/>
      <c r="J8" s="76"/>
      <c r="K8" s="76"/>
      <c r="L8" s="76"/>
      <c r="M8" s="76"/>
      <c r="N8" s="76"/>
      <c r="O8" s="55"/>
      <c r="P8" s="161" t="s">
        <v>44</v>
      </c>
      <c r="Q8" s="162"/>
      <c r="R8" s="162"/>
      <c r="S8" s="162"/>
      <c r="T8" s="103">
        <v>27.6</v>
      </c>
      <c r="U8" s="103">
        <v>27.8</v>
      </c>
      <c r="V8" s="104">
        <v>26.1</v>
      </c>
      <c r="W8" s="55"/>
    </row>
    <row r="9" spans="1:23" ht="16.95" customHeight="1" thickBot="1" x14ac:dyDescent="0.35">
      <c r="A9" s="72"/>
      <c r="B9" s="29"/>
      <c r="C9" s="55"/>
      <c r="D9" s="76"/>
      <c r="E9" s="55"/>
      <c r="F9" s="55"/>
      <c r="G9" s="60"/>
      <c r="H9" s="55"/>
      <c r="I9" s="76"/>
      <c r="J9" s="76"/>
      <c r="K9" s="76"/>
      <c r="L9" s="100"/>
      <c r="M9" s="76"/>
      <c r="N9" s="76"/>
      <c r="O9" s="55"/>
      <c r="P9" s="163" t="s">
        <v>45</v>
      </c>
      <c r="Q9" s="164"/>
      <c r="R9" s="164"/>
      <c r="S9" s="164"/>
      <c r="T9" s="105">
        <v>27.5</v>
      </c>
      <c r="U9" s="105">
        <v>26.1</v>
      </c>
      <c r="V9" s="106">
        <v>29.5</v>
      </c>
      <c r="W9" s="55"/>
    </row>
    <row r="10" spans="1:23" ht="3" customHeight="1" x14ac:dyDescent="0.3">
      <c r="A10" s="72"/>
      <c r="B10" s="29"/>
      <c r="C10" s="55"/>
      <c r="D10" s="76"/>
      <c r="E10" s="55"/>
      <c r="F10" s="55"/>
      <c r="G10" s="60"/>
      <c r="H10" s="55"/>
      <c r="I10" s="76"/>
      <c r="J10" s="76"/>
      <c r="K10" s="76"/>
      <c r="L10" s="100"/>
      <c r="M10" s="76"/>
      <c r="N10" s="76"/>
      <c r="O10" s="55"/>
      <c r="P10" s="93"/>
      <c r="Q10" s="94"/>
      <c r="R10" s="94"/>
      <c r="S10" s="94"/>
      <c r="T10" s="103"/>
      <c r="U10" s="103"/>
      <c r="V10" s="103"/>
      <c r="W10" s="55"/>
    </row>
    <row r="11" spans="1:23" ht="14.7" customHeight="1" thickBot="1" x14ac:dyDescent="0.35">
      <c r="A11" s="72"/>
      <c r="B11" s="29"/>
      <c r="C11" s="78"/>
      <c r="D11" s="76" t="str">
        <f>VLOOKUP(C6,'SA2 Mapping'!B:L,7,FALSE)</f>
        <v>Rest of NSW</v>
      </c>
      <c r="E11" s="55"/>
      <c r="F11" s="55"/>
      <c r="G11" s="111" t="s">
        <v>46</v>
      </c>
      <c r="H11" s="55"/>
      <c r="I11" s="55"/>
      <c r="J11" s="55"/>
      <c r="K11" s="100"/>
      <c r="L11" s="55"/>
      <c r="M11" s="55"/>
      <c r="N11" s="55"/>
      <c r="O11" s="111" t="s">
        <v>46</v>
      </c>
      <c r="P11" s="55"/>
      <c r="Q11" s="55"/>
      <c r="R11" s="55"/>
      <c r="S11" s="55"/>
      <c r="T11" s="55"/>
      <c r="U11" s="55"/>
      <c r="V11" s="111" t="s">
        <v>46</v>
      </c>
      <c r="W11" s="55"/>
    </row>
    <row r="12" spans="1:23" ht="21.6" customHeight="1" thickBot="1" x14ac:dyDescent="0.4">
      <c r="A12" s="72"/>
      <c r="B12" s="29"/>
      <c r="C12" s="147" t="s">
        <v>43</v>
      </c>
      <c r="D12" s="148"/>
      <c r="E12" s="148"/>
      <c r="F12" s="148"/>
      <c r="G12" s="110">
        <f>VLOOKUP($C$6,'Rates (%) SA2'!$B:$Z,23,FALSE)</f>
        <v>25.19</v>
      </c>
      <c r="H12" s="55"/>
      <c r="I12" s="147" t="s">
        <v>44</v>
      </c>
      <c r="J12" s="148"/>
      <c r="K12" s="148"/>
      <c r="L12" s="148"/>
      <c r="M12" s="148"/>
      <c r="N12" s="148"/>
      <c r="O12" s="110">
        <f>VLOOKUP($C$6,'Rates (%) SA2'!$B:$Z,24,FALSE)</f>
        <v>0</v>
      </c>
      <c r="P12" s="55"/>
      <c r="Q12" s="55"/>
      <c r="R12" s="147" t="s">
        <v>45</v>
      </c>
      <c r="S12" s="148"/>
      <c r="T12" s="148"/>
      <c r="U12" s="148"/>
      <c r="V12" s="110">
        <f>VLOOKUP($C$6,'Rates (%) SA2'!$B:$Z,25,FALSE)</f>
        <v>36.26</v>
      </c>
      <c r="W12" s="55"/>
    </row>
    <row r="13" spans="1:23" ht="4.2" customHeight="1" x14ac:dyDescent="0.3">
      <c r="A13" s="72"/>
      <c r="B13" s="29"/>
      <c r="C13" s="29"/>
      <c r="D13" s="76"/>
      <c r="E13" s="55"/>
      <c r="F13" s="55"/>
      <c r="G13" s="22"/>
      <c r="H13" s="55"/>
      <c r="I13" s="21"/>
      <c r="J13" s="55"/>
      <c r="K13" s="55"/>
      <c r="L13" s="55"/>
      <c r="M13" s="55"/>
      <c r="N13" s="55"/>
      <c r="O13" s="22"/>
      <c r="P13" s="55"/>
      <c r="Q13" s="55"/>
      <c r="R13" s="21"/>
      <c r="S13" s="55"/>
      <c r="T13" s="83"/>
      <c r="U13" s="55"/>
      <c r="V13" s="107"/>
      <c r="W13" s="55"/>
    </row>
    <row r="14" spans="1:23" ht="20.7" customHeight="1" x14ac:dyDescent="0.35">
      <c r="A14" s="72"/>
      <c r="B14" s="21"/>
      <c r="C14" s="21"/>
      <c r="D14" s="112" t="s">
        <v>47</v>
      </c>
      <c r="E14" s="55"/>
      <c r="F14" s="55"/>
      <c r="G14" s="22"/>
      <c r="H14" s="55"/>
      <c r="I14" s="21"/>
      <c r="J14" s="112" t="s">
        <v>47</v>
      </c>
      <c r="K14" s="55"/>
      <c r="L14" s="55"/>
      <c r="M14" s="55"/>
      <c r="N14" s="54"/>
      <c r="O14" s="22"/>
      <c r="P14" s="54"/>
      <c r="Q14" s="54"/>
      <c r="R14" s="90"/>
      <c r="S14" s="112" t="s">
        <v>47</v>
      </c>
      <c r="T14" s="55"/>
      <c r="U14" s="55"/>
      <c r="V14" s="22"/>
      <c r="W14" s="55"/>
    </row>
    <row r="15" spans="1:23" ht="14.4" x14ac:dyDescent="0.3">
      <c r="A15" s="72"/>
      <c r="B15" s="21"/>
      <c r="C15" s="21"/>
      <c r="D15" s="55" t="s">
        <v>48</v>
      </c>
      <c r="E15" s="55"/>
      <c r="F15" s="59"/>
      <c r="G15" s="49">
        <f>$L$6</f>
        <v>18.48</v>
      </c>
      <c r="H15" s="59"/>
      <c r="I15" s="89"/>
      <c r="J15" s="55" t="s">
        <v>48</v>
      </c>
      <c r="K15" s="55"/>
      <c r="L15" s="55"/>
      <c r="M15" s="55"/>
      <c r="N15" s="55"/>
      <c r="O15" s="49">
        <f>$L$6</f>
        <v>18.48</v>
      </c>
      <c r="P15" s="55"/>
      <c r="Q15" s="55"/>
      <c r="R15" s="21"/>
      <c r="S15" s="55" t="s">
        <v>48</v>
      </c>
      <c r="T15" s="55"/>
      <c r="U15" s="55"/>
      <c r="V15" s="49">
        <f>$L$6</f>
        <v>18.48</v>
      </c>
      <c r="W15" s="59"/>
    </row>
    <row r="16" spans="1:23" ht="14.4" x14ac:dyDescent="0.3">
      <c r="A16" s="72"/>
      <c r="B16" s="21"/>
      <c r="C16" s="21"/>
      <c r="D16" s="60" t="s">
        <v>22</v>
      </c>
      <c r="E16" s="55"/>
      <c r="F16" s="59"/>
      <c r="G16" s="124">
        <f>IFERROR(($G$12-G15)/G15,)</f>
        <v>0.36309523809523814</v>
      </c>
      <c r="H16" s="59"/>
      <c r="I16" s="89"/>
      <c r="J16" s="60" t="s">
        <v>22</v>
      </c>
      <c r="K16" s="55"/>
      <c r="L16" s="55"/>
      <c r="M16" s="55"/>
      <c r="N16" s="60"/>
      <c r="O16" s="124">
        <f>IFERROR(($O$12-O15)/O15,)</f>
        <v>-1</v>
      </c>
      <c r="P16" s="60"/>
      <c r="Q16" s="60"/>
      <c r="R16" s="91"/>
      <c r="S16" s="60" t="s">
        <v>22</v>
      </c>
      <c r="T16" s="55"/>
      <c r="U16" s="55"/>
      <c r="V16" s="124">
        <f>IFERROR(($V$12-V15)/V15,)</f>
        <v>0.96212121212121193</v>
      </c>
      <c r="W16" s="59"/>
    </row>
    <row r="17" spans="1:23" ht="5.7" customHeight="1" x14ac:dyDescent="0.3">
      <c r="A17" s="72"/>
      <c r="B17" s="21"/>
      <c r="C17" s="21"/>
      <c r="D17" s="62"/>
      <c r="E17" s="55"/>
      <c r="F17" s="48"/>
      <c r="G17" s="50"/>
      <c r="H17" s="48"/>
      <c r="I17" s="101"/>
      <c r="J17" s="62"/>
      <c r="K17" s="62"/>
      <c r="L17" s="55"/>
      <c r="M17" s="55"/>
      <c r="N17" s="62"/>
      <c r="O17" s="22"/>
      <c r="P17" s="62"/>
      <c r="Q17" s="62"/>
      <c r="R17" s="109"/>
      <c r="S17" s="48"/>
      <c r="T17" s="48"/>
      <c r="U17" s="55"/>
      <c r="V17" s="50"/>
      <c r="W17" s="62"/>
    </row>
    <row r="18" spans="1:23" ht="20.7" customHeight="1" x14ac:dyDescent="0.35">
      <c r="A18" s="72"/>
      <c r="B18" s="21"/>
      <c r="C18" s="21"/>
      <c r="D18" s="112" t="s">
        <v>49</v>
      </c>
      <c r="E18" s="55"/>
      <c r="F18" s="55"/>
      <c r="G18" s="22"/>
      <c r="H18" s="55"/>
      <c r="I18" s="21"/>
      <c r="J18" s="112" t="s">
        <v>49</v>
      </c>
      <c r="K18" s="55"/>
      <c r="L18" s="55"/>
      <c r="M18" s="55"/>
      <c r="N18" s="54"/>
      <c r="O18" s="22"/>
      <c r="P18" s="54"/>
      <c r="Q18" s="54"/>
      <c r="R18" s="90"/>
      <c r="S18" s="112" t="s">
        <v>49</v>
      </c>
      <c r="T18" s="55"/>
      <c r="U18" s="55"/>
      <c r="V18" s="22"/>
      <c r="W18" s="55"/>
    </row>
    <row r="19" spans="1:23" ht="14.4" x14ac:dyDescent="0.3">
      <c r="A19" s="72"/>
      <c r="B19" s="21"/>
      <c r="C19" s="21"/>
      <c r="D19" s="55" t="s">
        <v>50</v>
      </c>
      <c r="E19" s="55"/>
      <c r="F19" s="59"/>
      <c r="G19" s="49">
        <f>IF(D11="Greater Sydney",U6,V6)</f>
        <v>16.2</v>
      </c>
      <c r="H19" s="59"/>
      <c r="I19" s="89"/>
      <c r="J19" s="55" t="s">
        <v>50</v>
      </c>
      <c r="K19" s="55"/>
      <c r="L19" s="55"/>
      <c r="M19" s="55"/>
      <c r="N19" s="55"/>
      <c r="O19" s="49">
        <f>IF($D$11="Greater Sydney",$U$6,$V$6)</f>
        <v>16.2</v>
      </c>
      <c r="P19" s="55"/>
      <c r="Q19" s="55"/>
      <c r="R19" s="21"/>
      <c r="S19" s="55" t="s">
        <v>50</v>
      </c>
      <c r="T19" s="55"/>
      <c r="U19" s="55"/>
      <c r="V19" s="49">
        <f>IF($D$11="Greater Sydney",$U$6,$V$6)</f>
        <v>16.2</v>
      </c>
      <c r="W19" s="59"/>
    </row>
    <row r="20" spans="1:23" ht="14.4" x14ac:dyDescent="0.3">
      <c r="A20" s="72"/>
      <c r="B20" s="21"/>
      <c r="C20" s="21"/>
      <c r="D20" s="60" t="s">
        <v>22</v>
      </c>
      <c r="E20" s="55"/>
      <c r="F20" s="59"/>
      <c r="G20" s="124">
        <f>IFERROR(($G$12-G19)/G19,)</f>
        <v>0.55493827160493847</v>
      </c>
      <c r="H20" s="59"/>
      <c r="I20" s="89"/>
      <c r="J20" s="60" t="s">
        <v>22</v>
      </c>
      <c r="K20" s="55"/>
      <c r="L20" s="55"/>
      <c r="M20" s="55"/>
      <c r="N20" s="60"/>
      <c r="O20" s="124">
        <f>IFERROR(($O$12-O19)/O19,)</f>
        <v>-1</v>
      </c>
      <c r="P20" s="60"/>
      <c r="Q20" s="60"/>
      <c r="R20" s="91"/>
      <c r="S20" s="60" t="s">
        <v>22</v>
      </c>
      <c r="T20" s="55"/>
      <c r="U20" s="55"/>
      <c r="V20" s="124">
        <f>IFERROR(($V$12-V19)/V19,)</f>
        <v>1.2382716049382716</v>
      </c>
      <c r="W20" s="59"/>
    </row>
    <row r="21" spans="1:23" ht="5.7" customHeight="1" x14ac:dyDescent="0.3">
      <c r="A21" s="72"/>
      <c r="B21" s="21"/>
      <c r="C21" s="21"/>
      <c r="D21" s="55"/>
      <c r="E21" s="55"/>
      <c r="F21" s="39"/>
      <c r="G21" s="97"/>
      <c r="H21" s="39"/>
      <c r="I21" s="102"/>
      <c r="J21" s="39"/>
      <c r="K21" s="55"/>
      <c r="L21" s="55"/>
      <c r="M21" s="55"/>
      <c r="N21" s="55"/>
      <c r="O21" s="22"/>
      <c r="P21" s="55"/>
      <c r="Q21" s="55"/>
      <c r="R21" s="21"/>
      <c r="S21" s="39"/>
      <c r="T21" s="39"/>
      <c r="U21" s="55"/>
      <c r="V21" s="97"/>
      <c r="W21" s="39"/>
    </row>
    <row r="22" spans="1:23" ht="20.7" customHeight="1" x14ac:dyDescent="0.35">
      <c r="A22" s="72"/>
      <c r="B22" s="21"/>
      <c r="C22" s="21"/>
      <c r="D22" s="112" t="s">
        <v>51</v>
      </c>
      <c r="E22" s="55"/>
      <c r="F22" s="55"/>
      <c r="G22" s="22"/>
      <c r="H22" s="55"/>
      <c r="I22" s="21"/>
      <c r="J22" s="112" t="s">
        <v>51</v>
      </c>
      <c r="K22" s="55"/>
      <c r="L22" s="55"/>
      <c r="M22" s="55"/>
      <c r="N22" s="54"/>
      <c r="O22" s="22"/>
      <c r="P22" s="54"/>
      <c r="Q22" s="54"/>
      <c r="R22" s="90"/>
      <c r="S22" s="112" t="s">
        <v>51</v>
      </c>
      <c r="T22" s="55"/>
      <c r="U22" s="55"/>
      <c r="V22" s="22"/>
      <c r="W22" s="55"/>
    </row>
    <row r="23" spans="1:23" ht="14.4" x14ac:dyDescent="0.3">
      <c r="A23" s="72"/>
      <c r="B23" s="21"/>
      <c r="C23" s="21"/>
      <c r="D23" s="55" t="s">
        <v>52</v>
      </c>
      <c r="E23" s="55"/>
      <c r="F23" s="59"/>
      <c r="G23" s="49">
        <f>IF(D11="Greater Sydney",U7,V7)</f>
        <v>26.4</v>
      </c>
      <c r="H23" s="59"/>
      <c r="I23" s="89"/>
      <c r="J23" s="55" t="s">
        <v>52</v>
      </c>
      <c r="K23" s="55"/>
      <c r="L23" s="55"/>
      <c r="M23" s="55"/>
      <c r="N23" s="55"/>
      <c r="O23" s="49">
        <f>IF(D11="Greater Sydney",U8,V8)</f>
        <v>26.1</v>
      </c>
      <c r="P23" s="55"/>
      <c r="Q23" s="55"/>
      <c r="R23" s="21"/>
      <c r="S23" s="55" t="s">
        <v>52</v>
      </c>
      <c r="T23" s="55"/>
      <c r="U23" s="55"/>
      <c r="V23" s="49">
        <f>IF(D11="Greater Sydney",U9,V9)</f>
        <v>29.5</v>
      </c>
      <c r="W23" s="59"/>
    </row>
    <row r="24" spans="1:23" ht="15" thickBot="1" x14ac:dyDescent="0.35">
      <c r="A24" s="72"/>
      <c r="B24" s="21"/>
      <c r="C24" s="40"/>
      <c r="D24" s="98" t="s">
        <v>22</v>
      </c>
      <c r="E24" s="41"/>
      <c r="F24" s="52"/>
      <c r="G24" s="124">
        <f>IFERROR(($G$12-G23)/G23,)</f>
        <v>-4.5833333333333233E-2</v>
      </c>
      <c r="H24" s="59"/>
      <c r="I24" s="92"/>
      <c r="J24" s="98" t="s">
        <v>22</v>
      </c>
      <c r="K24" s="41"/>
      <c r="L24" s="41"/>
      <c r="M24" s="41"/>
      <c r="N24" s="98"/>
      <c r="O24" s="124">
        <f>IFERROR(($O$12-O23)/O23,)</f>
        <v>-1</v>
      </c>
      <c r="P24" s="60"/>
      <c r="Q24" s="60"/>
      <c r="R24" s="108"/>
      <c r="S24" s="98" t="s">
        <v>22</v>
      </c>
      <c r="T24" s="41"/>
      <c r="U24" s="41"/>
      <c r="V24" s="124">
        <f>IFERROR(($V$12-V23)/V23,)</f>
        <v>0.2291525423728813</v>
      </c>
      <c r="W24" s="59"/>
    </row>
    <row r="25" spans="1:23" ht="15" thickBot="1" x14ac:dyDescent="0.35">
      <c r="A25" s="85"/>
      <c r="B25" s="40"/>
      <c r="C25" s="41"/>
      <c r="D25" s="41"/>
      <c r="E25" s="41"/>
      <c r="F25" s="41"/>
      <c r="G25" s="41"/>
      <c r="H25" s="41"/>
      <c r="I25" s="41"/>
      <c r="J25" s="41"/>
      <c r="K25" s="41"/>
      <c r="L25" s="41"/>
      <c r="M25" s="41"/>
      <c r="N25" s="41"/>
      <c r="O25" s="41"/>
      <c r="P25" s="41"/>
      <c r="Q25" s="41"/>
      <c r="R25" s="41"/>
      <c r="S25" s="41"/>
      <c r="T25" s="41"/>
      <c r="U25" s="41"/>
      <c r="V25" s="41"/>
      <c r="W25" s="41"/>
    </row>
  </sheetData>
  <sheetProtection algorithmName="SHA-512" hashValue="DmJgIx3V37VTYbNAVIjnepB/LDoOB2ZIgIBbOLWd8ICMiUSUVkz6Xf53iTujaPw5/NqsVkumAD1ySfoRm1tgPw==" saltValue="20Dil7XfvuIaflok0UdV3Q==" spinCount="100000" sheet="1" autoFilter="0"/>
  <dataConsolidate/>
  <mergeCells count="15">
    <mergeCell ref="R12:U12"/>
    <mergeCell ref="I12:N12"/>
    <mergeCell ref="I5:M5"/>
    <mergeCell ref="P5:S5"/>
    <mergeCell ref="C6:F6"/>
    <mergeCell ref="I6:K6"/>
    <mergeCell ref="I7:K7"/>
    <mergeCell ref="L6:M6"/>
    <mergeCell ref="L7:M7"/>
    <mergeCell ref="P8:S8"/>
    <mergeCell ref="P9:S9"/>
    <mergeCell ref="C12:F12"/>
    <mergeCell ref="P6:S6"/>
    <mergeCell ref="P7:S7"/>
    <mergeCell ref="C5:D5"/>
  </mergeCell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63" operator="greaterThan" id="{E2B2CF67-AE83-48D7-8CE9-FB07E3106F7C}">
            <xm:f>'Key Data Table'!$B$59</xm:f>
            <x14:dxf>
              <font>
                <color theme="0"/>
              </font>
              <fill>
                <patternFill>
                  <bgColor rgb="FF002060"/>
                </patternFill>
              </fill>
            </x14:dxf>
          </x14:cfRule>
          <x14:cfRule type="cellIs" priority="61" operator="between" id="{FEADEBB4-AF64-4DD2-BCAC-9CD47686D3BD}">
            <xm:f>'Key Data Table'!$B$57</xm:f>
            <xm:f>'Key Data Table'!$B$58</xm:f>
            <x14:dxf>
              <font>
                <color rgb="FF9C0006"/>
              </font>
              <fill>
                <patternFill>
                  <bgColor rgb="FFFFC7CE"/>
                </patternFill>
              </fill>
            </x14:dxf>
          </x14:cfRule>
          <x14:cfRule type="cellIs" priority="60" operator="between" id="{268AFF03-2838-4E64-A100-D518BBACF019}">
            <xm:f>'Key Data Table'!$B$56</xm:f>
            <xm:f>'Key Data Table'!$B$57</xm:f>
            <x14:dxf>
              <font>
                <color rgb="FF9C5700"/>
              </font>
              <fill>
                <patternFill>
                  <bgColor rgb="FFFFEB9C"/>
                </patternFill>
              </fill>
            </x14:dxf>
          </x14:cfRule>
          <x14:cfRule type="cellIs" priority="59" operator="between" id="{B1FD7DD8-28E0-4C6E-9B06-208E24CEE28A}">
            <xm:f>'Key Data Table'!$B$55</xm:f>
            <xm:f>'Key Data Table'!$B$56</xm:f>
            <x14:dxf>
              <font>
                <color rgb="FF006100"/>
              </font>
              <fill>
                <patternFill>
                  <bgColor rgb="FFC6EFCE"/>
                </patternFill>
              </fill>
            </x14:dxf>
          </x14:cfRule>
          <x14:cfRule type="cellIs" priority="58" operator="between" id="{C0097AD4-3D1A-4680-8957-B8BBEEF354A9}">
            <xm:f>'Key Data Table'!$B$54</xm:f>
            <xm:f>'Key Data Table'!$B$55</xm:f>
            <x14:dxf>
              <fill>
                <patternFill>
                  <bgColor rgb="FF92D050"/>
                </patternFill>
              </fill>
            </x14:dxf>
          </x14:cfRule>
          <x14:cfRule type="cellIs" priority="57" operator="lessThan" id="{A7F3BA36-A005-45A2-976B-E4C4C526D61F}">
            <xm:f>'Key Data Table'!$B$54</xm:f>
            <x14:dxf>
              <font>
                <color theme="0"/>
              </font>
              <fill>
                <patternFill>
                  <bgColor rgb="FF00B050"/>
                </patternFill>
              </fill>
            </x14:dxf>
          </x14:cfRule>
          <x14:cfRule type="cellIs" priority="62" operator="between" id="{867A4E45-83C2-4C6B-BE7D-63529020A6B6}">
            <xm:f>'Key Data Table'!$B$58</xm:f>
            <xm:f>'Key Data Table'!$B$59</xm:f>
            <x14:dxf>
              <font>
                <color theme="0"/>
              </font>
              <fill>
                <patternFill>
                  <bgColor rgb="FFFF0000"/>
                </patternFill>
              </fill>
            </x14:dxf>
          </x14:cfRule>
          <xm:sqref>G16</xm:sqref>
        </x14:conditionalFormatting>
        <x14:conditionalFormatting xmlns:xm="http://schemas.microsoft.com/office/excel/2006/main">
          <x14:cfRule type="cellIs" priority="50" operator="lessThan" id="{E0FD200A-E4A2-4F3F-9A66-0C2C961FB765}">
            <xm:f>'Key Data Table'!$B$54</xm:f>
            <x14:dxf>
              <font>
                <color theme="0"/>
              </font>
              <fill>
                <patternFill>
                  <bgColor rgb="FF00B050"/>
                </patternFill>
              </fill>
            </x14:dxf>
          </x14:cfRule>
          <x14:cfRule type="cellIs" priority="54" operator="between" id="{05C6DADA-A07D-4B05-BEB2-5635D78D1DC0}">
            <xm:f>'Key Data Table'!$B$57</xm:f>
            <xm:f>'Key Data Table'!$B$58</xm:f>
            <x14:dxf>
              <font>
                <color rgb="FF9C0006"/>
              </font>
              <fill>
                <patternFill>
                  <bgColor rgb="FFFFC7CE"/>
                </patternFill>
              </fill>
            </x14:dxf>
          </x14:cfRule>
          <x14:cfRule type="cellIs" priority="56" operator="greaterThan" id="{679A0253-7785-41E5-9C2B-63B580BA94E6}">
            <xm:f>'Key Data Table'!$B$59</xm:f>
            <x14:dxf>
              <font>
                <color theme="0"/>
              </font>
              <fill>
                <patternFill>
                  <bgColor rgb="FF002060"/>
                </patternFill>
              </fill>
            </x14:dxf>
          </x14:cfRule>
          <x14:cfRule type="cellIs" priority="55" operator="between" id="{643EC161-FA5D-4A3E-9777-CA5741AD2DED}">
            <xm:f>'Key Data Table'!$B$58</xm:f>
            <xm:f>'Key Data Table'!$B$59</xm:f>
            <x14:dxf>
              <font>
                <color theme="0"/>
              </font>
              <fill>
                <patternFill>
                  <bgColor rgb="FFFF0000"/>
                </patternFill>
              </fill>
            </x14:dxf>
          </x14:cfRule>
          <x14:cfRule type="cellIs" priority="53" operator="between" id="{A6D59E59-DEF6-4031-BBB3-232A34493833}">
            <xm:f>'Key Data Table'!$B$56</xm:f>
            <xm:f>'Key Data Table'!$B$57</xm:f>
            <x14:dxf>
              <font>
                <color rgb="FF9C5700"/>
              </font>
              <fill>
                <patternFill>
                  <bgColor rgb="FFFFEB9C"/>
                </patternFill>
              </fill>
            </x14:dxf>
          </x14:cfRule>
          <x14:cfRule type="cellIs" priority="52" operator="between" id="{84ED9D2F-B55D-4BE2-8446-C664D95B596D}">
            <xm:f>'Key Data Table'!$B$55</xm:f>
            <xm:f>'Key Data Table'!$B$56</xm:f>
            <x14:dxf>
              <font>
                <color rgb="FF006100"/>
              </font>
              <fill>
                <patternFill>
                  <bgColor rgb="FFC6EFCE"/>
                </patternFill>
              </fill>
            </x14:dxf>
          </x14:cfRule>
          <x14:cfRule type="cellIs" priority="51" operator="between" id="{7E605A88-DCE8-436F-85CF-9EBF4755F6AF}">
            <xm:f>'Key Data Table'!$B$54</xm:f>
            <xm:f>'Key Data Table'!$B$55</xm:f>
            <x14:dxf>
              <fill>
                <patternFill>
                  <bgColor rgb="FF92D050"/>
                </patternFill>
              </fill>
            </x14:dxf>
          </x14:cfRule>
          <xm:sqref>G20</xm:sqref>
        </x14:conditionalFormatting>
        <x14:conditionalFormatting xmlns:xm="http://schemas.microsoft.com/office/excel/2006/main">
          <x14:cfRule type="cellIs" priority="49" operator="greaterThan" id="{E96D5044-3721-42EB-92DD-14F11DF298A2}">
            <xm:f>'Key Data Table'!$B$59</xm:f>
            <x14:dxf>
              <font>
                <color theme="0"/>
              </font>
              <fill>
                <patternFill>
                  <bgColor rgb="FF002060"/>
                </patternFill>
              </fill>
            </x14:dxf>
          </x14:cfRule>
          <x14:cfRule type="cellIs" priority="48" operator="between" id="{554A88EE-7BA7-44BF-BA02-BE5A7869E24A}">
            <xm:f>'Key Data Table'!$B$58</xm:f>
            <xm:f>'Key Data Table'!$B$59</xm:f>
            <x14:dxf>
              <font>
                <color theme="0"/>
              </font>
              <fill>
                <patternFill>
                  <bgColor rgb="FFFF0000"/>
                </patternFill>
              </fill>
            </x14:dxf>
          </x14:cfRule>
          <x14:cfRule type="cellIs" priority="47" operator="between" id="{2E19AE37-24F5-419A-8CFD-C2E35B0CF5AC}">
            <xm:f>'Key Data Table'!$B$57</xm:f>
            <xm:f>'Key Data Table'!$B$58</xm:f>
            <x14:dxf>
              <font>
                <color rgb="FF9C0006"/>
              </font>
              <fill>
                <patternFill>
                  <bgColor rgb="FFFFC7CE"/>
                </patternFill>
              </fill>
            </x14:dxf>
          </x14:cfRule>
          <x14:cfRule type="cellIs" priority="46" operator="between" id="{B62E60F7-9DE4-42B6-AD9D-4DA2A01C4597}">
            <xm:f>'Key Data Table'!$B$56</xm:f>
            <xm:f>'Key Data Table'!$B$57</xm:f>
            <x14:dxf>
              <font>
                <color rgb="FF9C5700"/>
              </font>
              <fill>
                <patternFill>
                  <bgColor rgb="FFFFEB9C"/>
                </patternFill>
              </fill>
            </x14:dxf>
          </x14:cfRule>
          <x14:cfRule type="cellIs" priority="45" operator="between" id="{C4C80CB1-C130-476A-8147-B1DB02796F83}">
            <xm:f>'Key Data Table'!$B$55</xm:f>
            <xm:f>'Key Data Table'!$B$56</xm:f>
            <x14:dxf>
              <font>
                <color rgb="FF006100"/>
              </font>
              <fill>
                <patternFill>
                  <bgColor rgb="FFC6EFCE"/>
                </patternFill>
              </fill>
            </x14:dxf>
          </x14:cfRule>
          <x14:cfRule type="cellIs" priority="43" operator="lessThan" id="{C7968CE8-7E82-4E39-99A4-CA9138B663EA}">
            <xm:f>'Key Data Table'!$B$54</xm:f>
            <x14:dxf>
              <font>
                <color theme="0"/>
              </font>
              <fill>
                <patternFill>
                  <bgColor rgb="FF00B050"/>
                </patternFill>
              </fill>
            </x14:dxf>
          </x14:cfRule>
          <x14:cfRule type="cellIs" priority="44" operator="between" id="{5BF75BD3-BD5F-4DD2-A3CC-0A735F22A0F3}">
            <xm:f>'Key Data Table'!$B$54</xm:f>
            <xm:f>'Key Data Table'!$B$55</xm:f>
            <x14:dxf>
              <fill>
                <patternFill>
                  <bgColor rgb="FF92D050"/>
                </patternFill>
              </fill>
            </x14:dxf>
          </x14:cfRule>
          <xm:sqref>G24</xm:sqref>
        </x14:conditionalFormatting>
        <x14:conditionalFormatting xmlns:xm="http://schemas.microsoft.com/office/excel/2006/main">
          <x14:cfRule type="cellIs" priority="188" operator="greaterThan" id="{B63F6208-B15D-4110-836A-07662F520A5B}">
            <xm:f>'Key Data Table'!$B$59</xm:f>
            <x14:dxf>
              <font>
                <color theme="0"/>
              </font>
              <fill>
                <patternFill>
                  <bgColor rgb="FF002060"/>
                </patternFill>
              </fill>
            </x14:dxf>
          </x14:cfRule>
          <x14:cfRule type="cellIs" priority="187" operator="between" id="{3B29D484-3C2C-4200-BC69-45C3C64348F5}">
            <xm:f>'Key Data Table'!$B$58</xm:f>
            <xm:f>'Key Data Table'!$B$59</xm:f>
            <x14:dxf>
              <font>
                <color theme="0"/>
              </font>
              <fill>
                <patternFill>
                  <bgColor rgb="FFFF0000"/>
                </patternFill>
              </fill>
            </x14:dxf>
          </x14:cfRule>
          <x14:cfRule type="cellIs" priority="186" operator="between" id="{46099BCC-CCC5-47F7-BD79-BEAF90A91528}">
            <xm:f>'Key Data Table'!$B$57</xm:f>
            <xm:f>'Key Data Table'!$B$58</xm:f>
            <x14:dxf>
              <font>
                <color rgb="FF9C0006"/>
              </font>
              <fill>
                <patternFill>
                  <bgColor rgb="FFFFC7CE"/>
                </patternFill>
              </fill>
            </x14:dxf>
          </x14:cfRule>
          <x14:cfRule type="cellIs" priority="185" operator="between" id="{B0A008F7-A566-4850-B051-DADA20B6A712}">
            <xm:f>'Key Data Table'!$B$56</xm:f>
            <xm:f>'Key Data Table'!$B$57</xm:f>
            <x14:dxf>
              <font>
                <color rgb="FF9C5700"/>
              </font>
              <fill>
                <patternFill>
                  <bgColor rgb="FFFFEB9C"/>
                </patternFill>
              </fill>
            </x14:dxf>
          </x14:cfRule>
          <x14:cfRule type="cellIs" priority="184" operator="between" id="{A4195712-F8C4-4494-A30A-3BEEA00C82E9}">
            <xm:f>'Key Data Table'!$B$55</xm:f>
            <xm:f>'Key Data Table'!$B$56</xm:f>
            <x14:dxf>
              <font>
                <color rgb="FF006100"/>
              </font>
              <fill>
                <patternFill>
                  <bgColor rgb="FFC6EFCE"/>
                </patternFill>
              </fill>
            </x14:dxf>
          </x14:cfRule>
          <x14:cfRule type="cellIs" priority="183" operator="between" id="{E7619053-66BF-408D-B469-774173AF6C4D}">
            <xm:f>'Key Data Table'!$B$54</xm:f>
            <xm:f>'Key Data Table'!$B$55</xm:f>
            <x14:dxf>
              <fill>
                <patternFill>
                  <bgColor rgb="FF92D050"/>
                </patternFill>
              </fill>
            </x14:dxf>
          </x14:cfRule>
          <x14:cfRule type="cellIs" priority="178" operator="lessThan" id="{12C2EB87-2D28-4F2F-B0A1-738C12C0DC65}">
            <xm:f>'Key Data Table'!$B$54</xm:f>
            <x14:dxf>
              <font>
                <color theme="0"/>
              </font>
              <fill>
                <patternFill>
                  <bgColor rgb="FF00B050"/>
                </patternFill>
              </fill>
            </x14:dxf>
          </x14:cfRule>
          <xm:sqref>L7</xm:sqref>
        </x14:conditionalFormatting>
        <x14:conditionalFormatting xmlns:xm="http://schemas.microsoft.com/office/excel/2006/main">
          <x14:cfRule type="cellIs" priority="28" operator="greaterThan" id="{31C169B6-F02D-49A6-803A-1A0EDFF2B8E5}">
            <xm:f>'Key Data Table'!$B$59</xm:f>
            <x14:dxf>
              <font>
                <color theme="0"/>
              </font>
              <fill>
                <patternFill>
                  <bgColor rgb="FF002060"/>
                </patternFill>
              </fill>
            </x14:dxf>
          </x14:cfRule>
          <x14:cfRule type="cellIs" priority="22" operator="lessThan" id="{EE50F61A-BDCE-4CE7-B848-0A828904A175}">
            <xm:f>'Key Data Table'!$B$54</xm:f>
            <x14:dxf>
              <font>
                <color theme="0"/>
              </font>
              <fill>
                <patternFill>
                  <bgColor rgb="FF00B050"/>
                </patternFill>
              </fill>
            </x14:dxf>
          </x14:cfRule>
          <x14:cfRule type="cellIs" priority="23" operator="between" id="{6748D557-21C3-4D4A-9F6E-3F64BF1FB299}">
            <xm:f>'Key Data Table'!$B$54</xm:f>
            <xm:f>'Key Data Table'!$B$55</xm:f>
            <x14:dxf>
              <fill>
                <patternFill>
                  <bgColor rgb="FF92D050"/>
                </patternFill>
              </fill>
            </x14:dxf>
          </x14:cfRule>
          <x14:cfRule type="cellIs" priority="24" operator="between" id="{C85B0FE3-9E86-4C5E-AB4B-6D0483F5D82D}">
            <xm:f>'Key Data Table'!$B$55</xm:f>
            <xm:f>'Key Data Table'!$B$56</xm:f>
            <x14:dxf>
              <font>
                <color rgb="FF006100"/>
              </font>
              <fill>
                <patternFill>
                  <bgColor rgb="FFC6EFCE"/>
                </patternFill>
              </fill>
            </x14:dxf>
          </x14:cfRule>
          <x14:cfRule type="cellIs" priority="25" operator="between" id="{CADB44AC-9E22-4C7C-9645-6B533E51E076}">
            <xm:f>'Key Data Table'!$B$56</xm:f>
            <xm:f>'Key Data Table'!$B$57</xm:f>
            <x14:dxf>
              <font>
                <color rgb="FF9C5700"/>
              </font>
              <fill>
                <patternFill>
                  <bgColor rgb="FFFFEB9C"/>
                </patternFill>
              </fill>
            </x14:dxf>
          </x14:cfRule>
          <x14:cfRule type="cellIs" priority="26" operator="between" id="{7151196D-6508-432C-B99C-CAC11E111FE1}">
            <xm:f>'Key Data Table'!$B$57</xm:f>
            <xm:f>'Key Data Table'!$B$58</xm:f>
            <x14:dxf>
              <font>
                <color rgb="FF9C0006"/>
              </font>
              <fill>
                <patternFill>
                  <bgColor rgb="FFFFC7CE"/>
                </patternFill>
              </fill>
            </x14:dxf>
          </x14:cfRule>
          <x14:cfRule type="cellIs" priority="27" operator="between" id="{95620018-CF88-456C-8DC4-45FCDDB25F98}">
            <xm:f>'Key Data Table'!$B$58</xm:f>
            <xm:f>'Key Data Table'!$B$59</xm:f>
            <x14:dxf>
              <font>
                <color theme="0"/>
              </font>
              <fill>
                <patternFill>
                  <bgColor rgb="FFFF0000"/>
                </patternFill>
              </fill>
            </x14:dxf>
          </x14:cfRule>
          <xm:sqref>O16</xm:sqref>
        </x14:conditionalFormatting>
        <x14:conditionalFormatting xmlns:xm="http://schemas.microsoft.com/office/excel/2006/main">
          <x14:cfRule type="cellIs" priority="29" operator="lessThan" id="{125FBAAC-4CC2-4531-94E6-A7E4F33E694A}">
            <xm:f>'Key Data Table'!$B$54</xm:f>
            <x14:dxf>
              <font>
                <color theme="0"/>
              </font>
              <fill>
                <patternFill>
                  <bgColor rgb="FF00B050"/>
                </patternFill>
              </fill>
            </x14:dxf>
          </x14:cfRule>
          <x14:cfRule type="cellIs" priority="35" operator="greaterThan" id="{79E5A37F-93C9-4769-95A6-33FD342D6CC4}">
            <xm:f>'Key Data Table'!$B$59</xm:f>
            <x14:dxf>
              <font>
                <color theme="0"/>
              </font>
              <fill>
                <patternFill>
                  <bgColor rgb="FF002060"/>
                </patternFill>
              </fill>
            </x14:dxf>
          </x14:cfRule>
          <x14:cfRule type="cellIs" priority="34" operator="between" id="{C551AEEB-3925-4989-8E3C-2A7F9821808C}">
            <xm:f>'Key Data Table'!$B$58</xm:f>
            <xm:f>'Key Data Table'!$B$59</xm:f>
            <x14:dxf>
              <font>
                <color theme="0"/>
              </font>
              <fill>
                <patternFill>
                  <bgColor rgb="FFFF0000"/>
                </patternFill>
              </fill>
            </x14:dxf>
          </x14:cfRule>
          <x14:cfRule type="cellIs" priority="33" operator="between" id="{ABABE6E4-C2E5-463C-80E9-EA69FDAD5A5D}">
            <xm:f>'Key Data Table'!$B$57</xm:f>
            <xm:f>'Key Data Table'!$B$58</xm:f>
            <x14:dxf>
              <font>
                <color rgb="FF9C0006"/>
              </font>
              <fill>
                <patternFill>
                  <bgColor rgb="FFFFC7CE"/>
                </patternFill>
              </fill>
            </x14:dxf>
          </x14:cfRule>
          <x14:cfRule type="cellIs" priority="32" operator="between" id="{12B05D23-C519-430A-9009-E0A6123AD136}">
            <xm:f>'Key Data Table'!$B$56</xm:f>
            <xm:f>'Key Data Table'!$B$57</xm:f>
            <x14:dxf>
              <font>
                <color rgb="FF9C5700"/>
              </font>
              <fill>
                <patternFill>
                  <bgColor rgb="FFFFEB9C"/>
                </patternFill>
              </fill>
            </x14:dxf>
          </x14:cfRule>
          <x14:cfRule type="cellIs" priority="31" operator="between" id="{C2E32CDA-33D7-4B68-83DC-4F8DD4217E0A}">
            <xm:f>'Key Data Table'!$B$55</xm:f>
            <xm:f>'Key Data Table'!$B$56</xm:f>
            <x14:dxf>
              <font>
                <color rgb="FF006100"/>
              </font>
              <fill>
                <patternFill>
                  <bgColor rgb="FFC6EFCE"/>
                </patternFill>
              </fill>
            </x14:dxf>
          </x14:cfRule>
          <x14:cfRule type="cellIs" priority="30" operator="between" id="{22EA830E-F287-4BD5-BAE5-7D9586C2332D}">
            <xm:f>'Key Data Table'!$B$54</xm:f>
            <xm:f>'Key Data Table'!$B$55</xm:f>
            <x14:dxf>
              <fill>
                <patternFill>
                  <bgColor rgb="FF92D050"/>
                </patternFill>
              </fill>
            </x14:dxf>
          </x14:cfRule>
          <xm:sqref>O20</xm:sqref>
        </x14:conditionalFormatting>
        <x14:conditionalFormatting xmlns:xm="http://schemas.microsoft.com/office/excel/2006/main">
          <x14:cfRule type="cellIs" priority="37" operator="between" id="{0CCFE4E7-16F1-40E7-8FAF-73FA0E566E2A}">
            <xm:f>'Key Data Table'!$B$54</xm:f>
            <xm:f>'Key Data Table'!$B$55</xm:f>
            <x14:dxf>
              <fill>
                <patternFill>
                  <bgColor rgb="FF92D050"/>
                </patternFill>
              </fill>
            </x14:dxf>
          </x14:cfRule>
          <x14:cfRule type="cellIs" priority="38" operator="between" id="{95DC18F6-6744-4279-A7D0-F43D9DC2C3F1}">
            <xm:f>'Key Data Table'!$B$55</xm:f>
            <xm:f>'Key Data Table'!$B$56</xm:f>
            <x14:dxf>
              <font>
                <color rgb="FF006100"/>
              </font>
              <fill>
                <patternFill>
                  <bgColor rgb="FFC6EFCE"/>
                </patternFill>
              </fill>
            </x14:dxf>
          </x14:cfRule>
          <x14:cfRule type="cellIs" priority="39" operator="between" id="{7424FFBD-74DD-4A9A-8594-4701D3C192E0}">
            <xm:f>'Key Data Table'!$B$56</xm:f>
            <xm:f>'Key Data Table'!$B$57</xm:f>
            <x14:dxf>
              <font>
                <color rgb="FF9C5700"/>
              </font>
              <fill>
                <patternFill>
                  <bgColor rgb="FFFFEB9C"/>
                </patternFill>
              </fill>
            </x14:dxf>
          </x14:cfRule>
          <x14:cfRule type="cellIs" priority="40" operator="between" id="{42E0A7EC-C0B7-46ED-8EB7-5D3716E5155E}">
            <xm:f>'Key Data Table'!$B$57</xm:f>
            <xm:f>'Key Data Table'!$B$58</xm:f>
            <x14:dxf>
              <font>
                <color rgb="FF9C0006"/>
              </font>
              <fill>
                <patternFill>
                  <bgColor rgb="FFFFC7CE"/>
                </patternFill>
              </fill>
            </x14:dxf>
          </x14:cfRule>
          <x14:cfRule type="cellIs" priority="41" operator="between" id="{83EA9D3F-290D-4C7C-83BF-2B8F476AF2F3}">
            <xm:f>'Key Data Table'!$B$58</xm:f>
            <xm:f>'Key Data Table'!$B$59</xm:f>
            <x14:dxf>
              <font>
                <color theme="0"/>
              </font>
              <fill>
                <patternFill>
                  <bgColor rgb="FFFF0000"/>
                </patternFill>
              </fill>
            </x14:dxf>
          </x14:cfRule>
          <x14:cfRule type="cellIs" priority="42" operator="greaterThan" id="{AE6AA34D-FC51-4010-9773-CF76B6BC20B5}">
            <xm:f>'Key Data Table'!$B$59</xm:f>
            <x14:dxf>
              <font>
                <color theme="0"/>
              </font>
              <fill>
                <patternFill>
                  <bgColor rgb="FF002060"/>
                </patternFill>
              </fill>
            </x14:dxf>
          </x14:cfRule>
          <x14:cfRule type="cellIs" priority="36" operator="lessThan" id="{5C989E9E-AD2F-4A1D-8297-7A9C80F2799B}">
            <xm:f>'Key Data Table'!$B$54</xm:f>
            <x14:dxf>
              <font>
                <color theme="0"/>
              </font>
              <fill>
                <patternFill>
                  <bgColor rgb="FF00B050"/>
                </patternFill>
              </fill>
            </x14:dxf>
          </x14:cfRule>
          <xm:sqref>O24</xm:sqref>
        </x14:conditionalFormatting>
        <x14:conditionalFormatting xmlns:xm="http://schemas.microsoft.com/office/excel/2006/main">
          <x14:cfRule type="cellIs" priority="17" operator="between" id="{B402BE2E-A93B-418E-A915-5F13B2DD166B}">
            <xm:f>'Key Data Table'!$B$55</xm:f>
            <xm:f>'Key Data Table'!$B$56</xm:f>
            <x14:dxf>
              <font>
                <color rgb="FF006100"/>
              </font>
              <fill>
                <patternFill>
                  <bgColor rgb="FFC6EFCE"/>
                </patternFill>
              </fill>
            </x14:dxf>
          </x14:cfRule>
          <x14:cfRule type="cellIs" priority="21" operator="greaterThan" id="{BFFD346E-70B5-45D1-8082-40C5FD952584}">
            <xm:f>'Key Data Table'!$B$59</xm:f>
            <x14:dxf>
              <font>
                <color theme="0"/>
              </font>
              <fill>
                <patternFill>
                  <bgColor rgb="FF002060"/>
                </patternFill>
              </fill>
            </x14:dxf>
          </x14:cfRule>
          <x14:cfRule type="cellIs" priority="20" operator="between" id="{427F0BA5-67D2-4B16-9DDE-BF5DBB9144FF}">
            <xm:f>'Key Data Table'!$B$58</xm:f>
            <xm:f>'Key Data Table'!$B$59</xm:f>
            <x14:dxf>
              <font>
                <color theme="0"/>
              </font>
              <fill>
                <patternFill>
                  <bgColor rgb="FFFF0000"/>
                </patternFill>
              </fill>
            </x14:dxf>
          </x14:cfRule>
          <x14:cfRule type="cellIs" priority="19" operator="between" id="{E427E7A0-A26D-4E1D-9B33-DA4BE62B1671}">
            <xm:f>'Key Data Table'!$B$57</xm:f>
            <xm:f>'Key Data Table'!$B$58</xm:f>
            <x14:dxf>
              <font>
                <color rgb="FF9C0006"/>
              </font>
              <fill>
                <patternFill>
                  <bgColor rgb="FFFFC7CE"/>
                </patternFill>
              </fill>
            </x14:dxf>
          </x14:cfRule>
          <x14:cfRule type="cellIs" priority="18" operator="between" id="{0EB661A4-F9C0-4E8D-997F-836EA1BDFA72}">
            <xm:f>'Key Data Table'!$B$56</xm:f>
            <xm:f>'Key Data Table'!$B$57</xm:f>
            <x14:dxf>
              <font>
                <color rgb="FF9C5700"/>
              </font>
              <fill>
                <patternFill>
                  <bgColor rgb="FFFFEB9C"/>
                </patternFill>
              </fill>
            </x14:dxf>
          </x14:cfRule>
          <x14:cfRule type="cellIs" priority="16" operator="between" id="{D9B336A9-B338-4759-9BB0-EC820B5CF0D1}">
            <xm:f>'Key Data Table'!$B$54</xm:f>
            <xm:f>'Key Data Table'!$B$55</xm:f>
            <x14:dxf>
              <fill>
                <patternFill>
                  <bgColor rgb="FF92D050"/>
                </patternFill>
              </fill>
            </x14:dxf>
          </x14:cfRule>
          <x14:cfRule type="cellIs" priority="15" operator="lessThan" id="{E59431B3-F181-4665-892A-9E7319A3152E}">
            <xm:f>'Key Data Table'!$B$54</xm:f>
            <x14:dxf>
              <font>
                <color theme="0"/>
              </font>
              <fill>
                <patternFill>
                  <bgColor rgb="FF00B050"/>
                </patternFill>
              </fill>
            </x14:dxf>
          </x14:cfRule>
          <xm:sqref>V16</xm:sqref>
        </x14:conditionalFormatting>
        <x14:conditionalFormatting xmlns:xm="http://schemas.microsoft.com/office/excel/2006/main">
          <x14:cfRule type="cellIs" priority="14" operator="greaterThan" id="{CB34E223-3841-4A36-BB6E-9817A9CFEE44}">
            <xm:f>'Key Data Table'!$B$59</xm:f>
            <x14:dxf>
              <font>
                <color theme="0"/>
              </font>
              <fill>
                <patternFill>
                  <bgColor rgb="FF002060"/>
                </patternFill>
              </fill>
            </x14:dxf>
          </x14:cfRule>
          <x14:cfRule type="cellIs" priority="13" operator="between" id="{FBEB4C57-F185-4921-8D49-812443609838}">
            <xm:f>'Key Data Table'!$B$58</xm:f>
            <xm:f>'Key Data Table'!$B$59</xm:f>
            <x14:dxf>
              <font>
                <color theme="0"/>
              </font>
              <fill>
                <patternFill>
                  <bgColor rgb="FFFF0000"/>
                </patternFill>
              </fill>
            </x14:dxf>
          </x14:cfRule>
          <x14:cfRule type="cellIs" priority="12" operator="between" id="{20343F5A-F4C9-416B-82AC-7FD5A9C9F75B}">
            <xm:f>'Key Data Table'!$B$57</xm:f>
            <xm:f>'Key Data Table'!$B$58</xm:f>
            <x14:dxf>
              <font>
                <color rgb="FF9C0006"/>
              </font>
              <fill>
                <patternFill>
                  <bgColor rgb="FFFFC7CE"/>
                </patternFill>
              </fill>
            </x14:dxf>
          </x14:cfRule>
          <x14:cfRule type="cellIs" priority="11" operator="between" id="{DCEBA3E3-898D-48D9-8F8D-64081DEE78E0}">
            <xm:f>'Key Data Table'!$B$56</xm:f>
            <xm:f>'Key Data Table'!$B$57</xm:f>
            <x14:dxf>
              <font>
                <color rgb="FF9C5700"/>
              </font>
              <fill>
                <patternFill>
                  <bgColor rgb="FFFFEB9C"/>
                </patternFill>
              </fill>
            </x14:dxf>
          </x14:cfRule>
          <x14:cfRule type="cellIs" priority="9" operator="between" id="{8DCA746F-E7FC-43A3-8EAF-52D275FF24CA}">
            <xm:f>'Key Data Table'!$B$54</xm:f>
            <xm:f>'Key Data Table'!$B$55</xm:f>
            <x14:dxf>
              <fill>
                <patternFill>
                  <bgColor rgb="FF92D050"/>
                </patternFill>
              </fill>
            </x14:dxf>
          </x14:cfRule>
          <x14:cfRule type="cellIs" priority="10" operator="between" id="{6037850D-9926-4BFE-AAD7-CA79CCE48587}">
            <xm:f>'Key Data Table'!$B$55</xm:f>
            <xm:f>'Key Data Table'!$B$56</xm:f>
            <x14:dxf>
              <font>
                <color rgb="FF006100"/>
              </font>
              <fill>
                <patternFill>
                  <bgColor rgb="FFC6EFCE"/>
                </patternFill>
              </fill>
            </x14:dxf>
          </x14:cfRule>
          <x14:cfRule type="cellIs" priority="8" operator="lessThan" id="{E6FAE769-EEFF-4AD4-953E-681E981C3FDC}">
            <xm:f>'Key Data Table'!$B$54</xm:f>
            <x14:dxf>
              <font>
                <color theme="0"/>
              </font>
              <fill>
                <patternFill>
                  <bgColor rgb="FF00B050"/>
                </patternFill>
              </fill>
            </x14:dxf>
          </x14:cfRule>
          <xm:sqref>V20</xm:sqref>
        </x14:conditionalFormatting>
        <x14:conditionalFormatting xmlns:xm="http://schemas.microsoft.com/office/excel/2006/main">
          <x14:cfRule type="cellIs" priority="1" operator="lessThan" id="{3BC950E4-2C9B-4D6C-8A06-DFBD43E544D7}">
            <xm:f>'Key Data Table'!$B$54</xm:f>
            <x14:dxf>
              <font>
                <color theme="0"/>
              </font>
              <fill>
                <patternFill>
                  <bgColor rgb="FF00B050"/>
                </patternFill>
              </fill>
            </x14:dxf>
          </x14:cfRule>
          <x14:cfRule type="cellIs" priority="7" operator="greaterThan" id="{807EBF03-6DFA-4DE4-B8BB-498789BDF881}">
            <xm:f>'Key Data Table'!$B$59</xm:f>
            <x14:dxf>
              <font>
                <color theme="0"/>
              </font>
              <fill>
                <patternFill>
                  <bgColor rgb="FF002060"/>
                </patternFill>
              </fill>
            </x14:dxf>
          </x14:cfRule>
          <x14:cfRule type="cellIs" priority="6" operator="between" id="{4352A548-5396-4FDC-AC27-D40A118A7C68}">
            <xm:f>'Key Data Table'!$B$58</xm:f>
            <xm:f>'Key Data Table'!$B$59</xm:f>
            <x14:dxf>
              <font>
                <color theme="0"/>
              </font>
              <fill>
                <patternFill>
                  <bgColor rgb="FFFF0000"/>
                </patternFill>
              </fill>
            </x14:dxf>
          </x14:cfRule>
          <x14:cfRule type="cellIs" priority="5" operator="between" id="{BA7B5F5B-AA0D-4062-B132-B77EA1EB0164}">
            <xm:f>'Key Data Table'!$B$57</xm:f>
            <xm:f>'Key Data Table'!$B$58</xm:f>
            <x14:dxf>
              <font>
                <color rgb="FF9C0006"/>
              </font>
              <fill>
                <patternFill>
                  <bgColor rgb="FFFFC7CE"/>
                </patternFill>
              </fill>
            </x14:dxf>
          </x14:cfRule>
          <x14:cfRule type="cellIs" priority="4" operator="between" id="{92C72FD8-F1C7-4F88-9993-A833BE123B6F}">
            <xm:f>'Key Data Table'!$B$56</xm:f>
            <xm:f>'Key Data Table'!$B$57</xm:f>
            <x14:dxf>
              <font>
                <color rgb="FF9C5700"/>
              </font>
              <fill>
                <patternFill>
                  <bgColor rgb="FFFFEB9C"/>
                </patternFill>
              </fill>
            </x14:dxf>
          </x14:cfRule>
          <x14:cfRule type="cellIs" priority="3" operator="between" id="{7D4ED584-03B5-4D4C-B8E8-D4AA10BBE760}">
            <xm:f>'Key Data Table'!$B$55</xm:f>
            <xm:f>'Key Data Table'!$B$56</xm:f>
            <x14:dxf>
              <font>
                <color rgb="FF006100"/>
              </font>
              <fill>
                <patternFill>
                  <bgColor rgb="FFC6EFCE"/>
                </patternFill>
              </fill>
            </x14:dxf>
          </x14:cfRule>
          <x14:cfRule type="cellIs" priority="2" operator="between" id="{C3C678F5-72DD-4E11-BCE0-89FEAE6A8006}">
            <xm:f>'Key Data Table'!$B$54</xm:f>
            <xm:f>'Key Data Table'!$B$55</xm:f>
            <x14:dxf>
              <fill>
                <patternFill>
                  <bgColor rgb="FF92D050"/>
                </patternFill>
              </fill>
            </x14:dxf>
          </x14:cfRule>
          <xm:sqref>V24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7E9BB8C-D178-4DF8-BD7A-EACA70341F09}">
          <x14:formula1>
            <xm:f>'SA2 Mapping'!$B$2:$B$2473</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192A-8B42-403B-8CD7-13A49F8F1B11}">
  <dimension ref="A1:D1"/>
  <sheetViews>
    <sheetView topLeftCell="XFD1048576" workbookViewId="0">
      <selection activeCell="E37" sqref="E37"/>
    </sheetView>
  </sheetViews>
  <sheetFormatPr defaultColWidth="0" defaultRowHeight="14.4" customHeight="1" zeroHeight="1" x14ac:dyDescent="0.3"/>
  <cols>
    <col min="1" max="4" width="0" style="20" hidden="1" customWidth="1"/>
    <col min="5" max="16384" width="8.6640625" style="20" hidden="1"/>
  </cols>
  <sheetData/>
  <sheetProtection algorithmName="SHA-512" hashValue="QzINxxbTagvCTVmuxlORFNUzww4RWbWWH8BkgNtLrGTrS8nYb2w9kTdtjGQWzJsczFfabVVBazkAvcCMxcZmnw==" saltValue="vcZONJn1/AXzTWW3aa+o0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4B84-6ACD-4747-8327-36EE54EE4BE8}">
  <sheetPr>
    <tabColor rgb="FF92D050"/>
  </sheetPr>
  <dimension ref="A1:X61"/>
  <sheetViews>
    <sheetView topLeftCell="B1" zoomScale="85" zoomScaleNormal="85" workbookViewId="0">
      <selection activeCell="C6" sqref="C6:E6"/>
    </sheetView>
  </sheetViews>
  <sheetFormatPr defaultColWidth="0" defaultRowHeight="14.4" customHeight="1" zeroHeight="1" x14ac:dyDescent="0.3"/>
  <cols>
    <col min="1" max="1" width="2" style="20" hidden="1" customWidth="1"/>
    <col min="2" max="2" width="2.33203125" style="20" customWidth="1"/>
    <col min="3" max="3" width="1.5546875" style="20" customWidth="1"/>
    <col min="4" max="4" width="27.6640625" style="20" customWidth="1"/>
    <col min="5" max="7" width="13.5546875" style="20" customWidth="1"/>
    <col min="8" max="8" width="14" style="20" customWidth="1"/>
    <col min="9" max="9" width="13.5546875" style="20" customWidth="1"/>
    <col min="10" max="10" width="4.44140625" style="20" customWidth="1"/>
    <col min="11" max="11" width="1.33203125" style="20" customWidth="1"/>
    <col min="12" max="12" width="28" style="20" customWidth="1"/>
    <col min="13" max="16" width="13.6640625" style="20" customWidth="1"/>
    <col min="17" max="17" width="3.6640625" style="20" customWidth="1"/>
    <col min="18" max="24" width="0" style="20" hidden="1" customWidth="1"/>
    <col min="25" max="16384" width="8.6640625" style="20" hidden="1"/>
  </cols>
  <sheetData>
    <row r="1" spans="1:24" x14ac:dyDescent="0.3">
      <c r="A1" s="71"/>
      <c r="B1" s="17"/>
      <c r="C1" s="18"/>
      <c r="D1" s="18"/>
      <c r="E1" s="18"/>
      <c r="F1" s="18"/>
      <c r="G1" s="18"/>
      <c r="H1" s="18"/>
      <c r="I1" s="18"/>
      <c r="J1" s="18"/>
      <c r="K1" s="18"/>
      <c r="L1" s="18"/>
      <c r="M1" s="18"/>
      <c r="N1" s="18"/>
      <c r="O1" s="18"/>
      <c r="P1" s="18"/>
      <c r="Q1" s="19"/>
    </row>
    <row r="2" spans="1:24" x14ac:dyDescent="0.3">
      <c r="A2" s="72"/>
      <c r="B2" s="21"/>
      <c r="C2" s="55"/>
      <c r="D2" s="55"/>
      <c r="G2" s="55"/>
      <c r="H2" s="55"/>
      <c r="I2" s="55"/>
      <c r="J2" s="55"/>
      <c r="K2" s="55"/>
      <c r="L2" s="55"/>
      <c r="M2" s="55"/>
      <c r="N2" s="55"/>
      <c r="Q2" s="22"/>
    </row>
    <row r="3" spans="1:24" x14ac:dyDescent="0.3">
      <c r="A3" s="72"/>
      <c r="B3" s="21"/>
      <c r="C3" s="55"/>
      <c r="D3" s="55"/>
      <c r="G3" s="55"/>
      <c r="H3" s="55"/>
      <c r="I3" s="55"/>
      <c r="J3" s="55"/>
      <c r="K3" s="55"/>
      <c r="L3" s="55"/>
      <c r="M3" s="55"/>
      <c r="N3" s="55"/>
      <c r="P3" s="55"/>
      <c r="Q3" s="22"/>
    </row>
    <row r="4" spans="1:24" ht="6" customHeight="1" thickBot="1" x14ac:dyDescent="0.35">
      <c r="A4" s="72"/>
      <c r="B4" s="21"/>
      <c r="C4" s="55"/>
      <c r="D4" s="55"/>
      <c r="E4" s="55"/>
      <c r="F4" s="55"/>
      <c r="G4" s="55"/>
      <c r="H4" s="55"/>
      <c r="I4" s="55"/>
      <c r="J4" s="55"/>
      <c r="K4" s="55"/>
      <c r="L4" s="55"/>
      <c r="M4" s="55"/>
      <c r="N4" s="55"/>
      <c r="P4" s="55"/>
      <c r="Q4" s="22"/>
    </row>
    <row r="5" spans="1:24" ht="16.95" customHeight="1" thickBot="1" x14ac:dyDescent="0.35">
      <c r="A5" s="72"/>
      <c r="B5" s="23"/>
      <c r="C5" s="142" t="s">
        <v>1313</v>
      </c>
      <c r="D5" s="143"/>
      <c r="E5" s="55"/>
      <c r="F5" s="73"/>
      <c r="G5" s="55"/>
      <c r="H5" s="55"/>
      <c r="I5" s="134" t="s">
        <v>1288</v>
      </c>
      <c r="J5" s="135"/>
      <c r="K5" s="135"/>
      <c r="L5" s="136"/>
      <c r="M5" s="55"/>
      <c r="N5" s="137" t="s">
        <v>3</v>
      </c>
      <c r="O5" s="24" t="s">
        <v>4</v>
      </c>
      <c r="P5" s="25">
        <v>13.4</v>
      </c>
      <c r="Q5" s="22"/>
    </row>
    <row r="6" spans="1:24" ht="16.95" customHeight="1" x14ac:dyDescent="0.3">
      <c r="A6" s="72"/>
      <c r="B6" s="21"/>
      <c r="C6" s="140" t="s">
        <v>182</v>
      </c>
      <c r="D6" s="141"/>
      <c r="E6" s="141"/>
      <c r="F6" s="74"/>
      <c r="G6" s="55"/>
      <c r="H6" s="55"/>
      <c r="I6" s="144">
        <v>2021</v>
      </c>
      <c r="J6" s="145"/>
      <c r="K6" s="146"/>
      <c r="L6" s="26">
        <f>VLOOKUP(C6,'Rates (%) LGA'!B2:C130,2,FALSE)</f>
        <v>14.96</v>
      </c>
      <c r="M6" s="75">
        <f>L6-IF(D13="Greater Sydney",P6,P7)</f>
        <v>1.2600000000000016</v>
      </c>
      <c r="N6" s="138"/>
      <c r="O6" s="27" t="s">
        <v>6</v>
      </c>
      <c r="P6" s="28">
        <v>13.2</v>
      </c>
      <c r="Q6" s="22"/>
    </row>
    <row r="7" spans="1:24" ht="16.95" customHeight="1" thickBot="1" x14ac:dyDescent="0.35">
      <c r="A7" s="72"/>
      <c r="B7" s="29"/>
      <c r="C7" s="55"/>
      <c r="D7" s="76" t="s">
        <v>7</v>
      </c>
      <c r="E7" s="55"/>
      <c r="F7" s="55"/>
      <c r="G7" s="55"/>
      <c r="H7" s="55"/>
      <c r="I7" s="128" t="s">
        <v>1314</v>
      </c>
      <c r="J7" s="129"/>
      <c r="K7" s="130"/>
      <c r="L7" s="30">
        <f>IFERROR((M6)/IF(D13="Rest of NSW",P7,P6),)</f>
        <v>9.5454545454545583E-2</v>
      </c>
      <c r="M7" s="55"/>
      <c r="N7" s="139"/>
      <c r="O7" s="31" t="s">
        <v>9</v>
      </c>
      <c r="P7" s="32">
        <v>13.7</v>
      </c>
      <c r="Q7" s="22"/>
    </row>
    <row r="8" spans="1:24" ht="12.6" customHeight="1" thickBot="1" x14ac:dyDescent="0.35">
      <c r="A8" s="72"/>
      <c r="B8" s="29"/>
      <c r="C8" s="78"/>
      <c r="D8" s="76" t="s">
        <v>4</v>
      </c>
      <c r="E8" s="55"/>
      <c r="F8" s="55"/>
      <c r="G8" s="55"/>
      <c r="H8" s="55"/>
      <c r="I8" s="55"/>
      <c r="J8" s="55"/>
      <c r="K8" s="55"/>
      <c r="M8" s="55"/>
      <c r="N8" s="33"/>
      <c r="O8" s="55"/>
      <c r="P8" s="55"/>
      <c r="Q8" s="22"/>
    </row>
    <row r="9" spans="1:24" ht="18" x14ac:dyDescent="0.35">
      <c r="A9" s="72"/>
      <c r="B9" s="21"/>
      <c r="C9" s="17"/>
      <c r="D9" s="86" t="s">
        <v>11</v>
      </c>
      <c r="E9" s="18"/>
      <c r="F9" s="18"/>
      <c r="G9" s="18"/>
      <c r="H9" s="18"/>
      <c r="I9" s="19"/>
      <c r="J9" s="55"/>
      <c r="K9" s="17"/>
      <c r="L9" s="86" t="s">
        <v>12</v>
      </c>
      <c r="M9" s="18"/>
      <c r="N9" s="18"/>
      <c r="O9" s="18"/>
      <c r="P9" s="19"/>
      <c r="Q9" s="22"/>
    </row>
    <row r="10" spans="1:24" ht="4.95" customHeight="1" x14ac:dyDescent="0.35">
      <c r="A10" s="72"/>
      <c r="B10" s="21"/>
      <c r="C10" s="21"/>
      <c r="D10" s="54"/>
      <c r="E10" s="55"/>
      <c r="F10" s="55"/>
      <c r="G10" s="55"/>
      <c r="H10" s="55"/>
      <c r="I10" s="22"/>
      <c r="J10" s="55"/>
      <c r="K10" s="21"/>
      <c r="L10" s="54"/>
      <c r="M10" s="55"/>
      <c r="N10" s="55"/>
      <c r="O10" s="55"/>
      <c r="P10" s="22"/>
      <c r="Q10" s="22"/>
    </row>
    <row r="11" spans="1:24" s="38" customFormat="1" ht="28.8" x14ac:dyDescent="0.3">
      <c r="A11" s="79"/>
      <c r="B11" s="34"/>
      <c r="C11" s="34"/>
      <c r="D11" s="56" t="s">
        <v>13</v>
      </c>
      <c r="E11" s="80" t="s">
        <v>14</v>
      </c>
      <c r="F11" s="80" t="s">
        <v>15</v>
      </c>
      <c r="G11" s="80" t="s">
        <v>16</v>
      </c>
      <c r="H11" s="80" t="s">
        <v>17</v>
      </c>
      <c r="I11" s="35"/>
      <c r="J11" s="81"/>
      <c r="K11" s="34"/>
      <c r="L11" s="56" t="s">
        <v>13</v>
      </c>
      <c r="M11" s="57" t="s">
        <v>18</v>
      </c>
      <c r="N11" s="57" t="s">
        <v>19</v>
      </c>
      <c r="O11" s="57" t="s">
        <v>20</v>
      </c>
      <c r="P11" s="36" t="s">
        <v>21</v>
      </c>
      <c r="Q11" s="37"/>
      <c r="S11" s="20"/>
      <c r="T11" s="20"/>
      <c r="U11" s="20"/>
      <c r="V11" s="20"/>
      <c r="W11" s="20"/>
      <c r="X11" s="20"/>
    </row>
    <row r="12" spans="1:24" x14ac:dyDescent="0.3">
      <c r="A12" s="72"/>
      <c r="B12" s="21"/>
      <c r="C12" s="21"/>
      <c r="D12" s="58" t="str">
        <f>$C$6</f>
        <v>Cessnock</v>
      </c>
      <c r="E12" s="59">
        <f>VLOOKUP($C$6,'Rates (%) LGA'!B:Z,'Changes (% of rates)'!D645,FALSE)</f>
        <v>14.7</v>
      </c>
      <c r="F12" s="59">
        <f>VLOOKUP($C$6,'Rates (%) LGA'!B:Z,'Changes (% of rates)'!E645,FALSE)</f>
        <v>18.36</v>
      </c>
      <c r="G12" s="59">
        <f>VLOOKUP($C$6,'Rates (%) LGA'!B:Z,'Changes (% of rates)'!F645,FALSE)</f>
        <v>13.91</v>
      </c>
      <c r="H12" s="59">
        <f>VLOOKUP($C$6,'Rates (%) LGA'!B:Z,'Changes (% of rates)'!G645,FALSE)</f>
        <v>15.95</v>
      </c>
      <c r="I12" s="22"/>
      <c r="J12" s="55"/>
      <c r="K12" s="21"/>
      <c r="L12" s="58" t="str">
        <f>C6</f>
        <v>Cessnock</v>
      </c>
      <c r="M12" s="59">
        <f>VLOOKUP($C$6,'Rates (%) LGA'!B:Z,'Changes (% of rates)'!J645,FALSE)</f>
        <v>26.69</v>
      </c>
      <c r="N12" s="59">
        <f>VLOOKUP($C$6,'Rates (%) LGA'!B:Z,'Changes (% of rates)'!K645,FALSE)</f>
        <v>11.97</v>
      </c>
      <c r="O12" s="59">
        <f>VLOOKUP($C$6,'Rates (%) LGA'!B:Z,'Changes (% of rates)'!L645,FALSE)</f>
        <v>8.77</v>
      </c>
      <c r="P12" s="49">
        <f>VLOOKUP($C$6,'Rates (%) LGA'!B:Z,'Changes (% of rates)'!M645,FALSE)</f>
        <v>32.93</v>
      </c>
      <c r="Q12" s="22"/>
    </row>
    <row r="13" spans="1:24" x14ac:dyDescent="0.3">
      <c r="A13" s="72"/>
      <c r="B13" s="21"/>
      <c r="C13" s="21"/>
      <c r="D13" s="55" t="str">
        <f>$D$8</f>
        <v>NSW</v>
      </c>
      <c r="E13" s="59">
        <f>VLOOKUP($D$13,'Key Data Table'!$27:$30,'Key Data Table'!B32,FALSE)</f>
        <v>15.2</v>
      </c>
      <c r="F13" s="59">
        <f>VLOOKUP($D$13,'Key Data Table'!$27:$30,'Key Data Table'!C32,FALSE)</f>
        <v>13.1</v>
      </c>
      <c r="G13" s="59">
        <f>VLOOKUP($D$13,'Key Data Table'!$27:$30,'Key Data Table'!D32,FALSE)</f>
        <v>12.5</v>
      </c>
      <c r="H13" s="59">
        <f>VLOOKUP($D$13,'Key Data Table'!$27:$30,'Key Data Table'!E32,FALSE)</f>
        <v>14.1</v>
      </c>
      <c r="I13" s="22"/>
      <c r="J13" s="55"/>
      <c r="K13" s="21"/>
      <c r="L13" s="55" t="str">
        <f>D8</f>
        <v>NSW</v>
      </c>
      <c r="M13" s="59">
        <f>VLOOKUP($D$13,'Key Data Table'!$27:$30,'Key Data Table'!H32,FALSE)</f>
        <v>23.3</v>
      </c>
      <c r="N13" s="59">
        <f>VLOOKUP($D$13,'Key Data Table'!$27:$30,'Key Data Table'!I32,FALSE)</f>
        <v>9.9</v>
      </c>
      <c r="O13" s="59">
        <f>VLOOKUP($D$13,'Key Data Table'!$27:$30,'Key Data Table'!J32,FALSE)</f>
        <v>11.9</v>
      </c>
      <c r="P13" s="49">
        <f>VLOOKUP($D$13,'Key Data Table'!$27:$30,'Key Data Table'!K32,FALSE)</f>
        <v>23.6</v>
      </c>
      <c r="Q13" s="22"/>
    </row>
    <row r="14" spans="1:24" x14ac:dyDescent="0.3">
      <c r="A14" s="72"/>
      <c r="B14" s="21"/>
      <c r="C14" s="21"/>
      <c r="D14" s="60" t="s">
        <v>22</v>
      </c>
      <c r="E14" s="124">
        <f>IFERROR((E12-E13)/E13,)</f>
        <v>-3.2894736842105261E-2</v>
      </c>
      <c r="F14" s="124">
        <f>IFERROR((F12-F13)/F13,)</f>
        <v>0.40152671755725189</v>
      </c>
      <c r="G14" s="124">
        <f>IFERROR((G12-G13)/G13,)</f>
        <v>0.11280000000000001</v>
      </c>
      <c r="H14" s="124">
        <f>IFERROR((H12-H13)/H13,)</f>
        <v>0.13120567375886522</v>
      </c>
      <c r="I14" s="22"/>
      <c r="J14" s="55"/>
      <c r="K14" s="21"/>
      <c r="L14" s="60" t="s">
        <v>22</v>
      </c>
      <c r="M14" s="124">
        <f>IFERROR((M12-M13)/M13,)</f>
        <v>0.14549356223175969</v>
      </c>
      <c r="N14" s="124">
        <f>IFERROR((N12-N13)/N13,)</f>
        <v>0.20909090909090911</v>
      </c>
      <c r="O14" s="124">
        <f>IFERROR((O12-O13)/O13,)</f>
        <v>-0.26302521008403368</v>
      </c>
      <c r="P14" s="124">
        <f>IFERROR((P12-P13)/P13,)</f>
        <v>0.39533898305084736</v>
      </c>
      <c r="Q14" s="22"/>
    </row>
    <row r="15" spans="1:24" ht="15" thickBot="1" x14ac:dyDescent="0.35">
      <c r="A15" s="72"/>
      <c r="B15" s="21"/>
      <c r="C15" s="40"/>
      <c r="D15" s="121"/>
      <c r="E15" s="122"/>
      <c r="F15" s="122"/>
      <c r="G15" s="122"/>
      <c r="H15" s="121"/>
      <c r="I15" s="123"/>
      <c r="J15" s="55"/>
      <c r="K15" s="40"/>
      <c r="L15" s="121"/>
      <c r="M15" s="122"/>
      <c r="N15" s="122"/>
      <c r="O15" s="122"/>
      <c r="P15" s="123"/>
      <c r="Q15" s="22"/>
    </row>
    <row r="16" spans="1:24" ht="15" thickBot="1" x14ac:dyDescent="0.35">
      <c r="A16" s="72"/>
      <c r="B16" s="21"/>
      <c r="C16" s="55"/>
      <c r="D16" s="55"/>
      <c r="E16" s="39"/>
      <c r="F16" s="39"/>
      <c r="G16" s="39"/>
      <c r="H16" s="39"/>
      <c r="I16" s="55"/>
      <c r="J16" s="55"/>
      <c r="K16" s="55"/>
      <c r="L16" s="55"/>
      <c r="M16" s="39"/>
      <c r="N16" s="39"/>
      <c r="O16" s="39"/>
      <c r="P16" s="39"/>
      <c r="Q16" s="22"/>
    </row>
    <row r="17" spans="1:17" ht="18" x14ac:dyDescent="0.35">
      <c r="A17" s="72"/>
      <c r="B17" s="21"/>
      <c r="C17" s="17"/>
      <c r="D17" s="86" t="s">
        <v>24</v>
      </c>
      <c r="E17" s="18"/>
      <c r="F17" s="18"/>
      <c r="G17" s="18"/>
      <c r="H17" s="18"/>
      <c r="I17" s="19"/>
      <c r="J17" s="55"/>
      <c r="K17" s="17"/>
      <c r="L17" s="86" t="s">
        <v>25</v>
      </c>
      <c r="M17" s="18"/>
      <c r="N17" s="18"/>
      <c r="O17" s="18"/>
      <c r="P17" s="19"/>
      <c r="Q17" s="22"/>
    </row>
    <row r="18" spans="1:17" ht="4.95" customHeight="1" x14ac:dyDescent="0.35">
      <c r="A18" s="72"/>
      <c r="B18" s="21"/>
      <c r="C18" s="21"/>
      <c r="D18" s="54"/>
      <c r="E18" s="55"/>
      <c r="F18" s="55"/>
      <c r="G18" s="55"/>
      <c r="H18" s="55"/>
      <c r="I18" s="22"/>
      <c r="J18" s="55"/>
      <c r="K18" s="21"/>
      <c r="L18" s="54"/>
      <c r="M18" s="55"/>
      <c r="N18" s="55"/>
      <c r="O18" s="55"/>
      <c r="P18" s="22"/>
      <c r="Q18" s="22"/>
    </row>
    <row r="19" spans="1:17" ht="36" customHeight="1" x14ac:dyDescent="0.3">
      <c r="A19" s="72"/>
      <c r="B19" s="21"/>
      <c r="C19" s="21"/>
      <c r="D19" s="56" t="s">
        <v>13</v>
      </c>
      <c r="E19" s="57" t="s">
        <v>26</v>
      </c>
      <c r="F19" s="57" t="s">
        <v>27</v>
      </c>
      <c r="G19" s="57" t="s">
        <v>28</v>
      </c>
      <c r="H19" s="57" t="s">
        <v>29</v>
      </c>
      <c r="I19" s="36" t="s">
        <v>30</v>
      </c>
      <c r="J19" s="82"/>
      <c r="K19" s="43"/>
      <c r="L19" s="56" t="s">
        <v>13</v>
      </c>
      <c r="M19" s="57" t="s">
        <v>31</v>
      </c>
      <c r="N19" s="57" t="s">
        <v>32</v>
      </c>
      <c r="O19" s="57" t="s">
        <v>33</v>
      </c>
      <c r="P19" s="36" t="s">
        <v>34</v>
      </c>
      <c r="Q19" s="22"/>
    </row>
    <row r="20" spans="1:17" x14ac:dyDescent="0.3">
      <c r="A20" s="72"/>
      <c r="B20" s="21"/>
      <c r="C20" s="21"/>
      <c r="D20" s="58" t="str">
        <f>C6</f>
        <v>Cessnock</v>
      </c>
      <c r="E20" s="59">
        <f>VLOOKUP($C$6,'Rates (%) LGA'!B:Z,'Changes (% of rates)'!N645,FALSE)</f>
        <v>2.2200000000000002</v>
      </c>
      <c r="F20" s="59">
        <f>VLOOKUP($C$6,'Rates (%) LGA'!B:Z,'Changes (% of rates)'!O645,FALSE)</f>
        <v>10.26</v>
      </c>
      <c r="G20" s="59">
        <f>VLOOKUP($C$6,'Rates (%) LGA'!B:Z,'Changes (% of rates)'!P645,FALSE)</f>
        <v>39.67</v>
      </c>
      <c r="H20" s="59">
        <f>VLOOKUP($C$6,'Rates (%) LGA'!B:Z,'Changes (% of rates)'!Q645,FALSE)</f>
        <v>41.03</v>
      </c>
      <c r="I20" s="49">
        <f>VLOOKUP($C$6,'Rates (%) LGA'!B:Z,'Changes (% of rates)'!R645,FALSE)</f>
        <v>19.04</v>
      </c>
      <c r="J20" s="55"/>
      <c r="K20" s="21"/>
      <c r="L20" s="58" t="str">
        <f>C6</f>
        <v>Cessnock</v>
      </c>
      <c r="M20" s="59">
        <f>VLOOKUP($C$6,'Rates (%) LGA'!B:Z,'Changes (% of rates)'!S645,FALSE)</f>
        <v>9.66</v>
      </c>
      <c r="N20" s="59">
        <f>VLOOKUP($C$6,'Rates (%) LGA'!B:Z,'Changes (% of rates)'!T645,FALSE)</f>
        <v>8.56</v>
      </c>
      <c r="O20" s="59">
        <f>VLOOKUP($C$6,'Rates (%) LGA'!B:Z,'Changes (% of rates)'!U645,FALSE)</f>
        <v>26.59</v>
      </c>
      <c r="P20" s="49">
        <f>VLOOKUP($C$6,'Rates (%) LGA'!B:Z,'Changes (% of rates)'!V645,FALSE)</f>
        <v>71.5</v>
      </c>
      <c r="Q20" s="22"/>
    </row>
    <row r="21" spans="1:17" x14ac:dyDescent="0.3">
      <c r="A21" s="72"/>
      <c r="B21" s="21"/>
      <c r="C21" s="21"/>
      <c r="D21" s="55" t="str">
        <f>D8</f>
        <v>NSW</v>
      </c>
      <c r="E21" s="59">
        <f>VLOOKUP($D$13,'Key Data Table'!$27:$30,'Key Data Table'!L32,FALSE)</f>
        <v>3.6</v>
      </c>
      <c r="F21" s="59">
        <f>VLOOKUP($D$13,'Key Data Table'!$27:$30,'Key Data Table'!M32,FALSE)</f>
        <v>10.4</v>
      </c>
      <c r="G21" s="59">
        <f>VLOOKUP($D$13,'Key Data Table'!$27:$30,'Key Data Table'!N32,FALSE)</f>
        <v>26.1</v>
      </c>
      <c r="H21" s="59">
        <f>VLOOKUP($D$13,'Key Data Table'!$27:$30,'Key Data Table'!O32,FALSE)</f>
        <v>32.5</v>
      </c>
      <c r="I21" s="49">
        <f>VLOOKUP($D$13,'Key Data Table'!$27:$30,'Key Data Table'!P32,FALSE)</f>
        <v>15.6</v>
      </c>
      <c r="J21" s="55"/>
      <c r="K21" s="21"/>
      <c r="L21" s="55" t="str">
        <f>D8</f>
        <v>NSW</v>
      </c>
      <c r="M21" s="59">
        <f>VLOOKUP($D$13,'Key Data Table'!$27:$30,'Key Data Table'!Q32,FALSE)</f>
        <v>7.3</v>
      </c>
      <c r="N21" s="59">
        <f>VLOOKUP($D$13,'Key Data Table'!$27:$30,'Key Data Table'!R32,FALSE)</f>
        <v>9.5</v>
      </c>
      <c r="O21" s="59">
        <f>VLOOKUP($D$13,'Key Data Table'!$27:$30,'Key Data Table'!S32,FALSE)</f>
        <v>20.3</v>
      </c>
      <c r="P21" s="49">
        <f>VLOOKUP($D$13,'Key Data Table'!$27:$30,'Key Data Table'!T32,FALSE)</f>
        <v>59.1</v>
      </c>
      <c r="Q21" s="22"/>
    </row>
    <row r="22" spans="1:17" x14ac:dyDescent="0.3">
      <c r="A22" s="72"/>
      <c r="B22" s="21"/>
      <c r="C22" s="21"/>
      <c r="D22" s="60" t="s">
        <v>22</v>
      </c>
      <c r="E22" s="124">
        <f>IFERROR((E20-E21)/E21,)</f>
        <v>-0.3833333333333333</v>
      </c>
      <c r="F22" s="124">
        <f>IFERROR((F20-F21)/F21,)</f>
        <v>-1.3461538461538516E-2</v>
      </c>
      <c r="G22" s="124">
        <f>IFERROR((G20-G21)/G21,)</f>
        <v>0.51992337164750957</v>
      </c>
      <c r="H22" s="124">
        <f>IFERROR((H20-H21)/H21,)</f>
        <v>0.26246153846153852</v>
      </c>
      <c r="I22" s="124">
        <f>IFERROR((I20-I21)/I21,)</f>
        <v>0.22051282051282048</v>
      </c>
      <c r="J22" s="55"/>
      <c r="K22" s="21"/>
      <c r="L22" s="60" t="s">
        <v>22</v>
      </c>
      <c r="M22" s="124">
        <f>IFERROR((M20-M21)/M21,)</f>
        <v>0.32328767123287677</v>
      </c>
      <c r="N22" s="124">
        <f>IFERROR((N20-N21)/N21,)</f>
        <v>-9.8947368421052576E-2</v>
      </c>
      <c r="O22" s="124">
        <f>IFERROR((O20-O21)/O21,)</f>
        <v>0.30985221674876839</v>
      </c>
      <c r="P22" s="124">
        <f>IFERROR((P20-P21)/P21,)</f>
        <v>0.20981387478849406</v>
      </c>
      <c r="Q22" s="22"/>
    </row>
    <row r="23" spans="1:17" ht="15" thickBot="1" x14ac:dyDescent="0.35">
      <c r="A23" s="72"/>
      <c r="B23" s="21"/>
      <c r="C23" s="40"/>
      <c r="D23" s="121"/>
      <c r="E23" s="122"/>
      <c r="F23" s="122"/>
      <c r="G23" s="122"/>
      <c r="H23" s="122"/>
      <c r="I23" s="88"/>
      <c r="J23" s="55"/>
      <c r="K23" s="40"/>
      <c r="L23" s="121"/>
      <c r="M23" s="122"/>
      <c r="N23" s="122"/>
      <c r="O23" s="122"/>
      <c r="P23" s="88"/>
      <c r="Q23" s="22"/>
    </row>
    <row r="24" spans="1:17" ht="19.2" customHeight="1" thickBot="1" x14ac:dyDescent="0.35">
      <c r="A24" s="72"/>
      <c r="B24" s="21"/>
      <c r="C24" s="55"/>
      <c r="D24" s="55"/>
      <c r="E24" s="55"/>
      <c r="F24" s="55"/>
      <c r="G24" s="55"/>
      <c r="H24" s="55"/>
      <c r="I24" s="55"/>
      <c r="J24" s="55"/>
      <c r="K24" s="55"/>
      <c r="L24" s="55"/>
      <c r="M24" s="55"/>
      <c r="N24" s="55"/>
      <c r="O24" s="55"/>
      <c r="P24" s="55"/>
      <c r="Q24" s="22"/>
    </row>
    <row r="25" spans="1:17" ht="19.2" customHeight="1" x14ac:dyDescent="0.35">
      <c r="A25" s="72"/>
      <c r="B25" s="21"/>
      <c r="C25" s="17"/>
      <c r="D25" s="86" t="s">
        <v>35</v>
      </c>
      <c r="E25" s="18"/>
      <c r="F25" s="19"/>
      <c r="G25" s="55"/>
      <c r="H25" s="55"/>
      <c r="I25" s="55"/>
      <c r="J25" s="55"/>
      <c r="K25" s="55"/>
      <c r="L25" s="55"/>
      <c r="M25" s="55"/>
      <c r="N25" s="55"/>
      <c r="O25" s="55"/>
      <c r="P25" s="55"/>
      <c r="Q25" s="22"/>
    </row>
    <row r="26" spans="1:17" ht="0.6" customHeight="1" x14ac:dyDescent="0.35">
      <c r="A26" s="72"/>
      <c r="B26" s="21"/>
      <c r="C26" s="21"/>
      <c r="D26" s="54"/>
      <c r="E26" s="55"/>
      <c r="F26" s="22"/>
      <c r="G26" s="55"/>
      <c r="H26" s="55"/>
      <c r="I26" s="55"/>
      <c r="J26" s="55"/>
      <c r="K26" s="55"/>
      <c r="L26" s="55"/>
      <c r="M26" s="55"/>
      <c r="N26" s="55"/>
      <c r="O26" s="55"/>
      <c r="P26" s="55"/>
      <c r="Q26" s="22"/>
    </row>
    <row r="27" spans="1:17" ht="14.7" customHeight="1" x14ac:dyDescent="0.3">
      <c r="A27" s="72"/>
      <c r="B27" s="21"/>
      <c r="C27" s="34"/>
      <c r="D27" s="56" t="s">
        <v>13</v>
      </c>
      <c r="E27" s="80" t="s">
        <v>36</v>
      </c>
      <c r="F27" s="113" t="s">
        <v>37</v>
      </c>
      <c r="G27" s="80"/>
      <c r="H27" s="80"/>
      <c r="I27" s="81"/>
      <c r="J27" s="55"/>
      <c r="K27" s="55"/>
      <c r="L27" s="55"/>
      <c r="M27" s="55"/>
      <c r="N27" s="55"/>
      <c r="O27" s="55"/>
      <c r="P27" s="55"/>
      <c r="Q27" s="22"/>
    </row>
    <row r="28" spans="1:17" ht="14.7" customHeight="1" x14ac:dyDescent="0.3">
      <c r="A28" s="72"/>
      <c r="B28" s="21"/>
      <c r="C28" s="21"/>
      <c r="D28" s="58" t="str">
        <f>$C$6</f>
        <v>Cessnock</v>
      </c>
      <c r="E28" s="59">
        <f>VLOOKUP($C$6,'Rates (%) LGA'!B:Z,7,FALSE)</f>
        <v>14.33</v>
      </c>
      <c r="F28" s="49">
        <f>VLOOKUP($C$6,'Rates (%) LGA'!B:Z,7,FALSE)</f>
        <v>14.33</v>
      </c>
      <c r="G28" s="55"/>
      <c r="H28" s="55"/>
      <c r="I28" s="55"/>
      <c r="J28" s="55"/>
      <c r="K28" s="55"/>
      <c r="L28" s="55"/>
      <c r="M28" s="55"/>
      <c r="N28" s="55"/>
      <c r="O28" s="55"/>
      <c r="P28" s="55"/>
      <c r="Q28" s="22"/>
    </row>
    <row r="29" spans="1:17" ht="14.7" customHeight="1" x14ac:dyDescent="0.3">
      <c r="A29" s="72"/>
      <c r="B29" s="21"/>
      <c r="C29" s="21"/>
      <c r="D29" s="55" t="str">
        <f>$D$8</f>
        <v>NSW</v>
      </c>
      <c r="E29" s="59">
        <f>VLOOKUP($D$13,'Key Data Table'!$27:$30,'Key Data Table'!F32,FALSE)</f>
        <v>12.6</v>
      </c>
      <c r="F29" s="49">
        <f>VLOOKUP($D$13,'Key Data Table'!$27:$30,'Key Data Table'!G32,FALSE)</f>
        <v>13.2</v>
      </c>
      <c r="G29" s="55"/>
      <c r="H29" s="55"/>
      <c r="I29" s="55"/>
      <c r="J29" s="55"/>
      <c r="K29" s="55"/>
      <c r="L29" s="55"/>
      <c r="M29" s="55"/>
      <c r="N29" s="55"/>
      <c r="O29" s="55"/>
      <c r="P29" s="55"/>
      <c r="Q29" s="22"/>
    </row>
    <row r="30" spans="1:17" ht="14.7" customHeight="1" x14ac:dyDescent="0.3">
      <c r="A30" s="72"/>
      <c r="B30" s="21"/>
      <c r="C30" s="21"/>
      <c r="D30" s="60" t="s">
        <v>22</v>
      </c>
      <c r="E30" s="48">
        <f>IFERROR((E28-E29)/E29,)</f>
        <v>0.13730158730158734</v>
      </c>
      <c r="F30" s="50">
        <f>IFERROR((F28-F29)/F29,)</f>
        <v>8.5606060606060672E-2</v>
      </c>
      <c r="G30" s="55"/>
      <c r="H30" s="55"/>
      <c r="I30" s="55"/>
      <c r="J30" s="55"/>
      <c r="K30" s="55"/>
      <c r="L30" s="55"/>
      <c r="M30" s="55"/>
      <c r="N30" s="55"/>
      <c r="O30" s="55"/>
      <c r="P30" s="55"/>
      <c r="Q30" s="22"/>
    </row>
    <row r="31" spans="1:17" ht="14.7" customHeight="1" thickBot="1" x14ac:dyDescent="0.35">
      <c r="A31" s="72"/>
      <c r="B31" s="21"/>
      <c r="C31" s="40"/>
      <c r="D31" s="121"/>
      <c r="E31" s="122"/>
      <c r="F31" s="88"/>
      <c r="G31" s="48"/>
      <c r="H31" s="62"/>
      <c r="I31" s="62"/>
      <c r="J31" s="55"/>
      <c r="K31" s="55"/>
      <c r="L31" s="55"/>
      <c r="M31" s="55"/>
      <c r="N31" s="55"/>
      <c r="O31" s="55"/>
      <c r="P31" s="55"/>
      <c r="Q31" s="22"/>
    </row>
    <row r="32" spans="1:17" ht="14.7" customHeight="1" thickBot="1" x14ac:dyDescent="0.35">
      <c r="A32" s="72"/>
      <c r="B32" s="114"/>
      <c r="C32" s="115"/>
      <c r="D32" s="115"/>
      <c r="E32" s="116"/>
      <c r="F32" s="116"/>
      <c r="G32" s="116"/>
      <c r="H32" s="116"/>
      <c r="I32" s="115"/>
      <c r="J32" s="115"/>
      <c r="K32" s="115"/>
      <c r="L32" s="115"/>
      <c r="M32" s="115"/>
      <c r="N32" s="115"/>
      <c r="O32" s="115"/>
      <c r="P32" s="115"/>
      <c r="Q32" s="117"/>
    </row>
    <row r="33" spans="1:17" ht="6" customHeight="1" thickTop="1" x14ac:dyDescent="0.3">
      <c r="A33" s="72"/>
      <c r="B33" s="21"/>
      <c r="C33" s="55"/>
      <c r="D33" s="55"/>
      <c r="E33" s="63"/>
      <c r="F33" s="63"/>
      <c r="G33" s="63"/>
      <c r="H33" s="63"/>
      <c r="I33" s="55"/>
      <c r="J33" s="55"/>
      <c r="K33" s="55"/>
      <c r="L33" s="55"/>
      <c r="M33" s="55"/>
      <c r="N33" s="55"/>
      <c r="O33" s="55"/>
      <c r="P33" s="55"/>
      <c r="Q33" s="22"/>
    </row>
    <row r="34" spans="1:17" ht="14.7" customHeight="1" x14ac:dyDescent="0.3">
      <c r="A34" s="72"/>
      <c r="B34" s="21"/>
      <c r="C34" s="120" t="s">
        <v>1082</v>
      </c>
      <c r="D34" s="55"/>
      <c r="E34" s="63"/>
      <c r="F34" s="63"/>
      <c r="G34" s="63"/>
      <c r="H34" s="63"/>
      <c r="I34" s="55"/>
      <c r="J34" s="55"/>
      <c r="K34" s="55"/>
      <c r="L34" s="55"/>
      <c r="M34" s="55"/>
      <c r="N34" s="55"/>
      <c r="O34" s="55"/>
      <c r="P34" s="55"/>
      <c r="Q34" s="22"/>
    </row>
    <row r="35" spans="1:17" ht="15" thickBot="1" x14ac:dyDescent="0.35">
      <c r="A35" s="72"/>
      <c r="B35" s="29"/>
      <c r="C35" s="78" t="s">
        <v>38</v>
      </c>
      <c r="D35" s="76"/>
      <c r="E35" s="55"/>
      <c r="F35" s="55"/>
      <c r="G35" s="55"/>
      <c r="H35" s="55"/>
      <c r="I35" s="55"/>
      <c r="J35" s="55"/>
      <c r="K35" s="55"/>
      <c r="L35" s="55"/>
      <c r="M35" s="55"/>
      <c r="N35" s="83"/>
      <c r="O35" s="55"/>
      <c r="P35" s="55"/>
      <c r="Q35" s="22"/>
    </row>
    <row r="36" spans="1:17" ht="18" x14ac:dyDescent="0.35">
      <c r="A36" s="72"/>
      <c r="B36" s="21"/>
      <c r="C36" s="17"/>
      <c r="D36" s="86" t="s">
        <v>11</v>
      </c>
      <c r="E36" s="18"/>
      <c r="F36" s="18"/>
      <c r="G36" s="18"/>
      <c r="H36" s="18"/>
      <c r="I36" s="19"/>
      <c r="J36" s="55"/>
      <c r="K36" s="17"/>
      <c r="L36" s="86" t="s">
        <v>12</v>
      </c>
      <c r="M36" s="18"/>
      <c r="N36" s="18"/>
      <c r="O36" s="18"/>
      <c r="P36" s="19"/>
      <c r="Q36" s="22"/>
    </row>
    <row r="37" spans="1:17" ht="28.8" x14ac:dyDescent="0.3">
      <c r="A37" s="72"/>
      <c r="B37" s="34"/>
      <c r="C37" s="34"/>
      <c r="D37" s="81"/>
      <c r="E37" s="80" t="s">
        <v>14</v>
      </c>
      <c r="F37" s="80" t="s">
        <v>15</v>
      </c>
      <c r="G37" s="80" t="s">
        <v>16</v>
      </c>
      <c r="H37" s="80" t="s">
        <v>17</v>
      </c>
      <c r="I37" s="35"/>
      <c r="J37" s="81"/>
      <c r="K37" s="34"/>
      <c r="L37" s="80"/>
      <c r="M37" s="84" t="s">
        <v>18</v>
      </c>
      <c r="N37" s="84" t="s">
        <v>19</v>
      </c>
      <c r="O37" s="84" t="s">
        <v>20</v>
      </c>
      <c r="P37" s="37" t="s">
        <v>21</v>
      </c>
      <c r="Q37" s="37"/>
    </row>
    <row r="38" spans="1:17" x14ac:dyDescent="0.3">
      <c r="A38" s="72"/>
      <c r="B38" s="21"/>
      <c r="C38" s="21"/>
      <c r="D38" s="58" t="str">
        <f>D20</f>
        <v>Cessnock</v>
      </c>
      <c r="E38" s="59">
        <f>VLOOKUP($D$38,'Number in Poverty - LGA'!$B:$Z,3,FALSE)</f>
        <v>1970</v>
      </c>
      <c r="F38" s="59">
        <f>VLOOKUP($D$38,'Number in Poverty - LGA'!$B:$Z,4,FALSE)</f>
        <v>1266</v>
      </c>
      <c r="G38" s="59">
        <f>VLOOKUP($D$38,'Number in Poverty - LGA'!$B:$Z,5,FALSE)</f>
        <v>3886</v>
      </c>
      <c r="H38" s="59">
        <f>VLOOKUP($D$38,'Number in Poverty - LGA'!$B:$Z,6,FALSE)</f>
        <v>1491</v>
      </c>
      <c r="I38" s="51"/>
      <c r="J38" s="55"/>
      <c r="K38" s="21"/>
      <c r="L38" s="58" t="str">
        <f>D38</f>
        <v>Cessnock</v>
      </c>
      <c r="M38" s="59">
        <f>VLOOKUP($D$38,'Number in Poverty - LGA'!$B:$Z,9,FALSE)</f>
        <v>1531</v>
      </c>
      <c r="N38" s="59">
        <f>VLOOKUP($D$38,'Number in Poverty - LGA'!$B:$Z,10,FALSE)</f>
        <v>1932</v>
      </c>
      <c r="O38" s="59">
        <f>VLOOKUP($D$38,'Number in Poverty - LGA'!$B:$Z,11,FALSE)</f>
        <v>1811</v>
      </c>
      <c r="P38" s="49">
        <f>VLOOKUP($D$38,'Number in Poverty - LGA'!$B:$Z,12,FALSE)</f>
        <v>3180</v>
      </c>
      <c r="Q38" s="22"/>
    </row>
    <row r="39" spans="1:17" x14ac:dyDescent="0.3">
      <c r="A39" s="72"/>
      <c r="B39" s="21"/>
      <c r="C39" s="21"/>
      <c r="D39" s="55"/>
      <c r="E39" s="59"/>
      <c r="F39" s="59"/>
      <c r="G39" s="59"/>
      <c r="H39" s="59"/>
      <c r="I39" s="51"/>
      <c r="J39" s="55"/>
      <c r="K39" s="21"/>
      <c r="L39" s="55"/>
      <c r="M39" s="59"/>
      <c r="N39" s="59"/>
      <c r="O39" s="59"/>
      <c r="P39" s="49"/>
      <c r="Q39" s="22"/>
    </row>
    <row r="40" spans="1:17" ht="18" x14ac:dyDescent="0.35">
      <c r="A40" s="72"/>
      <c r="B40" s="21"/>
      <c r="C40" s="21"/>
      <c r="D40" s="87" t="s">
        <v>24</v>
      </c>
      <c r="E40" s="62"/>
      <c r="F40" s="62"/>
      <c r="G40" s="62"/>
      <c r="H40" s="62"/>
      <c r="I40" s="51"/>
      <c r="J40" s="55"/>
      <c r="K40" s="21"/>
      <c r="L40" s="87" t="s">
        <v>25</v>
      </c>
      <c r="M40" s="62"/>
      <c r="N40" s="62"/>
      <c r="O40" s="62"/>
      <c r="P40" s="51"/>
      <c r="Q40" s="22"/>
    </row>
    <row r="41" spans="1:17" ht="34.200000000000003" customHeight="1" x14ac:dyDescent="0.3">
      <c r="A41" s="72"/>
      <c r="B41" s="21"/>
      <c r="C41" s="21"/>
      <c r="D41" s="81"/>
      <c r="E41" s="84" t="s">
        <v>26</v>
      </c>
      <c r="F41" s="84" t="s">
        <v>27</v>
      </c>
      <c r="G41" s="84" t="s">
        <v>28</v>
      </c>
      <c r="H41" s="84" t="s">
        <v>29</v>
      </c>
      <c r="I41" s="37" t="s">
        <v>30</v>
      </c>
      <c r="J41" s="82"/>
      <c r="K41" s="43"/>
      <c r="L41" s="81"/>
      <c r="M41" s="84" t="s">
        <v>31</v>
      </c>
      <c r="N41" s="84" t="s">
        <v>32</v>
      </c>
      <c r="O41" s="84" t="s">
        <v>33</v>
      </c>
      <c r="P41" s="37" t="s">
        <v>34</v>
      </c>
      <c r="Q41" s="22"/>
    </row>
    <row r="42" spans="1:17" ht="15" thickBot="1" x14ac:dyDescent="0.35">
      <c r="A42" s="72"/>
      <c r="B42" s="21"/>
      <c r="C42" s="40"/>
      <c r="D42" s="44" t="str">
        <f>D38</f>
        <v>Cessnock</v>
      </c>
      <c r="E42" s="52">
        <f>VLOOKUP($D$38,'Number in Poverty - LGA'!$B:$Z,13,FALSE)</f>
        <v>367</v>
      </c>
      <c r="F42" s="52">
        <f>VLOOKUP($D$38,'Number in Poverty - LGA'!$B:$Z,14,FALSE)</f>
        <v>1083</v>
      </c>
      <c r="G42" s="52">
        <f>VLOOKUP($D$38,'Number in Poverty - LGA'!$B:$Z,15,FALSE)</f>
        <v>455</v>
      </c>
      <c r="H42" s="52">
        <f>VLOOKUP($D$38,'Number in Poverty - LGA'!$B:$Z,16,FALSE)</f>
        <v>3177</v>
      </c>
      <c r="I42" s="53">
        <f>VLOOKUP($D$38,'Number in Poverty - LGA'!$B:$Z,17,FALSE)</f>
        <v>1563</v>
      </c>
      <c r="J42" s="55"/>
      <c r="K42" s="40"/>
      <c r="L42" s="44" t="str">
        <f>L38</f>
        <v>Cessnock</v>
      </c>
      <c r="M42" s="52">
        <f>VLOOKUP($D$38,'Number in Poverty - LGA'!$B:$Z,18,FALSE)</f>
        <v>1390</v>
      </c>
      <c r="N42" s="52">
        <f>VLOOKUP($D$38,'Number in Poverty - LGA'!$B:$Z,19,FALSE)</f>
        <v>2222</v>
      </c>
      <c r="O42" s="52">
        <f>VLOOKUP($D$38,'Number in Poverty - LGA'!$B:$Z,20,FALSE)</f>
        <v>3945</v>
      </c>
      <c r="P42" s="53">
        <f>VLOOKUP($D$38,'Number in Poverty - LGA'!$B:$Z,21,FALSE)</f>
        <v>961</v>
      </c>
      <c r="Q42" s="22"/>
    </row>
    <row r="43" spans="1:17" ht="15" thickBot="1" x14ac:dyDescent="0.35">
      <c r="A43" s="72"/>
      <c r="B43" s="21"/>
      <c r="C43" s="62"/>
      <c r="D43" s="62"/>
      <c r="E43" s="62"/>
      <c r="F43" s="62"/>
      <c r="G43" s="62"/>
      <c r="H43" s="62"/>
      <c r="I43" s="62"/>
      <c r="J43" s="62"/>
      <c r="K43" s="62"/>
      <c r="L43" s="62"/>
      <c r="M43" s="62"/>
      <c r="N43" s="62"/>
      <c r="O43" s="62"/>
      <c r="P43" s="62"/>
      <c r="Q43" s="22"/>
    </row>
    <row r="44" spans="1:17" ht="19.2" customHeight="1" x14ac:dyDescent="0.35">
      <c r="A44" s="72"/>
      <c r="B44" s="21"/>
      <c r="C44" s="17"/>
      <c r="D44" s="86" t="s">
        <v>35</v>
      </c>
      <c r="E44" s="18"/>
      <c r="F44" s="19"/>
      <c r="G44" s="55"/>
      <c r="H44" s="55"/>
      <c r="I44" s="55"/>
      <c r="J44" s="55"/>
      <c r="K44" s="55"/>
      <c r="L44" s="55"/>
      <c r="M44" s="55"/>
      <c r="N44" s="55"/>
      <c r="O44" s="55"/>
      <c r="P44" s="55"/>
      <c r="Q44" s="22"/>
    </row>
    <row r="45" spans="1:17" ht="0.6" customHeight="1" x14ac:dyDescent="0.35">
      <c r="A45" s="72"/>
      <c r="B45" s="21"/>
      <c r="C45" s="21"/>
      <c r="D45" s="54"/>
      <c r="E45" s="55"/>
      <c r="F45" s="22"/>
      <c r="G45" s="55"/>
      <c r="H45" s="55"/>
      <c r="I45" s="55"/>
      <c r="J45" s="55"/>
      <c r="K45" s="55"/>
      <c r="L45" s="55"/>
      <c r="M45" s="55"/>
      <c r="N45" s="55"/>
      <c r="O45" s="55"/>
      <c r="P45" s="55"/>
      <c r="Q45" s="22"/>
    </row>
    <row r="46" spans="1:17" ht="14.7" customHeight="1" x14ac:dyDescent="0.3">
      <c r="A46" s="72"/>
      <c r="B46" s="21"/>
      <c r="C46" s="34"/>
      <c r="D46" s="56"/>
      <c r="E46" s="80" t="s">
        <v>36</v>
      </c>
      <c r="F46" s="113" t="s">
        <v>37</v>
      </c>
      <c r="G46" s="80"/>
      <c r="H46" s="80"/>
      <c r="I46" s="81"/>
      <c r="J46" s="55"/>
      <c r="K46" s="55"/>
      <c r="L46" s="55"/>
      <c r="M46" s="55"/>
      <c r="N46" s="55"/>
      <c r="O46" s="55"/>
      <c r="P46" s="55"/>
      <c r="Q46" s="22"/>
    </row>
    <row r="47" spans="1:17" ht="14.7" customHeight="1" thickBot="1" x14ac:dyDescent="0.35">
      <c r="A47" s="72"/>
      <c r="B47" s="21"/>
      <c r="C47" s="40"/>
      <c r="D47" s="44" t="str">
        <f>$C$6</f>
        <v>Cessnock</v>
      </c>
      <c r="E47" s="118">
        <f>VLOOKUP($D$38,'Number in Poverty - LGA'!$B:$Z,7,FALSE)</f>
        <v>3016</v>
      </c>
      <c r="F47" s="119">
        <f>VLOOKUP($D$38,'Number in Poverty - LGA'!$B:$Z,8,FALSE)</f>
        <v>3627</v>
      </c>
      <c r="G47" s="55"/>
      <c r="H47" s="55"/>
      <c r="I47" s="55"/>
      <c r="J47" s="55"/>
      <c r="K47" s="55"/>
      <c r="L47" s="55"/>
      <c r="M47" s="55"/>
      <c r="N47" s="55"/>
      <c r="O47" s="55"/>
      <c r="P47" s="55"/>
      <c r="Q47" s="22"/>
    </row>
    <row r="48" spans="1:17" ht="14.7" customHeight="1" thickBot="1" x14ac:dyDescent="0.35">
      <c r="A48" s="72"/>
      <c r="B48" s="114"/>
      <c r="C48" s="115"/>
      <c r="D48" s="115"/>
      <c r="E48" s="116"/>
      <c r="F48" s="116"/>
      <c r="G48" s="116"/>
      <c r="H48" s="116"/>
      <c r="I48" s="115"/>
      <c r="J48" s="115"/>
      <c r="K48" s="115"/>
      <c r="L48" s="115"/>
      <c r="M48" s="115"/>
      <c r="N48" s="115"/>
      <c r="O48" s="115"/>
      <c r="P48" s="115"/>
      <c r="Q48" s="117"/>
    </row>
    <row r="49" spans="1:17" ht="6" customHeight="1" thickTop="1" x14ac:dyDescent="0.3">
      <c r="A49" s="72"/>
      <c r="B49" s="21"/>
      <c r="C49" s="55"/>
      <c r="D49" s="55"/>
      <c r="E49" s="63"/>
      <c r="F49" s="63"/>
      <c r="G49" s="63"/>
      <c r="H49" s="63"/>
      <c r="I49" s="55"/>
      <c r="J49" s="55"/>
      <c r="K49" s="55"/>
      <c r="L49" s="55"/>
      <c r="M49" s="55"/>
      <c r="N49" s="55"/>
      <c r="O49" s="55"/>
      <c r="P49" s="55"/>
      <c r="Q49" s="22"/>
    </row>
    <row r="50" spans="1:17" hidden="1" x14ac:dyDescent="0.3">
      <c r="A50" s="62"/>
      <c r="B50" s="62"/>
      <c r="C50" s="62"/>
      <c r="D50" s="62"/>
      <c r="E50" s="62"/>
      <c r="F50" s="62"/>
      <c r="G50" s="62"/>
      <c r="H50" s="62"/>
      <c r="I50" s="62"/>
      <c r="J50" s="62"/>
      <c r="K50" s="62"/>
      <c r="L50" s="62"/>
      <c r="M50" s="62"/>
      <c r="N50" s="62"/>
      <c r="O50" s="62"/>
      <c r="P50" s="62"/>
      <c r="Q50" s="62"/>
    </row>
    <row r="51" spans="1:17" ht="14.4" customHeight="1" x14ac:dyDescent="0.3"/>
    <row r="52" spans="1:17" ht="14.4" customHeight="1" x14ac:dyDescent="0.3"/>
    <row r="53" spans="1:17" ht="14.4" customHeight="1" x14ac:dyDescent="0.3"/>
    <row r="54" spans="1:17" ht="14.4" customHeight="1" x14ac:dyDescent="0.3"/>
    <row r="55" spans="1:17" ht="14.4" customHeight="1" x14ac:dyDescent="0.3"/>
    <row r="56" spans="1:17" ht="14.4" customHeight="1" x14ac:dyDescent="0.3"/>
    <row r="57" spans="1:17" ht="14.4" customHeight="1" x14ac:dyDescent="0.3"/>
    <row r="58" spans="1:17" ht="14.4" customHeight="1" x14ac:dyDescent="0.3"/>
    <row r="59" spans="1:17" ht="14.4" customHeight="1" x14ac:dyDescent="0.3"/>
    <row r="60" spans="1:17" ht="14.4" customHeight="1" x14ac:dyDescent="0.3"/>
    <row r="61" spans="1:17" ht="14.4" customHeight="1" x14ac:dyDescent="0.3"/>
  </sheetData>
  <sheetProtection algorithmName="SHA-512" hashValue="xBYFUPbEEjsbFuLtx4NZPf0kVWIcEG0Xk2eqfe+N/Ep9rdN5G2VT2UtkCDoL/sunW7uBiSyxpcxOFsaNet6X2g==" saltValue="u+ir645k5oRCBXOe+hlfKQ==" spinCount="100000" sheet="1" autoFilter="0"/>
  <dataConsolidate/>
  <mergeCells count="6">
    <mergeCell ref="C5:D5"/>
    <mergeCell ref="I5:L5"/>
    <mergeCell ref="N5:N7"/>
    <mergeCell ref="C6:E6"/>
    <mergeCell ref="I6:K6"/>
    <mergeCell ref="I7:K7"/>
  </mergeCells>
  <conditionalFormatting sqref="E32:H34">
    <cfRule type="dataBar" priority="66">
      <dataBar>
        <cfvo type="min"/>
        <cfvo type="max"/>
        <color rgb="FFFF555A"/>
      </dataBar>
      <extLst>
        <ext xmlns:x14="http://schemas.microsoft.com/office/spreadsheetml/2009/9/main" uri="{B025F937-C7B1-47D3-B67F-A62EFF666E3E}">
          <x14:id>{DED6FCA4-834A-4EB0-982A-6A31C04C5F81}</x14:id>
        </ext>
      </extLst>
    </cfRule>
  </conditionalFormatting>
  <conditionalFormatting sqref="E48:H49">
    <cfRule type="dataBar" priority="22">
      <dataBar>
        <cfvo type="min"/>
        <cfvo type="max"/>
        <color rgb="FFFF555A"/>
      </dataBar>
      <extLst>
        <ext xmlns:x14="http://schemas.microsoft.com/office/spreadsheetml/2009/9/main" uri="{B025F937-C7B1-47D3-B67F-A62EFF666E3E}">
          <x14:id>{3F23AB5E-276A-4131-A4F8-C17033EF4954}</x14:id>
        </ext>
      </extLst>
    </cfRule>
  </conditionalFormatting>
  <conditionalFormatting sqref="O5:O7">
    <cfRule type="cellIs" dxfId="45" priority="37" operator="equal">
      <formula>$D$13</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29" operator="greaterThan" id="{0A49C708-5C97-41E8-AD8B-E555ECCA1DC6}">
            <xm:f>'Key Data Table'!$B$59</xm:f>
            <x14:dxf>
              <font>
                <color theme="0"/>
              </font>
              <fill>
                <patternFill>
                  <bgColor rgb="FF002060"/>
                </patternFill>
              </fill>
            </x14:dxf>
          </x14:cfRule>
          <x14:cfRule type="cellIs" priority="23" operator="lessThan" id="{EB590C77-414E-4B0E-B6C1-5E6EA5EE1F3A}">
            <xm:f>'Key Data Table'!$B$54</xm:f>
            <x14:dxf>
              <font>
                <color theme="0"/>
              </font>
              <fill>
                <patternFill>
                  <bgColor rgb="FF00B050"/>
                </patternFill>
              </fill>
            </x14:dxf>
          </x14:cfRule>
          <x14:cfRule type="cellIs" priority="27" operator="between" id="{EC7ACF9A-391F-4E4B-853A-887F3514F8F9}">
            <xm:f>'Key Data Table'!$B$57</xm:f>
            <xm:f>'Key Data Table'!$B$58</xm:f>
            <x14:dxf>
              <font>
                <color rgb="FF9C0006"/>
              </font>
              <fill>
                <patternFill>
                  <bgColor rgb="FFFFC7CE"/>
                </patternFill>
              </fill>
            </x14:dxf>
          </x14:cfRule>
          <x14:cfRule type="cellIs" priority="28" operator="between" id="{010F1BFC-859D-4F42-9222-D41A82D1F809}">
            <xm:f>'Key Data Table'!$B$58</xm:f>
            <xm:f>'Key Data Table'!$B$59</xm:f>
            <x14:dxf>
              <font>
                <color theme="0"/>
              </font>
              <fill>
                <patternFill>
                  <bgColor rgb="FFFF0000"/>
                </patternFill>
              </fill>
            </x14:dxf>
          </x14:cfRule>
          <x14:cfRule type="cellIs" priority="26" operator="between" id="{E173CC2F-D811-4AAB-A3B2-C651A069A6D4}">
            <xm:f>'Key Data Table'!$B$56</xm:f>
            <xm:f>'Key Data Table'!$B$57</xm:f>
            <x14:dxf>
              <font>
                <color rgb="FF9C5700"/>
              </font>
              <fill>
                <patternFill>
                  <bgColor rgb="FFFFEB9C"/>
                </patternFill>
              </fill>
            </x14:dxf>
          </x14:cfRule>
          <x14:cfRule type="cellIs" priority="25" operator="between" id="{E6F129B5-5A26-419B-ADFD-F5883FA5F335}">
            <xm:f>'Key Data Table'!$B$55</xm:f>
            <xm:f>'Key Data Table'!$B$56</xm:f>
            <x14:dxf>
              <font>
                <color rgb="FF006100"/>
              </font>
              <fill>
                <patternFill>
                  <bgColor rgb="FFC6EFCE"/>
                </patternFill>
              </fill>
            </x14:dxf>
          </x14:cfRule>
          <x14:cfRule type="cellIs" priority="24" operator="between" id="{C3F76259-174A-41FA-A430-BFECE5357AFC}">
            <xm:f>'Key Data Table'!$B$54</xm:f>
            <xm:f>'Key Data Table'!$B$55</xm:f>
            <x14:dxf>
              <fill>
                <patternFill>
                  <bgColor rgb="FF92D050"/>
                </patternFill>
              </fill>
            </x14:dxf>
          </x14:cfRule>
          <xm:sqref>E30:F30</xm:sqref>
        </x14:conditionalFormatting>
        <x14:conditionalFormatting xmlns:xm="http://schemas.microsoft.com/office/excel/2006/main">
          <x14:cfRule type="cellIs" priority="59" operator="lessThan" id="{75272D6D-A7B2-428C-A7B9-94D6545FE7A3}">
            <xm:f>'Key Data Table'!$B$54</xm:f>
            <x14:dxf>
              <font>
                <color theme="0"/>
              </font>
              <fill>
                <patternFill>
                  <bgColor rgb="FF00B050"/>
                </patternFill>
              </fill>
            </x14:dxf>
          </x14:cfRule>
          <x14:cfRule type="cellIs" priority="61" operator="between" id="{B65028EC-7204-4BA9-A2DF-EF64172341E4}">
            <xm:f>'Key Data Table'!$B$55</xm:f>
            <xm:f>'Key Data Table'!$B$56</xm:f>
            <x14:dxf>
              <font>
                <color rgb="FF006100"/>
              </font>
              <fill>
                <patternFill>
                  <bgColor rgb="FFC6EFCE"/>
                </patternFill>
              </fill>
            </x14:dxf>
          </x14:cfRule>
          <x14:cfRule type="cellIs" priority="65" operator="greaterThan" id="{475DB11B-DD2C-4818-BC46-A93C8BE0D50B}">
            <xm:f>'Key Data Table'!$B$59</xm:f>
            <x14:dxf>
              <font>
                <color theme="0"/>
              </font>
              <fill>
                <patternFill>
                  <bgColor rgb="FF002060"/>
                </patternFill>
              </fill>
            </x14:dxf>
          </x14:cfRule>
          <x14:cfRule type="cellIs" priority="64" operator="between" id="{065EC863-0617-4FB3-BE64-AED26FC65B80}">
            <xm:f>'Key Data Table'!$B$58</xm:f>
            <xm:f>'Key Data Table'!$B$59</xm:f>
            <x14:dxf>
              <font>
                <color theme="0"/>
              </font>
              <fill>
                <patternFill>
                  <bgColor rgb="FFFF0000"/>
                </patternFill>
              </fill>
            </x14:dxf>
          </x14:cfRule>
          <x14:cfRule type="cellIs" priority="63" operator="between" id="{907CB7DB-EFA0-491E-A218-F115F2103B9A}">
            <xm:f>'Key Data Table'!$B$57</xm:f>
            <xm:f>'Key Data Table'!$B$58</xm:f>
            <x14:dxf>
              <font>
                <color rgb="FF9C0006"/>
              </font>
              <fill>
                <patternFill>
                  <bgColor rgb="FFFFC7CE"/>
                </patternFill>
              </fill>
            </x14:dxf>
          </x14:cfRule>
          <x14:cfRule type="cellIs" priority="62" operator="between" id="{B2B8A236-86CF-42E8-ACA9-AAC9E95FFEC3}">
            <xm:f>'Key Data Table'!$B$56</xm:f>
            <xm:f>'Key Data Table'!$B$57</xm:f>
            <x14:dxf>
              <font>
                <color rgb="FF9C5700"/>
              </font>
              <fill>
                <patternFill>
                  <bgColor rgb="FFFFEB9C"/>
                </patternFill>
              </fill>
            </x14:dxf>
          </x14:cfRule>
          <x14:cfRule type="cellIs" priority="60" operator="between" id="{A151C73D-A0B6-45CF-83E5-0C156F769704}">
            <xm:f>'Key Data Table'!$B$54</xm:f>
            <xm:f>'Key Data Table'!$B$55</xm:f>
            <x14:dxf>
              <fill>
                <patternFill>
                  <bgColor rgb="FF92D050"/>
                </patternFill>
              </fill>
            </x14:dxf>
          </x14:cfRule>
          <xm:sqref>E14:H14</xm:sqref>
        </x14:conditionalFormatting>
        <x14:conditionalFormatting xmlns:xm="http://schemas.microsoft.com/office/excel/2006/main">
          <x14:cfRule type="dataBar" id="{DED6FCA4-834A-4EB0-982A-6A31C04C5F81}">
            <x14:dataBar minLength="0" maxLength="100" border="1" negativeBarBorderColorSameAsPositive="0">
              <x14:cfvo type="autoMin"/>
              <x14:cfvo type="autoMax"/>
              <x14:borderColor rgb="FFFF555A"/>
              <x14:negativeFillColor rgb="FF00B050"/>
              <x14:negativeBorderColor rgb="FFFF0000"/>
              <x14:axisColor rgb="FF000000"/>
            </x14:dataBar>
          </x14:cfRule>
          <xm:sqref>E32:H34</xm:sqref>
        </x14:conditionalFormatting>
        <x14:conditionalFormatting xmlns:xm="http://schemas.microsoft.com/office/excel/2006/main">
          <x14:cfRule type="dataBar" id="{3F23AB5E-276A-4131-A4F8-C17033EF4954}">
            <x14:dataBar minLength="0" maxLength="100" border="1" negativeBarBorderColorSameAsPositive="0">
              <x14:cfvo type="autoMin"/>
              <x14:cfvo type="autoMax"/>
              <x14:borderColor rgb="FFFF555A"/>
              <x14:negativeFillColor rgb="FF00B050"/>
              <x14:negativeBorderColor rgb="FFFF0000"/>
              <x14:axisColor rgb="FF000000"/>
            </x14:dataBar>
          </x14:cfRule>
          <xm:sqref>E48:H49</xm:sqref>
        </x14:conditionalFormatting>
        <x14:conditionalFormatting xmlns:xm="http://schemas.microsoft.com/office/excel/2006/main">
          <x14:cfRule type="cellIs" priority="21" operator="greaterThan" id="{32285175-4B55-436A-8014-3F4BC571EF8E}">
            <xm:f>'Key Data Table'!$B$59</xm:f>
            <x14:dxf>
              <font>
                <color theme="0"/>
              </font>
              <fill>
                <patternFill>
                  <bgColor rgb="FF002060"/>
                </patternFill>
              </fill>
            </x14:dxf>
          </x14:cfRule>
          <x14:cfRule type="cellIs" priority="20" operator="between" id="{DC71FA05-12CC-4EB7-8A15-6B170C615986}">
            <xm:f>'Key Data Table'!$B$58</xm:f>
            <xm:f>'Key Data Table'!$B$59</xm:f>
            <x14:dxf>
              <font>
                <color theme="0"/>
              </font>
              <fill>
                <patternFill>
                  <bgColor rgb="FFFF0000"/>
                </patternFill>
              </fill>
            </x14:dxf>
          </x14:cfRule>
          <x14:cfRule type="cellIs" priority="19" operator="between" id="{4E5C03DF-7392-4154-8CF9-2C8DB0E3DF20}">
            <xm:f>'Key Data Table'!$B$57</xm:f>
            <xm:f>'Key Data Table'!$B$58</xm:f>
            <x14:dxf>
              <font>
                <color rgb="FF9C0006"/>
              </font>
              <fill>
                <patternFill>
                  <bgColor rgb="FFFFC7CE"/>
                </patternFill>
              </fill>
            </x14:dxf>
          </x14:cfRule>
          <x14:cfRule type="cellIs" priority="18" operator="between" id="{A143CBB4-2697-4553-AFC3-C909D468A865}">
            <xm:f>'Key Data Table'!$B$56</xm:f>
            <xm:f>'Key Data Table'!$B$57</xm:f>
            <x14:dxf>
              <font>
                <color rgb="FF9C5700"/>
              </font>
              <fill>
                <patternFill>
                  <bgColor rgb="FFFFEB9C"/>
                </patternFill>
              </fill>
            </x14:dxf>
          </x14:cfRule>
          <x14:cfRule type="cellIs" priority="17" operator="between" id="{7A9CB06E-6CBE-4058-8553-3ADDF73A6456}">
            <xm:f>'Key Data Table'!$B$55</xm:f>
            <xm:f>'Key Data Table'!$B$56</xm:f>
            <x14:dxf>
              <font>
                <color rgb="FF006100"/>
              </font>
              <fill>
                <patternFill>
                  <bgColor rgb="FFC6EFCE"/>
                </patternFill>
              </fill>
            </x14:dxf>
          </x14:cfRule>
          <x14:cfRule type="cellIs" priority="16" operator="between" id="{C4406D7A-40F6-4566-9FFC-48A2450A17FA}">
            <xm:f>'Key Data Table'!$B$54</xm:f>
            <xm:f>'Key Data Table'!$B$55</xm:f>
            <x14:dxf>
              <fill>
                <patternFill>
                  <bgColor rgb="FF92D050"/>
                </patternFill>
              </fill>
            </x14:dxf>
          </x14:cfRule>
          <x14:cfRule type="cellIs" priority="15" operator="lessThan" id="{26C011D1-6EE2-485A-9770-7D2C38CD5C17}">
            <xm:f>'Key Data Table'!$B$54</xm:f>
            <x14:dxf>
              <font>
                <color theme="0"/>
              </font>
              <fill>
                <patternFill>
                  <bgColor rgb="FF00B050"/>
                </patternFill>
              </fill>
            </x14:dxf>
          </x14:cfRule>
          <xm:sqref>E22:I22</xm:sqref>
        </x14:conditionalFormatting>
        <x14:conditionalFormatting xmlns:xm="http://schemas.microsoft.com/office/excel/2006/main">
          <x14:cfRule type="cellIs" priority="30" operator="lessThan" id="{902F7AD8-DEDE-4F33-9829-A90D94749905}">
            <xm:f>'Key Data Table'!$B$54</xm:f>
            <x14:dxf>
              <font>
                <color theme="0"/>
              </font>
              <fill>
                <patternFill>
                  <bgColor rgb="FF00B050"/>
                </patternFill>
              </fill>
            </x14:dxf>
          </x14:cfRule>
          <x14:cfRule type="cellIs" priority="31" operator="between" id="{463517C4-7F2A-4007-8092-4C05A435286D}">
            <xm:f>'Key Data Table'!$B$54</xm:f>
            <xm:f>'Key Data Table'!$B$55</xm:f>
            <x14:dxf>
              <fill>
                <patternFill>
                  <bgColor rgb="FF92D050"/>
                </patternFill>
              </fill>
            </x14:dxf>
          </x14:cfRule>
          <x14:cfRule type="cellIs" priority="32" operator="between" id="{F871C035-3E6C-4EA4-815B-1D4E29B06D65}">
            <xm:f>'Key Data Table'!$B$55</xm:f>
            <xm:f>'Key Data Table'!$B$56</xm:f>
            <x14:dxf>
              <font>
                <color rgb="FF006100"/>
              </font>
              <fill>
                <patternFill>
                  <bgColor rgb="FFC6EFCE"/>
                </patternFill>
              </fill>
            </x14:dxf>
          </x14:cfRule>
          <x14:cfRule type="cellIs" priority="33" operator="between" id="{3A1C9335-9C6B-47B7-AB64-04CBA00389FF}">
            <xm:f>'Key Data Table'!$B$56</xm:f>
            <xm:f>'Key Data Table'!$B$57</xm:f>
            <x14:dxf>
              <font>
                <color rgb="FF9C5700"/>
              </font>
              <fill>
                <patternFill>
                  <bgColor rgb="FFFFEB9C"/>
                </patternFill>
              </fill>
            </x14:dxf>
          </x14:cfRule>
          <x14:cfRule type="cellIs" priority="34" operator="between" id="{E1C9ACD2-7BC4-49F1-ACD7-8F8C6C79CB53}">
            <xm:f>'Key Data Table'!$B$57</xm:f>
            <xm:f>'Key Data Table'!$B$58</xm:f>
            <x14:dxf>
              <font>
                <color rgb="FF9C0006"/>
              </font>
              <fill>
                <patternFill>
                  <bgColor rgb="FFFFC7CE"/>
                </patternFill>
              </fill>
            </x14:dxf>
          </x14:cfRule>
          <x14:cfRule type="cellIs" priority="36" operator="greaterThan" id="{E5948E5F-A229-4D3A-83D1-FA7DF5E1014D}">
            <xm:f>'Key Data Table'!$B$59</xm:f>
            <x14:dxf>
              <font>
                <color theme="0"/>
              </font>
              <fill>
                <patternFill>
                  <bgColor rgb="FF002060"/>
                </patternFill>
              </fill>
            </x14:dxf>
          </x14:cfRule>
          <x14:cfRule type="cellIs" priority="35" operator="between" id="{DC53E6A9-DB24-4E86-A3CF-9B537F684B23}">
            <xm:f>'Key Data Table'!$B$58</xm:f>
            <xm:f>'Key Data Table'!$B$59</xm:f>
            <x14:dxf>
              <font>
                <color theme="0"/>
              </font>
              <fill>
                <patternFill>
                  <bgColor rgb="FFFF0000"/>
                </patternFill>
              </fill>
            </x14:dxf>
          </x14:cfRule>
          <xm:sqref>L7</xm:sqref>
        </x14:conditionalFormatting>
        <x14:conditionalFormatting xmlns:xm="http://schemas.microsoft.com/office/excel/2006/main">
          <x14:cfRule type="cellIs" priority="11" operator="between" id="{2A27EB70-6F16-4C1F-908F-25F5057BA5CD}">
            <xm:f>'Key Data Table'!$B$56</xm:f>
            <xm:f>'Key Data Table'!$B$57</xm:f>
            <x14:dxf>
              <font>
                <color rgb="FF9C5700"/>
              </font>
              <fill>
                <patternFill>
                  <bgColor rgb="FFFFEB9C"/>
                </patternFill>
              </fill>
            </x14:dxf>
          </x14:cfRule>
          <x14:cfRule type="cellIs" priority="8" operator="lessThan" id="{B949A519-6568-40CA-88A8-1F58195B621F}">
            <xm:f>'Key Data Table'!$B$54</xm:f>
            <x14:dxf>
              <font>
                <color theme="0"/>
              </font>
              <fill>
                <patternFill>
                  <bgColor rgb="FF00B050"/>
                </patternFill>
              </fill>
            </x14:dxf>
          </x14:cfRule>
          <x14:cfRule type="cellIs" priority="9" operator="between" id="{155A4B12-9565-4E8F-B880-586BEA3F423C}">
            <xm:f>'Key Data Table'!$B$54</xm:f>
            <xm:f>'Key Data Table'!$B$55</xm:f>
            <x14:dxf>
              <fill>
                <patternFill>
                  <bgColor rgb="FF92D050"/>
                </patternFill>
              </fill>
            </x14:dxf>
          </x14:cfRule>
          <x14:cfRule type="cellIs" priority="14" operator="greaterThan" id="{48F2503A-ADD7-400D-9FEE-663D6E9D6A3B}">
            <xm:f>'Key Data Table'!$B$59</xm:f>
            <x14:dxf>
              <font>
                <color theme="0"/>
              </font>
              <fill>
                <patternFill>
                  <bgColor rgb="FF002060"/>
                </patternFill>
              </fill>
            </x14:dxf>
          </x14:cfRule>
          <x14:cfRule type="cellIs" priority="13" operator="between" id="{52FD9CA0-1F2C-4D3C-BDAC-C713DF9458DE}">
            <xm:f>'Key Data Table'!$B$58</xm:f>
            <xm:f>'Key Data Table'!$B$59</xm:f>
            <x14:dxf>
              <font>
                <color theme="0"/>
              </font>
              <fill>
                <patternFill>
                  <bgColor rgb="FFFF0000"/>
                </patternFill>
              </fill>
            </x14:dxf>
          </x14:cfRule>
          <x14:cfRule type="cellIs" priority="12" operator="between" id="{16CF3E21-4182-4C1D-A0E8-0AB6FD1F305D}">
            <xm:f>'Key Data Table'!$B$57</xm:f>
            <xm:f>'Key Data Table'!$B$58</xm:f>
            <x14:dxf>
              <font>
                <color rgb="FF9C0006"/>
              </font>
              <fill>
                <patternFill>
                  <bgColor rgb="FFFFC7CE"/>
                </patternFill>
              </fill>
            </x14:dxf>
          </x14:cfRule>
          <x14:cfRule type="cellIs" priority="10" operator="between" id="{1A5577F4-98B6-45A4-8BDB-CE85883FA870}">
            <xm:f>'Key Data Table'!$B$55</xm:f>
            <xm:f>'Key Data Table'!$B$56</xm:f>
            <x14:dxf>
              <font>
                <color rgb="FF006100"/>
              </font>
              <fill>
                <patternFill>
                  <bgColor rgb="FFC6EFCE"/>
                </patternFill>
              </fill>
            </x14:dxf>
          </x14:cfRule>
          <xm:sqref>M14:P14</xm:sqref>
        </x14:conditionalFormatting>
        <x14:conditionalFormatting xmlns:xm="http://schemas.microsoft.com/office/excel/2006/main">
          <x14:cfRule type="cellIs" priority="2" operator="between" id="{9E0A558D-FFFB-43E7-9CA1-86CD67143AEA}">
            <xm:f>'Key Data Table'!$B$54</xm:f>
            <xm:f>'Key Data Table'!$B$55</xm:f>
            <x14:dxf>
              <fill>
                <patternFill>
                  <bgColor rgb="FF92D050"/>
                </patternFill>
              </fill>
            </x14:dxf>
          </x14:cfRule>
          <x14:cfRule type="cellIs" priority="3" operator="between" id="{758EEED5-0890-4236-8386-2018DCC33722}">
            <xm:f>'Key Data Table'!$B$55</xm:f>
            <xm:f>'Key Data Table'!$B$56</xm:f>
            <x14:dxf>
              <font>
                <color rgb="FF006100"/>
              </font>
              <fill>
                <patternFill>
                  <bgColor rgb="FFC6EFCE"/>
                </patternFill>
              </fill>
            </x14:dxf>
          </x14:cfRule>
          <x14:cfRule type="cellIs" priority="4" operator="between" id="{DF33DF68-FA25-403E-8BB9-A871542BCE6A}">
            <xm:f>'Key Data Table'!$B$56</xm:f>
            <xm:f>'Key Data Table'!$B$57</xm:f>
            <x14:dxf>
              <font>
                <color rgb="FF9C5700"/>
              </font>
              <fill>
                <patternFill>
                  <bgColor rgb="FFFFEB9C"/>
                </patternFill>
              </fill>
            </x14:dxf>
          </x14:cfRule>
          <x14:cfRule type="cellIs" priority="5" operator="between" id="{F8FCBBC2-9CA9-4D54-A79B-CD00465B6212}">
            <xm:f>'Key Data Table'!$B$57</xm:f>
            <xm:f>'Key Data Table'!$B$58</xm:f>
            <x14:dxf>
              <font>
                <color rgb="FF9C0006"/>
              </font>
              <fill>
                <patternFill>
                  <bgColor rgb="FFFFC7CE"/>
                </patternFill>
              </fill>
            </x14:dxf>
          </x14:cfRule>
          <x14:cfRule type="cellIs" priority="7" operator="greaterThan" id="{82E2FC5B-FD48-426D-8818-4FDEE18297C5}">
            <xm:f>'Key Data Table'!$B$59</xm:f>
            <x14:dxf>
              <font>
                <color theme="0"/>
              </font>
              <fill>
                <patternFill>
                  <bgColor rgb="FF002060"/>
                </patternFill>
              </fill>
            </x14:dxf>
          </x14:cfRule>
          <x14:cfRule type="cellIs" priority="1" operator="lessThan" id="{EEB7507B-F510-4114-97F7-7776212DB881}">
            <xm:f>'Key Data Table'!$B$54</xm:f>
            <x14:dxf>
              <font>
                <color theme="0"/>
              </font>
              <fill>
                <patternFill>
                  <bgColor rgb="FF00B050"/>
                </patternFill>
              </fill>
            </x14:dxf>
          </x14:cfRule>
          <x14:cfRule type="cellIs" priority="6" operator="between" id="{47BB133D-CAD5-4A6C-8CDB-50433EBFABA9}">
            <xm:f>'Key Data Table'!$B$58</xm:f>
            <xm:f>'Key Data Table'!$B$59</xm:f>
            <x14:dxf>
              <font>
                <color theme="0"/>
              </font>
              <fill>
                <patternFill>
                  <bgColor rgb="FFFF0000"/>
                </patternFill>
              </fill>
            </x14:dxf>
          </x14:cfRule>
          <xm:sqref>M22:P22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CD66643-1A5F-4E53-A209-6B6328552BA7}">
          <x14:formula1>
            <xm:f>'Rates (%) LGA'!$B$2:$B$130</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B799-217A-4321-B497-3FDAD46CEC2D}">
  <sheetPr>
    <tabColor rgb="FF92D050"/>
  </sheetPr>
  <dimension ref="A1:X61"/>
  <sheetViews>
    <sheetView topLeftCell="B1" zoomScale="85" zoomScaleNormal="85" workbookViewId="0">
      <selection activeCell="C6" sqref="C6:E6"/>
    </sheetView>
  </sheetViews>
  <sheetFormatPr defaultColWidth="0" defaultRowHeight="14.4" customHeight="1" zeroHeight="1" x14ac:dyDescent="0.3"/>
  <cols>
    <col min="1" max="1" width="2" style="20" hidden="1" customWidth="1"/>
    <col min="2" max="2" width="2.33203125" style="20" customWidth="1"/>
    <col min="3" max="3" width="1.5546875" style="20" customWidth="1"/>
    <col min="4" max="4" width="27.6640625" style="20" customWidth="1"/>
    <col min="5" max="7" width="13.5546875" style="20" customWidth="1"/>
    <col min="8" max="8" width="13.88671875" style="20" customWidth="1"/>
    <col min="9" max="9" width="13.5546875" style="20" customWidth="1"/>
    <col min="10" max="10" width="4.44140625" style="20" customWidth="1"/>
    <col min="11" max="11" width="1.33203125" style="20" customWidth="1"/>
    <col min="12" max="12" width="28" style="20" customWidth="1"/>
    <col min="13" max="16" width="13.6640625" style="20" customWidth="1"/>
    <col min="17" max="17" width="3.6640625" style="20" customWidth="1"/>
    <col min="18" max="24" width="0" style="20" hidden="1" customWidth="1"/>
    <col min="25" max="16384" width="8.6640625" style="20" hidden="1"/>
  </cols>
  <sheetData>
    <row r="1" spans="1:24" x14ac:dyDescent="0.3">
      <c r="A1" s="71"/>
      <c r="B1" s="17"/>
      <c r="C1" s="18"/>
      <c r="D1" s="18"/>
      <c r="E1" s="18"/>
      <c r="F1" s="18"/>
      <c r="G1" s="18"/>
      <c r="H1" s="18"/>
      <c r="I1" s="18"/>
      <c r="J1" s="18"/>
      <c r="K1" s="18"/>
      <c r="L1" s="18"/>
      <c r="M1" s="18"/>
      <c r="N1" s="18"/>
      <c r="O1" s="18"/>
      <c r="P1" s="18"/>
      <c r="Q1" s="19"/>
    </row>
    <row r="2" spans="1:24" x14ac:dyDescent="0.3">
      <c r="A2" s="72"/>
      <c r="B2" s="21"/>
      <c r="C2" s="55"/>
      <c r="D2" s="55"/>
      <c r="G2" s="55"/>
      <c r="H2" s="55"/>
      <c r="I2" s="55"/>
      <c r="J2" s="55"/>
      <c r="K2" s="55"/>
      <c r="L2" s="55"/>
      <c r="M2" s="55"/>
      <c r="N2" s="55"/>
      <c r="Q2" s="22"/>
    </row>
    <row r="3" spans="1:24" x14ac:dyDescent="0.3">
      <c r="A3" s="72"/>
      <c r="B3" s="21"/>
      <c r="C3" s="55"/>
      <c r="D3" s="55"/>
      <c r="G3" s="55"/>
      <c r="H3" s="55"/>
      <c r="I3" s="55"/>
      <c r="J3" s="55"/>
      <c r="K3" s="55"/>
      <c r="L3" s="55"/>
      <c r="M3" s="55"/>
      <c r="N3" s="55"/>
      <c r="P3" s="55"/>
      <c r="Q3" s="22"/>
    </row>
    <row r="4" spans="1:24" ht="6" customHeight="1" thickBot="1" x14ac:dyDescent="0.35">
      <c r="A4" s="72"/>
      <c r="B4" s="21"/>
      <c r="C4" s="55"/>
      <c r="D4" s="55"/>
      <c r="E4" s="55"/>
      <c r="F4" s="55"/>
      <c r="G4" s="55"/>
      <c r="H4" s="55"/>
      <c r="I4" s="55"/>
      <c r="J4" s="55"/>
      <c r="K4" s="55"/>
      <c r="L4" s="55"/>
      <c r="M4" s="55"/>
      <c r="N4" s="55"/>
      <c r="P4" s="55"/>
      <c r="Q4" s="22"/>
    </row>
    <row r="5" spans="1:24" ht="16.95" customHeight="1" thickBot="1" x14ac:dyDescent="0.35">
      <c r="A5" s="72"/>
      <c r="B5" s="23"/>
      <c r="C5" s="142" t="s">
        <v>1287</v>
      </c>
      <c r="D5" s="143"/>
      <c r="E5" s="55"/>
      <c r="F5" s="73"/>
      <c r="G5" s="55"/>
      <c r="H5" s="55"/>
      <c r="I5" s="134" t="s">
        <v>1288</v>
      </c>
      <c r="J5" s="135"/>
      <c r="K5" s="135"/>
      <c r="L5" s="136"/>
      <c r="M5" s="55"/>
      <c r="N5" s="137" t="s">
        <v>3</v>
      </c>
      <c r="O5" s="24" t="s">
        <v>4</v>
      </c>
      <c r="P5" s="25">
        <v>13.4</v>
      </c>
      <c r="Q5" s="22"/>
    </row>
    <row r="6" spans="1:24" ht="16.95" customHeight="1" x14ac:dyDescent="0.3">
      <c r="A6" s="72"/>
      <c r="B6" s="21"/>
      <c r="C6" s="140" t="s">
        <v>888</v>
      </c>
      <c r="D6" s="141"/>
      <c r="E6" s="141"/>
      <c r="F6" s="74"/>
      <c r="G6" s="55"/>
      <c r="H6" s="55"/>
      <c r="I6" s="144">
        <v>2021</v>
      </c>
      <c r="J6" s="145"/>
      <c r="K6" s="146"/>
      <c r="L6" s="26">
        <f>VLOOKUP(C6,'Rates (%) SA4'!B1:C29,2,FALSE)</f>
        <v>14.77</v>
      </c>
      <c r="M6" s="75">
        <f>L6-IF(D13="Greater Sydney",P6,P7)</f>
        <v>1.0700000000000003</v>
      </c>
      <c r="N6" s="138"/>
      <c r="O6" s="27" t="s">
        <v>6</v>
      </c>
      <c r="P6" s="28">
        <v>13.2</v>
      </c>
      <c r="Q6" s="22"/>
    </row>
    <row r="7" spans="1:24" ht="16.95" customHeight="1" thickBot="1" x14ac:dyDescent="0.35">
      <c r="A7" s="72"/>
      <c r="B7" s="29"/>
      <c r="C7" s="55"/>
      <c r="D7" s="76" t="s">
        <v>7</v>
      </c>
      <c r="E7" s="55"/>
      <c r="F7" s="55"/>
      <c r="G7" s="55"/>
      <c r="H7" s="55"/>
      <c r="I7" s="128" t="s">
        <v>10</v>
      </c>
      <c r="J7" s="129"/>
      <c r="K7" s="130"/>
      <c r="L7" s="30">
        <f>IFERROR((M6)/IF(D13="Rest of NSW",P7,P6),)</f>
        <v>7.8102189781021916E-2</v>
      </c>
      <c r="M7" s="55"/>
      <c r="N7" s="139"/>
      <c r="O7" s="31" t="s">
        <v>9</v>
      </c>
      <c r="P7" s="32">
        <v>13.7</v>
      </c>
      <c r="Q7" s="22"/>
    </row>
    <row r="8" spans="1:24" ht="12.6" customHeight="1" thickBot="1" x14ac:dyDescent="0.35">
      <c r="A8" s="72"/>
      <c r="B8" s="29"/>
      <c r="C8" s="78"/>
      <c r="D8" s="76" t="str">
        <f>VLOOKUP(C6,'SA2 Mapping'!F1:H645,3,FALSE)</f>
        <v>Rest of NSW</v>
      </c>
      <c r="E8" s="55"/>
      <c r="F8" s="55"/>
      <c r="G8" s="55"/>
      <c r="H8" s="55"/>
      <c r="I8" s="55"/>
      <c r="J8" s="55"/>
      <c r="K8" s="55"/>
      <c r="M8" s="55"/>
      <c r="N8" s="33"/>
      <c r="O8" s="55"/>
      <c r="P8" s="55"/>
      <c r="Q8" s="22"/>
    </row>
    <row r="9" spans="1:24" ht="18" x14ac:dyDescent="0.35">
      <c r="A9" s="72"/>
      <c r="B9" s="21"/>
      <c r="C9" s="17"/>
      <c r="D9" s="86" t="s">
        <v>11</v>
      </c>
      <c r="E9" s="18"/>
      <c r="F9" s="18"/>
      <c r="G9" s="18"/>
      <c r="H9" s="18"/>
      <c r="I9" s="19"/>
      <c r="J9" s="55"/>
      <c r="K9" s="17"/>
      <c r="L9" s="86" t="s">
        <v>12</v>
      </c>
      <c r="M9" s="18"/>
      <c r="N9" s="18"/>
      <c r="O9" s="18"/>
      <c r="P9" s="19"/>
      <c r="Q9" s="22"/>
    </row>
    <row r="10" spans="1:24" ht="4.95" customHeight="1" x14ac:dyDescent="0.35">
      <c r="A10" s="72"/>
      <c r="B10" s="21"/>
      <c r="C10" s="21"/>
      <c r="D10" s="54"/>
      <c r="E10" s="55"/>
      <c r="F10" s="55"/>
      <c r="G10" s="55"/>
      <c r="H10" s="55"/>
      <c r="I10" s="22"/>
      <c r="J10" s="55"/>
      <c r="K10" s="21"/>
      <c r="L10" s="54"/>
      <c r="M10" s="55"/>
      <c r="N10" s="55"/>
      <c r="O10" s="55"/>
      <c r="P10" s="22"/>
      <c r="Q10" s="22"/>
    </row>
    <row r="11" spans="1:24" s="38" customFormat="1" ht="28.8" x14ac:dyDescent="0.3">
      <c r="A11" s="79"/>
      <c r="B11" s="34"/>
      <c r="C11" s="34"/>
      <c r="D11" s="56" t="s">
        <v>13</v>
      </c>
      <c r="E11" s="80" t="s">
        <v>14</v>
      </c>
      <c r="F11" s="80" t="s">
        <v>15</v>
      </c>
      <c r="G11" s="80" t="s">
        <v>16</v>
      </c>
      <c r="H11" s="80" t="s">
        <v>17</v>
      </c>
      <c r="I11" s="35"/>
      <c r="J11" s="81"/>
      <c r="K11" s="34"/>
      <c r="L11" s="56" t="s">
        <v>13</v>
      </c>
      <c r="M11" s="57" t="s">
        <v>18</v>
      </c>
      <c r="N11" s="57" t="s">
        <v>19</v>
      </c>
      <c r="O11" s="57" t="s">
        <v>20</v>
      </c>
      <c r="P11" s="36" t="s">
        <v>21</v>
      </c>
      <c r="Q11" s="37"/>
      <c r="S11" s="20"/>
      <c r="T11" s="20"/>
      <c r="U11" s="20"/>
      <c r="V11" s="20"/>
      <c r="W11" s="20"/>
      <c r="X11" s="20"/>
    </row>
    <row r="12" spans="1:24" x14ac:dyDescent="0.3">
      <c r="A12" s="72"/>
      <c r="B12" s="21"/>
      <c r="C12" s="21"/>
      <c r="D12" s="58" t="str">
        <f>$C$6</f>
        <v>New England and North West</v>
      </c>
      <c r="E12" s="59">
        <f>VLOOKUP($C$6,'Rates (%) SA4'!$B$1:$Z$29,'Changes (% of rates)'!D645,FALSE)</f>
        <v>14.91</v>
      </c>
      <c r="F12" s="59">
        <f>VLOOKUP($C$6,'Rates (%) SA4'!$B$1:$Z$29,'Changes (% of rates)'!E645,FALSE)</f>
        <v>17.18</v>
      </c>
      <c r="G12" s="59">
        <f>VLOOKUP($C$6,'Rates (%) SA4'!$B$1:$Z$29,'Changes (% of rates)'!F645,FALSE)</f>
        <v>14.2</v>
      </c>
      <c r="H12" s="59">
        <f>VLOOKUP($C$6,'Rates (%) SA4'!$B$1:$Z$29,'Changes (% of rates)'!G645,FALSE)</f>
        <v>14.68</v>
      </c>
      <c r="I12" s="22"/>
      <c r="J12" s="55"/>
      <c r="K12" s="21"/>
      <c r="L12" s="58" t="str">
        <f>C6</f>
        <v>New England and North West</v>
      </c>
      <c r="M12" s="59">
        <f>VLOOKUP($C$6,'Rates (%) SA4'!$B$1:$Z$29,'Changes (% of rates)'!J645,FALSE)</f>
        <v>25.4</v>
      </c>
      <c r="N12" s="59">
        <f>VLOOKUP($C$6,'Rates (%) SA4'!$B$1:$Z$29,'Changes (% of rates)'!K645,FALSE)</f>
        <v>10.45</v>
      </c>
      <c r="O12" s="59">
        <f>VLOOKUP($C$6,'Rates (%) SA4'!$B$1:$Z$29,'Changes (% of rates)'!L645,FALSE)</f>
        <v>11.31</v>
      </c>
      <c r="P12" s="49">
        <f>VLOOKUP($C$6,'Rates (%) SA4'!$B$1:$Z$29,'Changes (% of rates)'!M645,FALSE)</f>
        <v>31.44</v>
      </c>
      <c r="Q12" s="22"/>
    </row>
    <row r="13" spans="1:24" x14ac:dyDescent="0.3">
      <c r="A13" s="72"/>
      <c r="B13" s="21"/>
      <c r="C13" s="21"/>
      <c r="D13" s="55" t="str">
        <f>$D$8</f>
        <v>Rest of NSW</v>
      </c>
      <c r="E13" s="59">
        <f>VLOOKUP($D$13,'Key Data Table'!$27:$30,'Key Data Table'!B32,FALSE)</f>
        <v>12.8</v>
      </c>
      <c r="F13" s="59">
        <f>VLOOKUP($D$13,'Key Data Table'!$27:$30,'Key Data Table'!C32,FALSE)</f>
        <v>15.1</v>
      </c>
      <c r="G13" s="59">
        <f>VLOOKUP($D$13,'Key Data Table'!$27:$30,'Key Data Table'!D32,FALSE)</f>
        <v>13.7</v>
      </c>
      <c r="H13" s="59">
        <f>VLOOKUP($D$13,'Key Data Table'!$27:$30,'Key Data Table'!E32,FALSE)</f>
        <v>14</v>
      </c>
      <c r="I13" s="22"/>
      <c r="J13" s="55"/>
      <c r="K13" s="21"/>
      <c r="L13" s="55" t="str">
        <f>D8</f>
        <v>Rest of NSW</v>
      </c>
      <c r="M13" s="59">
        <f>VLOOKUP($D$13,'Key Data Table'!$27:$30,'Key Data Table'!H32,FALSE)</f>
        <v>24.5</v>
      </c>
      <c r="N13" s="59">
        <f>VLOOKUP($D$13,'Key Data Table'!$27:$30,'Key Data Table'!I32,FALSE)</f>
        <v>11.1</v>
      </c>
      <c r="O13" s="59">
        <f>VLOOKUP($D$13,'Key Data Table'!$27:$30,'Key Data Table'!J32,FALSE)</f>
        <v>9.1999999999999993</v>
      </c>
      <c r="P13" s="49">
        <f>VLOOKUP($D$13,'Key Data Table'!$27:$30,'Key Data Table'!K32,FALSE)</f>
        <v>28.5</v>
      </c>
      <c r="Q13" s="22"/>
    </row>
    <row r="14" spans="1:24" x14ac:dyDescent="0.3">
      <c r="A14" s="72"/>
      <c r="B14" s="21"/>
      <c r="C14" s="21"/>
      <c r="D14" s="60" t="s">
        <v>22</v>
      </c>
      <c r="E14" s="124">
        <f>IFERROR((E12-E13)/E13,)</f>
        <v>0.16484374999999996</v>
      </c>
      <c r="F14" s="124">
        <f>IFERROR((F12-F13)/F13,)</f>
        <v>0.13774834437086095</v>
      </c>
      <c r="G14" s="124">
        <f>IFERROR((G12-G13)/G13,)</f>
        <v>3.6496350364963508E-2</v>
      </c>
      <c r="H14" s="124">
        <f>IFERROR((H12-H13)/H13,)</f>
        <v>4.857142857142855E-2</v>
      </c>
      <c r="I14" s="22"/>
      <c r="J14" s="55"/>
      <c r="K14" s="21"/>
      <c r="L14" s="60" t="s">
        <v>22</v>
      </c>
      <c r="M14" s="124">
        <f>IFERROR((M12-M13)/M13,)</f>
        <v>3.6734693877550961E-2</v>
      </c>
      <c r="N14" s="124">
        <f>IFERROR((N12-N13)/N13,)</f>
        <v>-5.8558558558558592E-2</v>
      </c>
      <c r="O14" s="124">
        <f>IFERROR((O12-O13)/O13,)</f>
        <v>0.22934782608695667</v>
      </c>
      <c r="P14" s="124">
        <f>IFERROR((P12-P13)/P13,)</f>
        <v>0.10315789473684216</v>
      </c>
      <c r="Q14" s="22"/>
    </row>
    <row r="15" spans="1:24" ht="15" thickBot="1" x14ac:dyDescent="0.35">
      <c r="A15" s="72"/>
      <c r="B15" s="21"/>
      <c r="C15" s="40"/>
      <c r="D15" s="121"/>
      <c r="E15" s="122"/>
      <c r="F15" s="122"/>
      <c r="G15" s="122"/>
      <c r="H15" s="121"/>
      <c r="I15" s="123"/>
      <c r="J15" s="55"/>
      <c r="K15" s="40"/>
      <c r="L15" s="121"/>
      <c r="M15" s="122"/>
      <c r="N15" s="122"/>
      <c r="O15" s="122"/>
      <c r="P15" s="123"/>
      <c r="Q15" s="22"/>
    </row>
    <row r="16" spans="1:24" ht="15" thickBot="1" x14ac:dyDescent="0.35">
      <c r="A16" s="72"/>
      <c r="B16" s="21"/>
      <c r="C16" s="55"/>
      <c r="D16" s="55"/>
      <c r="E16" s="39"/>
      <c r="F16" s="39"/>
      <c r="G16" s="39"/>
      <c r="H16" s="39"/>
      <c r="I16" s="55"/>
      <c r="J16" s="55"/>
      <c r="K16" s="55"/>
      <c r="L16" s="55"/>
      <c r="M16" s="39"/>
      <c r="N16" s="39"/>
      <c r="O16" s="39"/>
      <c r="P16" s="39"/>
      <c r="Q16" s="22"/>
    </row>
    <row r="17" spans="1:17" ht="18" x14ac:dyDescent="0.35">
      <c r="A17" s="72"/>
      <c r="B17" s="21"/>
      <c r="C17" s="17"/>
      <c r="D17" s="86" t="s">
        <v>24</v>
      </c>
      <c r="E17" s="18"/>
      <c r="F17" s="18"/>
      <c r="G17" s="18"/>
      <c r="H17" s="18"/>
      <c r="I17" s="19"/>
      <c r="J17" s="55"/>
      <c r="K17" s="17"/>
      <c r="L17" s="86" t="s">
        <v>25</v>
      </c>
      <c r="M17" s="18"/>
      <c r="N17" s="18"/>
      <c r="O17" s="18"/>
      <c r="P17" s="19"/>
      <c r="Q17" s="22"/>
    </row>
    <row r="18" spans="1:17" ht="4.95" customHeight="1" x14ac:dyDescent="0.35">
      <c r="A18" s="72"/>
      <c r="B18" s="21"/>
      <c r="C18" s="21"/>
      <c r="D18" s="54"/>
      <c r="E18" s="55"/>
      <c r="F18" s="55"/>
      <c r="G18" s="55"/>
      <c r="H18" s="55"/>
      <c r="I18" s="22"/>
      <c r="J18" s="55"/>
      <c r="K18" s="21"/>
      <c r="L18" s="54"/>
      <c r="M18" s="55"/>
      <c r="N18" s="55"/>
      <c r="O18" s="55"/>
      <c r="P18" s="22"/>
      <c r="Q18" s="22"/>
    </row>
    <row r="19" spans="1:17" ht="28.8" x14ac:dyDescent="0.3">
      <c r="A19" s="72"/>
      <c r="B19" s="21"/>
      <c r="C19" s="21"/>
      <c r="D19" s="56" t="s">
        <v>13</v>
      </c>
      <c r="E19" s="57" t="s">
        <v>26</v>
      </c>
      <c r="F19" s="57" t="s">
        <v>27</v>
      </c>
      <c r="G19" s="57" t="s">
        <v>28</v>
      </c>
      <c r="H19" s="57" t="s">
        <v>29</v>
      </c>
      <c r="I19" s="36" t="s">
        <v>30</v>
      </c>
      <c r="J19" s="82"/>
      <c r="K19" s="43"/>
      <c r="L19" s="56" t="s">
        <v>13</v>
      </c>
      <c r="M19" s="57" t="s">
        <v>31</v>
      </c>
      <c r="N19" s="57" t="s">
        <v>32</v>
      </c>
      <c r="O19" s="57" t="s">
        <v>33</v>
      </c>
      <c r="P19" s="36" t="s">
        <v>34</v>
      </c>
      <c r="Q19" s="22"/>
    </row>
    <row r="20" spans="1:17" x14ac:dyDescent="0.3">
      <c r="A20" s="72"/>
      <c r="B20" s="21"/>
      <c r="C20" s="21"/>
      <c r="D20" s="58" t="str">
        <f>C6</f>
        <v>New England and North West</v>
      </c>
      <c r="E20" s="59">
        <f>VLOOKUP($C$6,'Rates (%) SA4'!$B$1:$Z$29,'Changes (% of rates)'!N645,FALSE)</f>
        <v>2.86</v>
      </c>
      <c r="F20" s="59">
        <f>VLOOKUP($C$6,'Rates (%) SA4'!$B$1:$Z$29,'Changes (% of rates)'!O645,FALSE)</f>
        <v>9.74</v>
      </c>
      <c r="G20" s="59">
        <f>VLOOKUP($C$6,'Rates (%) SA4'!$B$1:$Z$29,'Changes (% of rates)'!P645,FALSE)</f>
        <v>38.97</v>
      </c>
      <c r="H20" s="59">
        <f>VLOOKUP($C$6,'Rates (%) SA4'!$B$1:$Z$29,'Changes (% of rates)'!Q645,FALSE)</f>
        <v>39.64</v>
      </c>
      <c r="I20" s="49">
        <f>VLOOKUP($C$6,'Rates (%) SA4'!$B$1:$Z$29,'Changes (% of rates)'!R645,FALSE)</f>
        <v>17.54</v>
      </c>
      <c r="J20" s="55"/>
      <c r="K20" s="21"/>
      <c r="L20" s="58" t="str">
        <f>C6</f>
        <v>New England and North West</v>
      </c>
      <c r="M20" s="59">
        <f>VLOOKUP($C$6,'Rates (%) SA4'!$B$1:$Z$29,'Changes (% of rates)'!S645,FALSE)</f>
        <v>9</v>
      </c>
      <c r="N20" s="59">
        <f>VLOOKUP($C$6,'Rates (%) SA4'!$B$1:$Z$29,'Changes (% of rates)'!T645,FALSE)</f>
        <v>11.08</v>
      </c>
      <c r="O20" s="59">
        <f>VLOOKUP($C$6,'Rates (%) SA4'!$B$1:$Z$29,'Changes (% of rates)'!U645,FALSE)</f>
        <v>23.56</v>
      </c>
      <c r="P20" s="49">
        <f>VLOOKUP($C$6,'Rates (%) SA4'!$B$1:$Z$29,'Changes (% of rates)'!V645,FALSE)</f>
        <v>55.75</v>
      </c>
      <c r="Q20" s="22"/>
    </row>
    <row r="21" spans="1:17" x14ac:dyDescent="0.3">
      <c r="A21" s="72"/>
      <c r="B21" s="21"/>
      <c r="C21" s="21"/>
      <c r="D21" s="55" t="str">
        <f>D8</f>
        <v>Rest of NSW</v>
      </c>
      <c r="E21" s="59">
        <f>VLOOKUP($D$13,'Key Data Table'!$27:$30,'Key Data Table'!L32,FALSE)</f>
        <v>2.9</v>
      </c>
      <c r="F21" s="59">
        <f>VLOOKUP($D$13,'Key Data Table'!$27:$30,'Key Data Table'!M32,FALSE)</f>
        <v>10.1</v>
      </c>
      <c r="G21" s="59">
        <f>VLOOKUP($D$13,'Key Data Table'!$27:$30,'Key Data Table'!N32,FALSE)</f>
        <v>38.799999999999997</v>
      </c>
      <c r="H21" s="59">
        <f>VLOOKUP($D$13,'Key Data Table'!$27:$30,'Key Data Table'!O32,FALSE)</f>
        <v>37.1</v>
      </c>
      <c r="I21" s="49">
        <f>VLOOKUP($D$13,'Key Data Table'!$27:$30,'Key Data Table'!P32,FALSE)</f>
        <v>16.7</v>
      </c>
      <c r="J21" s="55"/>
      <c r="K21" s="21"/>
      <c r="L21" s="55" t="str">
        <f>D8</f>
        <v>Rest of NSW</v>
      </c>
      <c r="M21" s="59">
        <f>VLOOKUP($D$13,'Key Data Table'!$27:$30,'Key Data Table'!Q32,FALSE)</f>
        <v>8.6</v>
      </c>
      <c r="N21" s="59">
        <f>VLOOKUP($D$13,'Key Data Table'!$27:$30,'Key Data Table'!R32,FALSE)</f>
        <v>9.6</v>
      </c>
      <c r="O21" s="59">
        <f>VLOOKUP($D$13,'Key Data Table'!$27:$30,'Key Data Table'!S32,FALSE)</f>
        <v>22.3</v>
      </c>
      <c r="P21" s="49">
        <f>VLOOKUP($D$13,'Key Data Table'!$27:$30,'Key Data Table'!T32,FALSE)</f>
        <v>58.1</v>
      </c>
      <c r="Q21" s="22"/>
    </row>
    <row r="22" spans="1:17" x14ac:dyDescent="0.3">
      <c r="A22" s="72"/>
      <c r="B22" s="21"/>
      <c r="C22" s="21"/>
      <c r="D22" s="60" t="s">
        <v>22</v>
      </c>
      <c r="E22" s="124">
        <f>IFERROR((E20-E21)/E21,)</f>
        <v>-1.3793103448275874E-2</v>
      </c>
      <c r="F22" s="124">
        <f>IFERROR((F20-F21)/F21,)</f>
        <v>-3.5643564356435592E-2</v>
      </c>
      <c r="G22" s="124">
        <f>IFERROR((G20-G21)/G21,)</f>
        <v>4.3814432989691164E-3</v>
      </c>
      <c r="H22" s="124">
        <f>IFERROR((H20-H21)/H21,)</f>
        <v>6.846361185983825E-2</v>
      </c>
      <c r="I22" s="124">
        <f>IFERROR((I20-I21)/I21,)</f>
        <v>5.0299401197604787E-2</v>
      </c>
      <c r="J22" s="55"/>
      <c r="K22" s="21"/>
      <c r="L22" s="60" t="s">
        <v>22</v>
      </c>
      <c r="M22" s="124">
        <f>IFERROR((M20-M21)/M21,)</f>
        <v>4.6511627906976785E-2</v>
      </c>
      <c r="N22" s="124">
        <f>IFERROR((N20-N21)/N21,)</f>
        <v>0.15416666666666673</v>
      </c>
      <c r="O22" s="124">
        <f>IFERROR((O20-O21)/O21,)</f>
        <v>5.6502242152466277E-2</v>
      </c>
      <c r="P22" s="124">
        <f>IFERROR((P20-P21)/P21,)</f>
        <v>-4.0447504302926013E-2</v>
      </c>
      <c r="Q22" s="22"/>
    </row>
    <row r="23" spans="1:17" ht="15" thickBot="1" x14ac:dyDescent="0.35">
      <c r="A23" s="72"/>
      <c r="B23" s="21"/>
      <c r="C23" s="40"/>
      <c r="D23" s="121"/>
      <c r="E23" s="122"/>
      <c r="F23" s="122"/>
      <c r="G23" s="122"/>
      <c r="H23" s="122"/>
      <c r="I23" s="88"/>
      <c r="J23" s="55"/>
      <c r="K23" s="40"/>
      <c r="L23" s="121"/>
      <c r="M23" s="122"/>
      <c r="N23" s="122"/>
      <c r="O23" s="122"/>
      <c r="P23" s="88"/>
      <c r="Q23" s="22"/>
    </row>
    <row r="24" spans="1:17" ht="19.2" customHeight="1" thickBot="1" x14ac:dyDescent="0.35">
      <c r="A24" s="72"/>
      <c r="B24" s="21"/>
      <c r="C24" s="55"/>
      <c r="D24" s="55"/>
      <c r="E24" s="55"/>
      <c r="F24" s="55"/>
      <c r="G24" s="55"/>
      <c r="H24" s="55"/>
      <c r="I24" s="55"/>
      <c r="J24" s="55"/>
      <c r="K24" s="55"/>
      <c r="L24" s="55"/>
      <c r="M24" s="55"/>
      <c r="N24" s="55"/>
      <c r="O24" s="55"/>
      <c r="P24" s="55"/>
      <c r="Q24" s="22"/>
    </row>
    <row r="25" spans="1:17" ht="19.2" customHeight="1" x14ac:dyDescent="0.35">
      <c r="A25" s="72"/>
      <c r="B25" s="21"/>
      <c r="C25" s="17"/>
      <c r="D25" s="86" t="s">
        <v>35</v>
      </c>
      <c r="E25" s="18"/>
      <c r="F25" s="19"/>
      <c r="G25" s="55"/>
      <c r="H25" s="55"/>
      <c r="I25" s="55"/>
      <c r="J25" s="55"/>
      <c r="K25" s="55"/>
      <c r="L25" s="55"/>
      <c r="M25" s="55"/>
      <c r="N25" s="55"/>
      <c r="O25" s="55"/>
      <c r="P25" s="55"/>
      <c r="Q25" s="22"/>
    </row>
    <row r="26" spans="1:17" ht="0.6" customHeight="1" x14ac:dyDescent="0.35">
      <c r="A26" s="72"/>
      <c r="B26" s="21"/>
      <c r="C26" s="21"/>
      <c r="D26" s="54"/>
      <c r="E26" s="55"/>
      <c r="F26" s="22"/>
      <c r="G26" s="55"/>
      <c r="H26" s="55"/>
      <c r="I26" s="55"/>
      <c r="J26" s="55"/>
      <c r="K26" s="55"/>
      <c r="L26" s="55"/>
      <c r="M26" s="55"/>
      <c r="N26" s="55"/>
      <c r="O26" s="55"/>
      <c r="P26" s="55"/>
      <c r="Q26" s="22"/>
    </row>
    <row r="27" spans="1:17" ht="14.7" customHeight="1" x14ac:dyDescent="0.3">
      <c r="A27" s="72"/>
      <c r="B27" s="21"/>
      <c r="C27" s="34"/>
      <c r="D27" s="56" t="s">
        <v>13</v>
      </c>
      <c r="E27" s="80" t="s">
        <v>36</v>
      </c>
      <c r="F27" s="113" t="s">
        <v>37</v>
      </c>
      <c r="G27" s="80"/>
      <c r="H27" s="80"/>
      <c r="I27" s="81"/>
      <c r="J27" s="55"/>
      <c r="K27" s="55"/>
      <c r="L27" s="55"/>
      <c r="M27" s="55"/>
      <c r="N27" s="55"/>
      <c r="O27" s="55"/>
      <c r="P27" s="55"/>
      <c r="Q27" s="22"/>
    </row>
    <row r="28" spans="1:17" ht="14.7" customHeight="1" x14ac:dyDescent="0.3">
      <c r="A28" s="72"/>
      <c r="B28" s="21"/>
      <c r="C28" s="21"/>
      <c r="D28" s="58" t="str">
        <f>$C$6</f>
        <v>New England and North West</v>
      </c>
      <c r="E28" s="59">
        <f>VLOOKUP($C$6,'Rates (%) SA4'!$B$1:$Z$29,7,FALSE)</f>
        <v>15.5</v>
      </c>
      <c r="F28" s="49">
        <f>VLOOKUP($C$6,'Rates (%) SA4'!$B$1:$Z$29,7,FALSE)</f>
        <v>15.5</v>
      </c>
      <c r="G28" s="55"/>
      <c r="H28" s="55"/>
      <c r="I28" s="55"/>
      <c r="J28" s="55"/>
      <c r="K28" s="55"/>
      <c r="L28" s="55"/>
      <c r="M28" s="55"/>
      <c r="N28" s="55"/>
      <c r="O28" s="55"/>
      <c r="P28" s="55"/>
      <c r="Q28" s="22"/>
    </row>
    <row r="29" spans="1:17" ht="14.7" customHeight="1" x14ac:dyDescent="0.3">
      <c r="A29" s="72"/>
      <c r="B29" s="21"/>
      <c r="C29" s="21"/>
      <c r="D29" s="55" t="str">
        <f>$D$8</f>
        <v>Rest of NSW</v>
      </c>
      <c r="E29" s="59">
        <f>VLOOKUP($D$13,'Key Data Table'!$27:$30,'Key Data Table'!F32,FALSE)</f>
        <v>14.7</v>
      </c>
      <c r="F29" s="49">
        <f>VLOOKUP($D$13,'Key Data Table'!$27:$30,'Key Data Table'!G32,FALSE)</f>
        <v>13.4</v>
      </c>
      <c r="G29" s="55"/>
      <c r="H29" s="55"/>
      <c r="I29" s="55"/>
      <c r="J29" s="55"/>
      <c r="K29" s="55"/>
      <c r="L29" s="55"/>
      <c r="M29" s="55"/>
      <c r="N29" s="55"/>
      <c r="O29" s="55"/>
      <c r="P29" s="55"/>
      <c r="Q29" s="22"/>
    </row>
    <row r="30" spans="1:17" ht="14.7" customHeight="1" x14ac:dyDescent="0.3">
      <c r="A30" s="72"/>
      <c r="B30" s="21"/>
      <c r="C30" s="21"/>
      <c r="D30" s="60" t="s">
        <v>22</v>
      </c>
      <c r="E30" s="124">
        <f>IFERROR((E28-E29)/E29,)</f>
        <v>5.4421768707483047E-2</v>
      </c>
      <c r="F30" s="124">
        <f>IFERROR((F28-F29)/F29,)</f>
        <v>0.15671641791044774</v>
      </c>
      <c r="G30" s="55"/>
      <c r="H30" s="55"/>
      <c r="I30" s="55"/>
      <c r="J30" s="55"/>
      <c r="K30" s="55"/>
      <c r="L30" s="55"/>
      <c r="M30" s="55"/>
      <c r="N30" s="55"/>
      <c r="O30" s="55"/>
      <c r="P30" s="55"/>
      <c r="Q30" s="22"/>
    </row>
    <row r="31" spans="1:17" ht="14.7" customHeight="1" thickBot="1" x14ac:dyDescent="0.35">
      <c r="A31" s="72"/>
      <c r="B31" s="21"/>
      <c r="C31" s="40"/>
      <c r="D31" s="121"/>
      <c r="E31" s="122"/>
      <c r="F31" s="88"/>
      <c r="G31" s="48"/>
      <c r="H31" s="62"/>
      <c r="I31" s="62"/>
      <c r="J31" s="55"/>
      <c r="K31" s="55"/>
      <c r="L31" s="55"/>
      <c r="M31" s="55"/>
      <c r="N31" s="55"/>
      <c r="O31" s="55"/>
      <c r="P31" s="55"/>
      <c r="Q31" s="22"/>
    </row>
    <row r="32" spans="1:17" ht="14.7" customHeight="1" thickBot="1" x14ac:dyDescent="0.35">
      <c r="A32" s="72"/>
      <c r="B32" s="114"/>
      <c r="C32" s="115"/>
      <c r="D32" s="115"/>
      <c r="E32" s="116"/>
      <c r="F32" s="116"/>
      <c r="G32" s="116"/>
      <c r="H32" s="116"/>
      <c r="I32" s="115"/>
      <c r="J32" s="115"/>
      <c r="K32" s="115"/>
      <c r="L32" s="115"/>
      <c r="M32" s="115"/>
      <c r="N32" s="115"/>
      <c r="O32" s="115"/>
      <c r="P32" s="115"/>
      <c r="Q32" s="117"/>
    </row>
    <row r="33" spans="1:17" ht="6" customHeight="1" thickTop="1" x14ac:dyDescent="0.3">
      <c r="A33" s="72"/>
      <c r="B33" s="21"/>
      <c r="C33" s="55"/>
      <c r="D33" s="55"/>
      <c r="E33" s="63"/>
      <c r="F33" s="63"/>
      <c r="G33" s="63"/>
      <c r="H33" s="63"/>
      <c r="I33" s="55"/>
      <c r="J33" s="55"/>
      <c r="K33" s="55"/>
      <c r="L33" s="55"/>
      <c r="M33" s="55"/>
      <c r="N33" s="55"/>
      <c r="O33" s="55"/>
      <c r="P33" s="55"/>
      <c r="Q33" s="22"/>
    </row>
    <row r="34" spans="1:17" ht="14.7" customHeight="1" x14ac:dyDescent="0.3">
      <c r="A34" s="72"/>
      <c r="B34" s="21"/>
      <c r="C34" s="120" t="s">
        <v>1082</v>
      </c>
      <c r="D34" s="55"/>
      <c r="E34" s="63"/>
      <c r="F34" s="63"/>
      <c r="G34" s="63"/>
      <c r="H34" s="63"/>
      <c r="I34" s="55"/>
      <c r="J34" s="55"/>
      <c r="K34" s="55"/>
      <c r="L34" s="55"/>
      <c r="M34" s="55"/>
      <c r="N34" s="55"/>
      <c r="O34" s="55"/>
      <c r="P34" s="55"/>
      <c r="Q34" s="22"/>
    </row>
    <row r="35" spans="1:17" ht="15" thickBot="1" x14ac:dyDescent="0.35">
      <c r="A35" s="72"/>
      <c r="B35" s="29"/>
      <c r="C35" s="78" t="s">
        <v>38</v>
      </c>
      <c r="D35" s="76"/>
      <c r="E35" s="55"/>
      <c r="F35" s="55"/>
      <c r="G35" s="55"/>
      <c r="H35" s="55"/>
      <c r="I35" s="55"/>
      <c r="J35" s="55"/>
      <c r="K35" s="55"/>
      <c r="L35" s="55"/>
      <c r="M35" s="55"/>
      <c r="N35" s="83"/>
      <c r="O35" s="55"/>
      <c r="P35" s="55"/>
      <c r="Q35" s="22"/>
    </row>
    <row r="36" spans="1:17" ht="18" x14ac:dyDescent="0.35">
      <c r="A36" s="72"/>
      <c r="B36" s="21"/>
      <c r="C36" s="17"/>
      <c r="D36" s="86" t="s">
        <v>11</v>
      </c>
      <c r="E36" s="18"/>
      <c r="F36" s="18"/>
      <c r="G36" s="18"/>
      <c r="H36" s="18"/>
      <c r="I36" s="19"/>
      <c r="J36" s="55"/>
      <c r="K36" s="17"/>
      <c r="L36" s="86" t="s">
        <v>12</v>
      </c>
      <c r="M36" s="18"/>
      <c r="N36" s="18"/>
      <c r="O36" s="18"/>
      <c r="P36" s="19"/>
      <c r="Q36" s="22"/>
    </row>
    <row r="37" spans="1:17" ht="28.8" x14ac:dyDescent="0.3">
      <c r="A37" s="72"/>
      <c r="B37" s="34"/>
      <c r="C37" s="34"/>
      <c r="D37" s="81"/>
      <c r="E37" s="80" t="s">
        <v>14</v>
      </c>
      <c r="F37" s="80" t="s">
        <v>15</v>
      </c>
      <c r="G37" s="80" t="s">
        <v>16</v>
      </c>
      <c r="H37" s="80" t="s">
        <v>17</v>
      </c>
      <c r="I37" s="35"/>
      <c r="J37" s="81"/>
      <c r="K37" s="34"/>
      <c r="L37" s="80"/>
      <c r="M37" s="84" t="s">
        <v>18</v>
      </c>
      <c r="N37" s="84" t="s">
        <v>19</v>
      </c>
      <c r="O37" s="84" t="s">
        <v>20</v>
      </c>
      <c r="P37" s="37" t="s">
        <v>21</v>
      </c>
      <c r="Q37" s="37"/>
    </row>
    <row r="38" spans="1:17" x14ac:dyDescent="0.3">
      <c r="A38" s="72"/>
      <c r="B38" s="21"/>
      <c r="C38" s="21"/>
      <c r="D38" s="58" t="str">
        <f>D20</f>
        <v>New England and North West</v>
      </c>
      <c r="E38" s="59">
        <f>VLOOKUP($D$38,'Number in Poverty - SA4'!$B:$Z,3,FALSE)</f>
        <v>5186</v>
      </c>
      <c r="F38" s="59">
        <f>VLOOKUP($D$38,'Number in Poverty - SA4'!$B:$Z,4,FALSE)</f>
        <v>3087</v>
      </c>
      <c r="G38" s="59">
        <f>VLOOKUP($D$38,'Number in Poverty - SA4'!$B:$Z,5,FALSE)</f>
        <v>10927</v>
      </c>
      <c r="H38" s="59">
        <f>VLOOKUP($D$38,'Number in Poverty - SA4'!$B:$Z,6,FALSE)</f>
        <v>5104</v>
      </c>
      <c r="I38" s="51"/>
      <c r="J38" s="55"/>
      <c r="K38" s="21"/>
      <c r="L38" s="58" t="str">
        <f>D38</f>
        <v>New England and North West</v>
      </c>
      <c r="M38" s="59">
        <f>VLOOKUP($D$38,'Number in Poverty - SA4'!$B:$Z,9,FALSE)</f>
        <v>5336</v>
      </c>
      <c r="N38" s="59">
        <f>VLOOKUP($D$38,'Number in Poverty - SA4'!$B:$Z,10,FALSE)</f>
        <v>5422</v>
      </c>
      <c r="O38" s="59">
        <f>VLOOKUP($D$38,'Number in Poverty - SA4'!$B:$Z,11,FALSE)</f>
        <v>6337</v>
      </c>
      <c r="P38" s="49">
        <f>VLOOKUP($D$38,'Number in Poverty - SA4'!$B:$Z,12,FALSE)</f>
        <v>6896</v>
      </c>
      <c r="Q38" s="22"/>
    </row>
    <row r="39" spans="1:17" x14ac:dyDescent="0.3">
      <c r="A39" s="72"/>
      <c r="B39" s="21"/>
      <c r="C39" s="21"/>
      <c r="D39" s="55"/>
      <c r="E39" s="59"/>
      <c r="F39" s="59"/>
      <c r="G39" s="59"/>
      <c r="H39" s="59"/>
      <c r="I39" s="51"/>
      <c r="J39" s="55"/>
      <c r="K39" s="21"/>
      <c r="L39" s="55"/>
      <c r="M39" s="59"/>
      <c r="N39" s="59"/>
      <c r="O39" s="59"/>
      <c r="P39" s="49"/>
      <c r="Q39" s="22"/>
    </row>
    <row r="40" spans="1:17" ht="18" x14ac:dyDescent="0.35">
      <c r="A40" s="72"/>
      <c r="B40" s="21"/>
      <c r="C40" s="21"/>
      <c r="D40" s="87" t="s">
        <v>24</v>
      </c>
      <c r="E40" s="62"/>
      <c r="F40" s="62"/>
      <c r="G40" s="62"/>
      <c r="H40" s="62"/>
      <c r="I40" s="51"/>
      <c r="J40" s="55"/>
      <c r="K40" s="21"/>
      <c r="L40" s="87" t="s">
        <v>25</v>
      </c>
      <c r="M40" s="62"/>
      <c r="N40" s="62"/>
      <c r="O40" s="62"/>
      <c r="P40" s="51"/>
      <c r="Q40" s="22"/>
    </row>
    <row r="41" spans="1:17" ht="28.8" x14ac:dyDescent="0.3">
      <c r="A41" s="72"/>
      <c r="B41" s="21"/>
      <c r="C41" s="21"/>
      <c r="D41" s="81"/>
      <c r="E41" s="84" t="s">
        <v>26</v>
      </c>
      <c r="F41" s="84" t="s">
        <v>27</v>
      </c>
      <c r="G41" s="84" t="s">
        <v>28</v>
      </c>
      <c r="H41" s="84" t="s">
        <v>29</v>
      </c>
      <c r="I41" s="37" t="s">
        <v>30</v>
      </c>
      <c r="J41" s="82"/>
      <c r="K41" s="43"/>
      <c r="L41" s="81"/>
      <c r="M41" s="84" t="s">
        <v>31</v>
      </c>
      <c r="N41" s="84" t="s">
        <v>32</v>
      </c>
      <c r="O41" s="84" t="s">
        <v>33</v>
      </c>
      <c r="P41" s="37" t="s">
        <v>34</v>
      </c>
      <c r="Q41" s="22"/>
    </row>
    <row r="42" spans="1:17" ht="15" thickBot="1" x14ac:dyDescent="0.35">
      <c r="A42" s="72"/>
      <c r="B42" s="21"/>
      <c r="C42" s="40"/>
      <c r="D42" s="44" t="str">
        <f>D38</f>
        <v>New England and North West</v>
      </c>
      <c r="E42" s="52">
        <f>VLOOKUP($D$38,'Number in Poverty - SA4'!$B:$Z,13,FALSE)</f>
        <v>1323</v>
      </c>
      <c r="F42" s="52">
        <f>VLOOKUP($D$38,'Number in Poverty - SA4'!$B:$Z,14,FALSE)</f>
        <v>2807</v>
      </c>
      <c r="G42" s="52">
        <f>VLOOKUP($D$38,'Number in Poverty - SA4'!$B:$Z,15,FALSE)</f>
        <v>1245</v>
      </c>
      <c r="H42" s="52">
        <f>VLOOKUP($D$38,'Number in Poverty - SA4'!$B:$Z,16,FALSE)</f>
        <v>8470</v>
      </c>
      <c r="I42" s="53">
        <f>VLOOKUP($D$38,'Number in Poverty - SA4'!$B:$Z,17,FALSE)</f>
        <v>5275</v>
      </c>
      <c r="J42" s="55"/>
      <c r="K42" s="40"/>
      <c r="L42" s="44" t="str">
        <f>L38</f>
        <v>New England and North West</v>
      </c>
      <c r="M42" s="52">
        <f>VLOOKUP($D$38,'Number in Poverty - SA4'!$B:$Z,18,FALSE)</f>
        <v>4490</v>
      </c>
      <c r="N42" s="52">
        <f>VLOOKUP($D$38,'Number in Poverty - SA4'!$B:$Z,19,FALSE)</f>
        <v>6585</v>
      </c>
      <c r="O42" s="52">
        <f>VLOOKUP($D$38,'Number in Poverty - SA4'!$B:$Z,20,FALSE)</f>
        <v>9449</v>
      </c>
      <c r="P42" s="53">
        <f>VLOOKUP($D$38,'Number in Poverty - SA4'!$B:$Z,21,FALSE)</f>
        <v>3099</v>
      </c>
      <c r="Q42" s="22"/>
    </row>
    <row r="43" spans="1:17" ht="15" thickBot="1" x14ac:dyDescent="0.35">
      <c r="A43" s="72"/>
      <c r="B43" s="21"/>
      <c r="C43" s="62"/>
      <c r="D43" s="62"/>
      <c r="E43" s="62"/>
      <c r="F43" s="62"/>
      <c r="G43" s="62"/>
      <c r="H43" s="62"/>
      <c r="I43" s="62"/>
      <c r="J43" s="62"/>
      <c r="K43" s="62"/>
      <c r="L43" s="62"/>
      <c r="M43" s="62"/>
      <c r="N43" s="62"/>
      <c r="O43" s="62"/>
      <c r="P43" s="62"/>
      <c r="Q43" s="22"/>
    </row>
    <row r="44" spans="1:17" ht="19.2" customHeight="1" x14ac:dyDescent="0.35">
      <c r="A44" s="72"/>
      <c r="B44" s="21"/>
      <c r="C44" s="17"/>
      <c r="D44" s="86" t="s">
        <v>35</v>
      </c>
      <c r="E44" s="18"/>
      <c r="F44" s="19"/>
      <c r="G44" s="55"/>
      <c r="H44" s="55"/>
      <c r="I44" s="55"/>
      <c r="J44" s="55"/>
      <c r="K44" s="55"/>
      <c r="L44" s="55"/>
      <c r="M44" s="55"/>
      <c r="N44" s="55"/>
      <c r="O44" s="55"/>
      <c r="P44" s="55"/>
      <c r="Q44" s="22"/>
    </row>
    <row r="45" spans="1:17" ht="0.6" customHeight="1" x14ac:dyDescent="0.35">
      <c r="A45" s="72"/>
      <c r="B45" s="21"/>
      <c r="C45" s="21"/>
      <c r="D45" s="54"/>
      <c r="E45" s="55"/>
      <c r="F45" s="22"/>
      <c r="G45" s="55"/>
      <c r="H45" s="55"/>
      <c r="I45" s="55"/>
      <c r="J45" s="55"/>
      <c r="K45" s="55"/>
      <c r="L45" s="55"/>
      <c r="M45" s="55"/>
      <c r="N45" s="55"/>
      <c r="O45" s="55"/>
      <c r="P45" s="55"/>
      <c r="Q45" s="22"/>
    </row>
    <row r="46" spans="1:17" ht="14.7" customHeight="1" x14ac:dyDescent="0.3">
      <c r="A46" s="72"/>
      <c r="B46" s="21"/>
      <c r="C46" s="34"/>
      <c r="D46" s="56"/>
      <c r="E46" s="80" t="s">
        <v>36</v>
      </c>
      <c r="F46" s="113" t="s">
        <v>37</v>
      </c>
      <c r="G46" s="80"/>
      <c r="H46" s="80"/>
      <c r="I46" s="81"/>
      <c r="J46" s="55"/>
      <c r="K46" s="55"/>
      <c r="L46" s="55"/>
      <c r="M46" s="55"/>
      <c r="N46" s="55"/>
      <c r="O46" s="55"/>
      <c r="P46" s="55"/>
      <c r="Q46" s="22"/>
    </row>
    <row r="47" spans="1:17" ht="14.7" customHeight="1" thickBot="1" x14ac:dyDescent="0.35">
      <c r="A47" s="72"/>
      <c r="B47" s="21"/>
      <c r="C47" s="40"/>
      <c r="D47" s="44" t="str">
        <f>$C$6</f>
        <v>New England and North West</v>
      </c>
      <c r="E47" s="118">
        <f>VLOOKUP($D$38,'Number in Poverty - SA4'!$B:$Z,7,FALSE)</f>
        <v>9549</v>
      </c>
      <c r="F47" s="119">
        <f>VLOOKUP($D$38,'Number in Poverty - SA4'!$B:$Z,8,FALSE)</f>
        <v>9569</v>
      </c>
      <c r="G47" s="55"/>
      <c r="H47" s="55"/>
      <c r="I47" s="55"/>
      <c r="J47" s="55"/>
      <c r="K47" s="55"/>
      <c r="L47" s="55"/>
      <c r="M47" s="55"/>
      <c r="N47" s="55"/>
      <c r="O47" s="55"/>
      <c r="P47" s="55"/>
      <c r="Q47" s="22"/>
    </row>
    <row r="48" spans="1:17" ht="14.7" customHeight="1" thickBot="1" x14ac:dyDescent="0.35">
      <c r="A48" s="72"/>
      <c r="B48" s="114"/>
      <c r="C48" s="115"/>
      <c r="D48" s="115"/>
      <c r="E48" s="116"/>
      <c r="F48" s="116"/>
      <c r="G48" s="116"/>
      <c r="H48" s="116"/>
      <c r="I48" s="115"/>
      <c r="J48" s="115"/>
      <c r="K48" s="115"/>
      <c r="L48" s="115"/>
      <c r="M48" s="115"/>
      <c r="N48" s="115"/>
      <c r="O48" s="115"/>
      <c r="P48" s="115"/>
      <c r="Q48" s="117"/>
    </row>
    <row r="49" spans="1:17" ht="6" customHeight="1" thickTop="1" x14ac:dyDescent="0.3">
      <c r="A49" s="72"/>
      <c r="B49" s="21"/>
      <c r="C49" s="55"/>
      <c r="D49" s="55"/>
      <c r="E49" s="63"/>
      <c r="F49" s="63"/>
      <c r="G49" s="63"/>
      <c r="H49" s="63"/>
      <c r="I49" s="55"/>
      <c r="J49" s="55"/>
      <c r="K49" s="55"/>
      <c r="L49" s="55"/>
      <c r="M49" s="55"/>
      <c r="N49" s="55"/>
      <c r="O49" s="55"/>
      <c r="P49" s="55"/>
      <c r="Q49" s="22"/>
    </row>
    <row r="50" spans="1:17" hidden="1" x14ac:dyDescent="0.3">
      <c r="A50" s="62"/>
      <c r="B50" s="62"/>
      <c r="C50" s="62"/>
      <c r="D50" s="62"/>
      <c r="E50" s="62"/>
      <c r="F50" s="62"/>
      <c r="G50" s="62"/>
      <c r="H50" s="62"/>
      <c r="I50" s="62"/>
      <c r="J50" s="62"/>
      <c r="K50" s="62"/>
      <c r="L50" s="62"/>
      <c r="M50" s="62"/>
      <c r="N50" s="62"/>
      <c r="O50" s="62"/>
      <c r="P50" s="62"/>
      <c r="Q50" s="62"/>
    </row>
    <row r="51" spans="1:17" ht="14.4" customHeight="1" x14ac:dyDescent="0.3"/>
    <row r="52" spans="1:17" ht="14.4" customHeight="1" x14ac:dyDescent="0.3"/>
    <row r="53" spans="1:17" ht="14.4" customHeight="1" x14ac:dyDescent="0.3"/>
    <row r="54" spans="1:17" ht="14.4" customHeight="1" x14ac:dyDescent="0.3"/>
    <row r="55" spans="1:17" ht="14.4" customHeight="1" x14ac:dyDescent="0.3"/>
    <row r="56" spans="1:17" ht="14.4" customHeight="1" x14ac:dyDescent="0.3"/>
    <row r="57" spans="1:17" ht="14.4" customHeight="1" x14ac:dyDescent="0.3"/>
    <row r="58" spans="1:17" ht="14.4" customHeight="1" x14ac:dyDescent="0.3"/>
    <row r="59" spans="1:17" ht="14.4" customHeight="1" x14ac:dyDescent="0.3"/>
    <row r="60" spans="1:17" ht="14.4" customHeight="1" x14ac:dyDescent="0.3"/>
    <row r="61" spans="1:17" ht="14.4" customHeight="1" x14ac:dyDescent="0.3"/>
  </sheetData>
  <sheetProtection algorithmName="SHA-512" hashValue="krs5yi/jzGqCJ8k8akZopEWJ3MEl2SI9dMR9n7ilBBnyHPpSQZ28Ciaqeef6SOXbBnW2ACCWPPJBks32p+GTOQ==" saltValue="st0Ck9ow9/ydYUKXZ0KBQQ==" spinCount="100000" sheet="1" autoFilter="0"/>
  <dataConsolidate/>
  <mergeCells count="6">
    <mergeCell ref="C5:D5"/>
    <mergeCell ref="I5:L5"/>
    <mergeCell ref="N5:N7"/>
    <mergeCell ref="C6:E6"/>
    <mergeCell ref="I6:K6"/>
    <mergeCell ref="I7:K7"/>
  </mergeCells>
  <conditionalFormatting sqref="E32:H34">
    <cfRule type="dataBar" priority="172">
      <dataBar>
        <cfvo type="min"/>
        <cfvo type="max"/>
        <color rgb="FFFF555A"/>
      </dataBar>
      <extLst>
        <ext xmlns:x14="http://schemas.microsoft.com/office/spreadsheetml/2009/9/main" uri="{B025F937-C7B1-47D3-B67F-A62EFF666E3E}">
          <x14:id>{DB38AAF9-1461-4FA9-A474-F6D89E28DA56}</x14:id>
        </ext>
      </extLst>
    </cfRule>
  </conditionalFormatting>
  <conditionalFormatting sqref="E48:H49">
    <cfRule type="dataBar" priority="36">
      <dataBar>
        <cfvo type="min"/>
        <cfvo type="max"/>
        <color rgb="FFFF555A"/>
      </dataBar>
      <extLst>
        <ext xmlns:x14="http://schemas.microsoft.com/office/spreadsheetml/2009/9/main" uri="{B025F937-C7B1-47D3-B67F-A62EFF666E3E}">
          <x14:id>{7580E929-ECF0-4E5F-9B95-1B24D075195B}</x14:id>
        </ext>
      </extLst>
    </cfRule>
  </conditionalFormatting>
  <conditionalFormatting sqref="O5:O7">
    <cfRule type="cellIs" dxfId="2" priority="51" operator="equal">
      <formula>$D$13</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7" operator="between" id="{C5B8D7F0-6921-490D-8BC4-BD728C2DCE47}">
            <xm:f>'Key Data Table'!$B$55</xm:f>
            <xm:f>'Key Data Table'!$B$56</xm:f>
            <x14:dxf>
              <font>
                <color rgb="FF006100"/>
              </font>
              <fill>
                <patternFill>
                  <bgColor rgb="FFC6EFCE"/>
                </patternFill>
              </fill>
            </x14:dxf>
          </x14:cfRule>
          <x14:cfRule type="cellIs" priority="18" operator="between" id="{7CDDFE60-41E8-4DDF-839B-D8EACF4BCCA8}">
            <xm:f>'Key Data Table'!$B$56</xm:f>
            <xm:f>'Key Data Table'!$B$57</xm:f>
            <x14:dxf>
              <font>
                <color rgb="FF9C5700"/>
              </font>
              <fill>
                <patternFill>
                  <bgColor rgb="FFFFEB9C"/>
                </patternFill>
              </fill>
            </x14:dxf>
          </x14:cfRule>
          <x14:cfRule type="cellIs" priority="19" operator="between" id="{00B8FF7C-0A07-4AE3-9313-4F1EC28016EC}">
            <xm:f>'Key Data Table'!$B$57</xm:f>
            <xm:f>'Key Data Table'!$B$58</xm:f>
            <x14:dxf>
              <font>
                <color rgb="FF9C0006"/>
              </font>
              <fill>
                <patternFill>
                  <bgColor rgb="FFFFC7CE"/>
                </patternFill>
              </fill>
            </x14:dxf>
          </x14:cfRule>
          <x14:cfRule type="cellIs" priority="20" operator="between" id="{2AF38BF9-7D27-492B-A8D9-8B21097033FC}">
            <xm:f>'Key Data Table'!$B$58</xm:f>
            <xm:f>'Key Data Table'!$B$59</xm:f>
            <x14:dxf>
              <font>
                <color theme="0"/>
              </font>
              <fill>
                <patternFill>
                  <bgColor rgb="FFFF0000"/>
                </patternFill>
              </fill>
            </x14:dxf>
          </x14:cfRule>
          <x14:cfRule type="cellIs" priority="21" operator="greaterThan" id="{32B0F0CA-5368-4F54-B1E6-B435D36283E9}">
            <xm:f>'Key Data Table'!$B$59</xm:f>
            <x14:dxf>
              <font>
                <color theme="0"/>
              </font>
              <fill>
                <patternFill>
                  <bgColor rgb="FF002060"/>
                </patternFill>
              </fill>
            </x14:dxf>
          </x14:cfRule>
          <x14:cfRule type="cellIs" priority="15" operator="lessThan" id="{DE04893D-8035-454B-8657-E6DB7B69D8B3}">
            <xm:f>'Key Data Table'!$B$54</xm:f>
            <x14:dxf>
              <font>
                <color theme="0"/>
              </font>
              <fill>
                <patternFill>
                  <bgColor rgb="FF00B050"/>
                </patternFill>
              </fill>
            </x14:dxf>
          </x14:cfRule>
          <x14:cfRule type="cellIs" priority="16" operator="between" id="{34070E84-2CAB-4FCC-9F45-BBA7726F5849}">
            <xm:f>'Key Data Table'!$B$54</xm:f>
            <xm:f>'Key Data Table'!$B$55</xm:f>
            <x14:dxf>
              <fill>
                <patternFill>
                  <bgColor rgb="FF92D050"/>
                </patternFill>
              </fill>
            </x14:dxf>
          </x14:cfRule>
          <xm:sqref>E30:F30</xm:sqref>
        </x14:conditionalFormatting>
        <x14:conditionalFormatting xmlns:xm="http://schemas.microsoft.com/office/excel/2006/main">
          <x14:cfRule type="cellIs" priority="35" operator="greaterThan" id="{63043BFA-7CC7-43FD-B28F-F4FC9DB2589F}">
            <xm:f>'Key Data Table'!$B$59</xm:f>
            <x14:dxf>
              <font>
                <color theme="0"/>
              </font>
              <fill>
                <patternFill>
                  <bgColor rgb="FF002060"/>
                </patternFill>
              </fill>
            </x14:dxf>
          </x14:cfRule>
          <x14:cfRule type="cellIs" priority="34" operator="between" id="{3002B473-F6C0-4F0D-A86D-968F011E6C31}">
            <xm:f>'Key Data Table'!$B$58</xm:f>
            <xm:f>'Key Data Table'!$B$59</xm:f>
            <x14:dxf>
              <font>
                <color theme="0"/>
              </font>
              <fill>
                <patternFill>
                  <bgColor rgb="FFFF0000"/>
                </patternFill>
              </fill>
            </x14:dxf>
          </x14:cfRule>
          <x14:cfRule type="cellIs" priority="33" operator="between" id="{BD5E28C4-3793-4023-A54F-7A2D3A24C300}">
            <xm:f>'Key Data Table'!$B$57</xm:f>
            <xm:f>'Key Data Table'!$B$58</xm:f>
            <x14:dxf>
              <font>
                <color rgb="FF9C0006"/>
              </font>
              <fill>
                <patternFill>
                  <bgColor rgb="FFFFC7CE"/>
                </patternFill>
              </fill>
            </x14:dxf>
          </x14:cfRule>
          <x14:cfRule type="cellIs" priority="32" operator="between" id="{FDF74C75-B78C-41A0-8056-0E906F794DEC}">
            <xm:f>'Key Data Table'!$B$56</xm:f>
            <xm:f>'Key Data Table'!$B$57</xm:f>
            <x14:dxf>
              <font>
                <color rgb="FF9C5700"/>
              </font>
              <fill>
                <patternFill>
                  <bgColor rgb="FFFFEB9C"/>
                </patternFill>
              </fill>
            </x14:dxf>
          </x14:cfRule>
          <x14:cfRule type="cellIs" priority="31" operator="between" id="{9768BF8C-1DE3-438B-B16E-E7E2CC51AF66}">
            <xm:f>'Key Data Table'!$B$55</xm:f>
            <xm:f>'Key Data Table'!$B$56</xm:f>
            <x14:dxf>
              <font>
                <color rgb="FF006100"/>
              </font>
              <fill>
                <patternFill>
                  <bgColor rgb="FFC6EFCE"/>
                </patternFill>
              </fill>
            </x14:dxf>
          </x14:cfRule>
          <x14:cfRule type="cellIs" priority="30" operator="between" id="{B1AA8DDF-4F59-4A55-B38A-9F2F7083D5A6}">
            <xm:f>'Key Data Table'!$B$54</xm:f>
            <xm:f>'Key Data Table'!$B$55</xm:f>
            <x14:dxf>
              <fill>
                <patternFill>
                  <bgColor rgb="FF92D050"/>
                </patternFill>
              </fill>
            </x14:dxf>
          </x14:cfRule>
          <x14:cfRule type="cellIs" priority="29" operator="lessThan" id="{439CF6FA-5BFE-48C1-B863-7FA0480DBB43}">
            <xm:f>'Key Data Table'!$B$54</xm:f>
            <x14:dxf>
              <font>
                <color theme="0"/>
              </font>
              <fill>
                <patternFill>
                  <bgColor rgb="FF00B050"/>
                </patternFill>
              </fill>
            </x14:dxf>
          </x14:cfRule>
          <xm:sqref>E14:H14</xm:sqref>
        </x14:conditionalFormatting>
        <x14:conditionalFormatting xmlns:xm="http://schemas.microsoft.com/office/excel/2006/main">
          <x14:cfRule type="dataBar" id="{DB38AAF9-1461-4FA9-A474-F6D89E28DA56}">
            <x14:dataBar minLength="0" maxLength="100" border="1" negativeBarBorderColorSameAsPositive="0">
              <x14:cfvo type="autoMin"/>
              <x14:cfvo type="autoMax"/>
              <x14:borderColor rgb="FFFF555A"/>
              <x14:negativeFillColor rgb="FF00B050"/>
              <x14:negativeBorderColor rgb="FFFF0000"/>
              <x14:axisColor rgb="FF000000"/>
            </x14:dataBar>
          </x14:cfRule>
          <xm:sqref>E32:H34</xm:sqref>
        </x14:conditionalFormatting>
        <x14:conditionalFormatting xmlns:xm="http://schemas.microsoft.com/office/excel/2006/main">
          <x14:cfRule type="dataBar" id="{7580E929-ECF0-4E5F-9B95-1B24D075195B}">
            <x14:dataBar minLength="0" maxLength="100" border="1" negativeBarBorderColorSameAsPositive="0">
              <x14:cfvo type="autoMin"/>
              <x14:cfvo type="autoMax"/>
              <x14:borderColor rgb="FFFF555A"/>
              <x14:negativeFillColor rgb="FF00B050"/>
              <x14:negativeBorderColor rgb="FFFF0000"/>
              <x14:axisColor rgb="FF000000"/>
            </x14:dataBar>
          </x14:cfRule>
          <xm:sqref>E48:H49</xm:sqref>
        </x14:conditionalFormatting>
        <x14:conditionalFormatting xmlns:xm="http://schemas.microsoft.com/office/excel/2006/main">
          <x14:cfRule type="cellIs" priority="24" operator="between" id="{2797DE8B-0052-46D1-B8C8-E76484E66C90}">
            <xm:f>'Key Data Table'!$B$55</xm:f>
            <xm:f>'Key Data Table'!$B$56</xm:f>
            <x14:dxf>
              <font>
                <color rgb="FF006100"/>
              </font>
              <fill>
                <patternFill>
                  <bgColor rgb="FFC6EFCE"/>
                </patternFill>
              </fill>
            </x14:dxf>
          </x14:cfRule>
          <x14:cfRule type="cellIs" priority="25" operator="between" id="{BC308D0A-FD04-474C-AD05-E95C9A033573}">
            <xm:f>'Key Data Table'!$B$56</xm:f>
            <xm:f>'Key Data Table'!$B$57</xm:f>
            <x14:dxf>
              <font>
                <color rgb="FF9C5700"/>
              </font>
              <fill>
                <patternFill>
                  <bgColor rgb="FFFFEB9C"/>
                </patternFill>
              </fill>
            </x14:dxf>
          </x14:cfRule>
          <x14:cfRule type="cellIs" priority="26" operator="between" id="{24056213-4C61-4206-9285-665C128BBE42}">
            <xm:f>'Key Data Table'!$B$57</xm:f>
            <xm:f>'Key Data Table'!$B$58</xm:f>
            <x14:dxf>
              <font>
                <color rgb="FF9C0006"/>
              </font>
              <fill>
                <patternFill>
                  <bgColor rgb="FFFFC7CE"/>
                </patternFill>
              </fill>
            </x14:dxf>
          </x14:cfRule>
          <x14:cfRule type="cellIs" priority="27" operator="between" id="{58CA3E19-1212-41D2-A3E0-0D4DBDAC48E8}">
            <xm:f>'Key Data Table'!$B$58</xm:f>
            <xm:f>'Key Data Table'!$B$59</xm:f>
            <x14:dxf>
              <font>
                <color theme="0"/>
              </font>
              <fill>
                <patternFill>
                  <bgColor rgb="FFFF0000"/>
                </patternFill>
              </fill>
            </x14:dxf>
          </x14:cfRule>
          <x14:cfRule type="cellIs" priority="28" operator="greaterThan" id="{FADBF5E3-6798-4256-B906-8131185F2BBF}">
            <xm:f>'Key Data Table'!$B$59</xm:f>
            <x14:dxf>
              <font>
                <color theme="0"/>
              </font>
              <fill>
                <patternFill>
                  <bgColor rgb="FF002060"/>
                </patternFill>
              </fill>
            </x14:dxf>
          </x14:cfRule>
          <x14:cfRule type="cellIs" priority="22" operator="lessThan" id="{A4DB79C3-6A56-45AF-875E-8F01888A769F}">
            <xm:f>'Key Data Table'!$B$54</xm:f>
            <x14:dxf>
              <font>
                <color theme="0"/>
              </font>
              <fill>
                <patternFill>
                  <bgColor rgb="FF00B050"/>
                </patternFill>
              </fill>
            </x14:dxf>
          </x14:cfRule>
          <x14:cfRule type="cellIs" priority="23" operator="between" id="{65300EBB-9927-4F93-8F16-AA3310DBB846}">
            <xm:f>'Key Data Table'!$B$54</xm:f>
            <xm:f>'Key Data Table'!$B$55</xm:f>
            <x14:dxf>
              <fill>
                <patternFill>
                  <bgColor rgb="FF92D050"/>
                </patternFill>
              </fill>
            </x14:dxf>
          </x14:cfRule>
          <xm:sqref>E22:I22</xm:sqref>
        </x14:conditionalFormatting>
        <x14:conditionalFormatting xmlns:xm="http://schemas.microsoft.com/office/excel/2006/main">
          <x14:cfRule type="cellIs" priority="44" operator="lessThan" id="{06986958-B493-43D2-909C-A72527C70A4B}">
            <xm:f>'Key Data Table'!$B$54</xm:f>
            <x14:dxf>
              <font>
                <color theme="0"/>
              </font>
              <fill>
                <patternFill>
                  <bgColor rgb="FF00B050"/>
                </patternFill>
              </fill>
            </x14:dxf>
          </x14:cfRule>
          <x14:cfRule type="cellIs" priority="45" operator="between" id="{07F04610-1ED2-4B08-9E8E-8E221BC561CB}">
            <xm:f>'Key Data Table'!$B$54</xm:f>
            <xm:f>'Key Data Table'!$B$55</xm:f>
            <x14:dxf>
              <fill>
                <patternFill>
                  <bgColor rgb="FF92D050"/>
                </patternFill>
              </fill>
            </x14:dxf>
          </x14:cfRule>
          <x14:cfRule type="cellIs" priority="46" operator="between" id="{2AA23A8E-5D0B-4841-809F-4B7DEB9216DE}">
            <xm:f>'Key Data Table'!$B$55</xm:f>
            <xm:f>'Key Data Table'!$B$56</xm:f>
            <x14:dxf>
              <font>
                <color rgb="FF006100"/>
              </font>
              <fill>
                <patternFill>
                  <bgColor rgb="FFC6EFCE"/>
                </patternFill>
              </fill>
            </x14:dxf>
          </x14:cfRule>
          <x14:cfRule type="cellIs" priority="48" operator="between" id="{071AD41A-EBC4-4E63-9C5C-99825A2C5700}">
            <xm:f>'Key Data Table'!$B$57</xm:f>
            <xm:f>'Key Data Table'!$B$58</xm:f>
            <x14:dxf>
              <font>
                <color rgb="FF9C0006"/>
              </font>
              <fill>
                <patternFill>
                  <bgColor rgb="FFFFC7CE"/>
                </patternFill>
              </fill>
            </x14:dxf>
          </x14:cfRule>
          <x14:cfRule type="cellIs" priority="49" operator="between" id="{8FFB991C-5358-4884-B345-B88168944998}">
            <xm:f>'Key Data Table'!$B$58</xm:f>
            <xm:f>'Key Data Table'!$B$59</xm:f>
            <x14:dxf>
              <font>
                <color theme="0"/>
              </font>
              <fill>
                <patternFill>
                  <bgColor rgb="FFFF0000"/>
                </patternFill>
              </fill>
            </x14:dxf>
          </x14:cfRule>
          <x14:cfRule type="cellIs" priority="50" operator="greaterThan" id="{1B3AF278-A909-4CB1-AF65-51751BD50087}">
            <xm:f>'Key Data Table'!$B$59</xm:f>
            <x14:dxf>
              <font>
                <color theme="0"/>
              </font>
              <fill>
                <patternFill>
                  <bgColor rgb="FF002060"/>
                </patternFill>
              </fill>
            </x14:dxf>
          </x14:cfRule>
          <x14:cfRule type="cellIs" priority="47" operator="between" id="{19D49FE4-E858-4FBB-8621-6F85283E5750}">
            <xm:f>'Key Data Table'!$B$56</xm:f>
            <xm:f>'Key Data Table'!$B$57</xm:f>
            <x14:dxf>
              <font>
                <color rgb="FF9C5700"/>
              </font>
              <fill>
                <patternFill>
                  <bgColor rgb="FFFFEB9C"/>
                </patternFill>
              </fill>
            </x14:dxf>
          </x14:cfRule>
          <xm:sqref>L7</xm:sqref>
        </x14:conditionalFormatting>
        <x14:conditionalFormatting xmlns:xm="http://schemas.microsoft.com/office/excel/2006/main">
          <x14:cfRule type="cellIs" priority="11" operator="between" id="{0217BC66-786C-413B-869C-7E42722C5049}">
            <xm:f>'Key Data Table'!$B$56</xm:f>
            <xm:f>'Key Data Table'!$B$57</xm:f>
            <x14:dxf>
              <font>
                <color rgb="FF9C5700"/>
              </font>
              <fill>
                <patternFill>
                  <bgColor rgb="FFFFEB9C"/>
                </patternFill>
              </fill>
            </x14:dxf>
          </x14:cfRule>
          <x14:cfRule type="cellIs" priority="14" operator="greaterThan" id="{B6BCE849-AAFD-4B7F-9248-9021C5CBD2F8}">
            <xm:f>'Key Data Table'!$B$59</xm:f>
            <x14:dxf>
              <font>
                <color theme="0"/>
              </font>
              <fill>
                <patternFill>
                  <bgColor rgb="FF002060"/>
                </patternFill>
              </fill>
            </x14:dxf>
          </x14:cfRule>
          <x14:cfRule type="cellIs" priority="13" operator="between" id="{E64FDB2A-E650-43E5-A1DA-962B43C3CB9C}">
            <xm:f>'Key Data Table'!$B$58</xm:f>
            <xm:f>'Key Data Table'!$B$59</xm:f>
            <x14:dxf>
              <font>
                <color theme="0"/>
              </font>
              <fill>
                <patternFill>
                  <bgColor rgb="FFFF0000"/>
                </patternFill>
              </fill>
            </x14:dxf>
          </x14:cfRule>
          <x14:cfRule type="cellIs" priority="12" operator="between" id="{5CF7EFE2-76BA-446C-94EF-DAFFF31C67D3}">
            <xm:f>'Key Data Table'!$B$57</xm:f>
            <xm:f>'Key Data Table'!$B$58</xm:f>
            <x14:dxf>
              <font>
                <color rgb="FF9C0006"/>
              </font>
              <fill>
                <patternFill>
                  <bgColor rgb="FFFFC7CE"/>
                </patternFill>
              </fill>
            </x14:dxf>
          </x14:cfRule>
          <x14:cfRule type="cellIs" priority="10" operator="between" id="{4D5FA295-5505-4A3E-9A8E-45DCD9054A05}">
            <xm:f>'Key Data Table'!$B$55</xm:f>
            <xm:f>'Key Data Table'!$B$56</xm:f>
            <x14:dxf>
              <font>
                <color rgb="FF006100"/>
              </font>
              <fill>
                <patternFill>
                  <bgColor rgb="FFC6EFCE"/>
                </patternFill>
              </fill>
            </x14:dxf>
          </x14:cfRule>
          <x14:cfRule type="cellIs" priority="9" operator="between" id="{4788214F-B887-4A77-96E3-DD527B51D836}">
            <xm:f>'Key Data Table'!$B$54</xm:f>
            <xm:f>'Key Data Table'!$B$55</xm:f>
            <x14:dxf>
              <fill>
                <patternFill>
                  <bgColor rgb="FF92D050"/>
                </patternFill>
              </fill>
            </x14:dxf>
          </x14:cfRule>
          <x14:cfRule type="cellIs" priority="8" operator="lessThan" id="{0BD2E76F-93BE-48E9-9FF3-7E7C1A9B0AA5}">
            <xm:f>'Key Data Table'!$B$54</xm:f>
            <x14:dxf>
              <font>
                <color theme="0"/>
              </font>
              <fill>
                <patternFill>
                  <bgColor rgb="FF00B050"/>
                </patternFill>
              </fill>
            </x14:dxf>
          </x14:cfRule>
          <xm:sqref>M14:P14</xm:sqref>
        </x14:conditionalFormatting>
        <x14:conditionalFormatting xmlns:xm="http://schemas.microsoft.com/office/excel/2006/main">
          <x14:cfRule type="cellIs" priority="2" operator="between" id="{A71E5091-2906-4B91-A17A-98CBD7A473C3}">
            <xm:f>'Key Data Table'!$B$54</xm:f>
            <xm:f>'Key Data Table'!$B$55</xm:f>
            <x14:dxf>
              <fill>
                <patternFill>
                  <bgColor rgb="FF92D050"/>
                </patternFill>
              </fill>
            </x14:dxf>
          </x14:cfRule>
          <x14:cfRule type="cellIs" priority="3" operator="between" id="{83708C5B-A184-4564-822F-F0460F0DF6E7}">
            <xm:f>'Key Data Table'!$B$55</xm:f>
            <xm:f>'Key Data Table'!$B$56</xm:f>
            <x14:dxf>
              <font>
                <color rgb="FF006100"/>
              </font>
              <fill>
                <patternFill>
                  <bgColor rgb="FFC6EFCE"/>
                </patternFill>
              </fill>
            </x14:dxf>
          </x14:cfRule>
          <x14:cfRule type="cellIs" priority="4" operator="between" id="{D4FBFFB3-D37E-43CA-A59D-0EF6B71813C1}">
            <xm:f>'Key Data Table'!$B$56</xm:f>
            <xm:f>'Key Data Table'!$B$57</xm:f>
            <x14:dxf>
              <font>
                <color rgb="FF9C5700"/>
              </font>
              <fill>
                <patternFill>
                  <bgColor rgb="FFFFEB9C"/>
                </patternFill>
              </fill>
            </x14:dxf>
          </x14:cfRule>
          <x14:cfRule type="cellIs" priority="5" operator="between" id="{9D035A87-AE9D-474A-A2F0-43FCC3510F5B}">
            <xm:f>'Key Data Table'!$B$57</xm:f>
            <xm:f>'Key Data Table'!$B$58</xm:f>
            <x14:dxf>
              <font>
                <color rgb="FF9C0006"/>
              </font>
              <fill>
                <patternFill>
                  <bgColor rgb="FFFFC7CE"/>
                </patternFill>
              </fill>
            </x14:dxf>
          </x14:cfRule>
          <x14:cfRule type="cellIs" priority="6" operator="between" id="{FAC078FE-2726-489C-87B5-536EEDA8CCA6}">
            <xm:f>'Key Data Table'!$B$58</xm:f>
            <xm:f>'Key Data Table'!$B$59</xm:f>
            <x14:dxf>
              <font>
                <color theme="0"/>
              </font>
              <fill>
                <patternFill>
                  <bgColor rgb="FFFF0000"/>
                </patternFill>
              </fill>
            </x14:dxf>
          </x14:cfRule>
          <x14:cfRule type="cellIs" priority="7" operator="greaterThan" id="{33CE58CC-C0B9-43A1-A676-E3833D22110F}">
            <xm:f>'Key Data Table'!$B$59</xm:f>
            <x14:dxf>
              <font>
                <color theme="0"/>
              </font>
              <fill>
                <patternFill>
                  <bgColor rgb="FF002060"/>
                </patternFill>
              </fill>
            </x14:dxf>
          </x14:cfRule>
          <x14:cfRule type="cellIs" priority="1" operator="lessThan" id="{74A31595-8CC3-4B91-9D84-0840391D2273}">
            <xm:f>'Key Data Table'!$B$54</xm:f>
            <x14:dxf>
              <font>
                <color theme="0"/>
              </font>
              <fill>
                <patternFill>
                  <bgColor rgb="FF00B050"/>
                </patternFill>
              </fill>
            </x14:dxf>
          </x14:cfRule>
          <xm:sqref>M22:P22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A07AF5E-D53A-4725-8BB0-AC1B70B5B1F1}">
          <x14:formula1>
            <xm:f>'Rates (%) SA4'!$B$2:$B$29</xm:f>
          </x14:formula1>
          <xm:sqref>C6:E6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347C9-7846-45EE-B812-23E05167E9D8}">
  <dimension ref="A1:D1"/>
  <sheetViews>
    <sheetView topLeftCell="XFD1048576" workbookViewId="0">
      <selection activeCell="E37" sqref="E37"/>
    </sheetView>
  </sheetViews>
  <sheetFormatPr defaultColWidth="0" defaultRowHeight="14.4" zeroHeight="1" x14ac:dyDescent="0.3"/>
  <cols>
    <col min="1" max="4" width="0" style="20" hidden="1" customWidth="1"/>
    <col min="5" max="16384" width="8.6640625" style="20" hidden="1"/>
  </cols>
  <sheetData/>
  <sheetProtection algorithmName="SHA-512" hashValue="f/2itfMGcrhwP0ctW1RvHyeQaJB0Qc1cxH+qcRNd1euhVdxrhAmmDzrcpBY2ff7dSqp2ihUFAmeXiQeBLGOJkw==" saltValue="G5Cv+kNZQIbJs1HXRMoBP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4097-9B06-4345-A81C-2C34811D6694}">
  <sheetPr>
    <tabColor theme="7" tint="0.59999389629810485"/>
  </sheetPr>
  <dimension ref="A1:AP643"/>
  <sheetViews>
    <sheetView workbookViewId="0">
      <pane xSplit="1" ySplit="1" topLeftCell="B2" activePane="bottomRight" state="frozen"/>
      <selection activeCell="H330" sqref="H330"/>
      <selection pane="topRight" activeCell="H330" sqref="H330"/>
      <selection pane="bottomLeft" activeCell="H330" sqref="H330"/>
      <selection pane="bottomRight"/>
    </sheetView>
  </sheetViews>
  <sheetFormatPr defaultRowHeight="14.4" x14ac:dyDescent="0.3"/>
  <cols>
    <col min="1" max="1" width="14.6640625" bestFit="1" customWidth="1"/>
    <col min="2" max="2" width="37" bestFit="1" customWidth="1"/>
    <col min="25" max="25" width="13.6640625" bestFit="1" customWidth="1"/>
  </cols>
  <sheetData>
    <row r="1" spans="1:42" x14ac:dyDescent="0.3">
      <c r="A1" t="s">
        <v>53</v>
      </c>
      <c r="B1" t="s">
        <v>54</v>
      </c>
      <c r="C1" t="s">
        <v>42</v>
      </c>
      <c r="D1" t="s">
        <v>55</v>
      </c>
      <c r="E1">
        <v>1524</v>
      </c>
      <c r="F1">
        <v>2564</v>
      </c>
      <c r="G1" t="s">
        <v>56</v>
      </c>
      <c r="H1" t="s">
        <v>57</v>
      </c>
      <c r="I1" t="s">
        <v>58</v>
      </c>
      <c r="J1" t="s">
        <v>18</v>
      </c>
      <c r="K1" t="s">
        <v>19</v>
      </c>
      <c r="L1" t="s">
        <v>59</v>
      </c>
      <c r="M1" t="s">
        <v>60</v>
      </c>
      <c r="N1" t="s">
        <v>26</v>
      </c>
      <c r="O1" t="s">
        <v>61</v>
      </c>
      <c r="P1" t="s">
        <v>62</v>
      </c>
      <c r="Q1" t="s">
        <v>63</v>
      </c>
      <c r="R1" t="s">
        <v>64</v>
      </c>
      <c r="S1" t="s">
        <v>65</v>
      </c>
      <c r="T1" t="s">
        <v>66</v>
      </c>
      <c r="U1" t="s">
        <v>67</v>
      </c>
      <c r="V1" t="s">
        <v>34</v>
      </c>
      <c r="W1" t="s">
        <v>68</v>
      </c>
      <c r="X1" t="s">
        <v>69</v>
      </c>
      <c r="Y1" t="s">
        <v>70</v>
      </c>
      <c r="Z1" t="s">
        <v>71</v>
      </c>
      <c r="AB1" s="46"/>
      <c r="AH1" s="46"/>
      <c r="AJ1" s="46"/>
      <c r="AL1" s="46"/>
      <c r="AN1" s="46"/>
      <c r="AP1" s="46"/>
    </row>
    <row r="2" spans="1:42" x14ac:dyDescent="0.3">
      <c r="A2">
        <v>101021007</v>
      </c>
      <c r="B2" t="s">
        <v>72</v>
      </c>
      <c r="C2">
        <v>11.55</v>
      </c>
      <c r="D2">
        <v>10.34</v>
      </c>
      <c r="E2">
        <v>18.149999999999999</v>
      </c>
      <c r="F2">
        <v>11.61</v>
      </c>
      <c r="G2">
        <v>10.56</v>
      </c>
      <c r="H2">
        <v>12.2</v>
      </c>
      <c r="I2">
        <v>11.45</v>
      </c>
      <c r="J2">
        <v>16.36</v>
      </c>
      <c r="K2">
        <v>10.199999999999999</v>
      </c>
      <c r="L2">
        <v>6.32</v>
      </c>
      <c r="M2">
        <v>33.22</v>
      </c>
      <c r="N2">
        <v>4.5</v>
      </c>
      <c r="O2">
        <v>10.1</v>
      </c>
      <c r="P2" t="s">
        <v>73</v>
      </c>
      <c r="Q2">
        <v>27.33</v>
      </c>
      <c r="R2">
        <v>12.57</v>
      </c>
      <c r="S2">
        <v>8.57</v>
      </c>
      <c r="T2">
        <v>11.28</v>
      </c>
      <c r="U2">
        <v>16.54</v>
      </c>
      <c r="V2">
        <v>95.24</v>
      </c>
      <c r="W2">
        <v>16</v>
      </c>
      <c r="X2">
        <v>20.54</v>
      </c>
      <c r="Z2">
        <v>21.64</v>
      </c>
      <c r="AB2" s="46"/>
      <c r="AD2" s="46"/>
    </row>
    <row r="3" spans="1:42" x14ac:dyDescent="0.3">
      <c r="A3">
        <v>101021008</v>
      </c>
      <c r="B3" t="s">
        <v>74</v>
      </c>
      <c r="C3">
        <v>9.25</v>
      </c>
      <c r="D3">
        <v>8.57</v>
      </c>
      <c r="E3">
        <v>4.2699999999999996</v>
      </c>
      <c r="F3">
        <v>10.25</v>
      </c>
      <c r="G3">
        <v>10.44</v>
      </c>
      <c r="H3">
        <v>10.38</v>
      </c>
      <c r="I3">
        <v>8.5399999999999991</v>
      </c>
      <c r="J3">
        <v>18.98</v>
      </c>
      <c r="K3">
        <v>9.48</v>
      </c>
      <c r="L3">
        <v>5.01</v>
      </c>
      <c r="M3">
        <v>19.57</v>
      </c>
      <c r="N3">
        <v>2.4900000000000002</v>
      </c>
      <c r="O3">
        <v>4.96</v>
      </c>
      <c r="P3">
        <v>29.03</v>
      </c>
      <c r="Q3">
        <v>32.29</v>
      </c>
      <c r="R3">
        <v>12.41</v>
      </c>
      <c r="S3">
        <v>5.78</v>
      </c>
      <c r="T3">
        <v>5.45</v>
      </c>
      <c r="U3">
        <v>11.62</v>
      </c>
      <c r="V3">
        <v>34.35</v>
      </c>
      <c r="W3">
        <v>11.24</v>
      </c>
      <c r="X3">
        <v>28.16</v>
      </c>
      <c r="Y3">
        <v>22</v>
      </c>
      <c r="Z3">
        <v>27.3</v>
      </c>
      <c r="AB3" s="46"/>
      <c r="AD3" s="46"/>
    </row>
    <row r="4" spans="1:42" x14ac:dyDescent="0.3">
      <c r="A4">
        <v>101021009</v>
      </c>
      <c r="B4" t="s">
        <v>75</v>
      </c>
      <c r="C4">
        <v>11.83</v>
      </c>
      <c r="D4">
        <v>8.82</v>
      </c>
      <c r="E4">
        <v>14.94</v>
      </c>
      <c r="F4">
        <v>11.14</v>
      </c>
      <c r="G4">
        <v>15.65</v>
      </c>
      <c r="H4">
        <v>12.91</v>
      </c>
      <c r="I4">
        <v>11.96</v>
      </c>
      <c r="J4">
        <v>19.62</v>
      </c>
      <c r="K4">
        <v>6.67</v>
      </c>
      <c r="L4">
        <v>11.48</v>
      </c>
      <c r="M4">
        <v>18.29</v>
      </c>
      <c r="N4">
        <v>1.7</v>
      </c>
      <c r="O4">
        <v>9.31</v>
      </c>
      <c r="P4">
        <v>54.59</v>
      </c>
      <c r="Q4">
        <v>36.659999999999997</v>
      </c>
      <c r="R4">
        <v>20.16</v>
      </c>
      <c r="S4">
        <v>6.94</v>
      </c>
      <c r="T4">
        <v>6.98</v>
      </c>
      <c r="U4">
        <v>14.73</v>
      </c>
      <c r="V4">
        <v>91.1</v>
      </c>
      <c r="W4">
        <v>10.17</v>
      </c>
      <c r="X4">
        <v>7.49</v>
      </c>
      <c r="Y4">
        <v>31.68</v>
      </c>
      <c r="Z4">
        <v>22.26</v>
      </c>
      <c r="AB4" s="46"/>
      <c r="AD4" s="46"/>
    </row>
    <row r="5" spans="1:42" x14ac:dyDescent="0.3">
      <c r="A5">
        <v>101021010</v>
      </c>
      <c r="B5" t="s">
        <v>76</v>
      </c>
      <c r="C5">
        <v>10.99</v>
      </c>
      <c r="D5">
        <v>8.9700000000000006</v>
      </c>
      <c r="E5">
        <v>7.44</v>
      </c>
      <c r="F5">
        <v>11.33</v>
      </c>
      <c r="G5">
        <v>14.79</v>
      </c>
      <c r="H5">
        <v>12.51</v>
      </c>
      <c r="I5">
        <v>10.43</v>
      </c>
      <c r="J5">
        <v>19.55</v>
      </c>
      <c r="K5">
        <v>7.96</v>
      </c>
      <c r="L5">
        <v>9.19</v>
      </c>
      <c r="M5">
        <v>12.46</v>
      </c>
      <c r="N5">
        <v>2.2200000000000002</v>
      </c>
      <c r="O5">
        <v>8.5500000000000007</v>
      </c>
      <c r="P5">
        <v>54.84</v>
      </c>
      <c r="Q5">
        <v>32.159999999999997</v>
      </c>
      <c r="R5">
        <v>18.559999999999999</v>
      </c>
      <c r="S5">
        <v>7.41</v>
      </c>
      <c r="T5">
        <v>6.93</v>
      </c>
      <c r="U5">
        <v>15.72</v>
      </c>
      <c r="V5">
        <v>49.4</v>
      </c>
      <c r="W5">
        <v>8.4</v>
      </c>
      <c r="X5">
        <v>19.62</v>
      </c>
      <c r="Y5">
        <v>16.190000000000001</v>
      </c>
      <c r="Z5">
        <v>23.57</v>
      </c>
      <c r="AB5" s="46"/>
      <c r="AD5" s="46"/>
    </row>
    <row r="6" spans="1:42" x14ac:dyDescent="0.3">
      <c r="A6">
        <v>101021012</v>
      </c>
      <c r="B6" t="s">
        <v>77</v>
      </c>
      <c r="C6">
        <v>4.49</v>
      </c>
      <c r="D6">
        <v>2.86</v>
      </c>
      <c r="E6">
        <v>4.3099999999999996</v>
      </c>
      <c r="F6">
        <v>4.6100000000000003</v>
      </c>
      <c r="G6">
        <v>8.02</v>
      </c>
      <c r="H6">
        <v>5.35</v>
      </c>
      <c r="I6">
        <v>4.57</v>
      </c>
      <c r="J6">
        <v>8.07</v>
      </c>
      <c r="K6">
        <v>6.24</v>
      </c>
      <c r="L6">
        <v>0.56000000000000005</v>
      </c>
      <c r="M6">
        <v>14.56</v>
      </c>
      <c r="N6">
        <v>0.92</v>
      </c>
      <c r="O6">
        <v>4.1100000000000003</v>
      </c>
      <c r="P6">
        <v>14.97</v>
      </c>
      <c r="Q6">
        <v>20.350000000000001</v>
      </c>
      <c r="R6">
        <v>10.18</v>
      </c>
      <c r="S6">
        <v>3.51</v>
      </c>
      <c r="T6">
        <v>3.6</v>
      </c>
      <c r="U6">
        <v>5.39</v>
      </c>
      <c r="V6">
        <v>46.12</v>
      </c>
      <c r="W6">
        <v>3.56</v>
      </c>
      <c r="X6">
        <v>14.51</v>
      </c>
      <c r="Y6">
        <v>11.31</v>
      </c>
      <c r="Z6">
        <v>9.59</v>
      </c>
      <c r="AB6" s="46"/>
      <c r="AD6" s="46"/>
    </row>
    <row r="7" spans="1:42" x14ac:dyDescent="0.3">
      <c r="A7">
        <v>101021610</v>
      </c>
      <c r="B7" t="s">
        <v>78</v>
      </c>
      <c r="C7">
        <v>3.49</v>
      </c>
      <c r="D7">
        <v>1.36</v>
      </c>
      <c r="E7">
        <v>3.96</v>
      </c>
      <c r="F7">
        <v>4.63</v>
      </c>
      <c r="G7">
        <v>0.61</v>
      </c>
      <c r="H7">
        <v>5.0999999999999996</v>
      </c>
      <c r="I7">
        <v>3.8</v>
      </c>
      <c r="J7">
        <v>5.88</v>
      </c>
      <c r="K7">
        <v>6.12</v>
      </c>
      <c r="L7">
        <v>2.74</v>
      </c>
      <c r="M7">
        <v>3.59</v>
      </c>
      <c r="N7">
        <v>1.24</v>
      </c>
      <c r="O7">
        <v>4.95</v>
      </c>
      <c r="P7">
        <v>25.64</v>
      </c>
      <c r="Q7">
        <v>22.82</v>
      </c>
      <c r="R7">
        <v>0.65</v>
      </c>
      <c r="S7">
        <v>8.2799999999999994</v>
      </c>
      <c r="T7">
        <v>3.07</v>
      </c>
      <c r="U7">
        <v>3.95</v>
      </c>
      <c r="V7" t="s">
        <v>73</v>
      </c>
      <c r="W7">
        <v>1.4</v>
      </c>
      <c r="X7">
        <v>0</v>
      </c>
      <c r="Y7">
        <v>0</v>
      </c>
      <c r="Z7">
        <v>0</v>
      </c>
      <c r="AB7" s="46"/>
      <c r="AD7" s="46"/>
    </row>
    <row r="8" spans="1:42" x14ac:dyDescent="0.3">
      <c r="A8">
        <v>101021611</v>
      </c>
      <c r="B8" t="s">
        <v>79</v>
      </c>
      <c r="C8">
        <v>4.03</v>
      </c>
      <c r="D8">
        <v>2.62</v>
      </c>
      <c r="E8">
        <v>4.2699999999999996</v>
      </c>
      <c r="F8">
        <v>4.32</v>
      </c>
      <c r="G8">
        <v>4.9000000000000004</v>
      </c>
      <c r="H8">
        <v>4.34</v>
      </c>
      <c r="I8">
        <v>4.47</v>
      </c>
      <c r="J8">
        <v>12.5</v>
      </c>
      <c r="K8">
        <v>4.84</v>
      </c>
      <c r="L8">
        <v>2.98</v>
      </c>
      <c r="M8">
        <v>4.62</v>
      </c>
      <c r="N8">
        <v>0.65</v>
      </c>
      <c r="O8">
        <v>4.03</v>
      </c>
      <c r="P8">
        <v>8.11</v>
      </c>
      <c r="Q8">
        <v>18.829999999999998</v>
      </c>
      <c r="R8">
        <v>6.21</v>
      </c>
      <c r="S8">
        <v>4.1399999999999997</v>
      </c>
      <c r="T8">
        <v>3.05</v>
      </c>
      <c r="U8">
        <v>9.99</v>
      </c>
      <c r="V8" t="s">
        <v>73</v>
      </c>
      <c r="W8">
        <v>4.28</v>
      </c>
      <c r="X8">
        <v>7.5</v>
      </c>
      <c r="Y8">
        <v>0</v>
      </c>
      <c r="Z8">
        <v>9.31</v>
      </c>
      <c r="AB8" s="46"/>
      <c r="AD8" s="46"/>
    </row>
    <row r="9" spans="1:42" x14ac:dyDescent="0.3">
      <c r="A9">
        <v>101031013</v>
      </c>
      <c r="B9" t="s">
        <v>80</v>
      </c>
      <c r="C9">
        <v>10.35</v>
      </c>
      <c r="D9">
        <v>6.22</v>
      </c>
      <c r="E9">
        <v>4.6100000000000003</v>
      </c>
      <c r="F9">
        <v>13.63</v>
      </c>
      <c r="G9">
        <v>9.4700000000000006</v>
      </c>
      <c r="H9">
        <v>13.32</v>
      </c>
      <c r="I9">
        <v>9.59</v>
      </c>
      <c r="J9">
        <v>17.190000000000001</v>
      </c>
      <c r="K9">
        <v>12.09</v>
      </c>
      <c r="L9">
        <v>7.36</v>
      </c>
      <c r="M9">
        <v>5.26</v>
      </c>
      <c r="N9">
        <v>4.62</v>
      </c>
      <c r="O9">
        <v>7.47</v>
      </c>
      <c r="P9" t="s">
        <v>73</v>
      </c>
      <c r="Q9">
        <v>28.36</v>
      </c>
      <c r="R9">
        <v>10.92</v>
      </c>
      <c r="S9">
        <v>8.42</v>
      </c>
      <c r="T9">
        <v>12.35</v>
      </c>
      <c r="U9">
        <v>7.55</v>
      </c>
      <c r="V9" t="s">
        <v>73</v>
      </c>
      <c r="W9">
        <v>20.03</v>
      </c>
      <c r="X9">
        <v>19.260000000000002</v>
      </c>
      <c r="Z9">
        <v>25.77</v>
      </c>
      <c r="AB9" s="46"/>
      <c r="AD9" s="46"/>
    </row>
    <row r="10" spans="1:42" x14ac:dyDescent="0.3">
      <c r="A10">
        <v>101031014</v>
      </c>
      <c r="B10" t="s">
        <v>81</v>
      </c>
      <c r="C10">
        <v>14.54</v>
      </c>
      <c r="D10">
        <v>15.85</v>
      </c>
      <c r="E10">
        <v>14.62</v>
      </c>
      <c r="F10">
        <v>13.32</v>
      </c>
      <c r="G10">
        <v>15.93</v>
      </c>
      <c r="H10">
        <v>16.13</v>
      </c>
      <c r="I10">
        <v>12.49</v>
      </c>
      <c r="J10">
        <v>22.18</v>
      </c>
      <c r="K10">
        <v>9.99</v>
      </c>
      <c r="L10">
        <v>8.92</v>
      </c>
      <c r="M10">
        <v>32.880000000000003</v>
      </c>
      <c r="N10">
        <v>2.08</v>
      </c>
      <c r="O10">
        <v>9.4600000000000009</v>
      </c>
      <c r="P10">
        <v>37.799999999999997</v>
      </c>
      <c r="Q10">
        <v>37.549999999999997</v>
      </c>
      <c r="R10">
        <v>19.350000000000001</v>
      </c>
      <c r="S10">
        <v>9.61</v>
      </c>
      <c r="T10">
        <v>8.98</v>
      </c>
      <c r="U10">
        <v>23.89</v>
      </c>
      <c r="V10">
        <v>98.46</v>
      </c>
      <c r="W10">
        <v>16.89</v>
      </c>
      <c r="X10">
        <v>21.51</v>
      </c>
      <c r="Y10">
        <v>11.75</v>
      </c>
      <c r="Z10">
        <v>33.869999999999997</v>
      </c>
      <c r="AB10" s="46"/>
      <c r="AD10" s="46"/>
    </row>
    <row r="11" spans="1:42" x14ac:dyDescent="0.3">
      <c r="A11">
        <v>101031015</v>
      </c>
      <c r="B11" t="s">
        <v>82</v>
      </c>
      <c r="C11">
        <v>9.9499999999999993</v>
      </c>
      <c r="D11">
        <v>6.75</v>
      </c>
      <c r="E11">
        <v>13.82</v>
      </c>
      <c r="F11">
        <v>10.54</v>
      </c>
      <c r="G11">
        <v>9.6199999999999992</v>
      </c>
      <c r="H11">
        <v>10.67</v>
      </c>
      <c r="I11">
        <v>10.56</v>
      </c>
      <c r="J11">
        <v>18.54</v>
      </c>
      <c r="K11">
        <v>8.1999999999999993</v>
      </c>
      <c r="L11">
        <v>7.71</v>
      </c>
      <c r="M11">
        <v>24.56</v>
      </c>
      <c r="N11">
        <v>2.1800000000000002</v>
      </c>
      <c r="O11">
        <v>8.81</v>
      </c>
      <c r="P11" t="s">
        <v>73</v>
      </c>
      <c r="Q11">
        <v>29.48</v>
      </c>
      <c r="R11">
        <v>11.53</v>
      </c>
      <c r="S11">
        <v>6.29</v>
      </c>
      <c r="T11">
        <v>11.66</v>
      </c>
      <c r="U11">
        <v>13.57</v>
      </c>
      <c r="V11" t="s">
        <v>73</v>
      </c>
      <c r="W11">
        <v>14.46</v>
      </c>
      <c r="X11">
        <v>8.5299999999999994</v>
      </c>
      <c r="Z11">
        <v>15.83</v>
      </c>
      <c r="AB11" s="46"/>
      <c r="AD11" s="46"/>
    </row>
    <row r="12" spans="1:42" x14ac:dyDescent="0.3">
      <c r="A12">
        <v>101031016</v>
      </c>
      <c r="B12" t="s">
        <v>83</v>
      </c>
      <c r="C12">
        <v>9.89</v>
      </c>
      <c r="D12">
        <v>5.18</v>
      </c>
      <c r="E12">
        <v>14.25</v>
      </c>
      <c r="F12">
        <v>9.2799999999999994</v>
      </c>
      <c r="G12">
        <v>14.57</v>
      </c>
      <c r="H12">
        <v>10.18</v>
      </c>
      <c r="I12">
        <v>11.91</v>
      </c>
      <c r="J12">
        <v>24.9</v>
      </c>
      <c r="K12">
        <v>11.25</v>
      </c>
      <c r="L12">
        <v>3.32</v>
      </c>
      <c r="M12">
        <v>18.82</v>
      </c>
      <c r="N12">
        <v>1.62</v>
      </c>
      <c r="O12">
        <v>12.15</v>
      </c>
      <c r="P12">
        <v>63.77</v>
      </c>
      <c r="Q12">
        <v>21.76</v>
      </c>
      <c r="R12">
        <v>17.97</v>
      </c>
      <c r="S12">
        <v>7.43</v>
      </c>
      <c r="T12">
        <v>8.4</v>
      </c>
      <c r="U12">
        <v>13.04</v>
      </c>
      <c r="V12">
        <v>100</v>
      </c>
      <c r="W12">
        <v>9.31</v>
      </c>
      <c r="X12">
        <v>6.9</v>
      </c>
      <c r="Y12">
        <v>6.41</v>
      </c>
      <c r="Z12">
        <v>24.43</v>
      </c>
      <c r="AB12" s="46"/>
      <c r="AD12" s="46"/>
    </row>
    <row r="13" spans="1:42" x14ac:dyDescent="0.3">
      <c r="A13">
        <v>101041017</v>
      </c>
      <c r="B13" t="s">
        <v>84</v>
      </c>
      <c r="C13">
        <v>17.059999999999999</v>
      </c>
      <c r="D13">
        <v>19.52</v>
      </c>
      <c r="E13">
        <v>11.19</v>
      </c>
      <c r="F13">
        <v>18.28</v>
      </c>
      <c r="G13">
        <v>15.16</v>
      </c>
      <c r="H13">
        <v>17.87</v>
      </c>
      <c r="I13">
        <v>15.23</v>
      </c>
      <c r="J13">
        <v>26.08</v>
      </c>
      <c r="K13">
        <v>14.31</v>
      </c>
      <c r="L13">
        <v>14.29</v>
      </c>
      <c r="M13">
        <v>30.67</v>
      </c>
      <c r="N13">
        <v>4.38</v>
      </c>
      <c r="O13">
        <v>10</v>
      </c>
      <c r="P13">
        <v>42.62</v>
      </c>
      <c r="Q13">
        <v>42.23</v>
      </c>
      <c r="R13">
        <v>18.03</v>
      </c>
      <c r="S13">
        <v>9.91</v>
      </c>
      <c r="T13">
        <v>10.54</v>
      </c>
      <c r="U13">
        <v>28.75</v>
      </c>
      <c r="V13">
        <v>62.98</v>
      </c>
      <c r="W13">
        <v>23.08</v>
      </c>
      <c r="X13">
        <v>30.47</v>
      </c>
      <c r="Y13">
        <v>25.02</v>
      </c>
      <c r="Z13">
        <v>32.869999999999997</v>
      </c>
      <c r="AB13" s="46"/>
      <c r="AD13" s="46"/>
    </row>
    <row r="14" spans="1:42" x14ac:dyDescent="0.3">
      <c r="A14">
        <v>101041018</v>
      </c>
      <c r="B14" t="s">
        <v>85</v>
      </c>
      <c r="C14">
        <v>16.62</v>
      </c>
      <c r="D14">
        <v>18.11</v>
      </c>
      <c r="E14">
        <v>25.6</v>
      </c>
      <c r="F14">
        <v>16.2</v>
      </c>
      <c r="G14">
        <v>14.22</v>
      </c>
      <c r="H14">
        <v>17.48</v>
      </c>
      <c r="I14">
        <v>15.36</v>
      </c>
      <c r="J14">
        <v>23.03</v>
      </c>
      <c r="K14">
        <v>10.73</v>
      </c>
      <c r="L14">
        <v>14.42</v>
      </c>
      <c r="M14">
        <v>34.9</v>
      </c>
      <c r="N14">
        <v>3.48</v>
      </c>
      <c r="O14">
        <v>13.03</v>
      </c>
      <c r="P14">
        <v>38.18</v>
      </c>
      <c r="Q14">
        <v>39.090000000000003</v>
      </c>
      <c r="R14">
        <v>17.04</v>
      </c>
      <c r="S14">
        <v>9.15</v>
      </c>
      <c r="T14">
        <v>16.09</v>
      </c>
      <c r="U14">
        <v>25.26</v>
      </c>
      <c r="V14">
        <v>77.53</v>
      </c>
      <c r="W14">
        <v>19.420000000000002</v>
      </c>
      <c r="X14">
        <v>26.9</v>
      </c>
      <c r="Y14">
        <v>34.25</v>
      </c>
      <c r="Z14">
        <v>25.3</v>
      </c>
      <c r="AB14" s="46"/>
      <c r="AD14" s="46"/>
    </row>
    <row r="15" spans="1:42" x14ac:dyDescent="0.3">
      <c r="A15">
        <v>101041019</v>
      </c>
      <c r="B15" t="s">
        <v>86</v>
      </c>
      <c r="C15">
        <v>13.35</v>
      </c>
      <c r="D15">
        <v>13.78</v>
      </c>
      <c r="E15">
        <v>12.29</v>
      </c>
      <c r="F15">
        <v>12.73</v>
      </c>
      <c r="G15">
        <v>14.63</v>
      </c>
      <c r="H15">
        <v>14.68</v>
      </c>
      <c r="I15">
        <v>11.92</v>
      </c>
      <c r="J15">
        <v>22.18</v>
      </c>
      <c r="K15">
        <v>10.29</v>
      </c>
      <c r="L15">
        <v>10.23</v>
      </c>
      <c r="M15">
        <v>27.28</v>
      </c>
      <c r="N15">
        <v>2.02</v>
      </c>
      <c r="O15">
        <v>6.91</v>
      </c>
      <c r="P15">
        <v>36.79</v>
      </c>
      <c r="Q15">
        <v>40.44</v>
      </c>
      <c r="R15">
        <v>17.82</v>
      </c>
      <c r="S15">
        <v>8.52</v>
      </c>
      <c r="T15">
        <v>8.75</v>
      </c>
      <c r="U15">
        <v>18.510000000000002</v>
      </c>
      <c r="V15">
        <v>62.19</v>
      </c>
      <c r="W15">
        <v>17.649999999999999</v>
      </c>
      <c r="X15">
        <v>33.99</v>
      </c>
      <c r="Y15">
        <v>13.43</v>
      </c>
      <c r="Z15">
        <v>34.68</v>
      </c>
      <c r="AB15" s="46"/>
      <c r="AD15" s="46"/>
    </row>
    <row r="16" spans="1:42" x14ac:dyDescent="0.3">
      <c r="A16">
        <v>101041020</v>
      </c>
      <c r="B16" t="s">
        <v>87</v>
      </c>
      <c r="C16">
        <v>13.78</v>
      </c>
      <c r="D16">
        <v>13.63</v>
      </c>
      <c r="E16">
        <v>13.98</v>
      </c>
      <c r="F16">
        <v>15.54</v>
      </c>
      <c r="G16">
        <v>11.23</v>
      </c>
      <c r="H16">
        <v>14.93</v>
      </c>
      <c r="I16">
        <v>12.83</v>
      </c>
      <c r="J16">
        <v>21.98</v>
      </c>
      <c r="K16">
        <v>10.67</v>
      </c>
      <c r="L16">
        <v>15.71</v>
      </c>
      <c r="M16">
        <v>18.940000000000001</v>
      </c>
      <c r="N16">
        <v>3.82</v>
      </c>
      <c r="O16">
        <v>8.5500000000000007</v>
      </c>
      <c r="P16">
        <v>55.17</v>
      </c>
      <c r="Q16">
        <v>35.090000000000003</v>
      </c>
      <c r="R16">
        <v>13.42</v>
      </c>
      <c r="S16">
        <v>10.43</v>
      </c>
      <c r="T16">
        <v>14.73</v>
      </c>
      <c r="U16">
        <v>23.38</v>
      </c>
      <c r="V16" t="s">
        <v>73</v>
      </c>
      <c r="W16">
        <v>21.36</v>
      </c>
      <c r="X16">
        <v>26.45</v>
      </c>
      <c r="Z16">
        <v>29.78</v>
      </c>
      <c r="AB16" s="46"/>
      <c r="AD16" s="46"/>
    </row>
    <row r="17" spans="1:30" x14ac:dyDescent="0.3">
      <c r="A17">
        <v>101041021</v>
      </c>
      <c r="B17" t="s">
        <v>88</v>
      </c>
      <c r="C17">
        <v>10.050000000000001</v>
      </c>
      <c r="D17">
        <v>5.65</v>
      </c>
      <c r="E17">
        <v>17.059999999999999</v>
      </c>
      <c r="F17">
        <v>10.73</v>
      </c>
      <c r="G17">
        <v>9.19</v>
      </c>
      <c r="H17">
        <v>11.33</v>
      </c>
      <c r="I17">
        <v>10.48</v>
      </c>
      <c r="J17">
        <v>18.489999999999998</v>
      </c>
      <c r="K17">
        <v>8.36</v>
      </c>
      <c r="L17">
        <v>5.53</v>
      </c>
      <c r="M17">
        <v>17.03</v>
      </c>
      <c r="N17">
        <v>1.95</v>
      </c>
      <c r="O17">
        <v>8.39</v>
      </c>
      <c r="P17">
        <v>36.36</v>
      </c>
      <c r="Q17">
        <v>30.29</v>
      </c>
      <c r="R17">
        <v>11.04</v>
      </c>
      <c r="S17">
        <v>5.83</v>
      </c>
      <c r="T17">
        <v>8.74</v>
      </c>
      <c r="U17">
        <v>15.45</v>
      </c>
      <c r="V17">
        <v>100</v>
      </c>
      <c r="W17">
        <v>13.59</v>
      </c>
      <c r="X17">
        <v>16.11</v>
      </c>
      <c r="Z17">
        <v>26.7</v>
      </c>
      <c r="AB17" s="46"/>
      <c r="AD17" s="46"/>
    </row>
    <row r="18" spans="1:30" x14ac:dyDescent="0.3">
      <c r="A18">
        <v>101041022</v>
      </c>
      <c r="B18" t="s">
        <v>89</v>
      </c>
      <c r="C18" t="s">
        <v>73</v>
      </c>
      <c r="D18" t="s">
        <v>73</v>
      </c>
      <c r="E18" t="s">
        <v>73</v>
      </c>
      <c r="F18" t="s">
        <v>73</v>
      </c>
      <c r="G18" t="s">
        <v>73</v>
      </c>
      <c r="H18" t="s">
        <v>73</v>
      </c>
      <c r="I18" t="s">
        <v>73</v>
      </c>
      <c r="J18" t="s">
        <v>73</v>
      </c>
      <c r="K18" t="s">
        <v>73</v>
      </c>
      <c r="L18" t="s">
        <v>73</v>
      </c>
      <c r="M18" t="s">
        <v>73</v>
      </c>
      <c r="N18" t="s">
        <v>73</v>
      </c>
      <c r="O18" t="s">
        <v>73</v>
      </c>
      <c r="P18" t="s">
        <v>73</v>
      </c>
      <c r="Q18" t="s">
        <v>73</v>
      </c>
      <c r="R18" t="s">
        <v>73</v>
      </c>
      <c r="S18" t="s">
        <v>73</v>
      </c>
      <c r="T18" t="s">
        <v>73</v>
      </c>
      <c r="U18" t="s">
        <v>73</v>
      </c>
      <c r="V18" t="s">
        <v>73</v>
      </c>
      <c r="AB18" s="46"/>
      <c r="AD18" s="46"/>
    </row>
    <row r="19" spans="1:30" x14ac:dyDescent="0.3">
      <c r="A19">
        <v>101041023</v>
      </c>
      <c r="B19" t="s">
        <v>90</v>
      </c>
      <c r="C19">
        <v>18.11</v>
      </c>
      <c r="D19">
        <v>18.59</v>
      </c>
      <c r="E19">
        <v>10.87</v>
      </c>
      <c r="F19">
        <v>20.6</v>
      </c>
      <c r="G19">
        <v>16.25</v>
      </c>
      <c r="H19">
        <v>20.13</v>
      </c>
      <c r="I19">
        <v>16.22</v>
      </c>
      <c r="J19">
        <v>30.09</v>
      </c>
      <c r="K19">
        <v>13.43</v>
      </c>
      <c r="L19">
        <v>13.88</v>
      </c>
      <c r="M19">
        <v>32.880000000000003</v>
      </c>
      <c r="N19">
        <v>4.33</v>
      </c>
      <c r="O19">
        <v>9.36</v>
      </c>
      <c r="P19">
        <v>43.48</v>
      </c>
      <c r="Q19">
        <v>41.23</v>
      </c>
      <c r="R19">
        <v>18.899999999999999</v>
      </c>
      <c r="S19">
        <v>10.29</v>
      </c>
      <c r="T19">
        <v>10.32</v>
      </c>
      <c r="U19">
        <v>35.17</v>
      </c>
      <c r="V19">
        <v>44.74</v>
      </c>
      <c r="W19">
        <v>24.68</v>
      </c>
      <c r="X19">
        <v>35.18</v>
      </c>
      <c r="Z19">
        <v>51.39</v>
      </c>
      <c r="AB19" s="46"/>
      <c r="AD19" s="46"/>
    </row>
    <row r="20" spans="1:30" x14ac:dyDescent="0.3">
      <c r="A20">
        <v>101041024</v>
      </c>
      <c r="B20" t="s">
        <v>91</v>
      </c>
      <c r="C20">
        <v>13.72</v>
      </c>
      <c r="D20">
        <v>20.309999999999999</v>
      </c>
      <c r="E20">
        <v>6.54</v>
      </c>
      <c r="F20">
        <v>14.63</v>
      </c>
      <c r="G20">
        <v>11.07</v>
      </c>
      <c r="H20">
        <v>12.46</v>
      </c>
      <c r="I20">
        <v>12.4</v>
      </c>
      <c r="J20">
        <v>18.82</v>
      </c>
      <c r="K20">
        <v>10.92</v>
      </c>
      <c r="L20">
        <v>16.989999999999998</v>
      </c>
      <c r="M20">
        <v>23.37</v>
      </c>
      <c r="N20">
        <v>3.87</v>
      </c>
      <c r="O20">
        <v>7.18</v>
      </c>
      <c r="P20">
        <v>34.380000000000003</v>
      </c>
      <c r="Q20">
        <v>31.01</v>
      </c>
      <c r="R20">
        <v>12.8</v>
      </c>
      <c r="S20">
        <v>9.44</v>
      </c>
      <c r="T20">
        <v>10.45</v>
      </c>
      <c r="U20">
        <v>33.1</v>
      </c>
      <c r="V20" t="s">
        <v>73</v>
      </c>
      <c r="W20">
        <v>19.77</v>
      </c>
      <c r="X20">
        <v>30.82</v>
      </c>
      <c r="Z20">
        <v>32.14</v>
      </c>
      <c r="AB20" s="46"/>
      <c r="AD20" s="46"/>
    </row>
    <row r="21" spans="1:30" x14ac:dyDescent="0.3">
      <c r="A21">
        <v>101041025</v>
      </c>
      <c r="B21" t="s">
        <v>92</v>
      </c>
      <c r="C21">
        <v>13.79</v>
      </c>
      <c r="D21">
        <v>14.14</v>
      </c>
      <c r="E21">
        <v>15.88</v>
      </c>
      <c r="F21">
        <v>14.68</v>
      </c>
      <c r="G21">
        <v>11.72</v>
      </c>
      <c r="H21">
        <v>14.61</v>
      </c>
      <c r="I21">
        <v>12.94</v>
      </c>
      <c r="J21">
        <v>20.63</v>
      </c>
      <c r="K21">
        <v>10.31</v>
      </c>
      <c r="L21">
        <v>10.38</v>
      </c>
      <c r="M21">
        <v>31.62</v>
      </c>
      <c r="N21">
        <v>3.27</v>
      </c>
      <c r="O21">
        <v>10.86</v>
      </c>
      <c r="P21">
        <v>43.28</v>
      </c>
      <c r="Q21">
        <v>36.880000000000003</v>
      </c>
      <c r="R21">
        <v>14.05</v>
      </c>
      <c r="S21">
        <v>8.5399999999999991</v>
      </c>
      <c r="T21">
        <v>10.59</v>
      </c>
      <c r="U21">
        <v>25.17</v>
      </c>
      <c r="V21">
        <v>99.05</v>
      </c>
      <c r="W21">
        <v>17.32</v>
      </c>
      <c r="X21">
        <v>21.82</v>
      </c>
      <c r="Z21">
        <v>31.68</v>
      </c>
      <c r="AB21" s="46"/>
      <c r="AD21" s="46"/>
    </row>
    <row r="22" spans="1:30" x14ac:dyDescent="0.3">
      <c r="A22">
        <v>101041026</v>
      </c>
      <c r="B22" t="s">
        <v>93</v>
      </c>
      <c r="C22">
        <v>14.93</v>
      </c>
      <c r="D22">
        <v>15.14</v>
      </c>
      <c r="E22">
        <v>13.9</v>
      </c>
      <c r="F22">
        <v>16.66</v>
      </c>
      <c r="G22">
        <v>12.75</v>
      </c>
      <c r="H22">
        <v>15.83</v>
      </c>
      <c r="I22">
        <v>14.09</v>
      </c>
      <c r="J22">
        <v>21.47</v>
      </c>
      <c r="K22">
        <v>12.5</v>
      </c>
      <c r="L22">
        <v>10.08</v>
      </c>
      <c r="M22">
        <v>31.24</v>
      </c>
      <c r="N22">
        <v>3.65</v>
      </c>
      <c r="O22">
        <v>11.13</v>
      </c>
      <c r="P22">
        <v>43.21</v>
      </c>
      <c r="Q22">
        <v>36.69</v>
      </c>
      <c r="R22">
        <v>14.93</v>
      </c>
      <c r="S22">
        <v>9.6</v>
      </c>
      <c r="T22">
        <v>13.78</v>
      </c>
      <c r="U22">
        <v>26.24</v>
      </c>
      <c r="V22">
        <v>57.14</v>
      </c>
      <c r="W22">
        <v>21.01</v>
      </c>
      <c r="X22">
        <v>23.49</v>
      </c>
      <c r="Z22">
        <v>28.78</v>
      </c>
      <c r="AB22" s="46"/>
      <c r="AD22" s="46"/>
    </row>
    <row r="23" spans="1:30" x14ac:dyDescent="0.3">
      <c r="A23">
        <v>101041027</v>
      </c>
      <c r="B23" t="s">
        <v>94</v>
      </c>
      <c r="C23">
        <v>15.47</v>
      </c>
      <c r="D23">
        <v>14.62</v>
      </c>
      <c r="E23">
        <v>17.239999999999998</v>
      </c>
      <c r="F23">
        <v>17.37</v>
      </c>
      <c r="G23">
        <v>13.18</v>
      </c>
      <c r="H23">
        <v>16.62</v>
      </c>
      <c r="I23">
        <v>14.68</v>
      </c>
      <c r="J23">
        <v>24.71</v>
      </c>
      <c r="K23">
        <v>12.6</v>
      </c>
      <c r="L23">
        <v>10.220000000000001</v>
      </c>
      <c r="M23">
        <v>33.659999999999997</v>
      </c>
      <c r="N23">
        <v>4</v>
      </c>
      <c r="O23">
        <v>11.64</v>
      </c>
      <c r="P23">
        <v>52.89</v>
      </c>
      <c r="Q23">
        <v>37.729999999999997</v>
      </c>
      <c r="R23">
        <v>15.64</v>
      </c>
      <c r="S23">
        <v>9.31</v>
      </c>
      <c r="T23">
        <v>15.96</v>
      </c>
      <c r="U23">
        <v>25.89</v>
      </c>
      <c r="V23">
        <v>77.27</v>
      </c>
      <c r="W23">
        <v>22.65</v>
      </c>
      <c r="X23">
        <v>33.380000000000003</v>
      </c>
      <c r="Y23">
        <v>36</v>
      </c>
      <c r="Z23">
        <v>39.64</v>
      </c>
      <c r="AB23" s="46"/>
      <c r="AD23" s="46"/>
    </row>
    <row r="24" spans="1:30" x14ac:dyDescent="0.3">
      <c r="A24">
        <v>101051539</v>
      </c>
      <c r="B24" t="s">
        <v>95</v>
      </c>
      <c r="C24">
        <v>14.3</v>
      </c>
      <c r="D24">
        <v>13.76</v>
      </c>
      <c r="E24">
        <v>10.119999999999999</v>
      </c>
      <c r="F24">
        <v>14.22</v>
      </c>
      <c r="G24">
        <v>17.5</v>
      </c>
      <c r="H24">
        <v>15.81</v>
      </c>
      <c r="I24">
        <v>13.24</v>
      </c>
      <c r="J24">
        <v>25.87</v>
      </c>
      <c r="K24">
        <v>12</v>
      </c>
      <c r="L24">
        <v>8.4499999999999993</v>
      </c>
      <c r="M24">
        <v>27.61</v>
      </c>
      <c r="N24">
        <v>2.38</v>
      </c>
      <c r="O24">
        <v>8.7200000000000006</v>
      </c>
      <c r="P24">
        <v>36.43</v>
      </c>
      <c r="Q24">
        <v>40.82</v>
      </c>
      <c r="R24">
        <v>21.01</v>
      </c>
      <c r="S24">
        <v>8.24</v>
      </c>
      <c r="T24">
        <v>8.0299999999999994</v>
      </c>
      <c r="U24">
        <v>20.9</v>
      </c>
      <c r="V24">
        <v>55.96</v>
      </c>
      <c r="W24">
        <v>16.739999999999998</v>
      </c>
      <c r="X24">
        <v>29.05</v>
      </c>
      <c r="Y24">
        <v>14.11</v>
      </c>
      <c r="Z24">
        <v>30.86</v>
      </c>
      <c r="AB24" s="46"/>
      <c r="AD24" s="46"/>
    </row>
    <row r="25" spans="1:30" x14ac:dyDescent="0.3">
      <c r="A25">
        <v>101051540</v>
      </c>
      <c r="B25" t="s">
        <v>96</v>
      </c>
      <c r="C25">
        <v>12.9</v>
      </c>
      <c r="D25">
        <v>13.27</v>
      </c>
      <c r="E25">
        <v>10.039999999999999</v>
      </c>
      <c r="F25">
        <v>13.83</v>
      </c>
      <c r="G25">
        <v>11.91</v>
      </c>
      <c r="H25">
        <v>12.98</v>
      </c>
      <c r="I25">
        <v>12.65</v>
      </c>
      <c r="J25">
        <v>19.09</v>
      </c>
      <c r="K25">
        <v>12.18</v>
      </c>
      <c r="L25">
        <v>9.83</v>
      </c>
      <c r="M25">
        <v>31.38</v>
      </c>
      <c r="N25">
        <v>3.65</v>
      </c>
      <c r="O25">
        <v>9.83</v>
      </c>
      <c r="P25">
        <v>40.159999999999997</v>
      </c>
      <c r="Q25">
        <v>32.68</v>
      </c>
      <c r="R25">
        <v>14.08</v>
      </c>
      <c r="S25">
        <v>8.36</v>
      </c>
      <c r="T25">
        <v>11.65</v>
      </c>
      <c r="U25">
        <v>27.16</v>
      </c>
      <c r="V25">
        <v>96.53</v>
      </c>
      <c r="W25">
        <v>15.65</v>
      </c>
      <c r="X25">
        <v>19.7</v>
      </c>
      <c r="Z25">
        <v>27.58</v>
      </c>
      <c r="AB25" s="46"/>
      <c r="AD25" s="46"/>
    </row>
    <row r="26" spans="1:30" x14ac:dyDescent="0.3">
      <c r="A26">
        <v>101061541</v>
      </c>
      <c r="B26" t="s">
        <v>97</v>
      </c>
      <c r="C26">
        <v>7.83</v>
      </c>
      <c r="D26">
        <v>6.31</v>
      </c>
      <c r="E26">
        <v>3.02</v>
      </c>
      <c r="F26">
        <v>8.57</v>
      </c>
      <c r="G26">
        <v>10.55</v>
      </c>
      <c r="H26">
        <v>8.36</v>
      </c>
      <c r="I26">
        <v>8.1999999999999993</v>
      </c>
      <c r="J26">
        <v>18.809999999999999</v>
      </c>
      <c r="K26">
        <v>7.47</v>
      </c>
      <c r="L26">
        <v>2.92</v>
      </c>
      <c r="M26">
        <v>14.85</v>
      </c>
      <c r="N26">
        <v>1.25</v>
      </c>
      <c r="O26">
        <v>5.08</v>
      </c>
      <c r="P26">
        <v>29.63</v>
      </c>
      <c r="Q26">
        <v>25.33</v>
      </c>
      <c r="R26">
        <v>12.68</v>
      </c>
      <c r="S26">
        <v>5.17</v>
      </c>
      <c r="T26">
        <v>4.99</v>
      </c>
      <c r="U26">
        <v>13.25</v>
      </c>
      <c r="V26">
        <v>35.5</v>
      </c>
      <c r="W26">
        <v>11.07</v>
      </c>
      <c r="X26">
        <v>22.42</v>
      </c>
      <c r="Z26">
        <v>21.44</v>
      </c>
      <c r="AB26" s="46"/>
      <c r="AD26" s="46"/>
    </row>
    <row r="27" spans="1:30" x14ac:dyDescent="0.3">
      <c r="A27">
        <v>101061542</v>
      </c>
      <c r="B27" t="s">
        <v>98</v>
      </c>
      <c r="C27">
        <v>6.58</v>
      </c>
      <c r="D27">
        <v>5.75</v>
      </c>
      <c r="E27">
        <v>5.32</v>
      </c>
      <c r="F27">
        <v>6.93</v>
      </c>
      <c r="G27">
        <v>7.48</v>
      </c>
      <c r="H27">
        <v>6.62</v>
      </c>
      <c r="I27">
        <v>6.98</v>
      </c>
      <c r="J27">
        <v>14.57</v>
      </c>
      <c r="K27">
        <v>7.44</v>
      </c>
      <c r="L27">
        <v>4.2699999999999996</v>
      </c>
      <c r="M27">
        <v>17.39</v>
      </c>
      <c r="N27">
        <v>1.64</v>
      </c>
      <c r="O27">
        <v>6.08</v>
      </c>
      <c r="P27">
        <v>15.32</v>
      </c>
      <c r="Q27">
        <v>21.96</v>
      </c>
      <c r="R27">
        <v>9.42</v>
      </c>
      <c r="S27">
        <v>3.6</v>
      </c>
      <c r="T27">
        <v>6.42</v>
      </c>
      <c r="U27">
        <v>12.82</v>
      </c>
      <c r="V27">
        <v>95.65</v>
      </c>
      <c r="W27">
        <v>6.47</v>
      </c>
      <c r="X27">
        <v>11.65</v>
      </c>
      <c r="Y27">
        <v>21.15</v>
      </c>
      <c r="Z27">
        <v>9.49</v>
      </c>
      <c r="AB27" s="46"/>
      <c r="AD27" s="46"/>
    </row>
    <row r="28" spans="1:30" x14ac:dyDescent="0.3">
      <c r="A28">
        <v>101061543</v>
      </c>
      <c r="B28" t="s">
        <v>99</v>
      </c>
      <c r="C28">
        <v>17.28</v>
      </c>
      <c r="D28">
        <v>19.510000000000002</v>
      </c>
      <c r="E28">
        <v>19.11</v>
      </c>
      <c r="F28">
        <v>16.77</v>
      </c>
      <c r="G28">
        <v>15</v>
      </c>
      <c r="H28">
        <v>17.62</v>
      </c>
      <c r="I28">
        <v>15.7</v>
      </c>
      <c r="J28">
        <v>28.11</v>
      </c>
      <c r="K28">
        <v>10.66</v>
      </c>
      <c r="L28">
        <v>14.8</v>
      </c>
      <c r="M28">
        <v>37.33</v>
      </c>
      <c r="N28">
        <v>3.17</v>
      </c>
      <c r="O28">
        <v>10.91</v>
      </c>
      <c r="P28">
        <v>32.14</v>
      </c>
      <c r="Q28">
        <v>45.85</v>
      </c>
      <c r="R28">
        <v>17.95</v>
      </c>
      <c r="S28">
        <v>9.31</v>
      </c>
      <c r="T28">
        <v>11.54</v>
      </c>
      <c r="U28">
        <v>30.65</v>
      </c>
      <c r="V28">
        <v>68.48</v>
      </c>
      <c r="W28">
        <v>22.57</v>
      </c>
      <c r="X28">
        <v>32.479999999999997</v>
      </c>
      <c r="Y28">
        <v>33.5</v>
      </c>
      <c r="Z28">
        <v>41.98</v>
      </c>
      <c r="AB28" s="46"/>
      <c r="AD28" s="46"/>
    </row>
    <row r="29" spans="1:30" x14ac:dyDescent="0.3">
      <c r="A29">
        <v>101061544</v>
      </c>
      <c r="B29" t="s">
        <v>100</v>
      </c>
      <c r="C29">
        <v>14.48</v>
      </c>
      <c r="D29">
        <v>12.86</v>
      </c>
      <c r="E29">
        <v>19.34</v>
      </c>
      <c r="F29">
        <v>15.32</v>
      </c>
      <c r="G29">
        <v>12.76</v>
      </c>
      <c r="H29">
        <v>15.5</v>
      </c>
      <c r="I29">
        <v>14.27</v>
      </c>
      <c r="J29">
        <v>20.53</v>
      </c>
      <c r="K29">
        <v>11.87</v>
      </c>
      <c r="L29">
        <v>10.97</v>
      </c>
      <c r="M29">
        <v>34.69</v>
      </c>
      <c r="N29">
        <v>3.13</v>
      </c>
      <c r="O29">
        <v>12.34</v>
      </c>
      <c r="P29">
        <v>31.34</v>
      </c>
      <c r="Q29">
        <v>36.21</v>
      </c>
      <c r="R29">
        <v>14.78</v>
      </c>
      <c r="S29">
        <v>8.39</v>
      </c>
      <c r="T29">
        <v>17.940000000000001</v>
      </c>
      <c r="U29">
        <v>24.82</v>
      </c>
      <c r="V29">
        <v>70.87</v>
      </c>
      <c r="W29">
        <v>22.59</v>
      </c>
      <c r="X29">
        <v>35.590000000000003</v>
      </c>
      <c r="Z29">
        <v>40.799999999999997</v>
      </c>
      <c r="AB29" s="46"/>
      <c r="AD29" s="46"/>
    </row>
    <row r="30" spans="1:30" x14ac:dyDescent="0.3">
      <c r="A30">
        <v>102011028</v>
      </c>
      <c r="B30" t="s">
        <v>101</v>
      </c>
      <c r="C30">
        <v>8.7899999999999991</v>
      </c>
      <c r="D30">
        <v>9.58</v>
      </c>
      <c r="E30">
        <v>6.59</v>
      </c>
      <c r="F30">
        <v>8.5</v>
      </c>
      <c r="G30">
        <v>10.37</v>
      </c>
      <c r="H30">
        <v>8.0299999999999994</v>
      </c>
      <c r="I30">
        <v>9.09</v>
      </c>
      <c r="J30">
        <v>23.36</v>
      </c>
      <c r="K30">
        <v>6.44</v>
      </c>
      <c r="L30">
        <v>6.15</v>
      </c>
      <c r="M30">
        <v>14.71</v>
      </c>
      <c r="N30">
        <v>3.98</v>
      </c>
      <c r="O30">
        <v>6.78</v>
      </c>
      <c r="P30">
        <v>16.809999999999999</v>
      </c>
      <c r="Q30">
        <v>21.68</v>
      </c>
      <c r="R30">
        <v>11.11</v>
      </c>
      <c r="S30">
        <v>5.83</v>
      </c>
      <c r="T30">
        <v>6.14</v>
      </c>
      <c r="U30">
        <v>21.64</v>
      </c>
      <c r="V30" t="s">
        <v>73</v>
      </c>
      <c r="W30">
        <v>6.32</v>
      </c>
      <c r="X30">
        <v>6.59</v>
      </c>
      <c r="Z30">
        <v>10.68</v>
      </c>
      <c r="AB30" s="46"/>
      <c r="AD30" s="46"/>
    </row>
    <row r="31" spans="1:30" x14ac:dyDescent="0.3">
      <c r="A31">
        <v>102011029</v>
      </c>
      <c r="B31" t="s">
        <v>102</v>
      </c>
      <c r="C31">
        <v>9.18</v>
      </c>
      <c r="D31">
        <v>9.75</v>
      </c>
      <c r="E31">
        <v>7.1</v>
      </c>
      <c r="F31">
        <v>8.5</v>
      </c>
      <c r="G31">
        <v>10.8</v>
      </c>
      <c r="H31">
        <v>7.93</v>
      </c>
      <c r="I31">
        <v>10.11</v>
      </c>
      <c r="J31">
        <v>15.1</v>
      </c>
      <c r="K31">
        <v>8.0399999999999991</v>
      </c>
      <c r="L31">
        <v>6.51</v>
      </c>
      <c r="M31">
        <v>16.760000000000002</v>
      </c>
      <c r="N31">
        <v>3.04</v>
      </c>
      <c r="O31">
        <v>7.88</v>
      </c>
      <c r="P31">
        <v>23.08</v>
      </c>
      <c r="Q31">
        <v>20.69</v>
      </c>
      <c r="R31">
        <v>11.01</v>
      </c>
      <c r="S31">
        <v>6.61</v>
      </c>
      <c r="T31">
        <v>7.12</v>
      </c>
      <c r="U31">
        <v>24.67</v>
      </c>
      <c r="V31" t="s">
        <v>73</v>
      </c>
      <c r="W31">
        <v>10.34</v>
      </c>
      <c r="X31">
        <v>12.05</v>
      </c>
      <c r="Y31">
        <v>16.63</v>
      </c>
      <c r="Z31">
        <v>18.23</v>
      </c>
      <c r="AB31" s="46"/>
      <c r="AD31" s="46"/>
    </row>
    <row r="32" spans="1:30" x14ac:dyDescent="0.3">
      <c r="A32">
        <v>102011030</v>
      </c>
      <c r="B32" t="s">
        <v>103</v>
      </c>
      <c r="C32">
        <v>11.32</v>
      </c>
      <c r="D32">
        <v>11.99</v>
      </c>
      <c r="E32">
        <v>7.26</v>
      </c>
      <c r="F32">
        <v>10.9</v>
      </c>
      <c r="G32">
        <v>13.67</v>
      </c>
      <c r="H32">
        <v>10.38</v>
      </c>
      <c r="I32">
        <v>11.87</v>
      </c>
      <c r="J32">
        <v>26.44</v>
      </c>
      <c r="K32">
        <v>9.6300000000000008</v>
      </c>
      <c r="L32">
        <v>10.82</v>
      </c>
      <c r="M32">
        <v>14.13</v>
      </c>
      <c r="N32">
        <v>4.13</v>
      </c>
      <c r="O32">
        <v>10.55</v>
      </c>
      <c r="P32">
        <v>14.52</v>
      </c>
      <c r="Q32">
        <v>23.89</v>
      </c>
      <c r="R32">
        <v>14.96</v>
      </c>
      <c r="S32">
        <v>7.66</v>
      </c>
      <c r="T32">
        <v>11.43</v>
      </c>
      <c r="U32">
        <v>21.94</v>
      </c>
      <c r="V32" t="s">
        <v>73</v>
      </c>
      <c r="W32">
        <v>11.32</v>
      </c>
      <c r="X32">
        <v>23.81</v>
      </c>
      <c r="Y32">
        <v>25.76</v>
      </c>
      <c r="Z32">
        <v>19.239999999999998</v>
      </c>
      <c r="AB32" s="46"/>
      <c r="AD32" s="46"/>
    </row>
    <row r="33" spans="1:30" x14ac:dyDescent="0.3">
      <c r="A33">
        <v>102011031</v>
      </c>
      <c r="B33" t="s">
        <v>104</v>
      </c>
      <c r="C33">
        <v>11.14</v>
      </c>
      <c r="D33">
        <v>11</v>
      </c>
      <c r="E33">
        <v>6.18</v>
      </c>
      <c r="F33">
        <v>10.68</v>
      </c>
      <c r="G33">
        <v>14.2</v>
      </c>
      <c r="H33">
        <v>10.65</v>
      </c>
      <c r="I33">
        <v>11.67</v>
      </c>
      <c r="J33">
        <v>20.27</v>
      </c>
      <c r="K33">
        <v>11.26</v>
      </c>
      <c r="L33">
        <v>7.49</v>
      </c>
      <c r="M33">
        <v>17.25</v>
      </c>
      <c r="N33">
        <v>3.31</v>
      </c>
      <c r="O33">
        <v>7.84</v>
      </c>
      <c r="P33">
        <v>23.9</v>
      </c>
      <c r="Q33">
        <v>24.66</v>
      </c>
      <c r="R33">
        <v>14.83</v>
      </c>
      <c r="S33">
        <v>7.99</v>
      </c>
      <c r="T33">
        <v>7.04</v>
      </c>
      <c r="U33">
        <v>20.64</v>
      </c>
      <c r="V33">
        <v>62.45</v>
      </c>
      <c r="W33">
        <v>13.2</v>
      </c>
      <c r="X33">
        <v>16.510000000000002</v>
      </c>
      <c r="Y33">
        <v>18.03</v>
      </c>
      <c r="Z33">
        <v>21.79</v>
      </c>
      <c r="AB33" s="46"/>
      <c r="AD33" s="46"/>
    </row>
    <row r="34" spans="1:30" x14ac:dyDescent="0.3">
      <c r="A34">
        <v>102011032</v>
      </c>
      <c r="B34" t="s">
        <v>105</v>
      </c>
      <c r="C34">
        <v>16.7</v>
      </c>
      <c r="D34">
        <v>17.28</v>
      </c>
      <c r="E34">
        <v>13.32</v>
      </c>
      <c r="F34">
        <v>16.13</v>
      </c>
      <c r="G34">
        <v>20.77</v>
      </c>
      <c r="H34">
        <v>16.010000000000002</v>
      </c>
      <c r="I34">
        <v>17.100000000000001</v>
      </c>
      <c r="J34">
        <v>31.56</v>
      </c>
      <c r="K34">
        <v>11.12</v>
      </c>
      <c r="L34">
        <v>12.36</v>
      </c>
      <c r="M34">
        <v>20.23</v>
      </c>
      <c r="N34">
        <v>3.98</v>
      </c>
      <c r="O34">
        <v>15.97</v>
      </c>
      <c r="P34">
        <v>30.56</v>
      </c>
      <c r="Q34">
        <v>38.08</v>
      </c>
      <c r="R34">
        <v>21.9</v>
      </c>
      <c r="S34">
        <v>7.42</v>
      </c>
      <c r="T34">
        <v>8.94</v>
      </c>
      <c r="U34">
        <v>21.54</v>
      </c>
      <c r="V34">
        <v>62.54</v>
      </c>
      <c r="W34">
        <v>14.21</v>
      </c>
      <c r="X34">
        <v>24.71</v>
      </c>
      <c r="Y34">
        <v>29.95</v>
      </c>
      <c r="Z34">
        <v>32.380000000000003</v>
      </c>
      <c r="AB34" s="46"/>
      <c r="AD34" s="46"/>
    </row>
    <row r="35" spans="1:30" x14ac:dyDescent="0.3">
      <c r="A35">
        <v>102011033</v>
      </c>
      <c r="B35" t="s">
        <v>106</v>
      </c>
      <c r="C35">
        <v>10.09</v>
      </c>
      <c r="D35">
        <v>13.03</v>
      </c>
      <c r="E35">
        <v>7.93</v>
      </c>
      <c r="F35">
        <v>9.65</v>
      </c>
      <c r="G35">
        <v>8.94</v>
      </c>
      <c r="H35">
        <v>9.14</v>
      </c>
      <c r="I35">
        <v>9.36</v>
      </c>
      <c r="J35">
        <v>18.52</v>
      </c>
      <c r="K35">
        <v>4.9800000000000004</v>
      </c>
      <c r="L35">
        <v>11.66</v>
      </c>
      <c r="M35">
        <v>17.02</v>
      </c>
      <c r="N35">
        <v>4.71</v>
      </c>
      <c r="O35">
        <v>6.88</v>
      </c>
      <c r="P35">
        <v>9.4499999999999993</v>
      </c>
      <c r="Q35">
        <v>25</v>
      </c>
      <c r="R35">
        <v>10.220000000000001</v>
      </c>
      <c r="S35">
        <v>5.51</v>
      </c>
      <c r="T35">
        <v>7.66</v>
      </c>
      <c r="U35">
        <v>18.399999999999999</v>
      </c>
      <c r="V35">
        <v>43.14</v>
      </c>
      <c r="W35">
        <v>9.19</v>
      </c>
      <c r="X35">
        <v>25.16</v>
      </c>
      <c r="Y35">
        <v>15.04</v>
      </c>
      <c r="Z35">
        <v>16.59</v>
      </c>
      <c r="AB35" s="46"/>
      <c r="AD35" s="46"/>
    </row>
    <row r="36" spans="1:30" x14ac:dyDescent="0.3">
      <c r="A36">
        <v>102011034</v>
      </c>
      <c r="B36" t="s">
        <v>107</v>
      </c>
      <c r="C36">
        <v>13.86</v>
      </c>
      <c r="D36">
        <v>13.59</v>
      </c>
      <c r="E36">
        <v>6.35</v>
      </c>
      <c r="F36">
        <v>13.1</v>
      </c>
      <c r="G36">
        <v>18.97</v>
      </c>
      <c r="H36">
        <v>13.66</v>
      </c>
      <c r="I36">
        <v>14.16</v>
      </c>
      <c r="J36">
        <v>20.57</v>
      </c>
      <c r="K36">
        <v>14.36</v>
      </c>
      <c r="L36">
        <v>9.73</v>
      </c>
      <c r="M36">
        <v>19.440000000000001</v>
      </c>
      <c r="N36">
        <v>4.5999999999999996</v>
      </c>
      <c r="O36">
        <v>7.85</v>
      </c>
      <c r="P36">
        <v>26.67</v>
      </c>
      <c r="Q36">
        <v>29.66</v>
      </c>
      <c r="R36">
        <v>19.850000000000001</v>
      </c>
      <c r="S36">
        <v>6.5</v>
      </c>
      <c r="T36">
        <v>9.0500000000000007</v>
      </c>
      <c r="U36">
        <v>22.25</v>
      </c>
      <c r="V36">
        <v>54.1</v>
      </c>
      <c r="W36">
        <v>15.43</v>
      </c>
      <c r="X36">
        <v>12.89</v>
      </c>
      <c r="Z36">
        <v>32.83</v>
      </c>
      <c r="AB36" s="46"/>
      <c r="AD36" s="46"/>
    </row>
    <row r="37" spans="1:30" x14ac:dyDescent="0.3">
      <c r="A37">
        <v>102011035</v>
      </c>
      <c r="B37" t="s">
        <v>108</v>
      </c>
      <c r="C37">
        <v>10.67</v>
      </c>
      <c r="D37">
        <v>12.97</v>
      </c>
      <c r="E37">
        <v>7.34</v>
      </c>
      <c r="F37">
        <v>9.85</v>
      </c>
      <c r="G37">
        <v>12.83</v>
      </c>
      <c r="H37">
        <v>9.15</v>
      </c>
      <c r="I37">
        <v>10.93</v>
      </c>
      <c r="J37">
        <v>14.32</v>
      </c>
      <c r="K37">
        <v>7.73</v>
      </c>
      <c r="L37">
        <v>12.84</v>
      </c>
      <c r="M37">
        <v>15.57</v>
      </c>
      <c r="N37">
        <v>3.56</v>
      </c>
      <c r="O37">
        <v>9.15</v>
      </c>
      <c r="P37">
        <v>12.5</v>
      </c>
      <c r="Q37">
        <v>22.98</v>
      </c>
      <c r="R37">
        <v>13.67</v>
      </c>
      <c r="S37">
        <v>9.26</v>
      </c>
      <c r="T37">
        <v>6.98</v>
      </c>
      <c r="U37">
        <v>19.57</v>
      </c>
      <c r="V37">
        <v>37.909999999999997</v>
      </c>
      <c r="W37">
        <v>10.44</v>
      </c>
      <c r="X37">
        <v>22.56</v>
      </c>
      <c r="Y37">
        <v>16.149999999999999</v>
      </c>
      <c r="Z37">
        <v>18.8</v>
      </c>
      <c r="AB37" s="46"/>
      <c r="AD37" s="46"/>
    </row>
    <row r="38" spans="1:30" x14ac:dyDescent="0.3">
      <c r="A38">
        <v>102011036</v>
      </c>
      <c r="B38" t="s">
        <v>109</v>
      </c>
      <c r="C38">
        <v>10.47</v>
      </c>
      <c r="D38">
        <v>12.46</v>
      </c>
      <c r="E38">
        <v>8.43</v>
      </c>
      <c r="F38">
        <v>9.82</v>
      </c>
      <c r="G38">
        <v>11.52</v>
      </c>
      <c r="H38">
        <v>8.9600000000000009</v>
      </c>
      <c r="I38">
        <v>10.82</v>
      </c>
      <c r="J38">
        <v>19.579999999999998</v>
      </c>
      <c r="K38">
        <v>7.69</v>
      </c>
      <c r="L38">
        <v>9</v>
      </c>
      <c r="M38">
        <v>18.149999999999999</v>
      </c>
      <c r="N38">
        <v>3.22</v>
      </c>
      <c r="O38">
        <v>7.79</v>
      </c>
      <c r="P38">
        <v>10.95</v>
      </c>
      <c r="Q38">
        <v>27.14</v>
      </c>
      <c r="R38">
        <v>11.94</v>
      </c>
      <c r="S38">
        <v>6.21</v>
      </c>
      <c r="T38">
        <v>7.41</v>
      </c>
      <c r="U38">
        <v>22.33</v>
      </c>
      <c r="V38">
        <v>69.680000000000007</v>
      </c>
      <c r="W38">
        <v>9.18</v>
      </c>
      <c r="X38">
        <v>18.899999999999999</v>
      </c>
      <c r="Y38">
        <v>0</v>
      </c>
      <c r="Z38">
        <v>18.87</v>
      </c>
      <c r="AB38" s="46"/>
      <c r="AD38" s="46"/>
    </row>
    <row r="39" spans="1:30" x14ac:dyDescent="0.3">
      <c r="A39">
        <v>102011037</v>
      </c>
      <c r="B39" t="s">
        <v>110</v>
      </c>
      <c r="C39">
        <v>9.44</v>
      </c>
      <c r="D39">
        <v>7.34</v>
      </c>
      <c r="E39">
        <v>6.43</v>
      </c>
      <c r="F39">
        <v>8.92</v>
      </c>
      <c r="G39">
        <v>14.26</v>
      </c>
      <c r="H39">
        <v>8.7200000000000006</v>
      </c>
      <c r="I39">
        <v>11.08</v>
      </c>
      <c r="J39">
        <v>28.53</v>
      </c>
      <c r="K39">
        <v>7.88</v>
      </c>
      <c r="L39">
        <v>5.28</v>
      </c>
      <c r="M39">
        <v>13.87</v>
      </c>
      <c r="N39">
        <v>1.99</v>
      </c>
      <c r="O39">
        <v>9.1</v>
      </c>
      <c r="P39">
        <v>19.23</v>
      </c>
      <c r="Q39">
        <v>23.18</v>
      </c>
      <c r="R39">
        <v>14.92</v>
      </c>
      <c r="S39">
        <v>8.3699999999999992</v>
      </c>
      <c r="T39">
        <v>5.5</v>
      </c>
      <c r="U39">
        <v>17.38</v>
      </c>
      <c r="V39">
        <v>56.9</v>
      </c>
      <c r="W39">
        <v>11.65</v>
      </c>
      <c r="X39">
        <v>19.309999999999999</v>
      </c>
      <c r="Y39">
        <v>34.5</v>
      </c>
      <c r="Z39">
        <v>18.96</v>
      </c>
      <c r="AB39" s="46"/>
      <c r="AD39" s="46"/>
    </row>
    <row r="40" spans="1:30" x14ac:dyDescent="0.3">
      <c r="A40">
        <v>102011038</v>
      </c>
      <c r="B40" t="s">
        <v>111</v>
      </c>
      <c r="C40">
        <v>10.34</v>
      </c>
      <c r="D40">
        <v>9.93</v>
      </c>
      <c r="E40">
        <v>6.04</v>
      </c>
      <c r="F40">
        <v>10.01</v>
      </c>
      <c r="G40">
        <v>13.63</v>
      </c>
      <c r="H40">
        <v>9.58</v>
      </c>
      <c r="I40">
        <v>11.23</v>
      </c>
      <c r="J40">
        <v>16.64</v>
      </c>
      <c r="K40">
        <v>8.8000000000000007</v>
      </c>
      <c r="L40">
        <v>7.53</v>
      </c>
      <c r="M40">
        <v>16.690000000000001</v>
      </c>
      <c r="N40">
        <v>4.07</v>
      </c>
      <c r="O40">
        <v>7.29</v>
      </c>
      <c r="P40">
        <v>15.65</v>
      </c>
      <c r="Q40">
        <v>26.35</v>
      </c>
      <c r="R40">
        <v>14.39</v>
      </c>
      <c r="S40">
        <v>8.6999999999999993</v>
      </c>
      <c r="T40">
        <v>8.11</v>
      </c>
      <c r="U40">
        <v>18.899999999999999</v>
      </c>
      <c r="V40" t="s">
        <v>73</v>
      </c>
      <c r="W40">
        <v>10.220000000000001</v>
      </c>
      <c r="X40">
        <v>8.98</v>
      </c>
      <c r="Z40">
        <v>20.29</v>
      </c>
      <c r="AB40" s="46"/>
      <c r="AD40" s="46"/>
    </row>
    <row r="41" spans="1:30" x14ac:dyDescent="0.3">
      <c r="A41">
        <v>102011039</v>
      </c>
      <c r="B41" t="s">
        <v>112</v>
      </c>
      <c r="C41">
        <v>9.1999999999999993</v>
      </c>
      <c r="D41">
        <v>11.35</v>
      </c>
      <c r="E41">
        <v>8.33</v>
      </c>
      <c r="F41">
        <v>8.5</v>
      </c>
      <c r="G41">
        <v>9.33</v>
      </c>
      <c r="H41">
        <v>7.75</v>
      </c>
      <c r="I41">
        <v>9.5500000000000007</v>
      </c>
      <c r="J41">
        <v>13.5</v>
      </c>
      <c r="K41">
        <v>7.44</v>
      </c>
      <c r="L41">
        <v>7.72</v>
      </c>
      <c r="M41">
        <v>16.82</v>
      </c>
      <c r="N41">
        <v>3.8</v>
      </c>
      <c r="O41">
        <v>7.37</v>
      </c>
      <c r="P41">
        <v>18.3</v>
      </c>
      <c r="Q41">
        <v>23.37</v>
      </c>
      <c r="R41">
        <v>9.3699999999999992</v>
      </c>
      <c r="S41">
        <v>5.07</v>
      </c>
      <c r="T41">
        <v>7.66</v>
      </c>
      <c r="U41">
        <v>17.64</v>
      </c>
      <c r="V41" t="s">
        <v>73</v>
      </c>
      <c r="W41">
        <v>7.73</v>
      </c>
      <c r="X41">
        <v>17.32</v>
      </c>
      <c r="Y41">
        <v>14.82</v>
      </c>
      <c r="Z41">
        <v>15.61</v>
      </c>
      <c r="AB41" s="46"/>
      <c r="AD41" s="46"/>
    </row>
    <row r="42" spans="1:30" x14ac:dyDescent="0.3">
      <c r="A42">
        <v>102011040</v>
      </c>
      <c r="B42" t="s">
        <v>113</v>
      </c>
      <c r="C42">
        <v>16.600000000000001</v>
      </c>
      <c r="D42">
        <v>17.78</v>
      </c>
      <c r="E42">
        <v>15.06</v>
      </c>
      <c r="F42">
        <v>16.82</v>
      </c>
      <c r="G42">
        <v>15.71</v>
      </c>
      <c r="H42">
        <v>15.04</v>
      </c>
      <c r="I42">
        <v>17.47</v>
      </c>
      <c r="J42">
        <v>29.23</v>
      </c>
      <c r="K42">
        <v>10.92</v>
      </c>
      <c r="L42">
        <v>12.52</v>
      </c>
      <c r="M42">
        <v>22.71</v>
      </c>
      <c r="N42">
        <v>4.87</v>
      </c>
      <c r="O42">
        <v>14.7</v>
      </c>
      <c r="P42">
        <v>35.770000000000003</v>
      </c>
      <c r="Q42">
        <v>37.29</v>
      </c>
      <c r="R42">
        <v>16.510000000000002</v>
      </c>
      <c r="S42">
        <v>9.18</v>
      </c>
      <c r="T42">
        <v>10.79</v>
      </c>
      <c r="U42">
        <v>28.86</v>
      </c>
      <c r="V42">
        <v>98.45</v>
      </c>
      <c r="W42">
        <v>16.73</v>
      </c>
      <c r="X42">
        <v>20.440000000000001</v>
      </c>
      <c r="Y42">
        <v>24.85</v>
      </c>
      <c r="Z42">
        <v>24.31</v>
      </c>
      <c r="AB42" s="46"/>
      <c r="AD42" s="46"/>
    </row>
    <row r="43" spans="1:30" x14ac:dyDescent="0.3">
      <c r="A43">
        <v>102011041</v>
      </c>
      <c r="B43" t="s">
        <v>114</v>
      </c>
      <c r="C43">
        <v>8</v>
      </c>
      <c r="D43">
        <v>7.8</v>
      </c>
      <c r="E43">
        <v>6.72</v>
      </c>
      <c r="F43">
        <v>7.22</v>
      </c>
      <c r="G43">
        <v>11.32</v>
      </c>
      <c r="H43">
        <v>7.39</v>
      </c>
      <c r="I43">
        <v>8.7100000000000009</v>
      </c>
      <c r="J43">
        <v>15.11</v>
      </c>
      <c r="K43">
        <v>8.08</v>
      </c>
      <c r="L43">
        <v>5.76</v>
      </c>
      <c r="M43">
        <v>14.94</v>
      </c>
      <c r="N43">
        <v>2.4300000000000002</v>
      </c>
      <c r="O43">
        <v>6.39</v>
      </c>
      <c r="P43">
        <v>16.440000000000001</v>
      </c>
      <c r="Q43">
        <v>21.14</v>
      </c>
      <c r="R43">
        <v>11.7</v>
      </c>
      <c r="S43">
        <v>4.84</v>
      </c>
      <c r="T43">
        <v>5.66</v>
      </c>
      <c r="U43">
        <v>19.16</v>
      </c>
      <c r="V43" t="s">
        <v>73</v>
      </c>
      <c r="W43">
        <v>7.17</v>
      </c>
      <c r="X43">
        <v>11.2</v>
      </c>
      <c r="Z43">
        <v>15.64</v>
      </c>
      <c r="AB43" s="46"/>
      <c r="AD43" s="46"/>
    </row>
    <row r="44" spans="1:30" x14ac:dyDescent="0.3">
      <c r="A44">
        <v>102011042</v>
      </c>
      <c r="B44" t="s">
        <v>115</v>
      </c>
      <c r="C44">
        <v>17.739999999999998</v>
      </c>
      <c r="D44">
        <v>18.71</v>
      </c>
      <c r="E44">
        <v>14.07</v>
      </c>
      <c r="F44">
        <v>18.29</v>
      </c>
      <c r="G44">
        <v>17.23</v>
      </c>
      <c r="H44">
        <v>16.66</v>
      </c>
      <c r="I44">
        <v>18.329999999999998</v>
      </c>
      <c r="J44">
        <v>32.21</v>
      </c>
      <c r="K44">
        <v>12.12</v>
      </c>
      <c r="L44">
        <v>11.75</v>
      </c>
      <c r="M44">
        <v>24.44</v>
      </c>
      <c r="N44">
        <v>4.75</v>
      </c>
      <c r="O44">
        <v>15.58</v>
      </c>
      <c r="P44">
        <v>34.950000000000003</v>
      </c>
      <c r="Q44">
        <v>38.700000000000003</v>
      </c>
      <c r="R44">
        <v>17.899999999999999</v>
      </c>
      <c r="S44">
        <v>8.64</v>
      </c>
      <c r="T44">
        <v>11.34</v>
      </c>
      <c r="U44">
        <v>28.39</v>
      </c>
      <c r="V44">
        <v>59.04</v>
      </c>
      <c r="W44">
        <v>19.059999999999999</v>
      </c>
      <c r="X44">
        <v>30.43</v>
      </c>
      <c r="Y44">
        <v>24.95</v>
      </c>
      <c r="Z44">
        <v>33.14</v>
      </c>
      <c r="AB44" s="46"/>
      <c r="AD44" s="46"/>
    </row>
    <row r="45" spans="1:30" x14ac:dyDescent="0.3">
      <c r="A45">
        <v>102011043</v>
      </c>
      <c r="B45" t="s">
        <v>116</v>
      </c>
      <c r="C45">
        <v>16.45</v>
      </c>
      <c r="D45">
        <v>19.399999999999999</v>
      </c>
      <c r="E45">
        <v>12.9</v>
      </c>
      <c r="F45">
        <v>15.19</v>
      </c>
      <c r="G45">
        <v>18.690000000000001</v>
      </c>
      <c r="H45">
        <v>14.89</v>
      </c>
      <c r="I45">
        <v>16.38</v>
      </c>
      <c r="J45">
        <v>22.46</v>
      </c>
      <c r="K45">
        <v>13.38</v>
      </c>
      <c r="L45">
        <v>14.45</v>
      </c>
      <c r="M45">
        <v>26.37</v>
      </c>
      <c r="N45">
        <v>4.13</v>
      </c>
      <c r="O45">
        <v>14.12</v>
      </c>
      <c r="P45">
        <v>21.51</v>
      </c>
      <c r="Q45">
        <v>35.4</v>
      </c>
      <c r="R45">
        <v>19.239999999999998</v>
      </c>
      <c r="S45">
        <v>9.01</v>
      </c>
      <c r="T45">
        <v>9.7100000000000009</v>
      </c>
      <c r="U45">
        <v>26.7</v>
      </c>
      <c r="V45">
        <v>77.459999999999994</v>
      </c>
      <c r="W45">
        <v>16.829999999999998</v>
      </c>
      <c r="X45">
        <v>33.93</v>
      </c>
      <c r="Y45">
        <v>28.14</v>
      </c>
      <c r="Z45">
        <v>27.28</v>
      </c>
      <c r="AB45" s="46"/>
      <c r="AD45" s="46"/>
    </row>
    <row r="46" spans="1:30" x14ac:dyDescent="0.3">
      <c r="A46">
        <v>102021044</v>
      </c>
      <c r="B46" t="s">
        <v>117</v>
      </c>
      <c r="C46">
        <v>14.71</v>
      </c>
      <c r="D46">
        <v>16.829999999999998</v>
      </c>
      <c r="E46">
        <v>11.07</v>
      </c>
      <c r="F46">
        <v>14.54</v>
      </c>
      <c r="G46">
        <v>14.59</v>
      </c>
      <c r="H46">
        <v>12.93</v>
      </c>
      <c r="I46">
        <v>15.15</v>
      </c>
      <c r="J46">
        <v>26.34</v>
      </c>
      <c r="K46">
        <v>11.23</v>
      </c>
      <c r="L46">
        <v>12.53</v>
      </c>
      <c r="M46">
        <v>24.49</v>
      </c>
      <c r="N46">
        <v>4.68</v>
      </c>
      <c r="O46">
        <v>11.25</v>
      </c>
      <c r="P46">
        <v>23.49</v>
      </c>
      <c r="Q46">
        <v>34.28</v>
      </c>
      <c r="R46">
        <v>15.29</v>
      </c>
      <c r="S46">
        <v>7.26</v>
      </c>
      <c r="T46">
        <v>10.029999999999999</v>
      </c>
      <c r="U46">
        <v>25.72</v>
      </c>
      <c r="V46">
        <v>61.6</v>
      </c>
      <c r="W46">
        <v>14.6</v>
      </c>
      <c r="X46">
        <v>26.1</v>
      </c>
      <c r="Y46">
        <v>15.92</v>
      </c>
      <c r="Z46">
        <v>25.77</v>
      </c>
      <c r="AB46" s="46"/>
      <c r="AD46" s="46"/>
    </row>
    <row r="47" spans="1:30" x14ac:dyDescent="0.3">
      <c r="A47">
        <v>102021045</v>
      </c>
      <c r="B47" t="s">
        <v>118</v>
      </c>
      <c r="C47">
        <v>17.54</v>
      </c>
      <c r="D47">
        <v>23.27</v>
      </c>
      <c r="E47">
        <v>9.4600000000000009</v>
      </c>
      <c r="F47">
        <v>16.45</v>
      </c>
      <c r="G47">
        <v>19.09</v>
      </c>
      <c r="H47">
        <v>12.92</v>
      </c>
      <c r="I47">
        <v>18.149999999999999</v>
      </c>
      <c r="J47">
        <v>20.23</v>
      </c>
      <c r="K47">
        <v>15.28</v>
      </c>
      <c r="L47">
        <v>14.79</v>
      </c>
      <c r="M47">
        <v>30.52</v>
      </c>
      <c r="N47">
        <v>4.82</v>
      </c>
      <c r="O47">
        <v>11.09</v>
      </c>
      <c r="P47">
        <v>16.43</v>
      </c>
      <c r="Q47">
        <v>36.28</v>
      </c>
      <c r="R47">
        <v>20.18</v>
      </c>
      <c r="S47">
        <v>9.5299999999999994</v>
      </c>
      <c r="T47">
        <v>12.4</v>
      </c>
      <c r="U47">
        <v>31.35</v>
      </c>
      <c r="V47">
        <v>9.6300000000000008</v>
      </c>
      <c r="W47">
        <v>17.5</v>
      </c>
      <c r="X47">
        <v>22.48</v>
      </c>
      <c r="Y47">
        <v>32.92</v>
      </c>
      <c r="Z47">
        <v>26.42</v>
      </c>
      <c r="AB47" s="46"/>
      <c r="AD47" s="46"/>
    </row>
    <row r="48" spans="1:30" x14ac:dyDescent="0.3">
      <c r="A48">
        <v>102021046</v>
      </c>
      <c r="B48" t="s">
        <v>119</v>
      </c>
      <c r="C48">
        <v>15.29</v>
      </c>
      <c r="D48">
        <v>17.3</v>
      </c>
      <c r="E48">
        <v>12.27</v>
      </c>
      <c r="F48">
        <v>15.58</v>
      </c>
      <c r="G48">
        <v>14.29</v>
      </c>
      <c r="H48">
        <v>13.55</v>
      </c>
      <c r="I48">
        <v>15.99</v>
      </c>
      <c r="J48">
        <v>25.58</v>
      </c>
      <c r="K48">
        <v>13.35</v>
      </c>
      <c r="L48">
        <v>12.18</v>
      </c>
      <c r="M48">
        <v>24.75</v>
      </c>
      <c r="N48">
        <v>4.67</v>
      </c>
      <c r="O48">
        <v>13.52</v>
      </c>
      <c r="P48">
        <v>32.380000000000003</v>
      </c>
      <c r="Q48">
        <v>32.57</v>
      </c>
      <c r="R48">
        <v>14.5</v>
      </c>
      <c r="S48">
        <v>9.49</v>
      </c>
      <c r="T48">
        <v>11.77</v>
      </c>
      <c r="U48">
        <v>31.68</v>
      </c>
      <c r="V48">
        <v>4.26</v>
      </c>
      <c r="W48">
        <v>18.38</v>
      </c>
      <c r="X48">
        <v>24.93</v>
      </c>
      <c r="Z48">
        <v>26.53</v>
      </c>
      <c r="AB48" s="46"/>
      <c r="AD48" s="46"/>
    </row>
    <row r="49" spans="1:30" x14ac:dyDescent="0.3">
      <c r="A49">
        <v>102021047</v>
      </c>
      <c r="B49" t="s">
        <v>120</v>
      </c>
      <c r="C49">
        <v>11.1</v>
      </c>
      <c r="D49">
        <v>13.51</v>
      </c>
      <c r="E49">
        <v>6.54</v>
      </c>
      <c r="F49">
        <v>10.36</v>
      </c>
      <c r="G49">
        <v>13.36</v>
      </c>
      <c r="H49">
        <v>9.5299999999999994</v>
      </c>
      <c r="I49">
        <v>11.27</v>
      </c>
      <c r="J49">
        <v>18.79</v>
      </c>
      <c r="K49">
        <v>9.9499999999999993</v>
      </c>
      <c r="L49">
        <v>9.69</v>
      </c>
      <c r="M49">
        <v>19.61</v>
      </c>
      <c r="N49">
        <v>3.54</v>
      </c>
      <c r="O49">
        <v>8.1</v>
      </c>
      <c r="P49">
        <v>14.19</v>
      </c>
      <c r="Q49">
        <v>26.38</v>
      </c>
      <c r="R49">
        <v>14.05</v>
      </c>
      <c r="S49">
        <v>7.47</v>
      </c>
      <c r="T49">
        <v>7.56</v>
      </c>
      <c r="U49">
        <v>23.5</v>
      </c>
      <c r="V49">
        <v>62.83</v>
      </c>
      <c r="W49">
        <v>10.7</v>
      </c>
      <c r="X49">
        <v>14</v>
      </c>
      <c r="Y49">
        <v>26.76</v>
      </c>
      <c r="Z49">
        <v>17.170000000000002</v>
      </c>
      <c r="AB49" s="46"/>
      <c r="AD49" s="46"/>
    </row>
    <row r="50" spans="1:30" x14ac:dyDescent="0.3">
      <c r="A50">
        <v>102021048</v>
      </c>
      <c r="B50" t="s">
        <v>121</v>
      </c>
      <c r="C50">
        <v>17.97</v>
      </c>
      <c r="D50">
        <v>21.86</v>
      </c>
      <c r="E50">
        <v>12.92</v>
      </c>
      <c r="F50">
        <v>17.760000000000002</v>
      </c>
      <c r="G50">
        <v>17.57</v>
      </c>
      <c r="H50">
        <v>15.43</v>
      </c>
      <c r="I50">
        <v>18.39</v>
      </c>
      <c r="J50">
        <v>28.02</v>
      </c>
      <c r="K50">
        <v>14.18</v>
      </c>
      <c r="L50">
        <v>14.44</v>
      </c>
      <c r="M50">
        <v>27.27</v>
      </c>
      <c r="N50">
        <v>4.96</v>
      </c>
      <c r="O50">
        <v>14.09</v>
      </c>
      <c r="P50">
        <v>27.2</v>
      </c>
      <c r="Q50">
        <v>36.17</v>
      </c>
      <c r="R50">
        <v>18.239999999999998</v>
      </c>
      <c r="S50">
        <v>8.64</v>
      </c>
      <c r="T50">
        <v>12.59</v>
      </c>
      <c r="U50">
        <v>29.04</v>
      </c>
      <c r="V50">
        <v>62.93</v>
      </c>
      <c r="W50">
        <v>19.149999999999999</v>
      </c>
      <c r="X50">
        <v>22.72</v>
      </c>
      <c r="Y50">
        <v>31.87</v>
      </c>
      <c r="Z50">
        <v>25.58</v>
      </c>
      <c r="AB50" s="46"/>
      <c r="AD50" s="46"/>
    </row>
    <row r="51" spans="1:30" x14ac:dyDescent="0.3">
      <c r="A51">
        <v>102021049</v>
      </c>
      <c r="B51" t="s">
        <v>122</v>
      </c>
      <c r="C51">
        <v>10.73</v>
      </c>
      <c r="D51">
        <v>20.46</v>
      </c>
      <c r="E51">
        <v>2.87</v>
      </c>
      <c r="F51">
        <v>9.75</v>
      </c>
      <c r="G51">
        <v>10.6</v>
      </c>
      <c r="H51">
        <v>6.32</v>
      </c>
      <c r="I51">
        <v>10.75</v>
      </c>
      <c r="J51">
        <v>26.15</v>
      </c>
      <c r="K51">
        <v>5.91</v>
      </c>
      <c r="L51">
        <v>12.97</v>
      </c>
      <c r="M51">
        <v>25.31</v>
      </c>
      <c r="N51">
        <v>5.86</v>
      </c>
      <c r="O51">
        <v>4.32</v>
      </c>
      <c r="P51">
        <v>11.11</v>
      </c>
      <c r="Q51">
        <v>17.54</v>
      </c>
      <c r="R51">
        <v>10.61</v>
      </c>
      <c r="S51">
        <v>4.24</v>
      </c>
      <c r="T51">
        <v>14.49</v>
      </c>
      <c r="U51">
        <v>15.31</v>
      </c>
      <c r="V51">
        <v>0</v>
      </c>
      <c r="W51">
        <v>9.5</v>
      </c>
      <c r="X51">
        <v>10.61</v>
      </c>
      <c r="Z51">
        <v>25.45</v>
      </c>
      <c r="AB51" s="46"/>
      <c r="AD51" s="46"/>
    </row>
    <row r="52" spans="1:30" x14ac:dyDescent="0.3">
      <c r="A52">
        <v>102021050</v>
      </c>
      <c r="B52" t="s">
        <v>123</v>
      </c>
      <c r="C52">
        <v>14.87</v>
      </c>
      <c r="D52">
        <v>17.48</v>
      </c>
      <c r="E52">
        <v>10.02</v>
      </c>
      <c r="F52">
        <v>14.6</v>
      </c>
      <c r="G52">
        <v>15.34</v>
      </c>
      <c r="H52">
        <v>12.94</v>
      </c>
      <c r="I52">
        <v>15.67</v>
      </c>
      <c r="J52">
        <v>17.88</v>
      </c>
      <c r="K52">
        <v>14.83</v>
      </c>
      <c r="L52">
        <v>11.45</v>
      </c>
      <c r="M52">
        <v>24.93</v>
      </c>
      <c r="N52">
        <v>3.26</v>
      </c>
      <c r="O52">
        <v>11.58</v>
      </c>
      <c r="P52">
        <v>25.61</v>
      </c>
      <c r="Q52">
        <v>33.08</v>
      </c>
      <c r="R52">
        <v>15.5</v>
      </c>
      <c r="S52">
        <v>10.8</v>
      </c>
      <c r="T52">
        <v>11.05</v>
      </c>
      <c r="U52">
        <v>25.55</v>
      </c>
      <c r="V52">
        <v>100</v>
      </c>
      <c r="W52">
        <v>19.64</v>
      </c>
      <c r="X52">
        <v>20.23</v>
      </c>
      <c r="Z52">
        <v>25.96</v>
      </c>
      <c r="AB52" s="46"/>
      <c r="AD52" s="46"/>
    </row>
    <row r="53" spans="1:30" x14ac:dyDescent="0.3">
      <c r="A53">
        <v>102021051</v>
      </c>
      <c r="B53" t="s">
        <v>124</v>
      </c>
      <c r="C53">
        <v>7.95</v>
      </c>
      <c r="D53">
        <v>9.6999999999999993</v>
      </c>
      <c r="E53">
        <v>5.03</v>
      </c>
      <c r="F53">
        <v>7.42</v>
      </c>
      <c r="G53">
        <v>9.91</v>
      </c>
      <c r="H53">
        <v>6.05</v>
      </c>
      <c r="I53">
        <v>9.02</v>
      </c>
      <c r="J53">
        <v>18.52</v>
      </c>
      <c r="K53">
        <v>5.09</v>
      </c>
      <c r="L53">
        <v>7.1</v>
      </c>
      <c r="M53">
        <v>12.47</v>
      </c>
      <c r="N53">
        <v>2.56</v>
      </c>
      <c r="O53">
        <v>5.23</v>
      </c>
      <c r="P53">
        <v>14.29</v>
      </c>
      <c r="Q53">
        <v>21.08</v>
      </c>
      <c r="R53">
        <v>10.4</v>
      </c>
      <c r="S53">
        <v>6.5</v>
      </c>
      <c r="T53">
        <v>5.52</v>
      </c>
      <c r="U53">
        <v>18.510000000000002</v>
      </c>
      <c r="V53">
        <v>20.59</v>
      </c>
      <c r="W53">
        <v>9.3699999999999992</v>
      </c>
      <c r="X53">
        <v>8.3800000000000008</v>
      </c>
      <c r="Z53">
        <v>19.14</v>
      </c>
      <c r="AB53" s="46"/>
      <c r="AD53" s="46"/>
    </row>
    <row r="54" spans="1:30" x14ac:dyDescent="0.3">
      <c r="A54">
        <v>102021052</v>
      </c>
      <c r="B54" t="s">
        <v>125</v>
      </c>
      <c r="C54">
        <v>14.93</v>
      </c>
      <c r="D54">
        <v>14.74</v>
      </c>
      <c r="E54">
        <v>9.68</v>
      </c>
      <c r="F54">
        <v>15.03</v>
      </c>
      <c r="G54">
        <v>17.53</v>
      </c>
      <c r="H54">
        <v>13.88</v>
      </c>
      <c r="I54">
        <v>16.03</v>
      </c>
      <c r="J54">
        <v>30.5</v>
      </c>
      <c r="K54">
        <v>14.57</v>
      </c>
      <c r="L54">
        <v>12.53</v>
      </c>
      <c r="M54">
        <v>21.01</v>
      </c>
      <c r="N54">
        <v>3.98</v>
      </c>
      <c r="O54">
        <v>12.57</v>
      </c>
      <c r="P54">
        <v>14.93</v>
      </c>
      <c r="Q54">
        <v>36.049999999999997</v>
      </c>
      <c r="R54">
        <v>17.78</v>
      </c>
      <c r="S54">
        <v>11.94</v>
      </c>
      <c r="T54">
        <v>12.19</v>
      </c>
      <c r="U54">
        <v>27.53</v>
      </c>
      <c r="V54" t="s">
        <v>73</v>
      </c>
      <c r="W54">
        <v>16.04</v>
      </c>
      <c r="X54">
        <v>14.42</v>
      </c>
      <c r="Z54">
        <v>28.36</v>
      </c>
      <c r="AB54" s="46"/>
      <c r="AD54" s="46"/>
    </row>
    <row r="55" spans="1:30" x14ac:dyDescent="0.3">
      <c r="A55">
        <v>102021053</v>
      </c>
      <c r="B55" t="s">
        <v>126</v>
      </c>
      <c r="C55">
        <v>18.75</v>
      </c>
      <c r="D55">
        <v>19.899999999999999</v>
      </c>
      <c r="E55">
        <v>13.79</v>
      </c>
      <c r="F55">
        <v>19.399999999999999</v>
      </c>
      <c r="G55">
        <v>18.55</v>
      </c>
      <c r="H55">
        <v>16.88</v>
      </c>
      <c r="I55">
        <v>20.04</v>
      </c>
      <c r="J55">
        <v>34.590000000000003</v>
      </c>
      <c r="K55">
        <v>12.36</v>
      </c>
      <c r="L55">
        <v>14.73</v>
      </c>
      <c r="M55">
        <v>22.68</v>
      </c>
      <c r="N55">
        <v>5.25</v>
      </c>
      <c r="O55">
        <v>16.850000000000001</v>
      </c>
      <c r="P55">
        <v>37.72</v>
      </c>
      <c r="Q55">
        <v>38.75</v>
      </c>
      <c r="R55">
        <v>19.510000000000002</v>
      </c>
      <c r="S55">
        <v>9.11</v>
      </c>
      <c r="T55">
        <v>12.26</v>
      </c>
      <c r="U55">
        <v>28.04</v>
      </c>
      <c r="V55">
        <v>63.7</v>
      </c>
      <c r="W55">
        <v>18.64</v>
      </c>
      <c r="X55">
        <v>25.46</v>
      </c>
      <c r="Y55">
        <v>32.17</v>
      </c>
      <c r="Z55">
        <v>32.72</v>
      </c>
      <c r="AB55" s="46"/>
      <c r="AD55" s="46"/>
    </row>
    <row r="56" spans="1:30" x14ac:dyDescent="0.3">
      <c r="A56">
        <v>102021054</v>
      </c>
      <c r="B56" t="s">
        <v>127</v>
      </c>
      <c r="C56">
        <v>17.600000000000001</v>
      </c>
      <c r="D56">
        <v>20.29</v>
      </c>
      <c r="E56">
        <v>11.03</v>
      </c>
      <c r="F56">
        <v>18.170000000000002</v>
      </c>
      <c r="G56">
        <v>17.079999999999998</v>
      </c>
      <c r="H56">
        <v>15.59</v>
      </c>
      <c r="I56">
        <v>18.34</v>
      </c>
      <c r="J56">
        <v>33.380000000000003</v>
      </c>
      <c r="K56">
        <v>12.1</v>
      </c>
      <c r="L56">
        <v>14.13</v>
      </c>
      <c r="M56">
        <v>25.02</v>
      </c>
      <c r="N56">
        <v>4.55</v>
      </c>
      <c r="O56">
        <v>15.39</v>
      </c>
      <c r="P56">
        <v>32.43</v>
      </c>
      <c r="Q56">
        <v>36.78</v>
      </c>
      <c r="R56">
        <v>17.940000000000001</v>
      </c>
      <c r="S56">
        <v>8.5399999999999991</v>
      </c>
      <c r="T56">
        <v>11.44</v>
      </c>
      <c r="U56">
        <v>29.97</v>
      </c>
      <c r="V56">
        <v>65.34</v>
      </c>
      <c r="W56">
        <v>19.510000000000002</v>
      </c>
      <c r="X56">
        <v>22.11</v>
      </c>
      <c r="Y56">
        <v>27.59</v>
      </c>
      <c r="Z56">
        <v>31.46</v>
      </c>
      <c r="AB56" s="46"/>
      <c r="AD56" s="46"/>
    </row>
    <row r="57" spans="1:30" x14ac:dyDescent="0.3">
      <c r="A57">
        <v>102021055</v>
      </c>
      <c r="B57" t="s">
        <v>128</v>
      </c>
      <c r="C57">
        <v>11.53</v>
      </c>
      <c r="D57">
        <v>16.71</v>
      </c>
      <c r="E57">
        <v>6.94</v>
      </c>
      <c r="F57">
        <v>10.4</v>
      </c>
      <c r="G57">
        <v>12.04</v>
      </c>
      <c r="H57">
        <v>8.64</v>
      </c>
      <c r="I57">
        <v>11.5</v>
      </c>
      <c r="J57">
        <v>15.8</v>
      </c>
      <c r="K57">
        <v>7.36</v>
      </c>
      <c r="L57">
        <v>11.48</v>
      </c>
      <c r="M57">
        <v>19.82</v>
      </c>
      <c r="N57">
        <v>2.8</v>
      </c>
      <c r="O57">
        <v>8.11</v>
      </c>
      <c r="P57">
        <v>16.5</v>
      </c>
      <c r="Q57">
        <v>27.69</v>
      </c>
      <c r="R57">
        <v>12.4</v>
      </c>
      <c r="S57">
        <v>5.9</v>
      </c>
      <c r="T57">
        <v>7.36</v>
      </c>
      <c r="U57">
        <v>22.98</v>
      </c>
      <c r="V57" t="s">
        <v>73</v>
      </c>
      <c r="W57">
        <v>11.68</v>
      </c>
      <c r="X57">
        <v>12.15</v>
      </c>
      <c r="Y57">
        <v>21.66</v>
      </c>
      <c r="Z57">
        <v>17.52</v>
      </c>
      <c r="AB57" s="46"/>
      <c r="AD57" s="46"/>
    </row>
    <row r="58" spans="1:30" x14ac:dyDescent="0.3">
      <c r="A58">
        <v>102021056</v>
      </c>
      <c r="B58" t="s">
        <v>129</v>
      </c>
      <c r="C58">
        <v>13.59</v>
      </c>
      <c r="D58">
        <v>15.68</v>
      </c>
      <c r="E58">
        <v>10.86</v>
      </c>
      <c r="F58">
        <v>12.85</v>
      </c>
      <c r="G58">
        <v>15.42</v>
      </c>
      <c r="H58">
        <v>12.01</v>
      </c>
      <c r="I58">
        <v>13.67</v>
      </c>
      <c r="J58">
        <v>21.77</v>
      </c>
      <c r="K58">
        <v>10.38</v>
      </c>
      <c r="L58">
        <v>11.71</v>
      </c>
      <c r="M58">
        <v>22.13</v>
      </c>
      <c r="N58">
        <v>4.7</v>
      </c>
      <c r="O58">
        <v>9.15</v>
      </c>
      <c r="P58">
        <v>15.86</v>
      </c>
      <c r="Q58">
        <v>34.46</v>
      </c>
      <c r="R58">
        <v>16.88</v>
      </c>
      <c r="S58">
        <v>8.0399999999999991</v>
      </c>
      <c r="T58">
        <v>8.99</v>
      </c>
      <c r="U58">
        <v>23.48</v>
      </c>
      <c r="V58">
        <v>48.15</v>
      </c>
      <c r="W58">
        <v>10.71</v>
      </c>
      <c r="X58">
        <v>14.06</v>
      </c>
      <c r="Y58">
        <v>17.82</v>
      </c>
      <c r="Z58">
        <v>20.39</v>
      </c>
      <c r="AB58" s="46"/>
      <c r="AD58" s="46"/>
    </row>
    <row r="59" spans="1:30" x14ac:dyDescent="0.3">
      <c r="A59">
        <v>102021057</v>
      </c>
      <c r="B59" t="s">
        <v>130</v>
      </c>
      <c r="C59">
        <v>18.809999999999999</v>
      </c>
      <c r="D59">
        <v>22.12</v>
      </c>
      <c r="E59">
        <v>16.059999999999999</v>
      </c>
      <c r="F59">
        <v>18.989999999999998</v>
      </c>
      <c r="G59">
        <v>16.399999999999999</v>
      </c>
      <c r="H59">
        <v>16.920000000000002</v>
      </c>
      <c r="I59">
        <v>18.91</v>
      </c>
      <c r="J59">
        <v>33.65</v>
      </c>
      <c r="K59">
        <v>12.42</v>
      </c>
      <c r="L59">
        <v>14.98</v>
      </c>
      <c r="M59">
        <v>26.78</v>
      </c>
      <c r="N59">
        <v>3.74</v>
      </c>
      <c r="O59">
        <v>16.53</v>
      </c>
      <c r="P59">
        <v>29</v>
      </c>
      <c r="Q59">
        <v>39.04</v>
      </c>
      <c r="R59">
        <v>16.89</v>
      </c>
      <c r="S59">
        <v>8.91</v>
      </c>
      <c r="T59">
        <v>9.76</v>
      </c>
      <c r="U59">
        <v>26.81</v>
      </c>
      <c r="V59">
        <v>62.56</v>
      </c>
      <c r="W59">
        <v>20.82</v>
      </c>
      <c r="X59">
        <v>33.75</v>
      </c>
      <c r="Y59">
        <v>27.75</v>
      </c>
      <c r="Z59">
        <v>34.56</v>
      </c>
      <c r="AB59" s="46"/>
      <c r="AD59" s="46"/>
    </row>
    <row r="60" spans="1:30" x14ac:dyDescent="0.3">
      <c r="A60">
        <v>103011059</v>
      </c>
      <c r="B60" t="s">
        <v>131</v>
      </c>
      <c r="C60">
        <v>11.45</v>
      </c>
      <c r="D60">
        <v>10.97</v>
      </c>
      <c r="E60">
        <v>13.08</v>
      </c>
      <c r="F60">
        <v>10.83</v>
      </c>
      <c r="G60">
        <v>12.92</v>
      </c>
      <c r="H60">
        <v>11.3</v>
      </c>
      <c r="I60">
        <v>11.92</v>
      </c>
      <c r="J60">
        <v>21.47</v>
      </c>
      <c r="K60">
        <v>9.2899999999999991</v>
      </c>
      <c r="L60">
        <v>5.24</v>
      </c>
      <c r="M60">
        <v>31.03</v>
      </c>
      <c r="N60">
        <v>1.69</v>
      </c>
      <c r="O60">
        <v>5.74</v>
      </c>
      <c r="P60">
        <v>43.11</v>
      </c>
      <c r="Q60">
        <v>36.25</v>
      </c>
      <c r="R60">
        <v>15.56</v>
      </c>
      <c r="S60">
        <v>8.39</v>
      </c>
      <c r="T60">
        <v>5.76</v>
      </c>
      <c r="U60">
        <v>20.309999999999999</v>
      </c>
      <c r="V60">
        <v>52.76</v>
      </c>
      <c r="W60">
        <v>13.64</v>
      </c>
      <c r="X60">
        <v>25.1</v>
      </c>
      <c r="Y60">
        <v>16.59</v>
      </c>
      <c r="Z60">
        <v>29.67</v>
      </c>
      <c r="AB60" s="46"/>
      <c r="AD60" s="46"/>
    </row>
    <row r="61" spans="1:30" x14ac:dyDescent="0.3">
      <c r="A61">
        <v>103011060</v>
      </c>
      <c r="B61" t="s">
        <v>132</v>
      </c>
      <c r="C61">
        <v>9.08</v>
      </c>
      <c r="D61">
        <v>6.78</v>
      </c>
      <c r="E61">
        <v>12.85</v>
      </c>
      <c r="F61">
        <v>9.24</v>
      </c>
      <c r="G61">
        <v>8.9700000000000006</v>
      </c>
      <c r="H61">
        <v>10.58</v>
      </c>
      <c r="I61">
        <v>8.74</v>
      </c>
      <c r="J61">
        <v>20.53</v>
      </c>
      <c r="K61">
        <v>7.52</v>
      </c>
      <c r="L61">
        <v>7.92</v>
      </c>
      <c r="M61">
        <v>18.12</v>
      </c>
      <c r="N61">
        <v>1.44</v>
      </c>
      <c r="O61">
        <v>5.34</v>
      </c>
      <c r="P61">
        <v>22.22</v>
      </c>
      <c r="Q61">
        <v>34.229999999999997</v>
      </c>
      <c r="R61">
        <v>10.95</v>
      </c>
      <c r="S61">
        <v>7.27</v>
      </c>
      <c r="T61">
        <v>8.2200000000000006</v>
      </c>
      <c r="U61">
        <v>22.18</v>
      </c>
      <c r="V61" t="s">
        <v>73</v>
      </c>
      <c r="W61">
        <v>12.19</v>
      </c>
      <c r="X61">
        <v>7.14</v>
      </c>
      <c r="Z61">
        <v>33.549999999999997</v>
      </c>
      <c r="AB61" s="46"/>
      <c r="AD61" s="46"/>
    </row>
    <row r="62" spans="1:30" x14ac:dyDescent="0.3">
      <c r="A62">
        <v>103011061</v>
      </c>
      <c r="B62" t="s">
        <v>133</v>
      </c>
      <c r="C62">
        <v>12.47</v>
      </c>
      <c r="D62">
        <v>11.02</v>
      </c>
      <c r="E62">
        <v>13.1</v>
      </c>
      <c r="F62">
        <v>13.23</v>
      </c>
      <c r="G62">
        <v>11.89</v>
      </c>
      <c r="H62">
        <v>12.8</v>
      </c>
      <c r="I62">
        <v>12.81</v>
      </c>
      <c r="J62">
        <v>19.79</v>
      </c>
      <c r="K62">
        <v>10.41</v>
      </c>
      <c r="L62">
        <v>6.34</v>
      </c>
      <c r="M62">
        <v>26.75</v>
      </c>
      <c r="N62">
        <v>2.0099999999999998</v>
      </c>
      <c r="O62">
        <v>9.25</v>
      </c>
      <c r="P62">
        <v>41.38</v>
      </c>
      <c r="Q62">
        <v>35.67</v>
      </c>
      <c r="R62">
        <v>14.48</v>
      </c>
      <c r="S62">
        <v>9.01</v>
      </c>
      <c r="T62">
        <v>11.39</v>
      </c>
      <c r="U62">
        <v>18.329999999999998</v>
      </c>
      <c r="V62">
        <v>57.63</v>
      </c>
      <c r="W62">
        <v>18.420000000000002</v>
      </c>
      <c r="X62">
        <v>22.65</v>
      </c>
      <c r="Z62">
        <v>34.76</v>
      </c>
      <c r="AB62" s="46"/>
      <c r="AD62" s="46"/>
    </row>
    <row r="63" spans="1:30" x14ac:dyDescent="0.3">
      <c r="A63">
        <v>103011612</v>
      </c>
      <c r="B63" t="s">
        <v>134</v>
      </c>
      <c r="C63">
        <v>17.489999999999998</v>
      </c>
      <c r="D63">
        <v>15.86</v>
      </c>
      <c r="E63">
        <v>15.2</v>
      </c>
      <c r="F63">
        <v>17.88</v>
      </c>
      <c r="G63">
        <v>19.53</v>
      </c>
      <c r="H63">
        <v>20.41</v>
      </c>
      <c r="I63">
        <v>15.49</v>
      </c>
      <c r="J63">
        <v>27.23</v>
      </c>
      <c r="K63">
        <v>11.97</v>
      </c>
      <c r="L63">
        <v>14.86</v>
      </c>
      <c r="M63">
        <v>25.03</v>
      </c>
      <c r="N63">
        <v>2.67</v>
      </c>
      <c r="O63">
        <v>12.04</v>
      </c>
      <c r="P63">
        <v>42.6</v>
      </c>
      <c r="Q63">
        <v>46.19</v>
      </c>
      <c r="R63">
        <v>23.82</v>
      </c>
      <c r="S63">
        <v>7.54</v>
      </c>
      <c r="T63">
        <v>12.1</v>
      </c>
      <c r="U63">
        <v>21.57</v>
      </c>
      <c r="V63">
        <v>64.66</v>
      </c>
      <c r="W63">
        <v>17.8</v>
      </c>
      <c r="X63">
        <v>31.91</v>
      </c>
      <c r="Y63">
        <v>13.17</v>
      </c>
      <c r="Z63">
        <v>37.229999999999997</v>
      </c>
      <c r="AB63" s="46"/>
      <c r="AD63" s="46"/>
    </row>
    <row r="64" spans="1:30" x14ac:dyDescent="0.3">
      <c r="A64">
        <v>103011613</v>
      </c>
      <c r="B64" t="s">
        <v>135</v>
      </c>
      <c r="C64">
        <v>10.89</v>
      </c>
      <c r="D64">
        <v>11.42</v>
      </c>
      <c r="E64">
        <v>11.14</v>
      </c>
      <c r="F64">
        <v>10.17</v>
      </c>
      <c r="G64">
        <v>12.26</v>
      </c>
      <c r="H64">
        <v>11.26</v>
      </c>
      <c r="I64">
        <v>10.28</v>
      </c>
      <c r="J64">
        <v>15</v>
      </c>
      <c r="K64">
        <v>7.92</v>
      </c>
      <c r="L64">
        <v>7.54</v>
      </c>
      <c r="M64">
        <v>25.45</v>
      </c>
      <c r="N64">
        <v>1.65</v>
      </c>
      <c r="O64">
        <v>6.88</v>
      </c>
      <c r="P64">
        <v>33.89</v>
      </c>
      <c r="Q64">
        <v>33.799999999999997</v>
      </c>
      <c r="R64">
        <v>14.87</v>
      </c>
      <c r="S64">
        <v>7.06</v>
      </c>
      <c r="T64">
        <v>6.89</v>
      </c>
      <c r="U64">
        <v>17.5</v>
      </c>
      <c r="V64">
        <v>53.98</v>
      </c>
      <c r="W64">
        <v>11.96</v>
      </c>
      <c r="X64">
        <v>23.62</v>
      </c>
      <c r="Y64">
        <v>23.13</v>
      </c>
      <c r="Z64">
        <v>22.34</v>
      </c>
      <c r="AB64" s="46"/>
      <c r="AD64" s="46"/>
    </row>
    <row r="65" spans="1:30" x14ac:dyDescent="0.3">
      <c r="A65">
        <v>103021062</v>
      </c>
      <c r="B65" t="s">
        <v>136</v>
      </c>
      <c r="C65">
        <v>14.16</v>
      </c>
      <c r="D65">
        <v>12.98</v>
      </c>
      <c r="E65">
        <v>16.16</v>
      </c>
      <c r="F65">
        <v>13.66</v>
      </c>
      <c r="G65">
        <v>15.46</v>
      </c>
      <c r="H65">
        <v>17.61</v>
      </c>
      <c r="I65">
        <v>11.76</v>
      </c>
      <c r="J65">
        <v>20.16</v>
      </c>
      <c r="K65">
        <v>11.75</v>
      </c>
      <c r="L65">
        <v>6.46</v>
      </c>
      <c r="M65">
        <v>37.83</v>
      </c>
      <c r="N65">
        <v>2.61</v>
      </c>
      <c r="O65">
        <v>8.34</v>
      </c>
      <c r="P65">
        <v>47.2</v>
      </c>
      <c r="Q65">
        <v>31.64</v>
      </c>
      <c r="R65">
        <v>18.670000000000002</v>
      </c>
      <c r="S65">
        <v>10.56</v>
      </c>
      <c r="T65">
        <v>9.4600000000000009</v>
      </c>
      <c r="U65">
        <v>19.79</v>
      </c>
      <c r="V65">
        <v>53.15</v>
      </c>
      <c r="W65">
        <v>23.5</v>
      </c>
      <c r="X65">
        <v>34.450000000000003</v>
      </c>
      <c r="Z65">
        <v>38.89</v>
      </c>
      <c r="AB65" s="46"/>
      <c r="AD65" s="46"/>
    </row>
    <row r="66" spans="1:30" x14ac:dyDescent="0.3">
      <c r="A66">
        <v>103021063</v>
      </c>
      <c r="B66" t="s">
        <v>137</v>
      </c>
      <c r="C66">
        <v>18.25</v>
      </c>
      <c r="D66">
        <v>16.920000000000002</v>
      </c>
      <c r="E66">
        <v>18.95</v>
      </c>
      <c r="F66">
        <v>19.07</v>
      </c>
      <c r="G66">
        <v>17.600000000000001</v>
      </c>
      <c r="H66">
        <v>20.57</v>
      </c>
      <c r="I66">
        <v>16.84</v>
      </c>
      <c r="J66">
        <v>31.73</v>
      </c>
      <c r="K66">
        <v>11.64</v>
      </c>
      <c r="L66">
        <v>15.05</v>
      </c>
      <c r="M66">
        <v>32.549999999999997</v>
      </c>
      <c r="N66">
        <v>2.97</v>
      </c>
      <c r="O66">
        <v>10.71</v>
      </c>
      <c r="P66">
        <v>41.87</v>
      </c>
      <c r="Q66">
        <v>45.24</v>
      </c>
      <c r="R66">
        <v>20.9</v>
      </c>
      <c r="S66">
        <v>10.41</v>
      </c>
      <c r="T66">
        <v>14.84</v>
      </c>
      <c r="U66">
        <v>26.33</v>
      </c>
      <c r="V66">
        <v>57.01</v>
      </c>
      <c r="W66">
        <v>23.53</v>
      </c>
      <c r="X66">
        <v>33.229999999999997</v>
      </c>
      <c r="Y66">
        <v>27.29</v>
      </c>
      <c r="Z66">
        <v>34.200000000000003</v>
      </c>
      <c r="AB66" s="46"/>
      <c r="AD66" s="46"/>
    </row>
    <row r="67" spans="1:30" x14ac:dyDescent="0.3">
      <c r="A67">
        <v>103021064</v>
      </c>
      <c r="B67" t="s">
        <v>138</v>
      </c>
      <c r="C67">
        <v>13.73</v>
      </c>
      <c r="D67">
        <v>12.83</v>
      </c>
      <c r="E67">
        <v>20.67</v>
      </c>
      <c r="F67">
        <v>13.31</v>
      </c>
      <c r="G67">
        <v>12.93</v>
      </c>
      <c r="H67">
        <v>15.73</v>
      </c>
      <c r="I67">
        <v>12.31</v>
      </c>
      <c r="J67">
        <v>21.98</v>
      </c>
      <c r="K67">
        <v>11.46</v>
      </c>
      <c r="L67">
        <v>11.78</v>
      </c>
      <c r="M67">
        <v>31.05</v>
      </c>
      <c r="N67">
        <v>1.79</v>
      </c>
      <c r="O67">
        <v>10.31</v>
      </c>
      <c r="P67">
        <v>36.67</v>
      </c>
      <c r="Q67">
        <v>39.43</v>
      </c>
      <c r="R67">
        <v>15.43</v>
      </c>
      <c r="S67">
        <v>10.31</v>
      </c>
      <c r="T67">
        <v>13.87</v>
      </c>
      <c r="U67">
        <v>22.25</v>
      </c>
      <c r="V67">
        <v>95.56</v>
      </c>
      <c r="W67">
        <v>22.61</v>
      </c>
      <c r="X67">
        <v>35.28</v>
      </c>
      <c r="Z67">
        <v>39.880000000000003</v>
      </c>
      <c r="AB67" s="46"/>
      <c r="AD67" s="46"/>
    </row>
    <row r="68" spans="1:30" x14ac:dyDescent="0.3">
      <c r="A68">
        <v>103021065</v>
      </c>
      <c r="B68" t="s">
        <v>139</v>
      </c>
      <c r="C68">
        <v>14.65</v>
      </c>
      <c r="D68">
        <v>13.8</v>
      </c>
      <c r="E68">
        <v>16.649999999999999</v>
      </c>
      <c r="F68">
        <v>14.53</v>
      </c>
      <c r="G68">
        <v>14.78</v>
      </c>
      <c r="H68">
        <v>16.47</v>
      </c>
      <c r="I68">
        <v>13.42</v>
      </c>
      <c r="J68">
        <v>26.6</v>
      </c>
      <c r="K68">
        <v>10.23</v>
      </c>
      <c r="L68">
        <v>8.99</v>
      </c>
      <c r="M68">
        <v>32.94</v>
      </c>
      <c r="N68">
        <v>1.87</v>
      </c>
      <c r="O68">
        <v>9.52</v>
      </c>
      <c r="P68">
        <v>50</v>
      </c>
      <c r="Q68">
        <v>41.91</v>
      </c>
      <c r="R68">
        <v>17.57</v>
      </c>
      <c r="S68">
        <v>9.5</v>
      </c>
      <c r="T68">
        <v>9.8800000000000008</v>
      </c>
      <c r="U68">
        <v>24.68</v>
      </c>
      <c r="V68">
        <v>71.3</v>
      </c>
      <c r="W68">
        <v>19.690000000000001</v>
      </c>
      <c r="X68">
        <v>27.91</v>
      </c>
      <c r="Z68">
        <v>30.14</v>
      </c>
      <c r="AB68" s="46"/>
      <c r="AD68" s="46"/>
    </row>
    <row r="69" spans="1:30" x14ac:dyDescent="0.3">
      <c r="A69">
        <v>103021066</v>
      </c>
      <c r="B69" t="s">
        <v>140</v>
      </c>
      <c r="C69">
        <v>15.17</v>
      </c>
      <c r="D69">
        <v>14.93</v>
      </c>
      <c r="E69">
        <v>14.4</v>
      </c>
      <c r="F69">
        <v>16.45</v>
      </c>
      <c r="G69">
        <v>13.93</v>
      </c>
      <c r="H69">
        <v>17.2</v>
      </c>
      <c r="I69">
        <v>13.54</v>
      </c>
      <c r="J69">
        <v>27.17</v>
      </c>
      <c r="K69">
        <v>9.14</v>
      </c>
      <c r="L69">
        <v>13.69</v>
      </c>
      <c r="M69">
        <v>28.88</v>
      </c>
      <c r="N69">
        <v>6.17</v>
      </c>
      <c r="O69">
        <v>7.51</v>
      </c>
      <c r="P69" t="s">
        <v>73</v>
      </c>
      <c r="Q69">
        <v>36.15</v>
      </c>
      <c r="R69">
        <v>15.89</v>
      </c>
      <c r="S69">
        <v>8.85</v>
      </c>
      <c r="T69">
        <v>16.64</v>
      </c>
      <c r="U69">
        <v>29.13</v>
      </c>
      <c r="V69">
        <v>95.56</v>
      </c>
      <c r="W69">
        <v>23.37</v>
      </c>
      <c r="X69">
        <v>20.87</v>
      </c>
      <c r="Z69">
        <v>29.39</v>
      </c>
      <c r="AB69" s="46"/>
      <c r="AD69" s="46"/>
    </row>
    <row r="70" spans="1:30" x14ac:dyDescent="0.3">
      <c r="A70">
        <v>103021067</v>
      </c>
      <c r="B70" t="s">
        <v>141</v>
      </c>
      <c r="C70">
        <v>12.31</v>
      </c>
      <c r="D70">
        <v>12.17</v>
      </c>
      <c r="E70">
        <v>6.89</v>
      </c>
      <c r="F70">
        <v>12.01</v>
      </c>
      <c r="G70">
        <v>17.63</v>
      </c>
      <c r="H70">
        <v>12.5</v>
      </c>
      <c r="I70">
        <v>12.24</v>
      </c>
      <c r="J70">
        <v>26.26</v>
      </c>
      <c r="K70">
        <v>10.01</v>
      </c>
      <c r="L70">
        <v>8.2200000000000006</v>
      </c>
      <c r="M70">
        <v>23.61</v>
      </c>
      <c r="N70">
        <v>1.56</v>
      </c>
      <c r="O70">
        <v>5.49</v>
      </c>
      <c r="P70">
        <v>35.51</v>
      </c>
      <c r="Q70">
        <v>35.14</v>
      </c>
      <c r="R70">
        <v>21.09</v>
      </c>
      <c r="S70">
        <v>9.3000000000000007</v>
      </c>
      <c r="T70">
        <v>5.36</v>
      </c>
      <c r="U70">
        <v>18.41</v>
      </c>
      <c r="V70">
        <v>62.13</v>
      </c>
      <c r="W70">
        <v>18.48</v>
      </c>
      <c r="X70">
        <v>25.19</v>
      </c>
      <c r="Z70">
        <v>36.26</v>
      </c>
      <c r="AB70" s="46"/>
      <c r="AD70" s="46"/>
    </row>
    <row r="71" spans="1:30" x14ac:dyDescent="0.3">
      <c r="A71">
        <v>103021068</v>
      </c>
      <c r="B71" t="s">
        <v>142</v>
      </c>
      <c r="C71">
        <v>16.010000000000002</v>
      </c>
      <c r="D71">
        <v>18.88</v>
      </c>
      <c r="E71">
        <v>17.36</v>
      </c>
      <c r="F71">
        <v>17.75</v>
      </c>
      <c r="G71">
        <v>9.6300000000000008</v>
      </c>
      <c r="H71">
        <v>17.54</v>
      </c>
      <c r="I71">
        <v>13.19</v>
      </c>
      <c r="J71">
        <v>24.33</v>
      </c>
      <c r="K71">
        <v>7.72</v>
      </c>
      <c r="L71">
        <v>15.77</v>
      </c>
      <c r="M71">
        <v>32.14</v>
      </c>
      <c r="N71">
        <v>3.96</v>
      </c>
      <c r="O71">
        <v>10.89</v>
      </c>
      <c r="P71">
        <v>56.76</v>
      </c>
      <c r="Q71">
        <v>40.049999999999997</v>
      </c>
      <c r="R71">
        <v>11.43</v>
      </c>
      <c r="S71">
        <v>6.41</v>
      </c>
      <c r="T71">
        <v>17.32</v>
      </c>
      <c r="U71">
        <v>31.49</v>
      </c>
      <c r="V71">
        <v>83.93</v>
      </c>
      <c r="W71">
        <v>24.82</v>
      </c>
      <c r="X71">
        <v>40.130000000000003</v>
      </c>
      <c r="Z71">
        <v>33.409999999999997</v>
      </c>
      <c r="AB71" s="46"/>
      <c r="AD71" s="46"/>
    </row>
    <row r="72" spans="1:30" x14ac:dyDescent="0.3">
      <c r="A72">
        <v>103021069</v>
      </c>
      <c r="B72" t="s">
        <v>143</v>
      </c>
      <c r="C72">
        <v>11.64</v>
      </c>
      <c r="D72">
        <v>11.25</v>
      </c>
      <c r="E72">
        <v>7.72</v>
      </c>
      <c r="F72">
        <v>12.96</v>
      </c>
      <c r="G72">
        <v>11.08</v>
      </c>
      <c r="H72">
        <v>13.61</v>
      </c>
      <c r="I72">
        <v>10.02</v>
      </c>
      <c r="J72">
        <v>15.12</v>
      </c>
      <c r="K72">
        <v>10.95</v>
      </c>
      <c r="L72">
        <v>8.76</v>
      </c>
      <c r="M72">
        <v>22.76</v>
      </c>
      <c r="N72">
        <v>2.74</v>
      </c>
      <c r="O72">
        <v>4.46</v>
      </c>
      <c r="P72">
        <v>69.84</v>
      </c>
      <c r="Q72">
        <v>33.119999999999997</v>
      </c>
      <c r="R72">
        <v>13.13</v>
      </c>
      <c r="S72">
        <v>9.1999999999999993</v>
      </c>
      <c r="T72">
        <v>9.25</v>
      </c>
      <c r="U72">
        <v>21.66</v>
      </c>
      <c r="V72">
        <v>73.680000000000007</v>
      </c>
      <c r="W72">
        <v>20.100000000000001</v>
      </c>
      <c r="X72">
        <v>25.56</v>
      </c>
      <c r="Z72">
        <v>41.1</v>
      </c>
      <c r="AB72" s="46"/>
      <c r="AD72" s="46"/>
    </row>
    <row r="73" spans="1:30" x14ac:dyDescent="0.3">
      <c r="A73">
        <v>103031070</v>
      </c>
      <c r="B73" t="s">
        <v>144</v>
      </c>
      <c r="C73">
        <v>17.89</v>
      </c>
      <c r="D73">
        <v>17.68</v>
      </c>
      <c r="E73">
        <v>18.97</v>
      </c>
      <c r="F73">
        <v>17.809999999999999</v>
      </c>
      <c r="G73">
        <v>17.73</v>
      </c>
      <c r="H73">
        <v>20.239999999999998</v>
      </c>
      <c r="I73">
        <v>15.85</v>
      </c>
      <c r="J73">
        <v>29.25</v>
      </c>
      <c r="K73">
        <v>11.68</v>
      </c>
      <c r="L73">
        <v>11.53</v>
      </c>
      <c r="M73">
        <v>34.46</v>
      </c>
      <c r="N73">
        <v>2.0499999999999998</v>
      </c>
      <c r="O73">
        <v>9.89</v>
      </c>
      <c r="P73">
        <v>41.22</v>
      </c>
      <c r="Q73">
        <v>47.12</v>
      </c>
      <c r="R73">
        <v>21.03</v>
      </c>
      <c r="S73">
        <v>9.9700000000000006</v>
      </c>
      <c r="T73">
        <v>12.42</v>
      </c>
      <c r="U73">
        <v>28.02</v>
      </c>
      <c r="V73">
        <v>53.5</v>
      </c>
      <c r="W73">
        <v>23.74</v>
      </c>
      <c r="X73">
        <v>30.63</v>
      </c>
      <c r="Y73">
        <v>37.33</v>
      </c>
      <c r="Z73">
        <v>38.46</v>
      </c>
      <c r="AB73" s="46"/>
      <c r="AD73" s="46"/>
    </row>
    <row r="74" spans="1:30" x14ac:dyDescent="0.3">
      <c r="A74">
        <v>103031071</v>
      </c>
      <c r="B74" t="s">
        <v>145</v>
      </c>
      <c r="C74">
        <v>14.41</v>
      </c>
      <c r="D74">
        <v>15.03</v>
      </c>
      <c r="E74">
        <v>19.22</v>
      </c>
      <c r="F74">
        <v>13.31</v>
      </c>
      <c r="G74">
        <v>14.01</v>
      </c>
      <c r="H74">
        <v>15.17</v>
      </c>
      <c r="I74">
        <v>13.44</v>
      </c>
      <c r="J74">
        <v>24.66</v>
      </c>
      <c r="K74">
        <v>10.02</v>
      </c>
      <c r="L74">
        <v>9.06</v>
      </c>
      <c r="M74">
        <v>36.78</v>
      </c>
      <c r="N74">
        <v>0.98</v>
      </c>
      <c r="O74">
        <v>10.72</v>
      </c>
      <c r="P74">
        <v>27.1</v>
      </c>
      <c r="Q74">
        <v>38.57</v>
      </c>
      <c r="R74">
        <v>16.850000000000001</v>
      </c>
      <c r="S74">
        <v>9.42</v>
      </c>
      <c r="T74">
        <v>10.88</v>
      </c>
      <c r="U74">
        <v>29.89</v>
      </c>
      <c r="V74">
        <v>67.89</v>
      </c>
      <c r="W74">
        <v>18.079999999999998</v>
      </c>
      <c r="X74">
        <v>24.95</v>
      </c>
      <c r="Z74">
        <v>26.51</v>
      </c>
      <c r="AB74" s="46"/>
      <c r="AD74" s="46"/>
    </row>
    <row r="75" spans="1:30" x14ac:dyDescent="0.3">
      <c r="A75">
        <v>103031072</v>
      </c>
      <c r="B75" t="s">
        <v>146</v>
      </c>
      <c r="C75">
        <v>10.5</v>
      </c>
      <c r="D75">
        <v>8.8000000000000007</v>
      </c>
      <c r="E75">
        <v>5.82</v>
      </c>
      <c r="F75">
        <v>9.83</v>
      </c>
      <c r="G75">
        <v>17.95</v>
      </c>
      <c r="H75">
        <v>11.84</v>
      </c>
      <c r="I75">
        <v>10.24</v>
      </c>
      <c r="J75">
        <v>23.88</v>
      </c>
      <c r="K75">
        <v>9.48</v>
      </c>
      <c r="L75">
        <v>5.79</v>
      </c>
      <c r="M75">
        <v>21.01</v>
      </c>
      <c r="N75">
        <v>1.41</v>
      </c>
      <c r="O75">
        <v>5.29</v>
      </c>
      <c r="P75">
        <v>32.729999999999997</v>
      </c>
      <c r="Q75">
        <v>32.340000000000003</v>
      </c>
      <c r="R75">
        <v>21.42</v>
      </c>
      <c r="S75">
        <v>8.4499999999999993</v>
      </c>
      <c r="T75">
        <v>5.45</v>
      </c>
      <c r="U75">
        <v>14.51</v>
      </c>
      <c r="V75">
        <v>40.369999999999997</v>
      </c>
      <c r="W75">
        <v>13.37</v>
      </c>
      <c r="X75">
        <v>21.18</v>
      </c>
      <c r="Y75">
        <v>5.17</v>
      </c>
      <c r="Z75">
        <v>27.32</v>
      </c>
      <c r="AB75" s="46"/>
      <c r="AD75" s="46"/>
    </row>
    <row r="76" spans="1:30" x14ac:dyDescent="0.3">
      <c r="A76">
        <v>103031073</v>
      </c>
      <c r="B76" t="s">
        <v>147</v>
      </c>
      <c r="C76">
        <v>20.41</v>
      </c>
      <c r="D76">
        <v>21.38</v>
      </c>
      <c r="E76">
        <v>37.25</v>
      </c>
      <c r="F76">
        <v>18.940000000000001</v>
      </c>
      <c r="G76">
        <v>18.440000000000001</v>
      </c>
      <c r="H76">
        <v>20.51</v>
      </c>
      <c r="I76">
        <v>20.05</v>
      </c>
      <c r="J76">
        <v>27.32</v>
      </c>
      <c r="K76">
        <v>12.89</v>
      </c>
      <c r="L76">
        <v>18.27</v>
      </c>
      <c r="M76">
        <v>44.1</v>
      </c>
      <c r="N76">
        <v>2.95</v>
      </c>
      <c r="O76">
        <v>13.94</v>
      </c>
      <c r="P76">
        <v>67.5</v>
      </c>
      <c r="Q76">
        <v>41.5</v>
      </c>
      <c r="R76">
        <v>21.6</v>
      </c>
      <c r="S76">
        <v>11.53</v>
      </c>
      <c r="T76">
        <v>18.53</v>
      </c>
      <c r="U76">
        <v>40.909999999999997</v>
      </c>
      <c r="V76">
        <v>80.95</v>
      </c>
      <c r="W76">
        <v>30.62</v>
      </c>
      <c r="X76">
        <v>43.11</v>
      </c>
      <c r="Z76">
        <v>52.44</v>
      </c>
      <c r="AB76" s="46"/>
      <c r="AD76" s="46"/>
    </row>
    <row r="77" spans="1:30" x14ac:dyDescent="0.3">
      <c r="A77">
        <v>103031074</v>
      </c>
      <c r="B77" t="s">
        <v>148</v>
      </c>
      <c r="C77">
        <v>12.43</v>
      </c>
      <c r="D77">
        <v>11.05</v>
      </c>
      <c r="E77">
        <v>10.64</v>
      </c>
      <c r="F77">
        <v>13.75</v>
      </c>
      <c r="G77">
        <v>11.84</v>
      </c>
      <c r="H77">
        <v>12.64</v>
      </c>
      <c r="I77">
        <v>13.01</v>
      </c>
      <c r="J77">
        <v>21.55</v>
      </c>
      <c r="K77">
        <v>12.17</v>
      </c>
      <c r="L77">
        <v>8.7799999999999994</v>
      </c>
      <c r="M77">
        <v>26.99</v>
      </c>
      <c r="N77">
        <v>2.34</v>
      </c>
      <c r="O77">
        <v>7.98</v>
      </c>
      <c r="P77">
        <v>56.04</v>
      </c>
      <c r="Q77">
        <v>35.4</v>
      </c>
      <c r="R77">
        <v>13.93</v>
      </c>
      <c r="S77">
        <v>9.5399999999999991</v>
      </c>
      <c r="T77">
        <v>8.94</v>
      </c>
      <c r="U77">
        <v>22.37</v>
      </c>
      <c r="V77">
        <v>92.27</v>
      </c>
      <c r="W77">
        <v>17.98</v>
      </c>
      <c r="X77">
        <v>22.01</v>
      </c>
      <c r="Z77">
        <v>33.56</v>
      </c>
      <c r="AB77" s="46"/>
      <c r="AD77" s="46"/>
    </row>
    <row r="78" spans="1:30" x14ac:dyDescent="0.3">
      <c r="A78">
        <v>103031075</v>
      </c>
      <c r="B78" t="s">
        <v>149</v>
      </c>
      <c r="C78" t="s">
        <v>73</v>
      </c>
      <c r="D78" t="s">
        <v>73</v>
      </c>
      <c r="E78" t="s">
        <v>73</v>
      </c>
      <c r="F78" t="s">
        <v>73</v>
      </c>
      <c r="G78" t="s">
        <v>73</v>
      </c>
      <c r="H78" t="s">
        <v>73</v>
      </c>
      <c r="I78" t="s">
        <v>73</v>
      </c>
      <c r="J78" t="s">
        <v>73</v>
      </c>
      <c r="K78" t="s">
        <v>73</v>
      </c>
      <c r="L78" t="s">
        <v>73</v>
      </c>
      <c r="M78" t="s">
        <v>73</v>
      </c>
      <c r="N78" t="s">
        <v>73</v>
      </c>
      <c r="O78" t="s">
        <v>73</v>
      </c>
      <c r="P78" t="s">
        <v>73</v>
      </c>
      <c r="Q78" t="s">
        <v>73</v>
      </c>
      <c r="R78" t="s">
        <v>73</v>
      </c>
      <c r="S78" t="s">
        <v>73</v>
      </c>
      <c r="T78" t="s">
        <v>73</v>
      </c>
      <c r="U78" t="s">
        <v>73</v>
      </c>
      <c r="V78" t="s">
        <v>73</v>
      </c>
      <c r="AB78" s="46"/>
      <c r="AD78" s="46"/>
    </row>
    <row r="79" spans="1:30" x14ac:dyDescent="0.3">
      <c r="A79">
        <v>103041076</v>
      </c>
      <c r="B79" t="s">
        <v>150</v>
      </c>
      <c r="C79">
        <v>12.81</v>
      </c>
      <c r="D79">
        <v>13.33</v>
      </c>
      <c r="E79">
        <v>15.02</v>
      </c>
      <c r="F79">
        <v>11.82</v>
      </c>
      <c r="G79">
        <v>13.37</v>
      </c>
      <c r="H79">
        <v>13.86</v>
      </c>
      <c r="I79">
        <v>11.55</v>
      </c>
      <c r="J79">
        <v>20.69</v>
      </c>
      <c r="K79">
        <v>8.86</v>
      </c>
      <c r="L79">
        <v>7.9</v>
      </c>
      <c r="M79">
        <v>33.56</v>
      </c>
      <c r="N79">
        <v>1.89</v>
      </c>
      <c r="O79">
        <v>6.52</v>
      </c>
      <c r="P79">
        <v>28.41</v>
      </c>
      <c r="Q79">
        <v>38.58</v>
      </c>
      <c r="R79">
        <v>16.010000000000002</v>
      </c>
      <c r="S79">
        <v>8.6199999999999992</v>
      </c>
      <c r="T79">
        <v>8.8699999999999992</v>
      </c>
      <c r="U79">
        <v>21.47</v>
      </c>
      <c r="V79">
        <v>96.64</v>
      </c>
      <c r="W79">
        <v>14.23</v>
      </c>
      <c r="X79">
        <v>20.62</v>
      </c>
      <c r="Z79">
        <v>31.07</v>
      </c>
      <c r="AB79" s="46"/>
      <c r="AD79" s="46"/>
    </row>
    <row r="80" spans="1:30" x14ac:dyDescent="0.3">
      <c r="A80">
        <v>103041077</v>
      </c>
      <c r="B80" t="s">
        <v>151</v>
      </c>
      <c r="C80">
        <v>15.91</v>
      </c>
      <c r="D80">
        <v>15.67</v>
      </c>
      <c r="E80">
        <v>17.649999999999999</v>
      </c>
      <c r="F80">
        <v>15.32</v>
      </c>
      <c r="G80">
        <v>16.64</v>
      </c>
      <c r="H80">
        <v>17.329999999999998</v>
      </c>
      <c r="I80">
        <v>14.78</v>
      </c>
      <c r="J80">
        <v>26.79</v>
      </c>
      <c r="K80">
        <v>10.33</v>
      </c>
      <c r="L80">
        <v>11.18</v>
      </c>
      <c r="M80">
        <v>31.59</v>
      </c>
      <c r="N80">
        <v>2.52</v>
      </c>
      <c r="O80">
        <v>10.119999999999999</v>
      </c>
      <c r="P80">
        <v>40.26</v>
      </c>
      <c r="Q80">
        <v>45.42</v>
      </c>
      <c r="R80">
        <v>20.21</v>
      </c>
      <c r="S80">
        <v>7.5</v>
      </c>
      <c r="T80">
        <v>9.75</v>
      </c>
      <c r="U80">
        <v>22.52</v>
      </c>
      <c r="V80">
        <v>59.22</v>
      </c>
      <c r="W80">
        <v>17.32</v>
      </c>
      <c r="X80">
        <v>35.42</v>
      </c>
      <c r="Y80">
        <v>12.65</v>
      </c>
      <c r="Z80">
        <v>33.36</v>
      </c>
      <c r="AB80" s="46"/>
      <c r="AD80" s="46"/>
    </row>
    <row r="81" spans="1:30" x14ac:dyDescent="0.3">
      <c r="A81">
        <v>103041078</v>
      </c>
      <c r="B81" t="s">
        <v>152</v>
      </c>
      <c r="C81">
        <v>9.15</v>
      </c>
      <c r="D81">
        <v>8.1300000000000008</v>
      </c>
      <c r="E81">
        <v>7.5</v>
      </c>
      <c r="F81">
        <v>8.42</v>
      </c>
      <c r="G81">
        <v>15.42</v>
      </c>
      <c r="H81">
        <v>9.64</v>
      </c>
      <c r="I81">
        <v>9.36</v>
      </c>
      <c r="J81">
        <v>19.95</v>
      </c>
      <c r="K81">
        <v>9.4499999999999993</v>
      </c>
      <c r="L81">
        <v>4.5999999999999996</v>
      </c>
      <c r="M81">
        <v>22.23</v>
      </c>
      <c r="N81">
        <v>1.88</v>
      </c>
      <c r="O81">
        <v>6.07</v>
      </c>
      <c r="P81">
        <v>28.44</v>
      </c>
      <c r="Q81">
        <v>28.09</v>
      </c>
      <c r="R81">
        <v>18.72</v>
      </c>
      <c r="S81">
        <v>7.9</v>
      </c>
      <c r="T81">
        <v>4.8899999999999997</v>
      </c>
      <c r="U81">
        <v>12.19</v>
      </c>
      <c r="V81">
        <v>56.34</v>
      </c>
      <c r="W81">
        <v>11.09</v>
      </c>
      <c r="X81">
        <v>26.7</v>
      </c>
      <c r="Y81">
        <v>13.58</v>
      </c>
      <c r="Z81">
        <v>27.08</v>
      </c>
      <c r="AB81" s="46"/>
      <c r="AD81" s="46"/>
    </row>
    <row r="82" spans="1:30" x14ac:dyDescent="0.3">
      <c r="A82">
        <v>103041079</v>
      </c>
      <c r="B82" t="s">
        <v>153</v>
      </c>
      <c r="C82">
        <v>10.65</v>
      </c>
      <c r="D82">
        <v>9.39</v>
      </c>
      <c r="E82">
        <v>16.149999999999999</v>
      </c>
      <c r="F82">
        <v>10.050000000000001</v>
      </c>
      <c r="G82">
        <v>10.62</v>
      </c>
      <c r="H82">
        <v>10.51</v>
      </c>
      <c r="I82">
        <v>11.53</v>
      </c>
      <c r="J82">
        <v>21.27</v>
      </c>
      <c r="K82">
        <v>9.31</v>
      </c>
      <c r="L82">
        <v>6.77</v>
      </c>
      <c r="M82">
        <v>30.91</v>
      </c>
      <c r="N82">
        <v>2.89</v>
      </c>
      <c r="O82">
        <v>8.31</v>
      </c>
      <c r="P82">
        <v>44.19</v>
      </c>
      <c r="Q82">
        <v>29.34</v>
      </c>
      <c r="R82">
        <v>12.88</v>
      </c>
      <c r="S82">
        <v>7.03</v>
      </c>
      <c r="T82">
        <v>9.56</v>
      </c>
      <c r="U82">
        <v>19.52</v>
      </c>
      <c r="V82">
        <v>96.12</v>
      </c>
      <c r="W82">
        <v>13.09</v>
      </c>
      <c r="X82">
        <v>21.78</v>
      </c>
      <c r="Z82">
        <v>24.95</v>
      </c>
      <c r="AB82" s="46"/>
      <c r="AD82" s="46"/>
    </row>
    <row r="83" spans="1:30" x14ac:dyDescent="0.3">
      <c r="A83">
        <v>104011080</v>
      </c>
      <c r="B83" t="s">
        <v>154</v>
      </c>
      <c r="C83">
        <v>18.36</v>
      </c>
      <c r="D83">
        <v>20.079999999999998</v>
      </c>
      <c r="E83">
        <v>18.399999999999999</v>
      </c>
      <c r="F83">
        <v>18.21</v>
      </c>
      <c r="G83">
        <v>16.91</v>
      </c>
      <c r="H83">
        <v>19.309999999999999</v>
      </c>
      <c r="I83">
        <v>16.57</v>
      </c>
      <c r="J83">
        <v>27.17</v>
      </c>
      <c r="K83">
        <v>12.06</v>
      </c>
      <c r="L83">
        <v>13.67</v>
      </c>
      <c r="M83">
        <v>34.909999999999997</v>
      </c>
      <c r="N83">
        <v>3.47</v>
      </c>
      <c r="O83">
        <v>10.52</v>
      </c>
      <c r="P83">
        <v>35.409999999999997</v>
      </c>
      <c r="Q83">
        <v>45.41</v>
      </c>
      <c r="R83">
        <v>20.02</v>
      </c>
      <c r="S83">
        <v>9.83</v>
      </c>
      <c r="T83">
        <v>11.13</v>
      </c>
      <c r="U83">
        <v>29.2</v>
      </c>
      <c r="V83">
        <v>64.59</v>
      </c>
      <c r="W83">
        <v>22.88</v>
      </c>
      <c r="X83">
        <v>30.92</v>
      </c>
      <c r="Y83">
        <v>19.5</v>
      </c>
      <c r="Z83">
        <v>37.56</v>
      </c>
      <c r="AB83" s="46"/>
      <c r="AD83" s="46"/>
    </row>
    <row r="84" spans="1:30" x14ac:dyDescent="0.3">
      <c r="A84">
        <v>104011081</v>
      </c>
      <c r="B84" t="s">
        <v>155</v>
      </c>
      <c r="C84">
        <v>17.53</v>
      </c>
      <c r="D84">
        <v>19.670000000000002</v>
      </c>
      <c r="E84">
        <v>25.89</v>
      </c>
      <c r="F84">
        <v>19.04</v>
      </c>
      <c r="G84">
        <v>11.05</v>
      </c>
      <c r="H84">
        <v>15.64</v>
      </c>
      <c r="I84">
        <v>18.28</v>
      </c>
      <c r="J84">
        <v>19.420000000000002</v>
      </c>
      <c r="K84">
        <v>13.3</v>
      </c>
      <c r="L84">
        <v>17.72</v>
      </c>
      <c r="M84">
        <v>35.700000000000003</v>
      </c>
      <c r="N84">
        <v>5.27</v>
      </c>
      <c r="O84">
        <v>13.21</v>
      </c>
      <c r="P84">
        <v>69.599999999999994</v>
      </c>
      <c r="Q84">
        <v>38.42</v>
      </c>
      <c r="R84">
        <v>13.47</v>
      </c>
      <c r="S84">
        <v>9.32</v>
      </c>
      <c r="T84">
        <v>15.33</v>
      </c>
      <c r="U84">
        <v>45.73</v>
      </c>
      <c r="V84" t="s">
        <v>73</v>
      </c>
      <c r="W84">
        <v>22.54</v>
      </c>
      <c r="X84">
        <v>28</v>
      </c>
      <c r="Z84">
        <v>35.47</v>
      </c>
      <c r="AB84" s="46"/>
      <c r="AD84" s="46"/>
    </row>
    <row r="85" spans="1:30" x14ac:dyDescent="0.3">
      <c r="A85">
        <v>104011082</v>
      </c>
      <c r="B85" t="s">
        <v>156</v>
      </c>
      <c r="C85">
        <v>17.850000000000001</v>
      </c>
      <c r="D85">
        <v>17.39</v>
      </c>
      <c r="E85">
        <v>23.5</v>
      </c>
      <c r="F85">
        <v>18.920000000000002</v>
      </c>
      <c r="G85">
        <v>15.36</v>
      </c>
      <c r="H85">
        <v>18.63</v>
      </c>
      <c r="I85">
        <v>17.34</v>
      </c>
      <c r="J85">
        <v>27.82</v>
      </c>
      <c r="K85">
        <v>14</v>
      </c>
      <c r="L85">
        <v>14.17</v>
      </c>
      <c r="M85">
        <v>33.25</v>
      </c>
      <c r="N85">
        <v>4.2699999999999996</v>
      </c>
      <c r="O85">
        <v>14.27</v>
      </c>
      <c r="P85">
        <v>50</v>
      </c>
      <c r="Q85">
        <v>40.700000000000003</v>
      </c>
      <c r="R85">
        <v>18.190000000000001</v>
      </c>
      <c r="S85">
        <v>10.87</v>
      </c>
      <c r="T85">
        <v>14.57</v>
      </c>
      <c r="U85">
        <v>29.17</v>
      </c>
      <c r="V85">
        <v>96.25</v>
      </c>
      <c r="W85">
        <v>22.16</v>
      </c>
      <c r="X85">
        <v>27.58</v>
      </c>
      <c r="Y85">
        <v>25.18</v>
      </c>
      <c r="Z85">
        <v>33.44</v>
      </c>
      <c r="AB85" s="46"/>
      <c r="AD85" s="46"/>
    </row>
    <row r="86" spans="1:30" x14ac:dyDescent="0.3">
      <c r="A86">
        <v>104021083</v>
      </c>
      <c r="B86" t="s">
        <v>157</v>
      </c>
      <c r="C86">
        <v>17.91</v>
      </c>
      <c r="D86">
        <v>18.68</v>
      </c>
      <c r="E86">
        <v>35.29</v>
      </c>
      <c r="F86">
        <v>16.88</v>
      </c>
      <c r="G86">
        <v>12.64</v>
      </c>
      <c r="H86">
        <v>17.52</v>
      </c>
      <c r="I86">
        <v>17.84</v>
      </c>
      <c r="J86">
        <v>21.59</v>
      </c>
      <c r="K86">
        <v>12.59</v>
      </c>
      <c r="L86">
        <v>11.61</v>
      </c>
      <c r="M86">
        <v>44.9</v>
      </c>
      <c r="N86">
        <v>4.22</v>
      </c>
      <c r="O86">
        <v>17.579999999999998</v>
      </c>
      <c r="P86">
        <v>38.200000000000003</v>
      </c>
      <c r="Q86">
        <v>38.32</v>
      </c>
      <c r="R86">
        <v>15.47</v>
      </c>
      <c r="S86">
        <v>6.85</v>
      </c>
      <c r="T86">
        <v>16.559999999999999</v>
      </c>
      <c r="U86">
        <v>30.17</v>
      </c>
      <c r="V86">
        <v>99.12</v>
      </c>
      <c r="W86">
        <v>18.23</v>
      </c>
      <c r="X86">
        <v>25.44</v>
      </c>
      <c r="Z86">
        <v>28.73</v>
      </c>
      <c r="AB86" s="46"/>
      <c r="AD86" s="46"/>
    </row>
    <row r="87" spans="1:30" x14ac:dyDescent="0.3">
      <c r="A87">
        <v>104021084</v>
      </c>
      <c r="B87" t="s">
        <v>158</v>
      </c>
      <c r="C87">
        <v>18.79</v>
      </c>
      <c r="D87">
        <v>18.579999999999998</v>
      </c>
      <c r="E87">
        <v>19.89</v>
      </c>
      <c r="F87">
        <v>19.670000000000002</v>
      </c>
      <c r="G87">
        <v>16.510000000000002</v>
      </c>
      <c r="H87">
        <v>20.16</v>
      </c>
      <c r="I87">
        <v>17.72</v>
      </c>
      <c r="J87">
        <v>28.39</v>
      </c>
      <c r="K87">
        <v>14.91</v>
      </c>
      <c r="L87">
        <v>16.28</v>
      </c>
      <c r="M87">
        <v>31.68</v>
      </c>
      <c r="N87">
        <v>5.78</v>
      </c>
      <c r="O87">
        <v>14.36</v>
      </c>
      <c r="P87">
        <v>45.27</v>
      </c>
      <c r="Q87">
        <v>43.98</v>
      </c>
      <c r="R87">
        <v>19.53</v>
      </c>
      <c r="S87">
        <v>9.0399999999999991</v>
      </c>
      <c r="T87">
        <v>12.96</v>
      </c>
      <c r="U87">
        <v>28.04</v>
      </c>
      <c r="V87">
        <v>48.21</v>
      </c>
      <c r="W87">
        <v>19.34</v>
      </c>
      <c r="X87">
        <v>25.62</v>
      </c>
      <c r="Y87">
        <v>45.06</v>
      </c>
      <c r="Z87">
        <v>28.36</v>
      </c>
      <c r="AB87" s="46"/>
      <c r="AD87" s="46"/>
    </row>
    <row r="88" spans="1:30" x14ac:dyDescent="0.3">
      <c r="A88">
        <v>104021085</v>
      </c>
      <c r="B88" t="s">
        <v>159</v>
      </c>
      <c r="C88">
        <v>20.55</v>
      </c>
      <c r="D88">
        <v>20.9</v>
      </c>
      <c r="E88">
        <v>24.6</v>
      </c>
      <c r="F88">
        <v>20.059999999999999</v>
      </c>
      <c r="G88">
        <v>19.32</v>
      </c>
      <c r="H88">
        <v>22.33</v>
      </c>
      <c r="I88">
        <v>18.850000000000001</v>
      </c>
      <c r="J88">
        <v>31.6</v>
      </c>
      <c r="K88">
        <v>14.11</v>
      </c>
      <c r="L88">
        <v>21.26</v>
      </c>
      <c r="M88">
        <v>30.72</v>
      </c>
      <c r="N88">
        <v>7.27</v>
      </c>
      <c r="O88">
        <v>12.8</v>
      </c>
      <c r="P88">
        <v>46.64</v>
      </c>
      <c r="Q88">
        <v>46.2</v>
      </c>
      <c r="R88">
        <v>23.22</v>
      </c>
      <c r="S88">
        <v>7.8</v>
      </c>
      <c r="T88">
        <v>10.16</v>
      </c>
      <c r="U88">
        <v>29.49</v>
      </c>
      <c r="V88">
        <v>70.38</v>
      </c>
      <c r="W88">
        <v>20.36</v>
      </c>
      <c r="X88">
        <v>29.22</v>
      </c>
      <c r="Y88">
        <v>47.41</v>
      </c>
      <c r="Z88">
        <v>37.71</v>
      </c>
      <c r="AB88" s="46"/>
      <c r="AD88" s="46"/>
    </row>
    <row r="89" spans="1:30" x14ac:dyDescent="0.3">
      <c r="A89">
        <v>104021086</v>
      </c>
      <c r="B89" t="s">
        <v>160</v>
      </c>
      <c r="C89">
        <v>13.52</v>
      </c>
      <c r="D89">
        <v>15.19</v>
      </c>
      <c r="E89">
        <v>9.01</v>
      </c>
      <c r="F89">
        <v>13.08</v>
      </c>
      <c r="G89">
        <v>15.05</v>
      </c>
      <c r="H89">
        <v>13.06</v>
      </c>
      <c r="I89">
        <v>13.07</v>
      </c>
      <c r="J89">
        <v>25.1</v>
      </c>
      <c r="K89">
        <v>10.16</v>
      </c>
      <c r="L89">
        <v>10.52</v>
      </c>
      <c r="M89">
        <v>35.93</v>
      </c>
      <c r="N89">
        <v>2.52</v>
      </c>
      <c r="O89">
        <v>8.76</v>
      </c>
      <c r="P89">
        <v>45.65</v>
      </c>
      <c r="Q89">
        <v>30.74</v>
      </c>
      <c r="R89">
        <v>17.7</v>
      </c>
      <c r="S89">
        <v>8.94</v>
      </c>
      <c r="T89">
        <v>8.19</v>
      </c>
      <c r="U89">
        <v>29.92</v>
      </c>
      <c r="V89">
        <v>95.16</v>
      </c>
      <c r="W89">
        <v>13.23</v>
      </c>
      <c r="X89">
        <v>16.850000000000001</v>
      </c>
      <c r="Z89">
        <v>21.01</v>
      </c>
      <c r="AB89" s="46"/>
      <c r="AD89" s="46"/>
    </row>
    <row r="90" spans="1:30" x14ac:dyDescent="0.3">
      <c r="A90">
        <v>104021087</v>
      </c>
      <c r="B90" t="s">
        <v>161</v>
      </c>
      <c r="C90">
        <v>24.27</v>
      </c>
      <c r="D90">
        <v>38.11</v>
      </c>
      <c r="E90">
        <v>39.78</v>
      </c>
      <c r="F90">
        <v>23.98</v>
      </c>
      <c r="G90">
        <v>15.91</v>
      </c>
      <c r="H90">
        <v>24.49</v>
      </c>
      <c r="I90">
        <v>19.79</v>
      </c>
      <c r="J90">
        <v>25.51</v>
      </c>
      <c r="K90">
        <v>10.09</v>
      </c>
      <c r="L90">
        <v>31.3</v>
      </c>
      <c r="M90">
        <v>54.44</v>
      </c>
      <c r="N90">
        <v>7.5</v>
      </c>
      <c r="O90">
        <v>13.96</v>
      </c>
      <c r="P90" t="s">
        <v>73</v>
      </c>
      <c r="Q90">
        <v>49.13</v>
      </c>
      <c r="R90">
        <v>18.91</v>
      </c>
      <c r="S90">
        <v>10.51</v>
      </c>
      <c r="T90">
        <v>25.53</v>
      </c>
      <c r="U90">
        <v>45.85</v>
      </c>
      <c r="V90">
        <v>95.65</v>
      </c>
      <c r="W90">
        <v>27.23</v>
      </c>
      <c r="X90">
        <v>34.79</v>
      </c>
      <c r="Z90">
        <v>47.85</v>
      </c>
      <c r="AB90" s="46"/>
      <c r="AD90" s="46"/>
    </row>
    <row r="91" spans="1:30" x14ac:dyDescent="0.3">
      <c r="A91">
        <v>104021088</v>
      </c>
      <c r="B91" t="s">
        <v>162</v>
      </c>
      <c r="C91">
        <v>9.81</v>
      </c>
      <c r="D91">
        <v>7.69</v>
      </c>
      <c r="E91">
        <v>16.690000000000001</v>
      </c>
      <c r="F91">
        <v>10.02</v>
      </c>
      <c r="G91">
        <v>8.4</v>
      </c>
      <c r="H91">
        <v>10.119999999999999</v>
      </c>
      <c r="I91">
        <v>10.67</v>
      </c>
      <c r="J91">
        <v>15.02</v>
      </c>
      <c r="K91">
        <v>9.77</v>
      </c>
      <c r="L91">
        <v>4.78</v>
      </c>
      <c r="M91">
        <v>27.63</v>
      </c>
      <c r="N91">
        <v>2.75</v>
      </c>
      <c r="O91">
        <v>7.98</v>
      </c>
      <c r="P91">
        <v>47.06</v>
      </c>
      <c r="Q91">
        <v>30.74</v>
      </c>
      <c r="R91">
        <v>10.46</v>
      </c>
      <c r="S91">
        <v>8.14</v>
      </c>
      <c r="T91">
        <v>7.01</v>
      </c>
      <c r="U91">
        <v>17.23</v>
      </c>
      <c r="V91" t="s">
        <v>73</v>
      </c>
      <c r="W91">
        <v>10.36</v>
      </c>
      <c r="X91">
        <v>13.48</v>
      </c>
      <c r="Y91">
        <v>13.95</v>
      </c>
      <c r="Z91">
        <v>24.86</v>
      </c>
      <c r="AB91" s="46"/>
      <c r="AD91" s="46"/>
    </row>
    <row r="92" spans="1:30" x14ac:dyDescent="0.3">
      <c r="A92">
        <v>104021089</v>
      </c>
      <c r="B92" t="s">
        <v>163</v>
      </c>
      <c r="C92">
        <v>13.94</v>
      </c>
      <c r="D92">
        <v>14.57</v>
      </c>
      <c r="E92">
        <v>9.25</v>
      </c>
      <c r="F92">
        <v>14.3</v>
      </c>
      <c r="G92">
        <v>14.72</v>
      </c>
      <c r="H92">
        <v>14.65</v>
      </c>
      <c r="I92">
        <v>12.99</v>
      </c>
      <c r="J92">
        <v>24.69</v>
      </c>
      <c r="K92">
        <v>11.33</v>
      </c>
      <c r="L92">
        <v>8.39</v>
      </c>
      <c r="M92">
        <v>28.49</v>
      </c>
      <c r="N92">
        <v>2.72</v>
      </c>
      <c r="O92">
        <v>9.4</v>
      </c>
      <c r="P92">
        <v>32.39</v>
      </c>
      <c r="Q92">
        <v>34.42</v>
      </c>
      <c r="R92">
        <v>17.350000000000001</v>
      </c>
      <c r="S92">
        <v>8.11</v>
      </c>
      <c r="T92">
        <v>9.17</v>
      </c>
      <c r="U92">
        <v>22.09</v>
      </c>
      <c r="V92">
        <v>55.61</v>
      </c>
      <c r="W92">
        <v>16.579999999999998</v>
      </c>
      <c r="X92">
        <v>31.05</v>
      </c>
      <c r="Y92">
        <v>19.39</v>
      </c>
      <c r="Z92">
        <v>27.53</v>
      </c>
      <c r="AB92" s="46"/>
      <c r="AD92" s="46"/>
    </row>
    <row r="93" spans="1:30" x14ac:dyDescent="0.3">
      <c r="A93">
        <v>104021090</v>
      </c>
      <c r="B93" t="s">
        <v>164</v>
      </c>
      <c r="C93">
        <v>16.87</v>
      </c>
      <c r="D93">
        <v>20.56</v>
      </c>
      <c r="E93">
        <v>16.420000000000002</v>
      </c>
      <c r="F93">
        <v>16.64</v>
      </c>
      <c r="G93">
        <v>15.59</v>
      </c>
      <c r="H93">
        <v>17.25</v>
      </c>
      <c r="I93">
        <v>15.37</v>
      </c>
      <c r="J93">
        <v>24.87</v>
      </c>
      <c r="K93">
        <v>13.16</v>
      </c>
      <c r="L93">
        <v>8.6199999999999992</v>
      </c>
      <c r="M93">
        <v>39.049999999999997</v>
      </c>
      <c r="N93">
        <v>4.93</v>
      </c>
      <c r="O93">
        <v>10.7</v>
      </c>
      <c r="P93">
        <v>33.82</v>
      </c>
      <c r="Q93">
        <v>36.56</v>
      </c>
      <c r="R93">
        <v>18.440000000000001</v>
      </c>
      <c r="S93">
        <v>9.39</v>
      </c>
      <c r="T93">
        <v>16.68</v>
      </c>
      <c r="U93">
        <v>23.43</v>
      </c>
      <c r="V93">
        <v>84.35</v>
      </c>
      <c r="W93">
        <v>20.46</v>
      </c>
      <c r="X93">
        <v>33.450000000000003</v>
      </c>
      <c r="Z93">
        <v>31.08</v>
      </c>
      <c r="AB93" s="46"/>
      <c r="AD93" s="46"/>
    </row>
    <row r="94" spans="1:30" x14ac:dyDescent="0.3">
      <c r="A94">
        <v>104021091</v>
      </c>
      <c r="B94" t="s">
        <v>165</v>
      </c>
      <c r="C94">
        <v>19.670000000000002</v>
      </c>
      <c r="D94">
        <v>14.96</v>
      </c>
      <c r="E94">
        <v>45.72</v>
      </c>
      <c r="F94">
        <v>17.71</v>
      </c>
      <c r="G94">
        <v>9.18</v>
      </c>
      <c r="H94">
        <v>21.91</v>
      </c>
      <c r="I94">
        <v>19.690000000000001</v>
      </c>
      <c r="J94">
        <v>23.32</v>
      </c>
      <c r="K94">
        <v>11.79</v>
      </c>
      <c r="L94">
        <v>13.07</v>
      </c>
      <c r="M94">
        <v>53.95</v>
      </c>
      <c r="N94">
        <v>4.32</v>
      </c>
      <c r="O94">
        <v>18.920000000000002</v>
      </c>
      <c r="P94">
        <v>30.86</v>
      </c>
      <c r="Q94">
        <v>53.3</v>
      </c>
      <c r="R94">
        <v>11.34</v>
      </c>
      <c r="S94">
        <v>8.36</v>
      </c>
      <c r="T94">
        <v>24.57</v>
      </c>
      <c r="U94">
        <v>22.69</v>
      </c>
      <c r="V94">
        <v>76.13</v>
      </c>
      <c r="W94">
        <v>16.809999999999999</v>
      </c>
      <c r="X94">
        <v>22.36</v>
      </c>
      <c r="Y94">
        <v>19.45</v>
      </c>
      <c r="Z94">
        <v>25.73</v>
      </c>
      <c r="AB94" s="46"/>
      <c r="AD94" s="46"/>
    </row>
    <row r="95" spans="1:30" x14ac:dyDescent="0.3">
      <c r="A95">
        <v>105011092</v>
      </c>
      <c r="B95" t="s">
        <v>166</v>
      </c>
      <c r="C95">
        <v>16.84</v>
      </c>
      <c r="D95">
        <v>19.18</v>
      </c>
      <c r="E95">
        <v>6.83</v>
      </c>
      <c r="F95">
        <v>18.71</v>
      </c>
      <c r="G95">
        <v>15.26</v>
      </c>
      <c r="H95">
        <v>18.489999999999998</v>
      </c>
      <c r="I95">
        <v>13.95</v>
      </c>
      <c r="J95">
        <v>18.05</v>
      </c>
      <c r="K95">
        <v>12.62</v>
      </c>
      <c r="L95">
        <v>18.84</v>
      </c>
      <c r="M95">
        <v>29.89</v>
      </c>
      <c r="N95">
        <v>2.99</v>
      </c>
      <c r="O95">
        <v>8.0299999999999994</v>
      </c>
      <c r="P95">
        <v>35.71</v>
      </c>
      <c r="Q95">
        <v>38.99</v>
      </c>
      <c r="R95">
        <v>19.21</v>
      </c>
      <c r="S95">
        <v>14.16</v>
      </c>
      <c r="T95">
        <v>12.28</v>
      </c>
      <c r="U95">
        <v>31.08</v>
      </c>
      <c r="V95">
        <v>29.03</v>
      </c>
      <c r="W95">
        <v>24.91</v>
      </c>
      <c r="X95">
        <v>38.049999999999997</v>
      </c>
      <c r="Z95">
        <v>51.43</v>
      </c>
      <c r="AB95" s="46"/>
      <c r="AD95" s="46"/>
    </row>
    <row r="96" spans="1:30" x14ac:dyDescent="0.3">
      <c r="A96">
        <v>105011093</v>
      </c>
      <c r="B96" t="s">
        <v>167</v>
      </c>
      <c r="C96">
        <v>9.18</v>
      </c>
      <c r="D96">
        <v>6.29</v>
      </c>
      <c r="E96">
        <v>6.19</v>
      </c>
      <c r="F96">
        <v>9.7200000000000006</v>
      </c>
      <c r="G96">
        <v>13.51</v>
      </c>
      <c r="H96">
        <v>9.6999999999999993</v>
      </c>
      <c r="I96">
        <v>10.34</v>
      </c>
      <c r="J96">
        <v>20.55</v>
      </c>
      <c r="K96">
        <v>10.78</v>
      </c>
      <c r="L96">
        <v>4.92</v>
      </c>
      <c r="M96">
        <v>14.29</v>
      </c>
      <c r="N96">
        <v>1.46</v>
      </c>
      <c r="O96">
        <v>7.63</v>
      </c>
      <c r="P96">
        <v>17.54</v>
      </c>
      <c r="Q96">
        <v>25.48</v>
      </c>
      <c r="R96">
        <v>16.850000000000001</v>
      </c>
      <c r="S96">
        <v>8.86</v>
      </c>
      <c r="T96">
        <v>6.82</v>
      </c>
      <c r="U96">
        <v>8.86</v>
      </c>
      <c r="V96">
        <v>40.11</v>
      </c>
      <c r="W96">
        <v>16.46</v>
      </c>
      <c r="X96">
        <v>22.85</v>
      </c>
      <c r="Z96">
        <v>31.72</v>
      </c>
      <c r="AB96" s="46"/>
      <c r="AD96" s="46"/>
    </row>
    <row r="97" spans="1:30" x14ac:dyDescent="0.3">
      <c r="A97">
        <v>105011094</v>
      </c>
      <c r="B97" t="s">
        <v>168</v>
      </c>
      <c r="C97">
        <v>14.52</v>
      </c>
      <c r="D97">
        <v>13.39</v>
      </c>
      <c r="E97">
        <v>19.11</v>
      </c>
      <c r="F97">
        <v>13.65</v>
      </c>
      <c r="G97">
        <v>15.61</v>
      </c>
      <c r="H97">
        <v>16.86</v>
      </c>
      <c r="I97">
        <v>13.07</v>
      </c>
      <c r="J97">
        <v>28.09</v>
      </c>
      <c r="K97">
        <v>9.1199999999999992</v>
      </c>
      <c r="L97">
        <v>7.58</v>
      </c>
      <c r="M97">
        <v>30.43</v>
      </c>
      <c r="N97">
        <v>4.42</v>
      </c>
      <c r="O97">
        <v>8.09</v>
      </c>
      <c r="P97">
        <v>55.56</v>
      </c>
      <c r="Q97">
        <v>27.57</v>
      </c>
      <c r="R97">
        <v>18.32</v>
      </c>
      <c r="S97">
        <v>9.65</v>
      </c>
      <c r="T97">
        <v>9.26</v>
      </c>
      <c r="U97">
        <v>26.1</v>
      </c>
      <c r="V97">
        <v>48.15</v>
      </c>
      <c r="W97">
        <v>22.95</v>
      </c>
      <c r="X97">
        <v>32.200000000000003</v>
      </c>
      <c r="Z97">
        <v>37.51</v>
      </c>
      <c r="AB97" s="46"/>
      <c r="AD97" s="46"/>
    </row>
    <row r="98" spans="1:30" x14ac:dyDescent="0.3">
      <c r="A98">
        <v>105011095</v>
      </c>
      <c r="B98" t="s">
        <v>169</v>
      </c>
      <c r="C98">
        <v>10.89</v>
      </c>
      <c r="D98">
        <v>10.61</v>
      </c>
      <c r="E98">
        <v>13.41</v>
      </c>
      <c r="F98">
        <v>11.16</v>
      </c>
      <c r="G98">
        <v>9.48</v>
      </c>
      <c r="H98">
        <v>12.75</v>
      </c>
      <c r="I98">
        <v>9.4</v>
      </c>
      <c r="J98">
        <v>14.51</v>
      </c>
      <c r="K98">
        <v>7.05</v>
      </c>
      <c r="L98">
        <v>8.94</v>
      </c>
      <c r="M98">
        <v>24.55</v>
      </c>
      <c r="N98">
        <v>1.37</v>
      </c>
      <c r="O98">
        <v>6.18</v>
      </c>
      <c r="P98">
        <v>17.39</v>
      </c>
      <c r="Q98">
        <v>35.9</v>
      </c>
      <c r="R98">
        <v>11.82</v>
      </c>
      <c r="S98">
        <v>7.08</v>
      </c>
      <c r="T98">
        <v>10.09</v>
      </c>
      <c r="U98">
        <v>22.22</v>
      </c>
      <c r="V98">
        <v>28.86</v>
      </c>
      <c r="W98">
        <v>20.309999999999999</v>
      </c>
      <c r="X98">
        <v>33.17</v>
      </c>
      <c r="Z98">
        <v>44.62</v>
      </c>
      <c r="AB98" s="46"/>
      <c r="AD98" s="46"/>
    </row>
    <row r="99" spans="1:30" x14ac:dyDescent="0.3">
      <c r="A99">
        <v>105011096</v>
      </c>
      <c r="B99" t="s">
        <v>170</v>
      </c>
      <c r="C99">
        <v>18.37</v>
      </c>
      <c r="D99">
        <v>20.8</v>
      </c>
      <c r="E99">
        <v>21.47</v>
      </c>
      <c r="F99">
        <v>21.42</v>
      </c>
      <c r="G99">
        <v>11.29</v>
      </c>
      <c r="H99">
        <v>21.11</v>
      </c>
      <c r="I99">
        <v>15.1</v>
      </c>
      <c r="J99">
        <v>19.03</v>
      </c>
      <c r="K99">
        <v>11.61</v>
      </c>
      <c r="L99">
        <v>18.66</v>
      </c>
      <c r="M99">
        <v>36.729999999999997</v>
      </c>
      <c r="N99">
        <v>4.37</v>
      </c>
      <c r="O99">
        <v>11.34</v>
      </c>
      <c r="P99">
        <v>42.98</v>
      </c>
      <c r="Q99">
        <v>42.5</v>
      </c>
      <c r="R99">
        <v>13.58</v>
      </c>
      <c r="S99">
        <v>11.09</v>
      </c>
      <c r="T99">
        <v>29.59</v>
      </c>
      <c r="U99">
        <v>29.56</v>
      </c>
      <c r="V99">
        <v>35.229999999999997</v>
      </c>
      <c r="W99">
        <v>29.32</v>
      </c>
      <c r="X99">
        <v>42.43</v>
      </c>
      <c r="Z99">
        <v>33.479999999999997</v>
      </c>
      <c r="AB99" s="46"/>
      <c r="AD99" s="46"/>
    </row>
    <row r="100" spans="1:30" x14ac:dyDescent="0.3">
      <c r="A100">
        <v>105021097</v>
      </c>
      <c r="B100" t="s">
        <v>171</v>
      </c>
      <c r="C100">
        <v>13.17</v>
      </c>
      <c r="D100">
        <v>14.25</v>
      </c>
      <c r="E100">
        <v>15.44</v>
      </c>
      <c r="F100">
        <v>11.75</v>
      </c>
      <c r="G100">
        <v>13.79</v>
      </c>
      <c r="H100">
        <v>12.67</v>
      </c>
      <c r="I100">
        <v>13.14</v>
      </c>
      <c r="J100">
        <v>22.26</v>
      </c>
      <c r="K100">
        <v>8.86</v>
      </c>
      <c r="L100">
        <v>9.7100000000000009</v>
      </c>
      <c r="M100">
        <v>22.04</v>
      </c>
      <c r="N100">
        <v>0.72</v>
      </c>
      <c r="O100">
        <v>10.029999999999999</v>
      </c>
      <c r="P100">
        <v>28.79</v>
      </c>
      <c r="Q100">
        <v>34.42</v>
      </c>
      <c r="R100">
        <v>17.2</v>
      </c>
      <c r="S100">
        <v>7.6</v>
      </c>
      <c r="T100">
        <v>9.34</v>
      </c>
      <c r="U100">
        <v>23.53</v>
      </c>
      <c r="V100">
        <v>66.56</v>
      </c>
      <c r="W100">
        <v>22.03</v>
      </c>
      <c r="X100">
        <v>28.74</v>
      </c>
      <c r="Y100">
        <v>15.67</v>
      </c>
      <c r="Z100">
        <v>31.12</v>
      </c>
      <c r="AB100" s="46"/>
      <c r="AD100" s="46"/>
    </row>
    <row r="101" spans="1:30" x14ac:dyDescent="0.3">
      <c r="A101">
        <v>105021098</v>
      </c>
      <c r="B101" t="s">
        <v>172</v>
      </c>
      <c r="C101">
        <v>24.77</v>
      </c>
      <c r="D101">
        <v>29.26</v>
      </c>
      <c r="E101">
        <v>27.52</v>
      </c>
      <c r="F101">
        <v>28.12</v>
      </c>
      <c r="G101">
        <v>10.95</v>
      </c>
      <c r="H101">
        <v>27.44</v>
      </c>
      <c r="I101">
        <v>19.440000000000001</v>
      </c>
      <c r="J101">
        <v>11.37</v>
      </c>
      <c r="K101">
        <v>25.05</v>
      </c>
      <c r="L101">
        <v>33.86</v>
      </c>
      <c r="M101">
        <v>41.99</v>
      </c>
      <c r="N101">
        <v>17.55</v>
      </c>
      <c r="O101">
        <v>25.55</v>
      </c>
      <c r="P101">
        <v>23.91</v>
      </c>
      <c r="Q101">
        <v>47.43</v>
      </c>
      <c r="R101">
        <v>12.29</v>
      </c>
      <c r="S101">
        <v>5.99</v>
      </c>
      <c r="T101">
        <v>58.69</v>
      </c>
      <c r="U101">
        <v>57.64</v>
      </c>
      <c r="V101">
        <v>25.64</v>
      </c>
      <c r="W101">
        <v>31.67</v>
      </c>
      <c r="X101">
        <v>44.59</v>
      </c>
      <c r="Z101">
        <v>51.44</v>
      </c>
      <c r="AB101" s="46"/>
      <c r="AD101" s="46"/>
    </row>
    <row r="102" spans="1:30" x14ac:dyDescent="0.3">
      <c r="A102">
        <v>105031099</v>
      </c>
      <c r="B102" t="s">
        <v>173</v>
      </c>
      <c r="C102">
        <v>15.35</v>
      </c>
      <c r="D102">
        <v>14.44</v>
      </c>
      <c r="E102">
        <v>20.97</v>
      </c>
      <c r="F102">
        <v>16.7</v>
      </c>
      <c r="G102">
        <v>12.21</v>
      </c>
      <c r="H102">
        <v>17.68</v>
      </c>
      <c r="I102">
        <v>13.73</v>
      </c>
      <c r="J102">
        <v>23.04</v>
      </c>
      <c r="K102">
        <v>11.95</v>
      </c>
      <c r="L102">
        <v>15.34</v>
      </c>
      <c r="M102">
        <v>21.39</v>
      </c>
      <c r="N102">
        <v>4.4800000000000004</v>
      </c>
      <c r="O102">
        <v>8.6999999999999993</v>
      </c>
      <c r="P102">
        <v>27.08</v>
      </c>
      <c r="Q102">
        <v>41.61</v>
      </c>
      <c r="R102">
        <v>14.36</v>
      </c>
      <c r="S102">
        <v>9.42</v>
      </c>
      <c r="T102">
        <v>14.86</v>
      </c>
      <c r="U102">
        <v>28.28</v>
      </c>
      <c r="V102">
        <v>48.72</v>
      </c>
      <c r="W102">
        <v>27.11</v>
      </c>
      <c r="X102">
        <v>34.36</v>
      </c>
      <c r="Z102">
        <v>38.97</v>
      </c>
      <c r="AB102" s="46"/>
      <c r="AD102" s="46"/>
    </row>
    <row r="103" spans="1:30" x14ac:dyDescent="0.3">
      <c r="A103">
        <v>105031100</v>
      </c>
      <c r="B103" t="s">
        <v>174</v>
      </c>
      <c r="C103">
        <v>11.63</v>
      </c>
      <c r="D103">
        <v>11.08</v>
      </c>
      <c r="E103">
        <v>12.7</v>
      </c>
      <c r="F103">
        <v>10.89</v>
      </c>
      <c r="G103">
        <v>14.04</v>
      </c>
      <c r="H103">
        <v>11.99</v>
      </c>
      <c r="I103">
        <v>11.61</v>
      </c>
      <c r="J103">
        <v>24.49</v>
      </c>
      <c r="K103">
        <v>9.2100000000000009</v>
      </c>
      <c r="L103">
        <v>8.5299999999999994</v>
      </c>
      <c r="M103">
        <v>23.9</v>
      </c>
      <c r="N103">
        <v>2.0099999999999998</v>
      </c>
      <c r="O103">
        <v>7.24</v>
      </c>
      <c r="P103">
        <v>28.89</v>
      </c>
      <c r="Q103">
        <v>35.5</v>
      </c>
      <c r="R103">
        <v>16.89</v>
      </c>
      <c r="S103">
        <v>5.91</v>
      </c>
      <c r="T103">
        <v>7.86</v>
      </c>
      <c r="U103">
        <v>16.440000000000001</v>
      </c>
      <c r="V103">
        <v>45.78</v>
      </c>
      <c r="W103">
        <v>12.92</v>
      </c>
      <c r="X103">
        <v>25.34</v>
      </c>
      <c r="Y103">
        <v>7.83</v>
      </c>
      <c r="Z103">
        <v>27.04</v>
      </c>
      <c r="AB103" s="46"/>
      <c r="AD103" s="46"/>
    </row>
    <row r="104" spans="1:30" x14ac:dyDescent="0.3">
      <c r="A104">
        <v>105031101</v>
      </c>
      <c r="B104" t="s">
        <v>175</v>
      </c>
      <c r="C104">
        <v>12.06</v>
      </c>
      <c r="D104">
        <v>11.51</v>
      </c>
      <c r="E104">
        <v>11.29</v>
      </c>
      <c r="F104">
        <v>11.25</v>
      </c>
      <c r="G104">
        <v>16.11</v>
      </c>
      <c r="H104">
        <v>13.1</v>
      </c>
      <c r="I104">
        <v>11.45</v>
      </c>
      <c r="J104">
        <v>23.33</v>
      </c>
      <c r="K104">
        <v>8.77</v>
      </c>
      <c r="L104">
        <v>8.1</v>
      </c>
      <c r="M104">
        <v>26.22</v>
      </c>
      <c r="N104">
        <v>2.06</v>
      </c>
      <c r="O104">
        <v>7</v>
      </c>
      <c r="P104">
        <v>38.08</v>
      </c>
      <c r="Q104">
        <v>38.28</v>
      </c>
      <c r="R104">
        <v>19.48</v>
      </c>
      <c r="S104">
        <v>7.36</v>
      </c>
      <c r="T104">
        <v>7.2</v>
      </c>
      <c r="U104">
        <v>15.55</v>
      </c>
      <c r="V104">
        <v>71.19</v>
      </c>
      <c r="W104">
        <v>12.45</v>
      </c>
      <c r="X104">
        <v>21.2</v>
      </c>
      <c r="Y104">
        <v>10.16</v>
      </c>
      <c r="Z104">
        <v>28.61</v>
      </c>
      <c r="AB104" s="46"/>
      <c r="AD104" s="46"/>
    </row>
    <row r="105" spans="1:30" x14ac:dyDescent="0.3">
      <c r="A105">
        <v>105031102</v>
      </c>
      <c r="B105" t="s">
        <v>176</v>
      </c>
      <c r="C105">
        <v>12.96</v>
      </c>
      <c r="D105">
        <v>16.48</v>
      </c>
      <c r="E105">
        <v>8.59</v>
      </c>
      <c r="F105">
        <v>11.63</v>
      </c>
      <c r="G105">
        <v>14.9</v>
      </c>
      <c r="H105">
        <v>12.48</v>
      </c>
      <c r="I105">
        <v>11.15</v>
      </c>
      <c r="J105">
        <v>16.579999999999998</v>
      </c>
      <c r="K105">
        <v>8.39</v>
      </c>
      <c r="L105">
        <v>12.15</v>
      </c>
      <c r="M105">
        <v>27.71</v>
      </c>
      <c r="N105">
        <v>1.83</v>
      </c>
      <c r="O105">
        <v>7.87</v>
      </c>
      <c r="P105">
        <v>23.84</v>
      </c>
      <c r="Q105">
        <v>33.299999999999997</v>
      </c>
      <c r="R105">
        <v>17.96</v>
      </c>
      <c r="S105">
        <v>7.64</v>
      </c>
      <c r="T105">
        <v>5.7</v>
      </c>
      <c r="U105">
        <v>21.75</v>
      </c>
      <c r="V105">
        <v>70.569999999999993</v>
      </c>
      <c r="W105">
        <v>14.54</v>
      </c>
      <c r="X105">
        <v>23.23</v>
      </c>
      <c r="Y105">
        <v>10.039999999999999</v>
      </c>
      <c r="Z105">
        <v>25.7</v>
      </c>
      <c r="AB105" s="46"/>
      <c r="AD105" s="46"/>
    </row>
    <row r="106" spans="1:30" x14ac:dyDescent="0.3">
      <c r="A106">
        <v>105031103</v>
      </c>
      <c r="B106" t="s">
        <v>177</v>
      </c>
      <c r="C106">
        <v>6.42</v>
      </c>
      <c r="D106">
        <v>4.51</v>
      </c>
      <c r="E106">
        <v>2.64</v>
      </c>
      <c r="F106">
        <v>6.67</v>
      </c>
      <c r="G106">
        <v>9.93</v>
      </c>
      <c r="H106">
        <v>7.09</v>
      </c>
      <c r="I106">
        <v>6.87</v>
      </c>
      <c r="J106">
        <v>16.190000000000001</v>
      </c>
      <c r="K106">
        <v>7.82</v>
      </c>
      <c r="L106">
        <v>3.86</v>
      </c>
      <c r="M106">
        <v>9.3000000000000007</v>
      </c>
      <c r="N106">
        <v>1.07</v>
      </c>
      <c r="O106">
        <v>5.05</v>
      </c>
      <c r="P106" t="s">
        <v>73</v>
      </c>
      <c r="Q106">
        <v>18.18</v>
      </c>
      <c r="R106">
        <v>11.72</v>
      </c>
      <c r="S106">
        <v>6.41</v>
      </c>
      <c r="T106">
        <v>5.01</v>
      </c>
      <c r="U106">
        <v>14.35</v>
      </c>
      <c r="V106" t="s">
        <v>73</v>
      </c>
      <c r="W106">
        <v>10.039999999999999</v>
      </c>
      <c r="X106">
        <v>13.55</v>
      </c>
      <c r="Z106">
        <v>14.37</v>
      </c>
      <c r="AB106" s="46"/>
      <c r="AD106" s="46"/>
    </row>
    <row r="107" spans="1:30" x14ac:dyDescent="0.3">
      <c r="A107">
        <v>105031104</v>
      </c>
      <c r="B107" t="s">
        <v>178</v>
      </c>
      <c r="C107">
        <v>17.61</v>
      </c>
      <c r="D107">
        <v>20.74</v>
      </c>
      <c r="E107">
        <v>32.21</v>
      </c>
      <c r="F107">
        <v>15.98</v>
      </c>
      <c r="G107">
        <v>13.55</v>
      </c>
      <c r="H107">
        <v>18.55</v>
      </c>
      <c r="I107">
        <v>15.34</v>
      </c>
      <c r="J107">
        <v>25.63</v>
      </c>
      <c r="K107">
        <v>8.92</v>
      </c>
      <c r="L107">
        <v>14.34</v>
      </c>
      <c r="M107">
        <v>41.7</v>
      </c>
      <c r="N107">
        <v>4.92</v>
      </c>
      <c r="O107">
        <v>12.5</v>
      </c>
      <c r="P107">
        <v>24.53</v>
      </c>
      <c r="Q107">
        <v>42.55</v>
      </c>
      <c r="R107">
        <v>15.74</v>
      </c>
      <c r="S107">
        <v>9.3699999999999992</v>
      </c>
      <c r="T107">
        <v>19.239999999999998</v>
      </c>
      <c r="U107">
        <v>25.76</v>
      </c>
      <c r="V107">
        <v>62.29</v>
      </c>
      <c r="W107">
        <v>25.2</v>
      </c>
      <c r="X107">
        <v>34.86</v>
      </c>
      <c r="Z107">
        <v>35.369999999999997</v>
      </c>
      <c r="AB107" s="46"/>
      <c r="AD107" s="46"/>
    </row>
    <row r="108" spans="1:30" x14ac:dyDescent="0.3">
      <c r="A108">
        <v>105031105</v>
      </c>
      <c r="B108" t="s">
        <v>179</v>
      </c>
      <c r="C108">
        <v>14.1</v>
      </c>
      <c r="D108">
        <v>16.64</v>
      </c>
      <c r="E108">
        <v>16.12</v>
      </c>
      <c r="F108">
        <v>13.08</v>
      </c>
      <c r="G108">
        <v>12.78</v>
      </c>
      <c r="H108">
        <v>14.79</v>
      </c>
      <c r="I108">
        <v>12.12</v>
      </c>
      <c r="J108">
        <v>21.23</v>
      </c>
      <c r="K108">
        <v>10.3</v>
      </c>
      <c r="L108">
        <v>11.1</v>
      </c>
      <c r="M108">
        <v>29.74</v>
      </c>
      <c r="N108">
        <v>2.36</v>
      </c>
      <c r="O108">
        <v>9.66</v>
      </c>
      <c r="P108">
        <v>30.86</v>
      </c>
      <c r="Q108">
        <v>36.92</v>
      </c>
      <c r="R108">
        <v>15.09</v>
      </c>
      <c r="S108">
        <v>8.1999999999999993</v>
      </c>
      <c r="T108">
        <v>9.1999999999999993</v>
      </c>
      <c r="U108">
        <v>29.84</v>
      </c>
      <c r="V108">
        <v>57.55</v>
      </c>
      <c r="W108">
        <v>21.31</v>
      </c>
      <c r="X108">
        <v>28.5</v>
      </c>
      <c r="Z108">
        <v>37.28</v>
      </c>
      <c r="AB108" s="46"/>
      <c r="AD108" s="46"/>
    </row>
    <row r="109" spans="1:30" x14ac:dyDescent="0.3">
      <c r="A109">
        <v>105031106</v>
      </c>
      <c r="B109" t="s">
        <v>180</v>
      </c>
      <c r="C109">
        <v>16.64</v>
      </c>
      <c r="D109">
        <v>16.47</v>
      </c>
      <c r="E109">
        <v>25.97</v>
      </c>
      <c r="F109">
        <v>16.600000000000001</v>
      </c>
      <c r="G109">
        <v>12.72</v>
      </c>
      <c r="H109">
        <v>18.02</v>
      </c>
      <c r="I109">
        <v>15.54</v>
      </c>
      <c r="J109">
        <v>24.87</v>
      </c>
      <c r="K109">
        <v>11.07</v>
      </c>
      <c r="L109">
        <v>14.83</v>
      </c>
      <c r="M109">
        <v>32.049999999999997</v>
      </c>
      <c r="N109">
        <v>3.06</v>
      </c>
      <c r="O109">
        <v>11.1</v>
      </c>
      <c r="P109">
        <v>26.87</v>
      </c>
      <c r="Q109">
        <v>46.65</v>
      </c>
      <c r="R109">
        <v>15.23</v>
      </c>
      <c r="S109">
        <v>9.1999999999999993</v>
      </c>
      <c r="T109">
        <v>14.17</v>
      </c>
      <c r="U109">
        <v>24.81</v>
      </c>
      <c r="V109">
        <v>64.52</v>
      </c>
      <c r="W109">
        <v>24.79</v>
      </c>
      <c r="X109">
        <v>32.6</v>
      </c>
      <c r="Z109">
        <v>32.25</v>
      </c>
      <c r="AB109" s="46"/>
      <c r="AD109" s="46"/>
    </row>
    <row r="110" spans="1:30" x14ac:dyDescent="0.3">
      <c r="A110">
        <v>106011107</v>
      </c>
      <c r="B110" t="s">
        <v>181</v>
      </c>
      <c r="C110">
        <v>9.02</v>
      </c>
      <c r="D110">
        <v>5.68</v>
      </c>
      <c r="E110">
        <v>17.86</v>
      </c>
      <c r="F110">
        <v>8.4</v>
      </c>
      <c r="G110">
        <v>9.43</v>
      </c>
      <c r="H110">
        <v>7.04</v>
      </c>
      <c r="I110">
        <v>12.83</v>
      </c>
      <c r="J110">
        <v>19.27</v>
      </c>
      <c r="K110">
        <v>9.51</v>
      </c>
      <c r="L110">
        <v>3.93</v>
      </c>
      <c r="M110">
        <v>16.84</v>
      </c>
      <c r="N110">
        <v>2.15</v>
      </c>
      <c r="O110">
        <v>9.0500000000000007</v>
      </c>
      <c r="P110">
        <v>55.26</v>
      </c>
      <c r="Q110">
        <v>28.4</v>
      </c>
      <c r="R110">
        <v>11.82</v>
      </c>
      <c r="S110">
        <v>8.35</v>
      </c>
      <c r="T110">
        <v>6.85</v>
      </c>
      <c r="U110">
        <v>15.02</v>
      </c>
      <c r="V110" t="s">
        <v>73</v>
      </c>
      <c r="W110">
        <v>9.6300000000000008</v>
      </c>
      <c r="X110">
        <v>12.83</v>
      </c>
      <c r="Y110">
        <v>5.88</v>
      </c>
      <c r="Z110">
        <v>18.47</v>
      </c>
      <c r="AB110" s="46"/>
      <c r="AD110" s="46"/>
    </row>
    <row r="111" spans="1:30" x14ac:dyDescent="0.3">
      <c r="A111">
        <v>106011108</v>
      </c>
      <c r="B111" t="s">
        <v>182</v>
      </c>
      <c r="C111">
        <v>18.73</v>
      </c>
      <c r="D111">
        <v>19.63</v>
      </c>
      <c r="E111">
        <v>22.43</v>
      </c>
      <c r="F111">
        <v>17.23</v>
      </c>
      <c r="G111">
        <v>18.93</v>
      </c>
      <c r="H111">
        <v>18.760000000000002</v>
      </c>
      <c r="I111">
        <v>18.2</v>
      </c>
      <c r="J111">
        <v>26.92</v>
      </c>
      <c r="K111">
        <v>15.12</v>
      </c>
      <c r="L111">
        <v>11.88</v>
      </c>
      <c r="M111">
        <v>36.299999999999997</v>
      </c>
      <c r="N111">
        <v>2.5499999999999998</v>
      </c>
      <c r="O111">
        <v>11.28</v>
      </c>
      <c r="P111">
        <v>38.81</v>
      </c>
      <c r="Q111">
        <v>47.17</v>
      </c>
      <c r="R111">
        <v>22.65</v>
      </c>
      <c r="S111">
        <v>10.77</v>
      </c>
      <c r="T111">
        <v>10.79</v>
      </c>
      <c r="U111">
        <v>29.28</v>
      </c>
      <c r="V111">
        <v>68.75</v>
      </c>
      <c r="W111">
        <v>20.61</v>
      </c>
      <c r="X111">
        <v>26.96</v>
      </c>
      <c r="Y111">
        <v>24.36</v>
      </c>
      <c r="Z111">
        <v>33.04</v>
      </c>
      <c r="AB111" s="46"/>
      <c r="AD111" s="46"/>
    </row>
    <row r="112" spans="1:30" x14ac:dyDescent="0.3">
      <c r="A112">
        <v>106011109</v>
      </c>
      <c r="B112" t="s">
        <v>183</v>
      </c>
      <c r="C112">
        <v>11.53</v>
      </c>
      <c r="D112">
        <v>10.61</v>
      </c>
      <c r="E112">
        <v>15.4</v>
      </c>
      <c r="F112">
        <v>11.95</v>
      </c>
      <c r="G112">
        <v>9</v>
      </c>
      <c r="H112">
        <v>10.85</v>
      </c>
      <c r="I112">
        <v>12.62</v>
      </c>
      <c r="J112">
        <v>22.78</v>
      </c>
      <c r="K112">
        <v>8.75</v>
      </c>
      <c r="L112">
        <v>7.2</v>
      </c>
      <c r="M112">
        <v>34.89</v>
      </c>
      <c r="N112">
        <v>1.45</v>
      </c>
      <c r="O112">
        <v>10.48</v>
      </c>
      <c r="P112">
        <v>59.05</v>
      </c>
      <c r="Q112">
        <v>34.299999999999997</v>
      </c>
      <c r="R112">
        <v>10.89</v>
      </c>
      <c r="S112">
        <v>7.82</v>
      </c>
      <c r="T112">
        <v>8.92</v>
      </c>
      <c r="U112">
        <v>31.58</v>
      </c>
      <c r="V112" t="s">
        <v>73</v>
      </c>
      <c r="W112">
        <v>13.47</v>
      </c>
      <c r="X112">
        <v>18.100000000000001</v>
      </c>
      <c r="Z112">
        <v>25.37</v>
      </c>
      <c r="AB112" s="46"/>
      <c r="AD112" s="46"/>
    </row>
    <row r="113" spans="1:30" x14ac:dyDescent="0.3">
      <c r="A113">
        <v>106011110</v>
      </c>
      <c r="B113" t="s">
        <v>184</v>
      </c>
      <c r="C113">
        <v>13.11</v>
      </c>
      <c r="D113">
        <v>12.22</v>
      </c>
      <c r="E113">
        <v>16.18</v>
      </c>
      <c r="F113">
        <v>13.21</v>
      </c>
      <c r="G113">
        <v>12.46</v>
      </c>
      <c r="H113">
        <v>13.69</v>
      </c>
      <c r="I113">
        <v>13.03</v>
      </c>
      <c r="J113">
        <v>22.94</v>
      </c>
      <c r="K113">
        <v>11.22</v>
      </c>
      <c r="L113">
        <v>8.58</v>
      </c>
      <c r="M113">
        <v>32.869999999999997</v>
      </c>
      <c r="N113">
        <v>3.84</v>
      </c>
      <c r="O113">
        <v>9.25</v>
      </c>
      <c r="P113">
        <v>32.950000000000003</v>
      </c>
      <c r="Q113">
        <v>37.26</v>
      </c>
      <c r="R113">
        <v>14.57</v>
      </c>
      <c r="S113">
        <v>8.49</v>
      </c>
      <c r="T113">
        <v>11.44</v>
      </c>
      <c r="U113">
        <v>24.34</v>
      </c>
      <c r="V113">
        <v>96.67</v>
      </c>
      <c r="W113">
        <v>14.42</v>
      </c>
      <c r="X113">
        <v>19.260000000000002</v>
      </c>
      <c r="Z113">
        <v>20.49</v>
      </c>
      <c r="AB113" s="46"/>
      <c r="AD113" s="46"/>
    </row>
    <row r="114" spans="1:30" x14ac:dyDescent="0.3">
      <c r="A114">
        <v>106011111</v>
      </c>
      <c r="B114" t="s">
        <v>185</v>
      </c>
      <c r="C114">
        <v>15.53</v>
      </c>
      <c r="D114">
        <v>15.91</v>
      </c>
      <c r="E114">
        <v>15.58</v>
      </c>
      <c r="F114">
        <v>14.45</v>
      </c>
      <c r="G114">
        <v>18.27</v>
      </c>
      <c r="H114">
        <v>14.94</v>
      </c>
      <c r="I114">
        <v>15.84</v>
      </c>
      <c r="J114">
        <v>30.09</v>
      </c>
      <c r="K114">
        <v>11.78</v>
      </c>
      <c r="L114">
        <v>9.6199999999999992</v>
      </c>
      <c r="M114">
        <v>33.049999999999997</v>
      </c>
      <c r="N114">
        <v>2.29</v>
      </c>
      <c r="O114">
        <v>9.7799999999999994</v>
      </c>
      <c r="P114">
        <v>29.57</v>
      </c>
      <c r="Q114">
        <v>41.99</v>
      </c>
      <c r="R114">
        <v>21.3</v>
      </c>
      <c r="S114">
        <v>10.11</v>
      </c>
      <c r="T114">
        <v>7.51</v>
      </c>
      <c r="U114">
        <v>27.48</v>
      </c>
      <c r="V114">
        <v>76.48</v>
      </c>
      <c r="W114">
        <v>17.14</v>
      </c>
      <c r="X114">
        <v>22.05</v>
      </c>
      <c r="Y114">
        <v>7.83</v>
      </c>
      <c r="Z114">
        <v>27.1</v>
      </c>
      <c r="AB114" s="46"/>
      <c r="AD114" s="46"/>
    </row>
    <row r="115" spans="1:30" x14ac:dyDescent="0.3">
      <c r="A115">
        <v>106011112</v>
      </c>
      <c r="B115" t="s">
        <v>186</v>
      </c>
      <c r="C115">
        <v>11.17</v>
      </c>
      <c r="D115">
        <v>11.6</v>
      </c>
      <c r="E115">
        <v>5.07</v>
      </c>
      <c r="F115">
        <v>10.67</v>
      </c>
      <c r="G115">
        <v>17.46</v>
      </c>
      <c r="H115">
        <v>11.21</v>
      </c>
      <c r="I115">
        <v>10.86</v>
      </c>
      <c r="J115">
        <v>22.75</v>
      </c>
      <c r="K115">
        <v>11.27</v>
      </c>
      <c r="L115">
        <v>5.74</v>
      </c>
      <c r="M115">
        <v>26.67</v>
      </c>
      <c r="N115">
        <v>2.17</v>
      </c>
      <c r="O115">
        <v>5.6</v>
      </c>
      <c r="P115">
        <v>27.39</v>
      </c>
      <c r="Q115">
        <v>33.799999999999997</v>
      </c>
      <c r="R115">
        <v>21.03</v>
      </c>
      <c r="S115">
        <v>8.51</v>
      </c>
      <c r="T115">
        <v>4.9800000000000004</v>
      </c>
      <c r="U115">
        <v>19.3</v>
      </c>
      <c r="V115">
        <v>48.88</v>
      </c>
      <c r="W115">
        <v>12.25</v>
      </c>
      <c r="X115">
        <v>21.96</v>
      </c>
      <c r="Y115">
        <v>17.55</v>
      </c>
      <c r="Z115">
        <v>25.7</v>
      </c>
      <c r="AB115" s="46"/>
      <c r="AD115" s="46"/>
    </row>
    <row r="116" spans="1:30" x14ac:dyDescent="0.3">
      <c r="A116">
        <v>106011113</v>
      </c>
      <c r="B116" t="s">
        <v>187</v>
      </c>
      <c r="C116">
        <v>10.71</v>
      </c>
      <c r="D116">
        <v>9.23</v>
      </c>
      <c r="E116">
        <v>16.22</v>
      </c>
      <c r="F116">
        <v>10.02</v>
      </c>
      <c r="G116">
        <v>10.97</v>
      </c>
      <c r="H116">
        <v>9.86</v>
      </c>
      <c r="I116">
        <v>12.27</v>
      </c>
      <c r="J116">
        <v>20.54</v>
      </c>
      <c r="K116">
        <v>11.55</v>
      </c>
      <c r="L116">
        <v>4.3499999999999996</v>
      </c>
      <c r="M116">
        <v>37.29</v>
      </c>
      <c r="N116">
        <v>1.54</v>
      </c>
      <c r="O116">
        <v>10.97</v>
      </c>
      <c r="P116">
        <v>44.23</v>
      </c>
      <c r="Q116">
        <v>28.82</v>
      </c>
      <c r="R116">
        <v>13.29</v>
      </c>
      <c r="S116">
        <v>9.4499999999999993</v>
      </c>
      <c r="T116">
        <v>7.84</v>
      </c>
      <c r="U116">
        <v>17.420000000000002</v>
      </c>
      <c r="V116">
        <v>100</v>
      </c>
      <c r="W116">
        <v>11.58</v>
      </c>
      <c r="X116">
        <v>18.77</v>
      </c>
      <c r="Z116">
        <v>22.03</v>
      </c>
      <c r="AB116" s="46"/>
      <c r="AD116" s="46"/>
    </row>
    <row r="117" spans="1:30" x14ac:dyDescent="0.3">
      <c r="A117">
        <v>106021114</v>
      </c>
      <c r="B117" t="s">
        <v>188</v>
      </c>
      <c r="C117">
        <v>12.05</v>
      </c>
      <c r="D117">
        <v>8.8699999999999992</v>
      </c>
      <c r="E117">
        <v>14.98</v>
      </c>
      <c r="F117">
        <v>11.11</v>
      </c>
      <c r="G117">
        <v>19.16</v>
      </c>
      <c r="H117">
        <v>12.41</v>
      </c>
      <c r="I117">
        <v>13.69</v>
      </c>
      <c r="J117">
        <v>25</v>
      </c>
      <c r="K117">
        <v>11.37</v>
      </c>
      <c r="L117">
        <v>5.74</v>
      </c>
      <c r="M117">
        <v>26.32</v>
      </c>
      <c r="N117">
        <v>2.17</v>
      </c>
      <c r="O117">
        <v>9.06</v>
      </c>
      <c r="P117">
        <v>42.77</v>
      </c>
      <c r="Q117">
        <v>35.64</v>
      </c>
      <c r="R117">
        <v>23.45</v>
      </c>
      <c r="S117">
        <v>10.44</v>
      </c>
      <c r="T117">
        <v>7.08</v>
      </c>
      <c r="U117">
        <v>17.079999999999998</v>
      </c>
      <c r="V117">
        <v>92.59</v>
      </c>
      <c r="W117">
        <v>11.56</v>
      </c>
      <c r="X117">
        <v>14.72</v>
      </c>
      <c r="Y117">
        <v>27.72</v>
      </c>
      <c r="Z117">
        <v>15.85</v>
      </c>
      <c r="AB117" s="46"/>
      <c r="AD117" s="46"/>
    </row>
    <row r="118" spans="1:30" x14ac:dyDescent="0.3">
      <c r="A118">
        <v>106021116</v>
      </c>
      <c r="B118" t="s">
        <v>189</v>
      </c>
      <c r="C118">
        <v>6.14</v>
      </c>
      <c r="D118">
        <v>3.24</v>
      </c>
      <c r="E118">
        <v>6.44</v>
      </c>
      <c r="F118">
        <v>6.02</v>
      </c>
      <c r="G118">
        <v>10.97</v>
      </c>
      <c r="H118">
        <v>7.33</v>
      </c>
      <c r="I118">
        <v>6.71</v>
      </c>
      <c r="J118">
        <v>13.83</v>
      </c>
      <c r="K118">
        <v>7.9</v>
      </c>
      <c r="L118">
        <v>0.94</v>
      </c>
      <c r="M118">
        <v>17.48</v>
      </c>
      <c r="N118">
        <v>1.41</v>
      </c>
      <c r="O118">
        <v>4.3899999999999997</v>
      </c>
      <c r="P118">
        <v>22.62</v>
      </c>
      <c r="Q118">
        <v>23.48</v>
      </c>
      <c r="R118">
        <v>13.31</v>
      </c>
      <c r="S118">
        <v>6.12</v>
      </c>
      <c r="T118">
        <v>4.0999999999999996</v>
      </c>
      <c r="U118">
        <v>9.6</v>
      </c>
      <c r="V118">
        <v>98.41</v>
      </c>
      <c r="W118">
        <v>6.63</v>
      </c>
      <c r="X118">
        <v>2.8</v>
      </c>
      <c r="Z118">
        <v>10.06</v>
      </c>
      <c r="AB118" s="46"/>
      <c r="AD118" s="46"/>
    </row>
    <row r="119" spans="1:30" x14ac:dyDescent="0.3">
      <c r="A119">
        <v>106021614</v>
      </c>
      <c r="B119" t="s">
        <v>190</v>
      </c>
      <c r="C119">
        <v>12.46</v>
      </c>
      <c r="D119">
        <v>11.33</v>
      </c>
      <c r="E119">
        <v>11.44</v>
      </c>
      <c r="F119">
        <v>11.44</v>
      </c>
      <c r="G119">
        <v>17.43</v>
      </c>
      <c r="H119">
        <v>13.45</v>
      </c>
      <c r="I119">
        <v>12.13</v>
      </c>
      <c r="J119">
        <v>26.93</v>
      </c>
      <c r="K119">
        <v>11.17</v>
      </c>
      <c r="L119">
        <v>6.2</v>
      </c>
      <c r="M119">
        <v>25.68</v>
      </c>
      <c r="N119">
        <v>2.0699999999999998</v>
      </c>
      <c r="O119">
        <v>7.35</v>
      </c>
      <c r="P119">
        <v>27.54</v>
      </c>
      <c r="Q119">
        <v>34.72</v>
      </c>
      <c r="R119">
        <v>21.16</v>
      </c>
      <c r="S119">
        <v>7.34</v>
      </c>
      <c r="T119">
        <v>6.5</v>
      </c>
      <c r="U119">
        <v>20.420000000000002</v>
      </c>
      <c r="V119">
        <v>44.69</v>
      </c>
      <c r="W119">
        <v>13.36</v>
      </c>
      <c r="X119">
        <v>19.829999999999998</v>
      </c>
      <c r="Y119">
        <v>21.38</v>
      </c>
      <c r="Z119">
        <v>24.58</v>
      </c>
      <c r="AB119" s="46"/>
      <c r="AD119" s="46"/>
    </row>
    <row r="120" spans="1:30" x14ac:dyDescent="0.3">
      <c r="A120">
        <v>106021615</v>
      </c>
      <c r="B120" t="s">
        <v>191</v>
      </c>
      <c r="C120">
        <v>10.52</v>
      </c>
      <c r="D120">
        <v>9.5299999999999994</v>
      </c>
      <c r="E120">
        <v>6.95</v>
      </c>
      <c r="F120">
        <v>10.37</v>
      </c>
      <c r="G120">
        <v>15.89</v>
      </c>
      <c r="H120">
        <v>11.25</v>
      </c>
      <c r="I120">
        <v>10.47</v>
      </c>
      <c r="J120">
        <v>21.85</v>
      </c>
      <c r="K120">
        <v>11.33</v>
      </c>
      <c r="L120">
        <v>5.19</v>
      </c>
      <c r="M120">
        <v>23.02</v>
      </c>
      <c r="N120">
        <v>2.13</v>
      </c>
      <c r="O120">
        <v>7.52</v>
      </c>
      <c r="P120">
        <v>26.83</v>
      </c>
      <c r="Q120">
        <v>29.78</v>
      </c>
      <c r="R120">
        <v>18.52</v>
      </c>
      <c r="S120">
        <v>9.24</v>
      </c>
      <c r="T120">
        <v>5.96</v>
      </c>
      <c r="U120">
        <v>15.75</v>
      </c>
      <c r="V120">
        <v>54.76</v>
      </c>
      <c r="W120">
        <v>12.1</v>
      </c>
      <c r="X120">
        <v>15.96</v>
      </c>
      <c r="Y120">
        <v>6.39</v>
      </c>
      <c r="Z120">
        <v>26.19</v>
      </c>
      <c r="AB120" s="46"/>
      <c r="AD120" s="46"/>
    </row>
    <row r="121" spans="1:30" x14ac:dyDescent="0.3">
      <c r="A121">
        <v>106021616</v>
      </c>
      <c r="B121" t="s">
        <v>192</v>
      </c>
      <c r="C121">
        <v>15.97</v>
      </c>
      <c r="D121">
        <v>15.1</v>
      </c>
      <c r="E121">
        <v>12.81</v>
      </c>
      <c r="F121">
        <v>16.170000000000002</v>
      </c>
      <c r="G121">
        <v>19.84</v>
      </c>
      <c r="H121">
        <v>18.7</v>
      </c>
      <c r="I121">
        <v>13.95</v>
      </c>
      <c r="J121">
        <v>27.01</v>
      </c>
      <c r="K121">
        <v>16.37</v>
      </c>
      <c r="L121">
        <v>10.01</v>
      </c>
      <c r="M121">
        <v>26.76</v>
      </c>
      <c r="N121">
        <v>3.59</v>
      </c>
      <c r="O121">
        <v>8</v>
      </c>
      <c r="P121">
        <v>30.23</v>
      </c>
      <c r="Q121">
        <v>45.69</v>
      </c>
      <c r="R121">
        <v>24.04</v>
      </c>
      <c r="S121">
        <v>12.05</v>
      </c>
      <c r="T121">
        <v>8</v>
      </c>
      <c r="U121">
        <v>24.92</v>
      </c>
      <c r="V121">
        <v>38.46</v>
      </c>
      <c r="W121">
        <v>17.72</v>
      </c>
      <c r="X121">
        <v>26.28</v>
      </c>
      <c r="Y121">
        <v>21.05</v>
      </c>
      <c r="Z121">
        <v>34.25</v>
      </c>
      <c r="AB121" s="46"/>
      <c r="AD121" s="46"/>
    </row>
    <row r="122" spans="1:30" x14ac:dyDescent="0.3">
      <c r="A122">
        <v>106021617</v>
      </c>
      <c r="B122" t="s">
        <v>193</v>
      </c>
      <c r="C122">
        <v>13.8</v>
      </c>
      <c r="D122">
        <v>12.53</v>
      </c>
      <c r="E122">
        <v>13.19</v>
      </c>
      <c r="F122">
        <v>13.05</v>
      </c>
      <c r="G122">
        <v>17.21</v>
      </c>
      <c r="H122">
        <v>15.71</v>
      </c>
      <c r="I122">
        <v>12.73</v>
      </c>
      <c r="J122">
        <v>23.52</v>
      </c>
      <c r="K122">
        <v>11.92</v>
      </c>
      <c r="L122">
        <v>7.36</v>
      </c>
      <c r="M122">
        <v>25.76</v>
      </c>
      <c r="N122">
        <v>2.2599999999999998</v>
      </c>
      <c r="O122">
        <v>9.5299999999999994</v>
      </c>
      <c r="P122">
        <v>33.51</v>
      </c>
      <c r="Q122">
        <v>35.68</v>
      </c>
      <c r="R122">
        <v>20.399999999999999</v>
      </c>
      <c r="S122">
        <v>9.66</v>
      </c>
      <c r="T122">
        <v>7.61</v>
      </c>
      <c r="U122">
        <v>22.01</v>
      </c>
      <c r="V122">
        <v>52.14</v>
      </c>
      <c r="W122">
        <v>15.85</v>
      </c>
      <c r="X122">
        <v>23.14</v>
      </c>
      <c r="Z122">
        <v>31.34</v>
      </c>
      <c r="AB122" s="46"/>
      <c r="AD122" s="46"/>
    </row>
    <row r="123" spans="1:30" x14ac:dyDescent="0.3">
      <c r="A123">
        <v>106021618</v>
      </c>
      <c r="B123" t="s">
        <v>194</v>
      </c>
      <c r="C123">
        <v>8.23</v>
      </c>
      <c r="D123">
        <v>7.11</v>
      </c>
      <c r="E123">
        <v>5.92</v>
      </c>
      <c r="F123">
        <v>8.24</v>
      </c>
      <c r="G123">
        <v>13.63</v>
      </c>
      <c r="H123">
        <v>8.68</v>
      </c>
      <c r="I123">
        <v>8.5399999999999991</v>
      </c>
      <c r="J123">
        <v>19.739999999999998</v>
      </c>
      <c r="K123">
        <v>9.16</v>
      </c>
      <c r="L123">
        <v>4.18</v>
      </c>
      <c r="M123">
        <v>22.18</v>
      </c>
      <c r="N123">
        <v>1.53</v>
      </c>
      <c r="O123">
        <v>6.61</v>
      </c>
      <c r="P123">
        <v>23.93</v>
      </c>
      <c r="Q123">
        <v>27.2</v>
      </c>
      <c r="R123">
        <v>15.91</v>
      </c>
      <c r="S123">
        <v>8.43</v>
      </c>
      <c r="T123">
        <v>5.74</v>
      </c>
      <c r="U123">
        <v>12.56</v>
      </c>
      <c r="V123">
        <v>54.42</v>
      </c>
      <c r="W123">
        <v>7.86</v>
      </c>
      <c r="X123">
        <v>11.38</v>
      </c>
      <c r="Y123">
        <v>9.26</v>
      </c>
      <c r="Z123">
        <v>17.239999999999998</v>
      </c>
      <c r="AB123" s="46"/>
      <c r="AD123" s="46"/>
    </row>
    <row r="124" spans="1:30" x14ac:dyDescent="0.3">
      <c r="A124">
        <v>106031119</v>
      </c>
      <c r="B124" t="s">
        <v>195</v>
      </c>
      <c r="C124">
        <v>14.24</v>
      </c>
      <c r="D124">
        <v>15.16</v>
      </c>
      <c r="E124">
        <v>9.35</v>
      </c>
      <c r="F124">
        <v>15.14</v>
      </c>
      <c r="G124">
        <v>13.85</v>
      </c>
      <c r="H124">
        <v>15.23</v>
      </c>
      <c r="I124">
        <v>13</v>
      </c>
      <c r="J124">
        <v>15.91</v>
      </c>
      <c r="K124">
        <v>13.24</v>
      </c>
      <c r="L124">
        <v>11.94</v>
      </c>
      <c r="M124">
        <v>25.59</v>
      </c>
      <c r="N124">
        <v>3.9</v>
      </c>
      <c r="O124">
        <v>8.4700000000000006</v>
      </c>
      <c r="P124">
        <v>49.35</v>
      </c>
      <c r="Q124">
        <v>35.28</v>
      </c>
      <c r="R124">
        <v>16.399999999999999</v>
      </c>
      <c r="S124">
        <v>11.66</v>
      </c>
      <c r="T124">
        <v>10.28</v>
      </c>
      <c r="U124">
        <v>23.42</v>
      </c>
      <c r="V124">
        <v>98.33</v>
      </c>
      <c r="W124">
        <v>16.84</v>
      </c>
      <c r="X124">
        <v>16.850000000000001</v>
      </c>
      <c r="Z124">
        <v>23.71</v>
      </c>
      <c r="AB124" s="46"/>
      <c r="AD124" s="46"/>
    </row>
    <row r="125" spans="1:30" x14ac:dyDescent="0.3">
      <c r="A125">
        <v>106031120</v>
      </c>
      <c r="B125" t="s">
        <v>196</v>
      </c>
      <c r="C125">
        <v>18.86</v>
      </c>
      <c r="D125">
        <v>14.68</v>
      </c>
      <c r="E125">
        <v>40.89</v>
      </c>
      <c r="F125">
        <v>18.98</v>
      </c>
      <c r="G125">
        <v>13.1</v>
      </c>
      <c r="H125">
        <v>16.91</v>
      </c>
      <c r="I125">
        <v>22.06</v>
      </c>
      <c r="J125">
        <v>20.49</v>
      </c>
      <c r="K125">
        <v>14.13</v>
      </c>
      <c r="L125">
        <v>13.95</v>
      </c>
      <c r="M125">
        <v>32.82</v>
      </c>
      <c r="N125">
        <v>5.44</v>
      </c>
      <c r="O125">
        <v>13.5</v>
      </c>
      <c r="P125">
        <v>64.459999999999994</v>
      </c>
      <c r="Q125">
        <v>47.78</v>
      </c>
      <c r="R125">
        <v>16.29</v>
      </c>
      <c r="S125">
        <v>10.29</v>
      </c>
      <c r="T125">
        <v>16.829999999999998</v>
      </c>
      <c r="U125">
        <v>31.18</v>
      </c>
      <c r="V125" t="s">
        <v>73</v>
      </c>
      <c r="W125">
        <v>22.41</v>
      </c>
      <c r="X125">
        <v>28.03</v>
      </c>
      <c r="Z125">
        <v>34.93</v>
      </c>
      <c r="AB125" s="46"/>
      <c r="AD125" s="46"/>
    </row>
    <row r="126" spans="1:30" x14ac:dyDescent="0.3">
      <c r="A126">
        <v>106031121</v>
      </c>
      <c r="B126" t="s">
        <v>197</v>
      </c>
      <c r="C126">
        <v>15.26</v>
      </c>
      <c r="D126">
        <v>15.65</v>
      </c>
      <c r="E126">
        <v>18.170000000000002</v>
      </c>
      <c r="F126">
        <v>16.07</v>
      </c>
      <c r="G126">
        <v>12.91</v>
      </c>
      <c r="H126">
        <v>16.25</v>
      </c>
      <c r="I126">
        <v>14.27</v>
      </c>
      <c r="J126">
        <v>22.29</v>
      </c>
      <c r="K126">
        <v>12.34</v>
      </c>
      <c r="L126">
        <v>11.57</v>
      </c>
      <c r="M126">
        <v>29.87</v>
      </c>
      <c r="N126">
        <v>4.21</v>
      </c>
      <c r="O126">
        <v>12.59</v>
      </c>
      <c r="P126">
        <v>51.64</v>
      </c>
      <c r="Q126">
        <v>35.04</v>
      </c>
      <c r="R126">
        <v>15.7</v>
      </c>
      <c r="S126">
        <v>9.02</v>
      </c>
      <c r="T126">
        <v>11.31</v>
      </c>
      <c r="U126">
        <v>26.31</v>
      </c>
      <c r="V126">
        <v>86.99</v>
      </c>
      <c r="W126">
        <v>16.71</v>
      </c>
      <c r="X126">
        <v>21.27</v>
      </c>
      <c r="Y126">
        <v>14.21</v>
      </c>
      <c r="Z126">
        <v>26.63</v>
      </c>
      <c r="AB126" s="46"/>
      <c r="AD126" s="46"/>
    </row>
    <row r="127" spans="1:30" x14ac:dyDescent="0.3">
      <c r="A127">
        <v>106031122</v>
      </c>
      <c r="B127" t="s">
        <v>198</v>
      </c>
      <c r="C127">
        <v>16.510000000000002</v>
      </c>
      <c r="D127">
        <v>19.71</v>
      </c>
      <c r="E127">
        <v>12.88</v>
      </c>
      <c r="F127">
        <v>14.3</v>
      </c>
      <c r="G127">
        <v>21.16</v>
      </c>
      <c r="H127">
        <v>17.16</v>
      </c>
      <c r="I127">
        <v>14.15</v>
      </c>
      <c r="J127">
        <v>26.17</v>
      </c>
      <c r="K127">
        <v>9.8800000000000008</v>
      </c>
      <c r="L127">
        <v>15.17</v>
      </c>
      <c r="M127">
        <v>31.72</v>
      </c>
      <c r="N127">
        <v>2.77</v>
      </c>
      <c r="O127">
        <v>9.07</v>
      </c>
      <c r="P127">
        <v>27.79</v>
      </c>
      <c r="Q127">
        <v>40.94</v>
      </c>
      <c r="R127">
        <v>25.04</v>
      </c>
      <c r="S127">
        <v>8.24</v>
      </c>
      <c r="T127">
        <v>11.47</v>
      </c>
      <c r="U127">
        <v>22.69</v>
      </c>
      <c r="V127">
        <v>35.94</v>
      </c>
      <c r="W127">
        <v>20.62</v>
      </c>
      <c r="X127">
        <v>31.89</v>
      </c>
      <c r="Y127">
        <v>30.46</v>
      </c>
      <c r="Z127">
        <v>33.159999999999997</v>
      </c>
      <c r="AB127" s="46"/>
      <c r="AD127" s="46"/>
    </row>
    <row r="128" spans="1:30" x14ac:dyDescent="0.3">
      <c r="A128">
        <v>106031123</v>
      </c>
      <c r="B128" t="s">
        <v>199</v>
      </c>
      <c r="C128">
        <v>8.42</v>
      </c>
      <c r="D128">
        <v>5.6</v>
      </c>
      <c r="E128">
        <v>5.32</v>
      </c>
      <c r="F128">
        <v>9.77</v>
      </c>
      <c r="G128">
        <v>10.06</v>
      </c>
      <c r="H128">
        <v>9.4700000000000006</v>
      </c>
      <c r="I128">
        <v>8.68</v>
      </c>
      <c r="J128">
        <v>15.49</v>
      </c>
      <c r="K128">
        <v>11.71</v>
      </c>
      <c r="L128">
        <v>3.99</v>
      </c>
      <c r="M128">
        <v>20.91</v>
      </c>
      <c r="N128">
        <v>1.9</v>
      </c>
      <c r="O128">
        <v>8.25</v>
      </c>
      <c r="P128">
        <v>28.89</v>
      </c>
      <c r="Q128">
        <v>23.7</v>
      </c>
      <c r="R128">
        <v>12.14</v>
      </c>
      <c r="S128">
        <v>7.38</v>
      </c>
      <c r="T128">
        <v>8.0299999999999994</v>
      </c>
      <c r="U128">
        <v>19.8</v>
      </c>
      <c r="V128" t="s">
        <v>73</v>
      </c>
      <c r="W128">
        <v>7.43</v>
      </c>
      <c r="X128">
        <v>10.43</v>
      </c>
      <c r="Z128">
        <v>20.399999999999999</v>
      </c>
      <c r="AB128" s="46"/>
      <c r="AD128" s="46"/>
    </row>
    <row r="129" spans="1:30" x14ac:dyDescent="0.3">
      <c r="A129">
        <v>106031124</v>
      </c>
      <c r="B129" t="s">
        <v>200</v>
      </c>
      <c r="C129">
        <v>15.44</v>
      </c>
      <c r="D129">
        <v>14.64</v>
      </c>
      <c r="E129">
        <v>5.88</v>
      </c>
      <c r="F129">
        <v>18.7</v>
      </c>
      <c r="G129">
        <v>13.59</v>
      </c>
      <c r="H129">
        <v>17.45</v>
      </c>
      <c r="I129">
        <v>13.81</v>
      </c>
      <c r="J129">
        <v>23.71</v>
      </c>
      <c r="K129">
        <v>14.06</v>
      </c>
      <c r="L129">
        <v>6.63</v>
      </c>
      <c r="M129">
        <v>24.43</v>
      </c>
      <c r="N129">
        <v>5.88</v>
      </c>
      <c r="O129">
        <v>11.27</v>
      </c>
      <c r="P129">
        <v>40</v>
      </c>
      <c r="Q129">
        <v>29.48</v>
      </c>
      <c r="R129">
        <v>16.13</v>
      </c>
      <c r="S129">
        <v>12.44</v>
      </c>
      <c r="T129">
        <v>17.47</v>
      </c>
      <c r="U129">
        <v>24.38</v>
      </c>
      <c r="V129">
        <v>91.53</v>
      </c>
      <c r="W129">
        <v>23.79</v>
      </c>
      <c r="X129">
        <v>23.2</v>
      </c>
      <c r="Z129">
        <v>28.76</v>
      </c>
      <c r="AB129" s="46"/>
      <c r="AD129" s="46"/>
    </row>
    <row r="130" spans="1:30" x14ac:dyDescent="0.3">
      <c r="A130">
        <v>106031125</v>
      </c>
      <c r="B130" t="s">
        <v>201</v>
      </c>
      <c r="C130">
        <v>11.66</v>
      </c>
      <c r="D130">
        <v>11.21</v>
      </c>
      <c r="E130">
        <v>12.55</v>
      </c>
      <c r="F130">
        <v>11.62</v>
      </c>
      <c r="G130">
        <v>11.75</v>
      </c>
      <c r="H130">
        <v>12.01</v>
      </c>
      <c r="I130">
        <v>11.59</v>
      </c>
      <c r="J130">
        <v>17.14</v>
      </c>
      <c r="K130">
        <v>11.87</v>
      </c>
      <c r="L130">
        <v>8.27</v>
      </c>
      <c r="M130">
        <v>24.99</v>
      </c>
      <c r="N130">
        <v>2.69</v>
      </c>
      <c r="O130">
        <v>7.9</v>
      </c>
      <c r="P130">
        <v>54.51</v>
      </c>
      <c r="Q130">
        <v>31.09</v>
      </c>
      <c r="R130">
        <v>14.22</v>
      </c>
      <c r="S130">
        <v>9.89</v>
      </c>
      <c r="T130">
        <v>7.54</v>
      </c>
      <c r="U130">
        <v>22.8</v>
      </c>
      <c r="V130">
        <v>33.33</v>
      </c>
      <c r="W130">
        <v>13.07</v>
      </c>
      <c r="X130">
        <v>17.149999999999999</v>
      </c>
      <c r="Y130">
        <v>18.97</v>
      </c>
      <c r="Z130">
        <v>20.75</v>
      </c>
      <c r="AB130" s="46"/>
      <c r="AD130" s="46"/>
    </row>
    <row r="131" spans="1:30" x14ac:dyDescent="0.3">
      <c r="A131">
        <v>106041126</v>
      </c>
      <c r="B131" t="s">
        <v>202</v>
      </c>
      <c r="C131">
        <v>14.09</v>
      </c>
      <c r="D131">
        <v>12.91</v>
      </c>
      <c r="E131">
        <v>15.68</v>
      </c>
      <c r="F131">
        <v>12.4</v>
      </c>
      <c r="G131">
        <v>20.260000000000002</v>
      </c>
      <c r="H131">
        <v>14.86</v>
      </c>
      <c r="I131">
        <v>14.08</v>
      </c>
      <c r="J131">
        <v>23.59</v>
      </c>
      <c r="K131">
        <v>13.15</v>
      </c>
      <c r="L131">
        <v>7.06</v>
      </c>
      <c r="M131">
        <v>29.13</v>
      </c>
      <c r="N131">
        <v>2.23</v>
      </c>
      <c r="O131">
        <v>7.53</v>
      </c>
      <c r="P131">
        <v>48.76</v>
      </c>
      <c r="Q131">
        <v>37.18</v>
      </c>
      <c r="R131">
        <v>25.17</v>
      </c>
      <c r="S131">
        <v>11.11</v>
      </c>
      <c r="T131">
        <v>7.35</v>
      </c>
      <c r="U131">
        <v>17.760000000000002</v>
      </c>
      <c r="V131">
        <v>61.55</v>
      </c>
      <c r="W131">
        <v>17.71</v>
      </c>
      <c r="X131">
        <v>30.18</v>
      </c>
      <c r="Y131">
        <v>13.76</v>
      </c>
      <c r="Z131">
        <v>36.76</v>
      </c>
      <c r="AB131" s="46"/>
      <c r="AD131" s="46"/>
    </row>
    <row r="132" spans="1:30" x14ac:dyDescent="0.3">
      <c r="A132">
        <v>106041127</v>
      </c>
      <c r="B132" t="s">
        <v>203</v>
      </c>
      <c r="C132">
        <v>10.210000000000001</v>
      </c>
      <c r="D132">
        <v>5.9</v>
      </c>
      <c r="E132">
        <v>18.18</v>
      </c>
      <c r="F132">
        <v>10.31</v>
      </c>
      <c r="G132">
        <v>9.8000000000000007</v>
      </c>
      <c r="H132">
        <v>11.37</v>
      </c>
      <c r="I132">
        <v>11.5</v>
      </c>
      <c r="J132">
        <v>21.75</v>
      </c>
      <c r="K132">
        <v>10.55</v>
      </c>
      <c r="L132">
        <v>3.4</v>
      </c>
      <c r="M132">
        <v>27.36</v>
      </c>
      <c r="N132">
        <v>2.0299999999999998</v>
      </c>
      <c r="O132">
        <v>8.44</v>
      </c>
      <c r="P132">
        <v>38.979999999999997</v>
      </c>
      <c r="Q132">
        <v>37.340000000000003</v>
      </c>
      <c r="R132">
        <v>12.2</v>
      </c>
      <c r="S132">
        <v>10.36</v>
      </c>
      <c r="T132">
        <v>7.14</v>
      </c>
      <c r="U132">
        <v>17.27</v>
      </c>
      <c r="V132" t="s">
        <v>73</v>
      </c>
      <c r="W132">
        <v>12.82</v>
      </c>
      <c r="X132">
        <v>12.05</v>
      </c>
      <c r="Z132">
        <v>14.15</v>
      </c>
      <c r="AB132" s="46"/>
      <c r="AD132" s="46"/>
    </row>
    <row r="133" spans="1:30" x14ac:dyDescent="0.3">
      <c r="A133">
        <v>106041128</v>
      </c>
      <c r="B133" t="s">
        <v>204</v>
      </c>
      <c r="C133">
        <v>12.24</v>
      </c>
      <c r="D133">
        <v>8.83</v>
      </c>
      <c r="E133">
        <v>13.66</v>
      </c>
      <c r="F133">
        <v>11.81</v>
      </c>
      <c r="G133">
        <v>16.399999999999999</v>
      </c>
      <c r="H133">
        <v>13.58</v>
      </c>
      <c r="I133">
        <v>12.68</v>
      </c>
      <c r="J133">
        <v>25.22</v>
      </c>
      <c r="K133">
        <v>11.32</v>
      </c>
      <c r="L133">
        <v>5.95</v>
      </c>
      <c r="M133">
        <v>26.45</v>
      </c>
      <c r="N133">
        <v>2.4</v>
      </c>
      <c r="O133">
        <v>8.2200000000000006</v>
      </c>
      <c r="P133">
        <v>62.16</v>
      </c>
      <c r="Q133">
        <v>34.94</v>
      </c>
      <c r="R133">
        <v>19.61</v>
      </c>
      <c r="S133">
        <v>10.62</v>
      </c>
      <c r="T133">
        <v>8.2799999999999994</v>
      </c>
      <c r="U133">
        <v>14.77</v>
      </c>
      <c r="V133">
        <v>63.29</v>
      </c>
      <c r="W133">
        <v>14.01</v>
      </c>
      <c r="X133">
        <v>24.14</v>
      </c>
      <c r="Y133">
        <v>3.76</v>
      </c>
      <c r="Z133">
        <v>19.8</v>
      </c>
      <c r="AB133" s="46"/>
      <c r="AD133" s="46"/>
    </row>
    <row r="134" spans="1:30" x14ac:dyDescent="0.3">
      <c r="A134">
        <v>106041129</v>
      </c>
      <c r="B134" t="s">
        <v>205</v>
      </c>
      <c r="C134">
        <v>14.43</v>
      </c>
      <c r="D134">
        <v>16.53</v>
      </c>
      <c r="E134">
        <v>8.44</v>
      </c>
      <c r="F134">
        <v>14.7</v>
      </c>
      <c r="G134">
        <v>14.82</v>
      </c>
      <c r="H134">
        <v>14.65</v>
      </c>
      <c r="I134">
        <v>13.3</v>
      </c>
      <c r="J134">
        <v>19.05</v>
      </c>
      <c r="K134">
        <v>11.56</v>
      </c>
      <c r="L134">
        <v>11.69</v>
      </c>
      <c r="M134">
        <v>38.090000000000003</v>
      </c>
      <c r="N134">
        <v>3.44</v>
      </c>
      <c r="O134">
        <v>10.51</v>
      </c>
      <c r="P134">
        <v>23.17</v>
      </c>
      <c r="Q134">
        <v>33.03</v>
      </c>
      <c r="R134">
        <v>17.399999999999999</v>
      </c>
      <c r="S134">
        <v>11.61</v>
      </c>
      <c r="T134">
        <v>11.39</v>
      </c>
      <c r="U134">
        <v>29.44</v>
      </c>
      <c r="V134">
        <v>57.38</v>
      </c>
      <c r="W134">
        <v>18.79</v>
      </c>
      <c r="X134">
        <v>20.77</v>
      </c>
      <c r="Z134">
        <v>48.04</v>
      </c>
      <c r="AB134" s="46"/>
      <c r="AD134" s="46"/>
    </row>
    <row r="135" spans="1:30" x14ac:dyDescent="0.3">
      <c r="A135">
        <v>107011131</v>
      </c>
      <c r="B135" t="s">
        <v>206</v>
      </c>
      <c r="C135">
        <v>15.07</v>
      </c>
      <c r="D135">
        <v>14.25</v>
      </c>
      <c r="E135">
        <v>15.78</v>
      </c>
      <c r="F135">
        <v>15.08</v>
      </c>
      <c r="G135">
        <v>15.48</v>
      </c>
      <c r="H135">
        <v>15.54</v>
      </c>
      <c r="I135">
        <v>15.05</v>
      </c>
      <c r="J135">
        <v>25.4</v>
      </c>
      <c r="K135">
        <v>12.76</v>
      </c>
      <c r="L135">
        <v>9.06</v>
      </c>
      <c r="M135">
        <v>31.65</v>
      </c>
      <c r="N135">
        <v>2.94</v>
      </c>
      <c r="O135">
        <v>11.86</v>
      </c>
      <c r="P135">
        <v>33.54</v>
      </c>
      <c r="Q135">
        <v>38.520000000000003</v>
      </c>
      <c r="R135">
        <v>17.88</v>
      </c>
      <c r="S135">
        <v>9.8000000000000007</v>
      </c>
      <c r="T135">
        <v>10.27</v>
      </c>
      <c r="U135">
        <v>26.97</v>
      </c>
      <c r="V135">
        <v>41.5</v>
      </c>
      <c r="W135">
        <v>16.309999999999999</v>
      </c>
      <c r="X135">
        <v>23.61</v>
      </c>
      <c r="Y135">
        <v>37.75</v>
      </c>
      <c r="Z135">
        <v>26.99</v>
      </c>
      <c r="AB135" s="46"/>
      <c r="AD135" s="46"/>
    </row>
    <row r="136" spans="1:30" x14ac:dyDescent="0.3">
      <c r="A136">
        <v>107011132</v>
      </c>
      <c r="B136" t="s">
        <v>207</v>
      </c>
      <c r="C136">
        <v>7.81</v>
      </c>
      <c r="D136">
        <v>3.88</v>
      </c>
      <c r="E136">
        <v>12.34</v>
      </c>
      <c r="F136">
        <v>7.85</v>
      </c>
      <c r="G136">
        <v>11.1</v>
      </c>
      <c r="H136">
        <v>8.69</v>
      </c>
      <c r="I136">
        <v>9.3800000000000008</v>
      </c>
      <c r="J136">
        <v>16.63</v>
      </c>
      <c r="K136">
        <v>12.21</v>
      </c>
      <c r="L136">
        <v>2.86</v>
      </c>
      <c r="M136">
        <v>17.96</v>
      </c>
      <c r="N136">
        <v>2.56</v>
      </c>
      <c r="O136">
        <v>7.35</v>
      </c>
      <c r="P136">
        <v>18.54</v>
      </c>
      <c r="Q136">
        <v>25.75</v>
      </c>
      <c r="R136">
        <v>12.84</v>
      </c>
      <c r="S136">
        <v>7.06</v>
      </c>
      <c r="T136">
        <v>7.02</v>
      </c>
      <c r="U136">
        <v>11.57</v>
      </c>
      <c r="V136" t="s">
        <v>73</v>
      </c>
      <c r="W136">
        <v>7.65</v>
      </c>
      <c r="X136">
        <v>13.24</v>
      </c>
      <c r="Y136">
        <v>15.59</v>
      </c>
      <c r="Z136">
        <v>19.170000000000002</v>
      </c>
      <c r="AB136" s="46"/>
      <c r="AD136" s="46"/>
    </row>
    <row r="137" spans="1:30" x14ac:dyDescent="0.3">
      <c r="A137">
        <v>107011133</v>
      </c>
      <c r="B137" t="s">
        <v>208</v>
      </c>
      <c r="C137" t="s">
        <v>73</v>
      </c>
      <c r="D137" t="s">
        <v>73</v>
      </c>
      <c r="E137" t="s">
        <v>73</v>
      </c>
      <c r="F137" t="s">
        <v>73</v>
      </c>
      <c r="G137" t="s">
        <v>73</v>
      </c>
      <c r="H137" t="s">
        <v>73</v>
      </c>
      <c r="I137" t="s">
        <v>73</v>
      </c>
      <c r="J137" t="s">
        <v>73</v>
      </c>
      <c r="K137" t="s">
        <v>73</v>
      </c>
      <c r="L137" t="s">
        <v>73</v>
      </c>
      <c r="M137" t="s">
        <v>73</v>
      </c>
      <c r="N137" t="s">
        <v>73</v>
      </c>
      <c r="O137" t="s">
        <v>73</v>
      </c>
      <c r="P137" t="s">
        <v>73</v>
      </c>
      <c r="Q137" t="s">
        <v>73</v>
      </c>
      <c r="R137" t="s">
        <v>73</v>
      </c>
      <c r="S137" t="s">
        <v>73</v>
      </c>
      <c r="T137" t="s">
        <v>73</v>
      </c>
      <c r="U137" t="s">
        <v>73</v>
      </c>
      <c r="V137" t="s">
        <v>73</v>
      </c>
      <c r="AB137" s="46"/>
      <c r="AD137" s="46"/>
    </row>
    <row r="138" spans="1:30" x14ac:dyDescent="0.3">
      <c r="A138">
        <v>107011134</v>
      </c>
      <c r="B138" t="s">
        <v>209</v>
      </c>
      <c r="C138">
        <v>11.72</v>
      </c>
      <c r="D138">
        <v>10.07</v>
      </c>
      <c r="E138">
        <v>8.9600000000000009</v>
      </c>
      <c r="F138">
        <v>11.66</v>
      </c>
      <c r="G138">
        <v>16.309999999999999</v>
      </c>
      <c r="H138">
        <v>12.71</v>
      </c>
      <c r="I138">
        <v>11.62</v>
      </c>
      <c r="J138">
        <v>36.67</v>
      </c>
      <c r="K138">
        <v>10.31</v>
      </c>
      <c r="L138">
        <v>5.44</v>
      </c>
      <c r="M138">
        <v>26.4</v>
      </c>
      <c r="N138">
        <v>2.98</v>
      </c>
      <c r="O138">
        <v>7.61</v>
      </c>
      <c r="P138">
        <v>27.08</v>
      </c>
      <c r="Q138">
        <v>29.84</v>
      </c>
      <c r="R138">
        <v>19.13</v>
      </c>
      <c r="S138">
        <v>7.83</v>
      </c>
      <c r="T138">
        <v>6.92</v>
      </c>
      <c r="U138">
        <v>18.489999999999998</v>
      </c>
      <c r="V138">
        <v>44.66</v>
      </c>
      <c r="W138">
        <v>12.87</v>
      </c>
      <c r="X138">
        <v>30.09</v>
      </c>
      <c r="Y138">
        <v>26.67</v>
      </c>
      <c r="Z138">
        <v>28.89</v>
      </c>
      <c r="AB138" s="46"/>
      <c r="AD138" s="46"/>
    </row>
    <row r="139" spans="1:30" x14ac:dyDescent="0.3">
      <c r="A139">
        <v>107011545</v>
      </c>
      <c r="B139" t="s">
        <v>210</v>
      </c>
      <c r="C139">
        <v>19.84</v>
      </c>
      <c r="D139">
        <v>22.88</v>
      </c>
      <c r="E139">
        <v>14.76</v>
      </c>
      <c r="F139">
        <v>20.71</v>
      </c>
      <c r="G139">
        <v>17.739999999999998</v>
      </c>
      <c r="H139">
        <v>18.03</v>
      </c>
      <c r="I139">
        <v>19.93</v>
      </c>
      <c r="J139">
        <v>38.68</v>
      </c>
      <c r="K139">
        <v>15.53</v>
      </c>
      <c r="L139">
        <v>19.3</v>
      </c>
      <c r="M139">
        <v>34.130000000000003</v>
      </c>
      <c r="N139">
        <v>4.62</v>
      </c>
      <c r="O139">
        <v>13.53</v>
      </c>
      <c r="P139">
        <v>33.33</v>
      </c>
      <c r="Q139">
        <v>45.22</v>
      </c>
      <c r="R139">
        <v>20.61</v>
      </c>
      <c r="S139">
        <v>11.2</v>
      </c>
      <c r="T139">
        <v>13</v>
      </c>
      <c r="U139">
        <v>30.93</v>
      </c>
      <c r="V139">
        <v>41.76</v>
      </c>
      <c r="W139">
        <v>23.81</v>
      </c>
      <c r="X139">
        <v>35.4</v>
      </c>
      <c r="Y139">
        <v>38.5</v>
      </c>
      <c r="Z139">
        <v>36.01</v>
      </c>
      <c r="AB139" s="46"/>
      <c r="AD139" s="46"/>
    </row>
    <row r="140" spans="1:30" x14ac:dyDescent="0.3">
      <c r="A140">
        <v>107011546</v>
      </c>
      <c r="B140" t="s">
        <v>211</v>
      </c>
      <c r="C140">
        <v>22.65</v>
      </c>
      <c r="D140">
        <v>24.83</v>
      </c>
      <c r="E140">
        <v>21.12</v>
      </c>
      <c r="F140">
        <v>22.43</v>
      </c>
      <c r="G140">
        <v>21.79</v>
      </c>
      <c r="H140">
        <v>24.17</v>
      </c>
      <c r="I140">
        <v>20.2</v>
      </c>
      <c r="J140">
        <v>39.49</v>
      </c>
      <c r="K140">
        <v>14.06</v>
      </c>
      <c r="L140">
        <v>23.29</v>
      </c>
      <c r="M140">
        <v>33.11</v>
      </c>
      <c r="N140">
        <v>4.16</v>
      </c>
      <c r="O140">
        <v>10.84</v>
      </c>
      <c r="P140">
        <v>53.94</v>
      </c>
      <c r="Q140">
        <v>49.72</v>
      </c>
      <c r="R140">
        <v>25.88</v>
      </c>
      <c r="S140">
        <v>10.86</v>
      </c>
      <c r="T140">
        <v>9.64</v>
      </c>
      <c r="U140">
        <v>35.82</v>
      </c>
      <c r="V140">
        <v>54.41</v>
      </c>
      <c r="W140">
        <v>25.51</v>
      </c>
      <c r="X140">
        <v>47.7</v>
      </c>
      <c r="Y140">
        <v>44.87</v>
      </c>
      <c r="Z140">
        <v>41.3</v>
      </c>
      <c r="AB140" s="46"/>
      <c r="AD140" s="46"/>
    </row>
    <row r="141" spans="1:30" x14ac:dyDescent="0.3">
      <c r="A141">
        <v>107011547</v>
      </c>
      <c r="B141" t="s">
        <v>212</v>
      </c>
      <c r="C141">
        <v>13.58</v>
      </c>
      <c r="D141">
        <v>10.9</v>
      </c>
      <c r="E141">
        <v>11.02</v>
      </c>
      <c r="F141">
        <v>13.72</v>
      </c>
      <c r="G141">
        <v>16.3</v>
      </c>
      <c r="H141">
        <v>15.96</v>
      </c>
      <c r="I141">
        <v>12.67</v>
      </c>
      <c r="J141">
        <v>25.73</v>
      </c>
      <c r="K141">
        <v>10.84</v>
      </c>
      <c r="L141">
        <v>8.7799999999999994</v>
      </c>
      <c r="M141">
        <v>19.36</v>
      </c>
      <c r="N141">
        <v>2.76</v>
      </c>
      <c r="O141">
        <v>7.96</v>
      </c>
      <c r="P141">
        <v>19.23</v>
      </c>
      <c r="Q141">
        <v>36.93</v>
      </c>
      <c r="R141">
        <v>18.79</v>
      </c>
      <c r="S141">
        <v>10.07</v>
      </c>
      <c r="T141">
        <v>9.6300000000000008</v>
      </c>
      <c r="U141">
        <v>17.09</v>
      </c>
      <c r="V141">
        <v>85.53</v>
      </c>
      <c r="W141">
        <v>19.66</v>
      </c>
      <c r="X141">
        <v>19.14</v>
      </c>
      <c r="Y141">
        <v>45.1</v>
      </c>
      <c r="Z141">
        <v>25.44</v>
      </c>
      <c r="AB141" s="46"/>
      <c r="AD141" s="46"/>
    </row>
    <row r="142" spans="1:30" x14ac:dyDescent="0.3">
      <c r="A142">
        <v>107021135</v>
      </c>
      <c r="B142" t="s">
        <v>213</v>
      </c>
      <c r="C142" t="s">
        <v>73</v>
      </c>
      <c r="D142" t="s">
        <v>73</v>
      </c>
      <c r="E142" t="s">
        <v>73</v>
      </c>
      <c r="F142" t="s">
        <v>73</v>
      </c>
      <c r="G142" t="s">
        <v>73</v>
      </c>
      <c r="H142" t="s">
        <v>73</v>
      </c>
      <c r="I142" t="s">
        <v>73</v>
      </c>
      <c r="J142" t="s">
        <v>73</v>
      </c>
      <c r="K142" t="s">
        <v>73</v>
      </c>
      <c r="L142" t="s">
        <v>73</v>
      </c>
      <c r="M142" t="s">
        <v>73</v>
      </c>
      <c r="N142" t="s">
        <v>73</v>
      </c>
      <c r="O142" t="s">
        <v>73</v>
      </c>
      <c r="P142" t="s">
        <v>73</v>
      </c>
      <c r="Q142" t="s">
        <v>73</v>
      </c>
      <c r="R142" t="s">
        <v>73</v>
      </c>
      <c r="S142" t="s">
        <v>73</v>
      </c>
      <c r="T142" t="s">
        <v>73</v>
      </c>
      <c r="U142" t="s">
        <v>73</v>
      </c>
      <c r="V142" t="s">
        <v>73</v>
      </c>
      <c r="AB142" s="46"/>
      <c r="AD142" s="46"/>
    </row>
    <row r="143" spans="1:30" x14ac:dyDescent="0.3">
      <c r="A143">
        <v>107031136</v>
      </c>
      <c r="B143" t="s">
        <v>214</v>
      </c>
      <c r="C143">
        <v>10.15</v>
      </c>
      <c r="D143">
        <v>8.0399999999999991</v>
      </c>
      <c r="E143">
        <v>10.11</v>
      </c>
      <c r="F143">
        <v>10.18</v>
      </c>
      <c r="G143">
        <v>15.08</v>
      </c>
      <c r="H143">
        <v>10.85</v>
      </c>
      <c r="I143">
        <v>10.83</v>
      </c>
      <c r="J143">
        <v>21.54</v>
      </c>
      <c r="K143">
        <v>12.42</v>
      </c>
      <c r="L143">
        <v>5.36</v>
      </c>
      <c r="M143">
        <v>23.1</v>
      </c>
      <c r="N143">
        <v>2.73</v>
      </c>
      <c r="O143">
        <v>8.59</v>
      </c>
      <c r="P143">
        <v>34.22</v>
      </c>
      <c r="Q143">
        <v>29.3</v>
      </c>
      <c r="R143">
        <v>16.91</v>
      </c>
      <c r="S143">
        <v>9.83</v>
      </c>
      <c r="T143">
        <v>6.92</v>
      </c>
      <c r="U143">
        <v>17.16</v>
      </c>
      <c r="V143">
        <v>58.04</v>
      </c>
      <c r="W143">
        <v>9.61</v>
      </c>
      <c r="X143">
        <v>12.2</v>
      </c>
      <c r="Y143">
        <v>22.8</v>
      </c>
      <c r="Z143">
        <v>17.87</v>
      </c>
      <c r="AB143" s="46"/>
      <c r="AD143" s="46"/>
    </row>
    <row r="144" spans="1:30" x14ac:dyDescent="0.3">
      <c r="A144">
        <v>107031137</v>
      </c>
      <c r="B144" t="s">
        <v>215</v>
      </c>
      <c r="C144">
        <v>16.670000000000002</v>
      </c>
      <c r="D144">
        <v>15.81</v>
      </c>
      <c r="E144">
        <v>18.45</v>
      </c>
      <c r="F144">
        <v>16.93</v>
      </c>
      <c r="G144">
        <v>15.8</v>
      </c>
      <c r="H144">
        <v>17.61</v>
      </c>
      <c r="I144">
        <v>16.27</v>
      </c>
      <c r="J144">
        <v>25.94</v>
      </c>
      <c r="K144">
        <v>14.24</v>
      </c>
      <c r="L144">
        <v>9.58</v>
      </c>
      <c r="M144">
        <v>30.97</v>
      </c>
      <c r="N144">
        <v>5.19</v>
      </c>
      <c r="O144">
        <v>15.83</v>
      </c>
      <c r="P144">
        <v>29.55</v>
      </c>
      <c r="Q144">
        <v>39.03</v>
      </c>
      <c r="R144">
        <v>17.72</v>
      </c>
      <c r="S144">
        <v>10.68</v>
      </c>
      <c r="T144">
        <v>12.17</v>
      </c>
      <c r="U144">
        <v>25.75</v>
      </c>
      <c r="V144">
        <v>48.97</v>
      </c>
      <c r="W144">
        <v>17.78</v>
      </c>
      <c r="X144">
        <v>26.29</v>
      </c>
      <c r="Y144">
        <v>59.48</v>
      </c>
      <c r="Z144">
        <v>26.34</v>
      </c>
      <c r="AB144" s="46"/>
      <c r="AD144" s="46"/>
    </row>
    <row r="145" spans="1:30" x14ac:dyDescent="0.3">
      <c r="A145">
        <v>107031138</v>
      </c>
      <c r="B145" t="s">
        <v>216</v>
      </c>
      <c r="C145">
        <v>11.4</v>
      </c>
      <c r="D145">
        <v>7.24</v>
      </c>
      <c r="E145">
        <v>21.47</v>
      </c>
      <c r="F145">
        <v>11.61</v>
      </c>
      <c r="G145">
        <v>10.220000000000001</v>
      </c>
      <c r="H145">
        <v>12.67</v>
      </c>
      <c r="I145">
        <v>11.78</v>
      </c>
      <c r="J145">
        <v>17.59</v>
      </c>
      <c r="K145">
        <v>10.45</v>
      </c>
      <c r="L145">
        <v>5.0199999999999996</v>
      </c>
      <c r="M145">
        <v>28.89</v>
      </c>
      <c r="N145">
        <v>3.42</v>
      </c>
      <c r="O145">
        <v>13.18</v>
      </c>
      <c r="P145">
        <v>36.270000000000003</v>
      </c>
      <c r="Q145">
        <v>27.41</v>
      </c>
      <c r="R145">
        <v>12.61</v>
      </c>
      <c r="S145">
        <v>6.33</v>
      </c>
      <c r="T145">
        <v>11.59</v>
      </c>
      <c r="U145">
        <v>16.27</v>
      </c>
      <c r="V145">
        <v>71.930000000000007</v>
      </c>
      <c r="W145">
        <v>12.19</v>
      </c>
      <c r="X145">
        <v>14.56</v>
      </c>
      <c r="Y145">
        <v>40.89</v>
      </c>
      <c r="Z145">
        <v>17.63</v>
      </c>
      <c r="AB145" s="46"/>
      <c r="AD145" s="46"/>
    </row>
    <row r="146" spans="1:30" x14ac:dyDescent="0.3">
      <c r="A146">
        <v>107031139</v>
      </c>
      <c r="B146" t="s">
        <v>217</v>
      </c>
      <c r="C146">
        <v>8.1199999999999992</v>
      </c>
      <c r="D146">
        <v>4.8</v>
      </c>
      <c r="E146">
        <v>9.33</v>
      </c>
      <c r="F146">
        <v>9.35</v>
      </c>
      <c r="G146">
        <v>7.76</v>
      </c>
      <c r="H146">
        <v>9.86</v>
      </c>
      <c r="I146">
        <v>8.16</v>
      </c>
      <c r="J146">
        <v>10</v>
      </c>
      <c r="K146">
        <v>10.49</v>
      </c>
      <c r="L146">
        <v>5</v>
      </c>
      <c r="M146">
        <v>12.72</v>
      </c>
      <c r="N146">
        <v>3.29</v>
      </c>
      <c r="O146">
        <v>6.73</v>
      </c>
      <c r="P146">
        <v>58.82</v>
      </c>
      <c r="Q146">
        <v>22.83</v>
      </c>
      <c r="R146">
        <v>9.65</v>
      </c>
      <c r="S146">
        <v>6.8</v>
      </c>
      <c r="T146">
        <v>8.33</v>
      </c>
      <c r="U146">
        <v>9.69</v>
      </c>
      <c r="V146" t="s">
        <v>73</v>
      </c>
      <c r="W146">
        <v>8.56</v>
      </c>
      <c r="X146">
        <v>2.17</v>
      </c>
      <c r="Z146">
        <v>9.32</v>
      </c>
      <c r="AB146" s="46"/>
      <c r="AD146" s="46"/>
    </row>
    <row r="147" spans="1:30" x14ac:dyDescent="0.3">
      <c r="A147">
        <v>107031140</v>
      </c>
      <c r="B147" t="s">
        <v>218</v>
      </c>
      <c r="C147">
        <v>9.24</v>
      </c>
      <c r="D147">
        <v>9</v>
      </c>
      <c r="E147">
        <v>5.66</v>
      </c>
      <c r="F147">
        <v>10.35</v>
      </c>
      <c r="G147">
        <v>8.64</v>
      </c>
      <c r="H147">
        <v>10.1</v>
      </c>
      <c r="I147">
        <v>8.58</v>
      </c>
      <c r="J147">
        <v>13.3</v>
      </c>
      <c r="K147">
        <v>8.52</v>
      </c>
      <c r="L147">
        <v>5.43</v>
      </c>
      <c r="M147">
        <v>27.46</v>
      </c>
      <c r="N147">
        <v>2.06</v>
      </c>
      <c r="O147">
        <v>8.1999999999999993</v>
      </c>
      <c r="P147">
        <v>41.67</v>
      </c>
      <c r="Q147">
        <v>25.29</v>
      </c>
      <c r="R147">
        <v>10.51</v>
      </c>
      <c r="S147">
        <v>5.12</v>
      </c>
      <c r="T147">
        <v>9.31</v>
      </c>
      <c r="U147">
        <v>11.14</v>
      </c>
      <c r="V147">
        <v>96.97</v>
      </c>
      <c r="W147">
        <v>9.1999999999999993</v>
      </c>
      <c r="X147">
        <v>12.24</v>
      </c>
      <c r="Z147">
        <v>16.27</v>
      </c>
      <c r="AB147" s="46"/>
      <c r="AD147" s="46"/>
    </row>
    <row r="148" spans="1:30" x14ac:dyDescent="0.3">
      <c r="A148">
        <v>107031141</v>
      </c>
      <c r="B148" t="s">
        <v>219</v>
      </c>
      <c r="C148">
        <v>9.58</v>
      </c>
      <c r="D148">
        <v>6.85</v>
      </c>
      <c r="E148">
        <v>8.18</v>
      </c>
      <c r="F148">
        <v>9.9</v>
      </c>
      <c r="G148">
        <v>13.93</v>
      </c>
      <c r="H148">
        <v>10.89</v>
      </c>
      <c r="I148">
        <v>9.84</v>
      </c>
      <c r="J148">
        <v>20.84</v>
      </c>
      <c r="K148">
        <v>11.64</v>
      </c>
      <c r="L148">
        <v>4.03</v>
      </c>
      <c r="M148">
        <v>23.34</v>
      </c>
      <c r="N148">
        <v>2.1800000000000002</v>
      </c>
      <c r="O148">
        <v>7.78</v>
      </c>
      <c r="P148">
        <v>29.96</v>
      </c>
      <c r="Q148">
        <v>27.34</v>
      </c>
      <c r="R148">
        <v>16.45</v>
      </c>
      <c r="S148">
        <v>8.19</v>
      </c>
      <c r="T148">
        <v>6.87</v>
      </c>
      <c r="U148">
        <v>12.61</v>
      </c>
      <c r="V148">
        <v>72.3</v>
      </c>
      <c r="W148">
        <v>9.17</v>
      </c>
      <c r="X148">
        <v>12.46</v>
      </c>
      <c r="Y148">
        <v>19.14</v>
      </c>
      <c r="Z148">
        <v>22.32</v>
      </c>
      <c r="AB148" s="46"/>
      <c r="AD148" s="46"/>
    </row>
    <row r="149" spans="1:30" x14ac:dyDescent="0.3">
      <c r="A149">
        <v>107031142</v>
      </c>
      <c r="B149" t="s">
        <v>220</v>
      </c>
      <c r="C149">
        <v>14.54</v>
      </c>
      <c r="D149">
        <v>11.96</v>
      </c>
      <c r="E149">
        <v>17.149999999999999</v>
      </c>
      <c r="F149">
        <v>14.39</v>
      </c>
      <c r="G149">
        <v>15.65</v>
      </c>
      <c r="H149">
        <v>15.51</v>
      </c>
      <c r="I149">
        <v>14.71</v>
      </c>
      <c r="J149">
        <v>23.46</v>
      </c>
      <c r="K149">
        <v>12.93</v>
      </c>
      <c r="L149">
        <v>7.29</v>
      </c>
      <c r="M149">
        <v>28.18</v>
      </c>
      <c r="N149">
        <v>3.11</v>
      </c>
      <c r="O149">
        <v>13.1</v>
      </c>
      <c r="P149">
        <v>40.19</v>
      </c>
      <c r="Q149">
        <v>36.49</v>
      </c>
      <c r="R149">
        <v>18.71</v>
      </c>
      <c r="S149">
        <v>9</v>
      </c>
      <c r="T149">
        <v>12.24</v>
      </c>
      <c r="U149">
        <v>20.190000000000001</v>
      </c>
      <c r="V149">
        <v>72.650000000000006</v>
      </c>
      <c r="W149">
        <v>14.77</v>
      </c>
      <c r="X149">
        <v>17.02</v>
      </c>
      <c r="Y149">
        <v>28.65</v>
      </c>
      <c r="Z149">
        <v>29.91</v>
      </c>
      <c r="AB149" s="46"/>
      <c r="AD149" s="46"/>
    </row>
    <row r="150" spans="1:30" x14ac:dyDescent="0.3">
      <c r="A150">
        <v>107031143</v>
      </c>
      <c r="B150" t="s">
        <v>221</v>
      </c>
      <c r="C150">
        <v>19.47</v>
      </c>
      <c r="D150">
        <v>20.079999999999998</v>
      </c>
      <c r="E150">
        <v>20.329999999999998</v>
      </c>
      <c r="F150">
        <v>19.66</v>
      </c>
      <c r="G150">
        <v>18.02</v>
      </c>
      <c r="H150">
        <v>21.03</v>
      </c>
      <c r="I150">
        <v>17.78</v>
      </c>
      <c r="J150">
        <v>33.85</v>
      </c>
      <c r="K150">
        <v>14.53</v>
      </c>
      <c r="L150">
        <v>13.46</v>
      </c>
      <c r="M150">
        <v>35.99</v>
      </c>
      <c r="N150">
        <v>3.98</v>
      </c>
      <c r="O150">
        <v>11.66</v>
      </c>
      <c r="P150">
        <v>38.159999999999997</v>
      </c>
      <c r="Q150">
        <v>48.69</v>
      </c>
      <c r="R150">
        <v>21.3</v>
      </c>
      <c r="S150">
        <v>10.56</v>
      </c>
      <c r="T150">
        <v>12.9</v>
      </c>
      <c r="U150">
        <v>28.31</v>
      </c>
      <c r="V150">
        <v>43.8</v>
      </c>
      <c r="W150">
        <v>22.05</v>
      </c>
      <c r="X150">
        <v>31.29</v>
      </c>
      <c r="Y150">
        <v>41.63</v>
      </c>
      <c r="Z150">
        <v>37.950000000000003</v>
      </c>
      <c r="AB150" s="46"/>
      <c r="AD150" s="46"/>
    </row>
    <row r="151" spans="1:30" x14ac:dyDescent="0.3">
      <c r="A151">
        <v>107041144</v>
      </c>
      <c r="B151" t="s">
        <v>222</v>
      </c>
      <c r="C151">
        <v>12.69</v>
      </c>
      <c r="D151">
        <v>8.89</v>
      </c>
      <c r="E151">
        <v>12.67</v>
      </c>
      <c r="F151">
        <v>13.44</v>
      </c>
      <c r="G151">
        <v>14.59</v>
      </c>
      <c r="H151">
        <v>14.65</v>
      </c>
      <c r="I151">
        <v>12.63</v>
      </c>
      <c r="J151">
        <v>29.2</v>
      </c>
      <c r="K151">
        <v>11.99</v>
      </c>
      <c r="L151">
        <v>5.12</v>
      </c>
      <c r="M151">
        <v>24.72</v>
      </c>
      <c r="N151">
        <v>3.21</v>
      </c>
      <c r="O151">
        <v>9.98</v>
      </c>
      <c r="P151">
        <v>34.07</v>
      </c>
      <c r="Q151">
        <v>33.229999999999997</v>
      </c>
      <c r="R151">
        <v>17.55</v>
      </c>
      <c r="S151">
        <v>7.49</v>
      </c>
      <c r="T151">
        <v>9.3000000000000007</v>
      </c>
      <c r="U151">
        <v>15.71</v>
      </c>
      <c r="V151">
        <v>51.61</v>
      </c>
      <c r="W151">
        <v>13.61</v>
      </c>
      <c r="X151">
        <v>23.05</v>
      </c>
      <c r="Y151">
        <v>32.49</v>
      </c>
      <c r="Z151">
        <v>26.96</v>
      </c>
      <c r="AB151" s="46"/>
      <c r="AD151" s="46"/>
    </row>
    <row r="152" spans="1:30" x14ac:dyDescent="0.3">
      <c r="A152">
        <v>107041145</v>
      </c>
      <c r="B152" t="s">
        <v>223</v>
      </c>
      <c r="C152">
        <v>15.28</v>
      </c>
      <c r="D152">
        <v>11.62</v>
      </c>
      <c r="E152">
        <v>15.96</v>
      </c>
      <c r="F152">
        <v>15.09</v>
      </c>
      <c r="G152">
        <v>19.64</v>
      </c>
      <c r="H152">
        <v>17.93</v>
      </c>
      <c r="I152">
        <v>14.66</v>
      </c>
      <c r="J152">
        <v>31.36</v>
      </c>
      <c r="K152">
        <v>13.39</v>
      </c>
      <c r="L152">
        <v>6.61</v>
      </c>
      <c r="M152">
        <v>29.66</v>
      </c>
      <c r="N152">
        <v>3.19</v>
      </c>
      <c r="O152">
        <v>10.46</v>
      </c>
      <c r="P152">
        <v>32.950000000000003</v>
      </c>
      <c r="Q152">
        <v>40.68</v>
      </c>
      <c r="R152">
        <v>23.51</v>
      </c>
      <c r="S152">
        <v>9.2200000000000006</v>
      </c>
      <c r="T152">
        <v>8.91</v>
      </c>
      <c r="U152">
        <v>18.75</v>
      </c>
      <c r="V152">
        <v>43.36</v>
      </c>
      <c r="W152">
        <v>17.11</v>
      </c>
      <c r="X152">
        <v>32.35</v>
      </c>
      <c r="Y152">
        <v>40.11</v>
      </c>
      <c r="Z152">
        <v>40.57</v>
      </c>
      <c r="AB152" s="46"/>
      <c r="AD152" s="46"/>
    </row>
    <row r="153" spans="1:30" x14ac:dyDescent="0.3">
      <c r="A153">
        <v>107041146</v>
      </c>
      <c r="B153" t="s">
        <v>224</v>
      </c>
      <c r="C153">
        <v>11.4</v>
      </c>
      <c r="D153">
        <v>9.2899999999999991</v>
      </c>
      <c r="E153">
        <v>13.64</v>
      </c>
      <c r="F153">
        <v>11.56</v>
      </c>
      <c r="G153">
        <v>11.48</v>
      </c>
      <c r="H153">
        <v>12.51</v>
      </c>
      <c r="I153">
        <v>11.43</v>
      </c>
      <c r="J153">
        <v>22.03</v>
      </c>
      <c r="K153">
        <v>11.41</v>
      </c>
      <c r="L153">
        <v>7.85</v>
      </c>
      <c r="M153">
        <v>26.37</v>
      </c>
      <c r="N153">
        <v>3.01</v>
      </c>
      <c r="O153">
        <v>10.48</v>
      </c>
      <c r="P153">
        <v>29.12</v>
      </c>
      <c r="Q153">
        <v>29.05</v>
      </c>
      <c r="R153">
        <v>13.85</v>
      </c>
      <c r="S153">
        <v>6.81</v>
      </c>
      <c r="T153">
        <v>8.1</v>
      </c>
      <c r="U153">
        <v>20.49</v>
      </c>
      <c r="V153">
        <v>48.55</v>
      </c>
      <c r="W153">
        <v>10.85</v>
      </c>
      <c r="X153">
        <v>16.809999999999999</v>
      </c>
      <c r="Y153">
        <v>31.54</v>
      </c>
      <c r="Z153">
        <v>19.54</v>
      </c>
      <c r="AB153" s="46"/>
      <c r="AD153" s="46"/>
    </row>
    <row r="154" spans="1:30" x14ac:dyDescent="0.3">
      <c r="A154">
        <v>107041147</v>
      </c>
      <c r="B154" t="s">
        <v>225</v>
      </c>
      <c r="C154">
        <v>6.62</v>
      </c>
      <c r="D154">
        <v>3.64</v>
      </c>
      <c r="E154">
        <v>6.44</v>
      </c>
      <c r="F154">
        <v>7.2</v>
      </c>
      <c r="G154">
        <v>10.210000000000001</v>
      </c>
      <c r="H154">
        <v>7.99</v>
      </c>
      <c r="I154">
        <v>7.02</v>
      </c>
      <c r="J154">
        <v>18.75</v>
      </c>
      <c r="K154">
        <v>9.94</v>
      </c>
      <c r="L154">
        <v>3.49</v>
      </c>
      <c r="M154">
        <v>9.75</v>
      </c>
      <c r="N154">
        <v>1.93</v>
      </c>
      <c r="O154">
        <v>7.37</v>
      </c>
      <c r="P154">
        <v>13.98</v>
      </c>
      <c r="Q154">
        <v>20.02</v>
      </c>
      <c r="R154">
        <v>12.02</v>
      </c>
      <c r="S154">
        <v>5.74</v>
      </c>
      <c r="T154">
        <v>6.64</v>
      </c>
      <c r="U154">
        <v>5.78</v>
      </c>
      <c r="V154">
        <v>82</v>
      </c>
      <c r="W154">
        <v>5.74</v>
      </c>
      <c r="X154">
        <v>11.18</v>
      </c>
      <c r="Y154">
        <v>6.38</v>
      </c>
      <c r="Z154">
        <v>14.89</v>
      </c>
      <c r="AB154" s="46"/>
      <c r="AD154" s="46"/>
    </row>
    <row r="155" spans="1:30" x14ac:dyDescent="0.3">
      <c r="A155">
        <v>107041148</v>
      </c>
      <c r="B155" t="s">
        <v>226</v>
      </c>
      <c r="C155">
        <v>8.7100000000000009</v>
      </c>
      <c r="D155">
        <v>7.44</v>
      </c>
      <c r="E155">
        <v>13.08</v>
      </c>
      <c r="F155">
        <v>8.18</v>
      </c>
      <c r="G155">
        <v>9.32</v>
      </c>
      <c r="H155">
        <v>8.75</v>
      </c>
      <c r="I155">
        <v>9.35</v>
      </c>
      <c r="J155">
        <v>15.17</v>
      </c>
      <c r="K155">
        <v>7.97</v>
      </c>
      <c r="L155">
        <v>5.78</v>
      </c>
      <c r="M155">
        <v>28.62</v>
      </c>
      <c r="N155">
        <v>1.83</v>
      </c>
      <c r="O155">
        <v>8.33</v>
      </c>
      <c r="P155">
        <v>23.19</v>
      </c>
      <c r="Q155">
        <v>25.66</v>
      </c>
      <c r="R155">
        <v>11.56</v>
      </c>
      <c r="S155">
        <v>4.05</v>
      </c>
      <c r="T155">
        <v>8.1300000000000008</v>
      </c>
      <c r="U155">
        <v>14.84</v>
      </c>
      <c r="V155">
        <v>98.77</v>
      </c>
      <c r="W155">
        <v>7.13</v>
      </c>
      <c r="X155">
        <v>12.57</v>
      </c>
      <c r="Y155">
        <v>18.34</v>
      </c>
      <c r="Z155">
        <v>19.07</v>
      </c>
      <c r="AB155" s="46"/>
      <c r="AD155" s="46"/>
    </row>
    <row r="156" spans="1:30" x14ac:dyDescent="0.3">
      <c r="A156">
        <v>107041150</v>
      </c>
      <c r="B156" t="s">
        <v>227</v>
      </c>
      <c r="C156">
        <v>10.93</v>
      </c>
      <c r="D156">
        <v>7.23</v>
      </c>
      <c r="E156">
        <v>11.02</v>
      </c>
      <c r="F156">
        <v>11.5</v>
      </c>
      <c r="G156">
        <v>14.4</v>
      </c>
      <c r="H156">
        <v>13</v>
      </c>
      <c r="I156">
        <v>11.12</v>
      </c>
      <c r="J156">
        <v>28.46</v>
      </c>
      <c r="K156">
        <v>11.73</v>
      </c>
      <c r="L156">
        <v>3.4</v>
      </c>
      <c r="M156">
        <v>26.5</v>
      </c>
      <c r="N156">
        <v>1.97</v>
      </c>
      <c r="O156">
        <v>9.2100000000000009</v>
      </c>
      <c r="P156">
        <v>31.75</v>
      </c>
      <c r="Q156">
        <v>34.44</v>
      </c>
      <c r="R156">
        <v>17.11</v>
      </c>
      <c r="S156">
        <v>6.39</v>
      </c>
      <c r="T156">
        <v>6.93</v>
      </c>
      <c r="U156">
        <v>17.440000000000001</v>
      </c>
      <c r="V156">
        <v>51.23</v>
      </c>
      <c r="W156">
        <v>10.63</v>
      </c>
      <c r="X156">
        <v>25.44</v>
      </c>
      <c r="Y156">
        <v>29.77</v>
      </c>
      <c r="Z156">
        <v>24.06</v>
      </c>
      <c r="AB156" s="46"/>
      <c r="AD156" s="46"/>
    </row>
    <row r="157" spans="1:30" x14ac:dyDescent="0.3">
      <c r="A157">
        <v>107041548</v>
      </c>
      <c r="B157" t="s">
        <v>228</v>
      </c>
      <c r="C157">
        <v>16.489999999999998</v>
      </c>
      <c r="D157">
        <v>16.32</v>
      </c>
      <c r="E157">
        <v>19.63</v>
      </c>
      <c r="F157">
        <v>14.92</v>
      </c>
      <c r="G157">
        <v>19.98</v>
      </c>
      <c r="H157">
        <v>17.61</v>
      </c>
      <c r="I157">
        <v>15.53</v>
      </c>
      <c r="J157">
        <v>24.18</v>
      </c>
      <c r="K157">
        <v>12.41</v>
      </c>
      <c r="L157">
        <v>14.46</v>
      </c>
      <c r="M157">
        <v>31.07</v>
      </c>
      <c r="N157">
        <v>4.47</v>
      </c>
      <c r="O157">
        <v>12.57</v>
      </c>
      <c r="P157">
        <v>62.15</v>
      </c>
      <c r="Q157">
        <v>56.81</v>
      </c>
      <c r="R157">
        <v>24.67</v>
      </c>
      <c r="S157">
        <v>9.26</v>
      </c>
      <c r="T157">
        <v>11.76</v>
      </c>
      <c r="U157">
        <v>16.91</v>
      </c>
      <c r="V157">
        <v>71.290000000000006</v>
      </c>
      <c r="W157">
        <v>13.89</v>
      </c>
      <c r="X157">
        <v>19.559999999999999</v>
      </c>
      <c r="Y157">
        <v>39.700000000000003</v>
      </c>
      <c r="Z157">
        <v>33.39</v>
      </c>
      <c r="AB157" s="46"/>
      <c r="AD157" s="46"/>
    </row>
    <row r="158" spans="1:30" x14ac:dyDescent="0.3">
      <c r="A158">
        <v>107041549</v>
      </c>
      <c r="B158" t="s">
        <v>229</v>
      </c>
      <c r="C158">
        <v>16.940000000000001</v>
      </c>
      <c r="D158">
        <v>11.96</v>
      </c>
      <c r="E158">
        <v>21.39</v>
      </c>
      <c r="F158">
        <v>17.739999999999998</v>
      </c>
      <c r="G158">
        <v>14.29</v>
      </c>
      <c r="H158">
        <v>18.16</v>
      </c>
      <c r="I158">
        <v>17.82</v>
      </c>
      <c r="J158">
        <v>35.369999999999997</v>
      </c>
      <c r="K158">
        <v>12.52</v>
      </c>
      <c r="L158">
        <v>13.86</v>
      </c>
      <c r="M158">
        <v>26.3</v>
      </c>
      <c r="N158">
        <v>5.58</v>
      </c>
      <c r="O158">
        <v>12.73</v>
      </c>
      <c r="P158">
        <v>42.96</v>
      </c>
      <c r="Q158">
        <v>43.09</v>
      </c>
      <c r="R158">
        <v>18.03</v>
      </c>
      <c r="S158">
        <v>13</v>
      </c>
      <c r="T158">
        <v>8.17</v>
      </c>
      <c r="U158">
        <v>19.350000000000001</v>
      </c>
      <c r="V158">
        <v>71.239999999999995</v>
      </c>
      <c r="W158">
        <v>14.73</v>
      </c>
      <c r="X158">
        <v>23.95</v>
      </c>
      <c r="Y158">
        <v>37.56</v>
      </c>
      <c r="Z158">
        <v>29.29</v>
      </c>
      <c r="AB158" s="46"/>
      <c r="AD158" s="46"/>
    </row>
    <row r="159" spans="1:30" x14ac:dyDescent="0.3">
      <c r="A159">
        <v>108011151</v>
      </c>
      <c r="B159" t="s">
        <v>230</v>
      </c>
      <c r="C159">
        <v>17.98</v>
      </c>
      <c r="D159">
        <v>18.329999999999998</v>
      </c>
      <c r="E159">
        <v>34.01</v>
      </c>
      <c r="F159">
        <v>18.22</v>
      </c>
      <c r="G159">
        <v>12.25</v>
      </c>
      <c r="H159">
        <v>15.54</v>
      </c>
      <c r="I159">
        <v>20.07</v>
      </c>
      <c r="J159">
        <v>25.36</v>
      </c>
      <c r="K159">
        <v>12.3</v>
      </c>
      <c r="L159">
        <v>15.72</v>
      </c>
      <c r="M159">
        <v>31.77</v>
      </c>
      <c r="N159">
        <v>3.09</v>
      </c>
      <c r="O159">
        <v>11.25</v>
      </c>
      <c r="P159">
        <v>71.58</v>
      </c>
      <c r="Q159">
        <v>46.97</v>
      </c>
      <c r="R159">
        <v>15.14</v>
      </c>
      <c r="S159">
        <v>12.03</v>
      </c>
      <c r="T159">
        <v>12.59</v>
      </c>
      <c r="U159">
        <v>45.96</v>
      </c>
      <c r="V159" t="s">
        <v>73</v>
      </c>
      <c r="W159">
        <v>22.81</v>
      </c>
      <c r="X159">
        <v>23.24</v>
      </c>
      <c r="Z159">
        <v>45.52</v>
      </c>
      <c r="AB159" s="46"/>
      <c r="AD159" s="46"/>
    </row>
    <row r="160" spans="1:30" x14ac:dyDescent="0.3">
      <c r="A160">
        <v>108011152</v>
      </c>
      <c r="B160" t="s">
        <v>231</v>
      </c>
      <c r="C160">
        <v>17.96</v>
      </c>
      <c r="D160">
        <v>18.73</v>
      </c>
      <c r="E160">
        <v>25.39</v>
      </c>
      <c r="F160">
        <v>18.170000000000002</v>
      </c>
      <c r="G160">
        <v>15.66</v>
      </c>
      <c r="H160">
        <v>19.190000000000001</v>
      </c>
      <c r="I160">
        <v>16.66</v>
      </c>
      <c r="J160">
        <v>25.77</v>
      </c>
      <c r="K160">
        <v>12.62</v>
      </c>
      <c r="L160">
        <v>14.99</v>
      </c>
      <c r="M160">
        <v>32.47</v>
      </c>
      <c r="N160">
        <v>3.69</v>
      </c>
      <c r="O160">
        <v>11.19</v>
      </c>
      <c r="P160">
        <v>56.54</v>
      </c>
      <c r="Q160">
        <v>44.23</v>
      </c>
      <c r="R160">
        <v>18.68</v>
      </c>
      <c r="S160">
        <v>10.15</v>
      </c>
      <c r="T160">
        <v>14.3</v>
      </c>
      <c r="U160">
        <v>29.98</v>
      </c>
      <c r="V160">
        <v>85</v>
      </c>
      <c r="W160">
        <v>23.25</v>
      </c>
      <c r="X160">
        <v>31.42</v>
      </c>
      <c r="Y160">
        <v>0</v>
      </c>
      <c r="Z160">
        <v>35.99</v>
      </c>
      <c r="AB160" s="46"/>
      <c r="AD160" s="46"/>
    </row>
    <row r="161" spans="1:30" x14ac:dyDescent="0.3">
      <c r="A161">
        <v>108011153</v>
      </c>
      <c r="B161" t="s">
        <v>232</v>
      </c>
      <c r="C161">
        <v>17.61</v>
      </c>
      <c r="D161">
        <v>19.79</v>
      </c>
      <c r="E161">
        <v>26.74</v>
      </c>
      <c r="F161">
        <v>18.16</v>
      </c>
      <c r="G161">
        <v>12.9</v>
      </c>
      <c r="H161">
        <v>16.059999999999999</v>
      </c>
      <c r="I161">
        <v>18.010000000000002</v>
      </c>
      <c r="J161">
        <v>21.84</v>
      </c>
      <c r="K161">
        <v>12.68</v>
      </c>
      <c r="L161">
        <v>17.420000000000002</v>
      </c>
      <c r="M161">
        <v>36.26</v>
      </c>
      <c r="N161">
        <v>3.32</v>
      </c>
      <c r="O161">
        <v>14.2</v>
      </c>
      <c r="P161">
        <v>57.84</v>
      </c>
      <c r="Q161">
        <v>40.78</v>
      </c>
      <c r="R161">
        <v>15.89</v>
      </c>
      <c r="S161">
        <v>12.08</v>
      </c>
      <c r="T161">
        <v>13.95</v>
      </c>
      <c r="U161">
        <v>38.61</v>
      </c>
      <c r="V161" t="s">
        <v>73</v>
      </c>
      <c r="W161">
        <v>23.02</v>
      </c>
      <c r="X161">
        <v>34.97</v>
      </c>
      <c r="Z161">
        <v>34.729999999999997</v>
      </c>
      <c r="AB161" s="46"/>
      <c r="AD161" s="46"/>
    </row>
    <row r="162" spans="1:30" x14ac:dyDescent="0.3">
      <c r="A162">
        <v>108011154</v>
      </c>
      <c r="B162" t="s">
        <v>233</v>
      </c>
      <c r="C162">
        <v>20.46</v>
      </c>
      <c r="D162">
        <v>19.53</v>
      </c>
      <c r="E162">
        <v>19.37</v>
      </c>
      <c r="F162">
        <v>23.71</v>
      </c>
      <c r="G162">
        <v>17.55</v>
      </c>
      <c r="H162">
        <v>22.75</v>
      </c>
      <c r="I162">
        <v>18.75</v>
      </c>
      <c r="J162">
        <v>27.89</v>
      </c>
      <c r="K162">
        <v>17.88</v>
      </c>
      <c r="L162">
        <v>16.63</v>
      </c>
      <c r="M162">
        <v>28.29</v>
      </c>
      <c r="N162">
        <v>5.49</v>
      </c>
      <c r="O162">
        <v>11.19</v>
      </c>
      <c r="P162">
        <v>53.54</v>
      </c>
      <c r="Q162">
        <v>47.48</v>
      </c>
      <c r="R162">
        <v>20.43</v>
      </c>
      <c r="S162">
        <v>11.75</v>
      </c>
      <c r="T162">
        <v>21.15</v>
      </c>
      <c r="U162">
        <v>29.92</v>
      </c>
      <c r="V162">
        <v>68.64</v>
      </c>
      <c r="W162">
        <v>28.36</v>
      </c>
      <c r="X162">
        <v>27.91</v>
      </c>
      <c r="Z162">
        <v>36.74</v>
      </c>
      <c r="AB162" s="46"/>
      <c r="AD162" s="46"/>
    </row>
    <row r="163" spans="1:30" x14ac:dyDescent="0.3">
      <c r="A163">
        <v>108021155</v>
      </c>
      <c r="B163" t="s">
        <v>234</v>
      </c>
      <c r="C163">
        <v>21.75</v>
      </c>
      <c r="D163">
        <v>24.96</v>
      </c>
      <c r="E163">
        <v>26.52</v>
      </c>
      <c r="F163">
        <v>20.41</v>
      </c>
      <c r="G163">
        <v>18.37</v>
      </c>
      <c r="H163">
        <v>20.63</v>
      </c>
      <c r="I163">
        <v>20.98</v>
      </c>
      <c r="J163">
        <v>35.11</v>
      </c>
      <c r="K163">
        <v>14.42</v>
      </c>
      <c r="L163">
        <v>19.68</v>
      </c>
      <c r="M163">
        <v>37.549999999999997</v>
      </c>
      <c r="N163">
        <v>4.0999999999999996</v>
      </c>
      <c r="O163">
        <v>15.35</v>
      </c>
      <c r="P163">
        <v>32.56</v>
      </c>
      <c r="Q163">
        <v>48.01</v>
      </c>
      <c r="R163">
        <v>21.64</v>
      </c>
      <c r="S163">
        <v>11.93</v>
      </c>
      <c r="T163">
        <v>13.05</v>
      </c>
      <c r="U163">
        <v>41.14</v>
      </c>
      <c r="V163">
        <v>69.16</v>
      </c>
      <c r="W163">
        <v>26.21</v>
      </c>
      <c r="X163">
        <v>37.82</v>
      </c>
      <c r="Y163">
        <v>15.16</v>
      </c>
      <c r="Z163">
        <v>35.24</v>
      </c>
      <c r="AB163" s="46"/>
      <c r="AD163" s="46"/>
    </row>
    <row r="164" spans="1:30" x14ac:dyDescent="0.3">
      <c r="A164">
        <v>108021156</v>
      </c>
      <c r="B164" t="s">
        <v>235</v>
      </c>
      <c r="C164">
        <v>17.55</v>
      </c>
      <c r="D164">
        <v>22.32</v>
      </c>
      <c r="E164">
        <v>14.71</v>
      </c>
      <c r="F164">
        <v>19.170000000000002</v>
      </c>
      <c r="G164">
        <v>12.96</v>
      </c>
      <c r="H164">
        <v>16.739999999999998</v>
      </c>
      <c r="I164">
        <v>16.21</v>
      </c>
      <c r="J164">
        <v>23.17</v>
      </c>
      <c r="K164">
        <v>12.04</v>
      </c>
      <c r="L164">
        <v>18.03</v>
      </c>
      <c r="M164">
        <v>34.69</v>
      </c>
      <c r="N164">
        <v>3.68</v>
      </c>
      <c r="O164">
        <v>12.25</v>
      </c>
      <c r="P164">
        <v>34.31</v>
      </c>
      <c r="Q164">
        <v>40.99</v>
      </c>
      <c r="R164">
        <v>15.11</v>
      </c>
      <c r="S164">
        <v>8.4499999999999993</v>
      </c>
      <c r="T164">
        <v>17.98</v>
      </c>
      <c r="U164">
        <v>30.13</v>
      </c>
      <c r="V164">
        <v>96.46</v>
      </c>
      <c r="W164">
        <v>22.69</v>
      </c>
      <c r="X164">
        <v>31.82</v>
      </c>
      <c r="Y164">
        <v>0</v>
      </c>
      <c r="Z164">
        <v>34.08</v>
      </c>
      <c r="AB164" s="46"/>
      <c r="AD164" s="46"/>
    </row>
    <row r="165" spans="1:30" x14ac:dyDescent="0.3">
      <c r="A165">
        <v>108021157</v>
      </c>
      <c r="B165" t="s">
        <v>236</v>
      </c>
      <c r="C165">
        <v>17.559999999999999</v>
      </c>
      <c r="D165">
        <v>20.399999999999999</v>
      </c>
      <c r="E165">
        <v>14.58</v>
      </c>
      <c r="F165">
        <v>19.18</v>
      </c>
      <c r="G165">
        <v>13.85</v>
      </c>
      <c r="H165">
        <v>16.88</v>
      </c>
      <c r="I165">
        <v>16.75</v>
      </c>
      <c r="J165">
        <v>23.14</v>
      </c>
      <c r="K165">
        <v>13.24</v>
      </c>
      <c r="L165">
        <v>14.58</v>
      </c>
      <c r="M165">
        <v>37.43</v>
      </c>
      <c r="N165">
        <v>4.4000000000000004</v>
      </c>
      <c r="O165">
        <v>10.61</v>
      </c>
      <c r="P165">
        <v>31.75</v>
      </c>
      <c r="Q165">
        <v>41.75</v>
      </c>
      <c r="R165">
        <v>16</v>
      </c>
      <c r="S165">
        <v>9.92</v>
      </c>
      <c r="T165">
        <v>13.89</v>
      </c>
      <c r="U165">
        <v>31.5</v>
      </c>
      <c r="V165">
        <v>55.26</v>
      </c>
      <c r="W165">
        <v>26.37</v>
      </c>
      <c r="X165">
        <v>29.58</v>
      </c>
      <c r="Z165">
        <v>38.21</v>
      </c>
      <c r="AB165" s="46"/>
      <c r="AD165" s="46"/>
    </row>
    <row r="166" spans="1:30" x14ac:dyDescent="0.3">
      <c r="A166">
        <v>108021158</v>
      </c>
      <c r="B166" t="s">
        <v>237</v>
      </c>
      <c r="C166">
        <v>21.78</v>
      </c>
      <c r="D166">
        <v>21.09</v>
      </c>
      <c r="E166">
        <v>14.55</v>
      </c>
      <c r="F166">
        <v>25.42</v>
      </c>
      <c r="G166">
        <v>19.309999999999999</v>
      </c>
      <c r="H166">
        <v>23.69</v>
      </c>
      <c r="I166">
        <v>20.48</v>
      </c>
      <c r="J166">
        <v>33.58</v>
      </c>
      <c r="K166">
        <v>15.36</v>
      </c>
      <c r="L166">
        <v>17.28</v>
      </c>
      <c r="M166">
        <v>31.7</v>
      </c>
      <c r="N166">
        <v>6.21</v>
      </c>
      <c r="O166">
        <v>9.3800000000000008</v>
      </c>
      <c r="P166">
        <v>49.65</v>
      </c>
      <c r="Q166">
        <v>47.34</v>
      </c>
      <c r="R166">
        <v>22.84</v>
      </c>
      <c r="S166">
        <v>12.01</v>
      </c>
      <c r="T166">
        <v>16.64</v>
      </c>
      <c r="U166">
        <v>30.53</v>
      </c>
      <c r="V166">
        <v>69.349999999999994</v>
      </c>
      <c r="W166">
        <v>29.63</v>
      </c>
      <c r="X166">
        <v>36.42</v>
      </c>
      <c r="Z166">
        <v>36.75</v>
      </c>
      <c r="AB166" s="46"/>
      <c r="AD166" s="46"/>
    </row>
    <row r="167" spans="1:30" x14ac:dyDescent="0.3">
      <c r="A167">
        <v>108021159</v>
      </c>
      <c r="B167" t="s">
        <v>238</v>
      </c>
      <c r="C167">
        <v>15.94</v>
      </c>
      <c r="D167">
        <v>15.38</v>
      </c>
      <c r="E167">
        <v>26.76</v>
      </c>
      <c r="F167">
        <v>16.41</v>
      </c>
      <c r="G167">
        <v>12.05</v>
      </c>
      <c r="H167">
        <v>15.76</v>
      </c>
      <c r="I167">
        <v>16.329999999999998</v>
      </c>
      <c r="J167">
        <v>20.64</v>
      </c>
      <c r="K167">
        <v>12.77</v>
      </c>
      <c r="L167">
        <v>13.43</v>
      </c>
      <c r="M167">
        <v>37.06</v>
      </c>
      <c r="N167">
        <v>3.88</v>
      </c>
      <c r="O167">
        <v>13.55</v>
      </c>
      <c r="P167">
        <v>38.979999999999997</v>
      </c>
      <c r="Q167">
        <v>39.979999999999997</v>
      </c>
      <c r="R167">
        <v>14.34</v>
      </c>
      <c r="S167">
        <v>10.38</v>
      </c>
      <c r="T167">
        <v>16.43</v>
      </c>
      <c r="U167">
        <v>32.32</v>
      </c>
      <c r="V167" t="s">
        <v>73</v>
      </c>
      <c r="W167">
        <v>24.46</v>
      </c>
      <c r="X167">
        <v>32.82</v>
      </c>
      <c r="Z167">
        <v>35.65</v>
      </c>
      <c r="AB167" s="46"/>
      <c r="AD167" s="46"/>
    </row>
    <row r="168" spans="1:30" x14ac:dyDescent="0.3">
      <c r="A168">
        <v>108021160</v>
      </c>
      <c r="B168" t="s">
        <v>239</v>
      </c>
      <c r="C168">
        <v>18.38</v>
      </c>
      <c r="D168">
        <v>18.41</v>
      </c>
      <c r="E168">
        <v>24.19</v>
      </c>
      <c r="F168">
        <v>19.47</v>
      </c>
      <c r="G168">
        <v>15.93</v>
      </c>
      <c r="H168">
        <v>20.02</v>
      </c>
      <c r="I168">
        <v>16.89</v>
      </c>
      <c r="J168">
        <v>24.2</v>
      </c>
      <c r="K168">
        <v>15.88</v>
      </c>
      <c r="L168">
        <v>12.5</v>
      </c>
      <c r="M168">
        <v>36.450000000000003</v>
      </c>
      <c r="N168">
        <v>3.58</v>
      </c>
      <c r="O168">
        <v>11.06</v>
      </c>
      <c r="P168">
        <v>48.28</v>
      </c>
      <c r="Q168">
        <v>46.47</v>
      </c>
      <c r="R168">
        <v>18.7</v>
      </c>
      <c r="S168">
        <v>12.81</v>
      </c>
      <c r="T168">
        <v>13.79</v>
      </c>
      <c r="U168">
        <v>29.87</v>
      </c>
      <c r="V168">
        <v>98.89</v>
      </c>
      <c r="W168">
        <v>24.9</v>
      </c>
      <c r="X168">
        <v>28.78</v>
      </c>
      <c r="Z168">
        <v>43.55</v>
      </c>
      <c r="AB168" s="46"/>
      <c r="AD168" s="46"/>
    </row>
    <row r="169" spans="1:30" x14ac:dyDescent="0.3">
      <c r="A169">
        <v>108031161</v>
      </c>
      <c r="B169" t="s">
        <v>240</v>
      </c>
      <c r="C169" t="s">
        <v>73</v>
      </c>
      <c r="D169" t="s">
        <v>73</v>
      </c>
      <c r="E169" t="s">
        <v>73</v>
      </c>
      <c r="F169" t="s">
        <v>73</v>
      </c>
      <c r="G169" t="s">
        <v>73</v>
      </c>
      <c r="H169" t="s">
        <v>73</v>
      </c>
      <c r="I169" t="s">
        <v>73</v>
      </c>
      <c r="J169" t="s">
        <v>73</v>
      </c>
      <c r="K169" t="s">
        <v>73</v>
      </c>
      <c r="L169" t="s">
        <v>73</v>
      </c>
      <c r="M169" t="s">
        <v>73</v>
      </c>
      <c r="N169" t="s">
        <v>73</v>
      </c>
      <c r="O169" t="s">
        <v>73</v>
      </c>
      <c r="P169" t="s">
        <v>73</v>
      </c>
      <c r="Q169" t="s">
        <v>73</v>
      </c>
      <c r="R169" t="s">
        <v>73</v>
      </c>
      <c r="S169" t="s">
        <v>73</v>
      </c>
      <c r="T169" t="s">
        <v>73</v>
      </c>
      <c r="U169" t="s">
        <v>73</v>
      </c>
      <c r="V169" t="s">
        <v>73</v>
      </c>
      <c r="W169">
        <v>9.69</v>
      </c>
      <c r="AB169" s="46"/>
      <c r="AD169" s="46"/>
    </row>
    <row r="170" spans="1:30" x14ac:dyDescent="0.3">
      <c r="A170">
        <v>108041162</v>
      </c>
      <c r="B170" t="s">
        <v>241</v>
      </c>
      <c r="C170">
        <v>15.81</v>
      </c>
      <c r="D170">
        <v>16.010000000000002</v>
      </c>
      <c r="E170">
        <v>18.899999999999999</v>
      </c>
      <c r="F170">
        <v>16.87</v>
      </c>
      <c r="G170">
        <v>13.77</v>
      </c>
      <c r="H170">
        <v>16.489999999999998</v>
      </c>
      <c r="I170">
        <v>15.16</v>
      </c>
      <c r="J170">
        <v>23.21</v>
      </c>
      <c r="K170">
        <v>13.72</v>
      </c>
      <c r="L170">
        <v>9.93</v>
      </c>
      <c r="M170">
        <v>33.01</v>
      </c>
      <c r="N170">
        <v>3.71</v>
      </c>
      <c r="O170">
        <v>12.82</v>
      </c>
      <c r="P170">
        <v>43.67</v>
      </c>
      <c r="Q170">
        <v>36.74</v>
      </c>
      <c r="R170">
        <v>16.23</v>
      </c>
      <c r="S170">
        <v>10.6</v>
      </c>
      <c r="T170">
        <v>12.25</v>
      </c>
      <c r="U170">
        <v>30.31</v>
      </c>
      <c r="V170">
        <v>92.99</v>
      </c>
      <c r="W170">
        <v>20.64</v>
      </c>
      <c r="X170">
        <v>19.59</v>
      </c>
      <c r="Y170">
        <v>15.63</v>
      </c>
      <c r="Z170">
        <v>29.3</v>
      </c>
      <c r="AB170" s="46"/>
      <c r="AD170" s="46"/>
    </row>
    <row r="171" spans="1:30" x14ac:dyDescent="0.3">
      <c r="A171">
        <v>108041164</v>
      </c>
      <c r="B171" t="s">
        <v>242</v>
      </c>
      <c r="C171">
        <v>15.93</v>
      </c>
      <c r="D171">
        <v>13.13</v>
      </c>
      <c r="E171">
        <v>17.11</v>
      </c>
      <c r="F171">
        <v>16.71</v>
      </c>
      <c r="G171">
        <v>16.07</v>
      </c>
      <c r="H171">
        <v>17.54</v>
      </c>
      <c r="I171">
        <v>15.73</v>
      </c>
      <c r="J171">
        <v>26.09</v>
      </c>
      <c r="K171">
        <v>13.49</v>
      </c>
      <c r="L171">
        <v>8.33</v>
      </c>
      <c r="M171">
        <v>30.22</v>
      </c>
      <c r="N171">
        <v>5.0599999999999996</v>
      </c>
      <c r="O171">
        <v>12.15</v>
      </c>
      <c r="P171">
        <v>43.73</v>
      </c>
      <c r="Q171">
        <v>36.49</v>
      </c>
      <c r="R171">
        <v>18.96</v>
      </c>
      <c r="S171">
        <v>9.69</v>
      </c>
      <c r="T171">
        <v>12.73</v>
      </c>
      <c r="U171">
        <v>20.16</v>
      </c>
      <c r="V171">
        <v>64.790000000000006</v>
      </c>
      <c r="W171">
        <v>18.41</v>
      </c>
      <c r="X171">
        <v>27.97</v>
      </c>
      <c r="Y171">
        <v>17.920000000000002</v>
      </c>
      <c r="Z171">
        <v>29.23</v>
      </c>
      <c r="AB171" s="46"/>
      <c r="AD171" s="46"/>
    </row>
    <row r="172" spans="1:30" x14ac:dyDescent="0.3">
      <c r="A172">
        <v>108041165</v>
      </c>
      <c r="B172" t="s">
        <v>243</v>
      </c>
      <c r="C172">
        <v>15.49</v>
      </c>
      <c r="D172">
        <v>16.52</v>
      </c>
      <c r="E172">
        <v>22.89</v>
      </c>
      <c r="F172">
        <v>17.239999999999998</v>
      </c>
      <c r="G172">
        <v>9.2899999999999991</v>
      </c>
      <c r="H172">
        <v>14.43</v>
      </c>
      <c r="I172">
        <v>15.96</v>
      </c>
      <c r="J172">
        <v>21.1</v>
      </c>
      <c r="K172">
        <v>10.91</v>
      </c>
      <c r="L172">
        <v>17.63</v>
      </c>
      <c r="M172">
        <v>25.88</v>
      </c>
      <c r="N172">
        <v>5.31</v>
      </c>
      <c r="O172">
        <v>10.65</v>
      </c>
      <c r="P172">
        <v>75.709999999999994</v>
      </c>
      <c r="Q172">
        <v>41.72</v>
      </c>
      <c r="R172">
        <v>11.44</v>
      </c>
      <c r="S172">
        <v>7.7</v>
      </c>
      <c r="T172">
        <v>14.04</v>
      </c>
      <c r="U172">
        <v>37.549999999999997</v>
      </c>
      <c r="V172" t="s">
        <v>73</v>
      </c>
      <c r="W172">
        <v>19.489999999999998</v>
      </c>
      <c r="X172">
        <v>15.5</v>
      </c>
      <c r="Z172">
        <v>32.979999999999997</v>
      </c>
      <c r="AB172" s="46"/>
      <c r="AD172" s="46"/>
    </row>
    <row r="173" spans="1:30" x14ac:dyDescent="0.3">
      <c r="A173">
        <v>108041166</v>
      </c>
      <c r="B173" t="s">
        <v>244</v>
      </c>
      <c r="C173">
        <v>17.11</v>
      </c>
      <c r="D173">
        <v>18.100000000000001</v>
      </c>
      <c r="E173">
        <v>19.920000000000002</v>
      </c>
      <c r="F173">
        <v>16.77</v>
      </c>
      <c r="G173">
        <v>15.35</v>
      </c>
      <c r="H173">
        <v>16.829999999999998</v>
      </c>
      <c r="I173">
        <v>16.829999999999998</v>
      </c>
      <c r="J173">
        <v>28.65</v>
      </c>
      <c r="K173">
        <v>13.71</v>
      </c>
      <c r="L173">
        <v>12.28</v>
      </c>
      <c r="M173">
        <v>36.99</v>
      </c>
      <c r="N173">
        <v>3.4</v>
      </c>
      <c r="O173">
        <v>10.95</v>
      </c>
      <c r="P173">
        <v>47.95</v>
      </c>
      <c r="Q173">
        <v>44.8</v>
      </c>
      <c r="R173">
        <v>18.239999999999998</v>
      </c>
      <c r="S173">
        <v>10.42</v>
      </c>
      <c r="T173">
        <v>11.3</v>
      </c>
      <c r="U173">
        <v>30.8</v>
      </c>
      <c r="V173">
        <v>85.16</v>
      </c>
      <c r="W173">
        <v>17.95</v>
      </c>
      <c r="X173">
        <v>22.24</v>
      </c>
      <c r="Z173">
        <v>25.45</v>
      </c>
      <c r="AB173" s="46"/>
      <c r="AD173" s="46"/>
    </row>
    <row r="174" spans="1:30" x14ac:dyDescent="0.3">
      <c r="A174">
        <v>108041619</v>
      </c>
      <c r="B174" t="s">
        <v>245</v>
      </c>
      <c r="C174">
        <v>14.87</v>
      </c>
      <c r="D174">
        <v>12.37</v>
      </c>
      <c r="E174">
        <v>13.3</v>
      </c>
      <c r="F174">
        <v>14.95</v>
      </c>
      <c r="G174">
        <v>17.739999999999998</v>
      </c>
      <c r="H174">
        <v>15.93</v>
      </c>
      <c r="I174">
        <v>15.07</v>
      </c>
      <c r="J174">
        <v>29.68</v>
      </c>
      <c r="K174">
        <v>10.54</v>
      </c>
      <c r="L174">
        <v>8.33</v>
      </c>
      <c r="M174">
        <v>27.63</v>
      </c>
      <c r="N174">
        <v>3.01</v>
      </c>
      <c r="O174">
        <v>9.4499999999999993</v>
      </c>
      <c r="P174">
        <v>42.58</v>
      </c>
      <c r="Q174">
        <v>39.979999999999997</v>
      </c>
      <c r="R174">
        <v>22.11</v>
      </c>
      <c r="S174">
        <v>6.06</v>
      </c>
      <c r="T174">
        <v>8.83</v>
      </c>
      <c r="U174">
        <v>21.48</v>
      </c>
      <c r="V174">
        <v>83.48</v>
      </c>
      <c r="W174">
        <v>13.74</v>
      </c>
      <c r="X174">
        <v>23.75</v>
      </c>
      <c r="Y174">
        <v>11.18</v>
      </c>
      <c r="Z174">
        <v>33.04</v>
      </c>
      <c r="AB174" s="46"/>
      <c r="AD174" s="46"/>
    </row>
    <row r="175" spans="1:30" x14ac:dyDescent="0.3">
      <c r="A175">
        <v>108041620</v>
      </c>
      <c r="B175" t="s">
        <v>246</v>
      </c>
      <c r="C175">
        <v>12.73</v>
      </c>
      <c r="D175">
        <v>11.78</v>
      </c>
      <c r="E175">
        <v>16.57</v>
      </c>
      <c r="F175">
        <v>12.93</v>
      </c>
      <c r="G175">
        <v>11.7</v>
      </c>
      <c r="H175">
        <v>13.63</v>
      </c>
      <c r="I175">
        <v>12.39</v>
      </c>
      <c r="J175">
        <v>20.09</v>
      </c>
      <c r="K175">
        <v>10.29</v>
      </c>
      <c r="L175">
        <v>8.0299999999999994</v>
      </c>
      <c r="M175">
        <v>29.29</v>
      </c>
      <c r="N175">
        <v>3.17</v>
      </c>
      <c r="O175">
        <v>10.89</v>
      </c>
      <c r="P175">
        <v>40</v>
      </c>
      <c r="Q175">
        <v>31.8</v>
      </c>
      <c r="R175">
        <v>14.13</v>
      </c>
      <c r="S175">
        <v>8.16</v>
      </c>
      <c r="T175">
        <v>8.7799999999999994</v>
      </c>
      <c r="U175">
        <v>21.9</v>
      </c>
      <c r="V175">
        <v>78.069999999999993</v>
      </c>
      <c r="W175">
        <v>14.99</v>
      </c>
      <c r="X175">
        <v>20.53</v>
      </c>
      <c r="Y175">
        <v>12.05</v>
      </c>
      <c r="Z175">
        <v>28.38</v>
      </c>
      <c r="AB175" s="46"/>
      <c r="AD175" s="46"/>
    </row>
    <row r="176" spans="1:30" x14ac:dyDescent="0.3">
      <c r="A176">
        <v>108051167</v>
      </c>
      <c r="B176" t="s">
        <v>247</v>
      </c>
      <c r="C176">
        <v>18.05</v>
      </c>
      <c r="D176">
        <v>20.73</v>
      </c>
      <c r="E176">
        <v>25.21</v>
      </c>
      <c r="F176">
        <v>18.71</v>
      </c>
      <c r="G176">
        <v>14.4</v>
      </c>
      <c r="H176">
        <v>18.510000000000002</v>
      </c>
      <c r="I176">
        <v>16.64</v>
      </c>
      <c r="J176">
        <v>26.14</v>
      </c>
      <c r="K176">
        <v>12.13</v>
      </c>
      <c r="L176">
        <v>18.309999999999999</v>
      </c>
      <c r="M176">
        <v>33.01</v>
      </c>
      <c r="N176">
        <v>3.79</v>
      </c>
      <c r="O176">
        <v>11.64</v>
      </c>
      <c r="P176">
        <v>38.18</v>
      </c>
      <c r="Q176">
        <v>42.44</v>
      </c>
      <c r="R176">
        <v>17.14</v>
      </c>
      <c r="S176">
        <v>9.9700000000000006</v>
      </c>
      <c r="T176">
        <v>17.62</v>
      </c>
      <c r="U176">
        <v>30.67</v>
      </c>
      <c r="V176">
        <v>97.62</v>
      </c>
      <c r="W176">
        <v>25</v>
      </c>
      <c r="X176">
        <v>22.96</v>
      </c>
      <c r="Z176">
        <v>38.53</v>
      </c>
      <c r="AB176" s="46"/>
      <c r="AD176" s="46"/>
    </row>
    <row r="177" spans="1:30" x14ac:dyDescent="0.3">
      <c r="A177">
        <v>108051168</v>
      </c>
      <c r="B177" t="s">
        <v>248</v>
      </c>
      <c r="C177">
        <v>14.1</v>
      </c>
      <c r="D177">
        <v>13.78</v>
      </c>
      <c r="E177">
        <v>18.100000000000001</v>
      </c>
      <c r="F177">
        <v>14.77</v>
      </c>
      <c r="G177">
        <v>12.3</v>
      </c>
      <c r="H177">
        <v>14.97</v>
      </c>
      <c r="I177">
        <v>13.47</v>
      </c>
      <c r="J177">
        <v>20.93</v>
      </c>
      <c r="K177">
        <v>11.44</v>
      </c>
      <c r="L177">
        <v>10.41</v>
      </c>
      <c r="M177">
        <v>28.99</v>
      </c>
      <c r="N177">
        <v>3.5</v>
      </c>
      <c r="O177">
        <v>11.06</v>
      </c>
      <c r="P177">
        <v>41.46</v>
      </c>
      <c r="Q177">
        <v>36.299999999999997</v>
      </c>
      <c r="R177">
        <v>14.65</v>
      </c>
      <c r="S177">
        <v>9.1</v>
      </c>
      <c r="T177">
        <v>11.71</v>
      </c>
      <c r="U177">
        <v>24.22</v>
      </c>
      <c r="V177">
        <v>98.33</v>
      </c>
      <c r="W177">
        <v>17.940000000000001</v>
      </c>
      <c r="X177">
        <v>20.9</v>
      </c>
      <c r="Y177">
        <v>21.15</v>
      </c>
      <c r="Z177">
        <v>28.59</v>
      </c>
      <c r="AB177" s="46"/>
      <c r="AD177" s="46"/>
    </row>
    <row r="178" spans="1:30" x14ac:dyDescent="0.3">
      <c r="A178">
        <v>108051169</v>
      </c>
      <c r="B178" t="s">
        <v>249</v>
      </c>
      <c r="C178">
        <v>22.81</v>
      </c>
      <c r="D178">
        <v>23.91</v>
      </c>
      <c r="E178">
        <v>30.86</v>
      </c>
      <c r="F178">
        <v>23.01</v>
      </c>
      <c r="G178">
        <v>18.170000000000002</v>
      </c>
      <c r="H178">
        <v>24.43</v>
      </c>
      <c r="I178">
        <v>20.94</v>
      </c>
      <c r="J178">
        <v>31.99</v>
      </c>
      <c r="K178">
        <v>14.48</v>
      </c>
      <c r="L178">
        <v>20.71</v>
      </c>
      <c r="M178">
        <v>42.17</v>
      </c>
      <c r="N178">
        <v>4.46</v>
      </c>
      <c r="O178">
        <v>15.92</v>
      </c>
      <c r="P178">
        <v>35.86</v>
      </c>
      <c r="Q178">
        <v>54.66</v>
      </c>
      <c r="R178">
        <v>21.57</v>
      </c>
      <c r="S178">
        <v>10.26</v>
      </c>
      <c r="T178">
        <v>19.48</v>
      </c>
      <c r="U178">
        <v>34.1</v>
      </c>
      <c r="V178">
        <v>58.58</v>
      </c>
      <c r="W178">
        <v>25.18</v>
      </c>
      <c r="X178">
        <v>37.01</v>
      </c>
      <c r="Y178">
        <v>21.05</v>
      </c>
      <c r="Z178">
        <v>33.17</v>
      </c>
      <c r="AB178" s="46"/>
      <c r="AD178" s="46"/>
    </row>
    <row r="179" spans="1:30" x14ac:dyDescent="0.3">
      <c r="A179">
        <v>108051170</v>
      </c>
      <c r="B179" t="s">
        <v>250</v>
      </c>
      <c r="C179">
        <v>17.03</v>
      </c>
      <c r="D179">
        <v>20.29</v>
      </c>
      <c r="E179">
        <v>19.2</v>
      </c>
      <c r="F179">
        <v>18.57</v>
      </c>
      <c r="G179">
        <v>13.07</v>
      </c>
      <c r="H179">
        <v>16.66</v>
      </c>
      <c r="I179">
        <v>16.16</v>
      </c>
      <c r="J179">
        <v>20.79</v>
      </c>
      <c r="K179">
        <v>13.34</v>
      </c>
      <c r="L179">
        <v>16.63</v>
      </c>
      <c r="M179">
        <v>38.869999999999997</v>
      </c>
      <c r="N179">
        <v>4.51</v>
      </c>
      <c r="O179">
        <v>13.37</v>
      </c>
      <c r="P179">
        <v>35.43</v>
      </c>
      <c r="Q179">
        <v>37.79</v>
      </c>
      <c r="R179">
        <v>15.25</v>
      </c>
      <c r="S179">
        <v>10.7</v>
      </c>
      <c r="T179">
        <v>15.86</v>
      </c>
      <c r="U179">
        <v>33.130000000000003</v>
      </c>
      <c r="V179">
        <v>96.77</v>
      </c>
      <c r="W179">
        <v>24.66</v>
      </c>
      <c r="X179">
        <v>27.73</v>
      </c>
      <c r="Z179">
        <v>28.29</v>
      </c>
      <c r="AB179" s="46"/>
      <c r="AD179" s="46"/>
    </row>
    <row r="180" spans="1:30" x14ac:dyDescent="0.3">
      <c r="A180">
        <v>108051171</v>
      </c>
      <c r="B180" t="s">
        <v>251</v>
      </c>
      <c r="C180">
        <v>17.95</v>
      </c>
      <c r="D180">
        <v>17.34</v>
      </c>
      <c r="E180">
        <v>31.77</v>
      </c>
      <c r="F180">
        <v>18.28</v>
      </c>
      <c r="G180">
        <v>12.68</v>
      </c>
      <c r="H180">
        <v>18.07</v>
      </c>
      <c r="I180">
        <v>18.190000000000001</v>
      </c>
      <c r="J180">
        <v>25.64</v>
      </c>
      <c r="K180">
        <v>11.78</v>
      </c>
      <c r="L180">
        <v>13.48</v>
      </c>
      <c r="M180">
        <v>37.119999999999997</v>
      </c>
      <c r="N180">
        <v>3.64</v>
      </c>
      <c r="O180">
        <v>14.78</v>
      </c>
      <c r="P180">
        <v>40</v>
      </c>
      <c r="Q180">
        <v>47.83</v>
      </c>
      <c r="R180">
        <v>15.51</v>
      </c>
      <c r="S180">
        <v>9.11</v>
      </c>
      <c r="T180">
        <v>16.96</v>
      </c>
      <c r="U180">
        <v>28.66</v>
      </c>
      <c r="V180">
        <v>84.62</v>
      </c>
      <c r="W180">
        <v>22.89</v>
      </c>
      <c r="X180">
        <v>26.56</v>
      </c>
      <c r="Z180">
        <v>25.51</v>
      </c>
      <c r="AB180" s="46"/>
      <c r="AD180" s="46"/>
    </row>
    <row r="181" spans="1:30" x14ac:dyDescent="0.3">
      <c r="A181">
        <v>109011172</v>
      </c>
      <c r="B181" t="s">
        <v>41</v>
      </c>
      <c r="C181">
        <v>8.82</v>
      </c>
      <c r="D181">
        <v>7.99</v>
      </c>
      <c r="E181">
        <v>5.18</v>
      </c>
      <c r="F181">
        <v>8.76</v>
      </c>
      <c r="G181">
        <v>13.24</v>
      </c>
      <c r="H181">
        <v>9.59</v>
      </c>
      <c r="I181">
        <v>8.61</v>
      </c>
      <c r="J181">
        <v>22.58</v>
      </c>
      <c r="K181">
        <v>8.2799999999999994</v>
      </c>
      <c r="L181">
        <v>4.88</v>
      </c>
      <c r="M181">
        <v>18.559999999999999</v>
      </c>
      <c r="N181">
        <v>1.63</v>
      </c>
      <c r="O181">
        <v>5.46</v>
      </c>
      <c r="P181">
        <v>25.98</v>
      </c>
      <c r="Q181">
        <v>27.71</v>
      </c>
      <c r="R181">
        <v>15.95</v>
      </c>
      <c r="S181">
        <v>6.36</v>
      </c>
      <c r="T181">
        <v>5.01</v>
      </c>
      <c r="U181">
        <v>15.1</v>
      </c>
      <c r="V181">
        <v>77.02</v>
      </c>
      <c r="W181">
        <v>10.01</v>
      </c>
      <c r="X181">
        <v>19.3</v>
      </c>
      <c r="Y181">
        <v>15.82</v>
      </c>
      <c r="Z181">
        <v>25.47</v>
      </c>
      <c r="AB181" s="46"/>
      <c r="AD181" s="46"/>
    </row>
    <row r="182" spans="1:30" x14ac:dyDescent="0.3">
      <c r="A182">
        <v>109011173</v>
      </c>
      <c r="B182" t="s">
        <v>252</v>
      </c>
      <c r="C182">
        <v>15.78</v>
      </c>
      <c r="D182">
        <v>16.72</v>
      </c>
      <c r="E182">
        <v>17.61</v>
      </c>
      <c r="F182">
        <v>14.94</v>
      </c>
      <c r="G182">
        <v>15.61</v>
      </c>
      <c r="H182">
        <v>17.14</v>
      </c>
      <c r="I182">
        <v>14.04</v>
      </c>
      <c r="J182">
        <v>28.43</v>
      </c>
      <c r="K182">
        <v>9.07</v>
      </c>
      <c r="L182">
        <v>11.3</v>
      </c>
      <c r="M182">
        <v>29.87</v>
      </c>
      <c r="N182">
        <v>2.29</v>
      </c>
      <c r="O182">
        <v>11.83</v>
      </c>
      <c r="P182">
        <v>33.17</v>
      </c>
      <c r="Q182">
        <v>42.54</v>
      </c>
      <c r="R182">
        <v>18.96</v>
      </c>
      <c r="S182">
        <v>9.34</v>
      </c>
      <c r="T182">
        <v>9.4600000000000009</v>
      </c>
      <c r="U182">
        <v>22.53</v>
      </c>
      <c r="V182">
        <v>59.77</v>
      </c>
      <c r="W182">
        <v>18.2</v>
      </c>
      <c r="X182">
        <v>37.06</v>
      </c>
      <c r="Y182">
        <v>24.02</v>
      </c>
      <c r="Z182">
        <v>34.450000000000003</v>
      </c>
      <c r="AB182" s="46"/>
      <c r="AD182" s="46"/>
    </row>
    <row r="183" spans="1:30" x14ac:dyDescent="0.3">
      <c r="A183">
        <v>109011174</v>
      </c>
      <c r="B183" t="s">
        <v>253</v>
      </c>
      <c r="C183">
        <v>12.74</v>
      </c>
      <c r="D183">
        <v>9.31</v>
      </c>
      <c r="E183">
        <v>13.26</v>
      </c>
      <c r="F183">
        <v>13.69</v>
      </c>
      <c r="G183">
        <v>13.01</v>
      </c>
      <c r="H183">
        <v>15.99</v>
      </c>
      <c r="I183">
        <v>11.17</v>
      </c>
      <c r="J183">
        <v>28.84</v>
      </c>
      <c r="K183">
        <v>6.38</v>
      </c>
      <c r="L183">
        <v>7.08</v>
      </c>
      <c r="M183">
        <v>22.31</v>
      </c>
      <c r="N183">
        <v>1.85</v>
      </c>
      <c r="O183">
        <v>8.64</v>
      </c>
      <c r="P183">
        <v>52.88</v>
      </c>
      <c r="Q183">
        <v>39.58</v>
      </c>
      <c r="R183">
        <v>16.350000000000001</v>
      </c>
      <c r="S183">
        <v>4.49</v>
      </c>
      <c r="T183">
        <v>8.5500000000000007</v>
      </c>
      <c r="U183">
        <v>20.36</v>
      </c>
      <c r="V183">
        <v>52.59</v>
      </c>
      <c r="W183">
        <v>13.52</v>
      </c>
      <c r="X183">
        <v>30.89</v>
      </c>
      <c r="Y183">
        <v>32.65</v>
      </c>
      <c r="Z183">
        <v>38.39</v>
      </c>
      <c r="AB183" s="46"/>
      <c r="AD183" s="46"/>
    </row>
    <row r="184" spans="1:30" x14ac:dyDescent="0.3">
      <c r="A184">
        <v>109011175</v>
      </c>
      <c r="B184" t="s">
        <v>254</v>
      </c>
      <c r="C184">
        <v>10.85</v>
      </c>
      <c r="D184">
        <v>8.9700000000000006</v>
      </c>
      <c r="E184">
        <v>15.96</v>
      </c>
      <c r="F184">
        <v>10.64</v>
      </c>
      <c r="G184">
        <v>10.68</v>
      </c>
      <c r="H184">
        <v>12.16</v>
      </c>
      <c r="I184">
        <v>10.71</v>
      </c>
      <c r="J184">
        <v>21.48</v>
      </c>
      <c r="K184">
        <v>8.35</v>
      </c>
      <c r="L184">
        <v>8.61</v>
      </c>
      <c r="M184">
        <v>22.06</v>
      </c>
      <c r="N184">
        <v>1.81</v>
      </c>
      <c r="O184">
        <v>6.41</v>
      </c>
      <c r="P184">
        <v>49.48</v>
      </c>
      <c r="Q184">
        <v>32.76</v>
      </c>
      <c r="R184">
        <v>13.04</v>
      </c>
      <c r="S184">
        <v>7.09</v>
      </c>
      <c r="T184">
        <v>9.81</v>
      </c>
      <c r="U184">
        <v>24.27</v>
      </c>
      <c r="V184">
        <v>52.27</v>
      </c>
      <c r="W184">
        <v>15.65</v>
      </c>
      <c r="X184">
        <v>28.35</v>
      </c>
      <c r="Z184">
        <v>28.75</v>
      </c>
      <c r="AB184" s="46"/>
      <c r="AD184" s="46"/>
    </row>
    <row r="185" spans="1:30" x14ac:dyDescent="0.3">
      <c r="A185">
        <v>109011176</v>
      </c>
      <c r="B185" t="s">
        <v>255</v>
      </c>
      <c r="C185">
        <v>17.68</v>
      </c>
      <c r="D185">
        <v>18.12</v>
      </c>
      <c r="E185">
        <v>16.55</v>
      </c>
      <c r="F185">
        <v>17.2</v>
      </c>
      <c r="G185">
        <v>19.170000000000002</v>
      </c>
      <c r="H185">
        <v>18.66</v>
      </c>
      <c r="I185">
        <v>16.54</v>
      </c>
      <c r="J185">
        <v>33.46</v>
      </c>
      <c r="K185">
        <v>11.58</v>
      </c>
      <c r="L185">
        <v>13.56</v>
      </c>
      <c r="M185">
        <v>28.88</v>
      </c>
      <c r="N185">
        <v>2.71</v>
      </c>
      <c r="O185">
        <v>12.12</v>
      </c>
      <c r="P185">
        <v>30.08</v>
      </c>
      <c r="Q185">
        <v>45.3</v>
      </c>
      <c r="R185">
        <v>22.51</v>
      </c>
      <c r="S185">
        <v>8.82</v>
      </c>
      <c r="T185">
        <v>11.42</v>
      </c>
      <c r="U185">
        <v>28.16</v>
      </c>
      <c r="V185">
        <v>61.28</v>
      </c>
      <c r="W185">
        <v>20.94</v>
      </c>
      <c r="X185">
        <v>31.11</v>
      </c>
      <c r="Y185">
        <v>31.09</v>
      </c>
      <c r="Z185">
        <v>32.47</v>
      </c>
      <c r="AB185" s="46"/>
      <c r="AD185" s="46"/>
    </row>
    <row r="186" spans="1:30" x14ac:dyDescent="0.3">
      <c r="A186">
        <v>109021177</v>
      </c>
      <c r="B186" t="s">
        <v>256</v>
      </c>
      <c r="C186">
        <v>15.53</v>
      </c>
      <c r="D186">
        <v>17.32</v>
      </c>
      <c r="E186">
        <v>21.72</v>
      </c>
      <c r="F186">
        <v>14.17</v>
      </c>
      <c r="G186">
        <v>13.74</v>
      </c>
      <c r="H186">
        <v>16.5</v>
      </c>
      <c r="I186">
        <v>13.78</v>
      </c>
      <c r="J186">
        <v>27.57</v>
      </c>
      <c r="K186">
        <v>5.3</v>
      </c>
      <c r="L186">
        <v>10.33</v>
      </c>
      <c r="M186">
        <v>42.44</v>
      </c>
      <c r="N186">
        <v>4.22</v>
      </c>
      <c r="O186">
        <v>8.8800000000000008</v>
      </c>
      <c r="P186" t="s">
        <v>73</v>
      </c>
      <c r="Q186">
        <v>39.880000000000003</v>
      </c>
      <c r="R186">
        <v>16.420000000000002</v>
      </c>
      <c r="S186">
        <v>7.53</v>
      </c>
      <c r="T186">
        <v>14.1</v>
      </c>
      <c r="U186">
        <v>31.25</v>
      </c>
      <c r="V186">
        <v>46.51</v>
      </c>
      <c r="W186">
        <v>20.79</v>
      </c>
      <c r="X186">
        <v>28.97</v>
      </c>
      <c r="Z186">
        <v>47.58</v>
      </c>
      <c r="AB186" s="46"/>
      <c r="AD186" s="46"/>
    </row>
    <row r="187" spans="1:30" x14ac:dyDescent="0.3">
      <c r="A187">
        <v>109021178</v>
      </c>
      <c r="B187" t="s">
        <v>257</v>
      </c>
      <c r="C187">
        <v>14.05</v>
      </c>
      <c r="D187">
        <v>10.54</v>
      </c>
      <c r="E187">
        <v>32.4</v>
      </c>
      <c r="F187">
        <v>11.76</v>
      </c>
      <c r="G187">
        <v>13.06</v>
      </c>
      <c r="H187">
        <v>17.07</v>
      </c>
      <c r="I187">
        <v>13.31</v>
      </c>
      <c r="J187">
        <v>26.01</v>
      </c>
      <c r="K187">
        <v>11.34</v>
      </c>
      <c r="L187">
        <v>5.62</v>
      </c>
      <c r="M187">
        <v>50.72</v>
      </c>
      <c r="N187">
        <v>1.66</v>
      </c>
      <c r="O187">
        <v>14.26</v>
      </c>
      <c r="P187">
        <v>59.8</v>
      </c>
      <c r="Q187">
        <v>35.71</v>
      </c>
      <c r="R187">
        <v>16.7</v>
      </c>
      <c r="S187">
        <v>10.26</v>
      </c>
      <c r="T187">
        <v>8.81</v>
      </c>
      <c r="U187">
        <v>31.95</v>
      </c>
      <c r="V187">
        <v>73.040000000000006</v>
      </c>
      <c r="W187">
        <v>18.36</v>
      </c>
      <c r="X187">
        <v>45.55</v>
      </c>
      <c r="Z187">
        <v>39.090000000000003</v>
      </c>
      <c r="AB187" s="46"/>
      <c r="AD187" s="46"/>
    </row>
    <row r="188" spans="1:30" x14ac:dyDescent="0.3">
      <c r="A188">
        <v>109021179</v>
      </c>
      <c r="B188" t="s">
        <v>258</v>
      </c>
      <c r="C188">
        <v>14.25</v>
      </c>
      <c r="D188">
        <v>11.77</v>
      </c>
      <c r="E188">
        <v>22.98</v>
      </c>
      <c r="F188">
        <v>14.56</v>
      </c>
      <c r="G188">
        <v>12.61</v>
      </c>
      <c r="H188">
        <v>17.239999999999998</v>
      </c>
      <c r="I188">
        <v>12.76</v>
      </c>
      <c r="J188">
        <v>21.83</v>
      </c>
      <c r="K188">
        <v>8.74</v>
      </c>
      <c r="L188">
        <v>11.16</v>
      </c>
      <c r="M188">
        <v>47.39</v>
      </c>
      <c r="N188">
        <v>2.2000000000000002</v>
      </c>
      <c r="O188">
        <v>10.59</v>
      </c>
      <c r="P188">
        <v>38.1</v>
      </c>
      <c r="Q188">
        <v>39.369999999999997</v>
      </c>
      <c r="R188">
        <v>15.15</v>
      </c>
      <c r="S188">
        <v>8.9499999999999993</v>
      </c>
      <c r="T188">
        <v>14.5</v>
      </c>
      <c r="U188">
        <v>29.11</v>
      </c>
      <c r="V188">
        <v>47.79</v>
      </c>
      <c r="W188">
        <v>20.02</v>
      </c>
      <c r="X188">
        <v>38.06</v>
      </c>
      <c r="Y188">
        <v>9.2200000000000006</v>
      </c>
      <c r="Z188">
        <v>50.59</v>
      </c>
      <c r="AB188" s="46"/>
      <c r="AD188" s="46"/>
    </row>
    <row r="189" spans="1:30" x14ac:dyDescent="0.3">
      <c r="A189">
        <v>109031180</v>
      </c>
      <c r="B189" t="s">
        <v>259</v>
      </c>
      <c r="C189">
        <v>13.43</v>
      </c>
      <c r="D189">
        <v>9.4</v>
      </c>
      <c r="E189">
        <v>11.62</v>
      </c>
      <c r="F189">
        <v>13.9</v>
      </c>
      <c r="G189">
        <v>15.49</v>
      </c>
      <c r="H189">
        <v>16.010000000000002</v>
      </c>
      <c r="I189">
        <v>12.61</v>
      </c>
      <c r="J189">
        <v>25.7</v>
      </c>
      <c r="K189">
        <v>11.43</v>
      </c>
      <c r="L189">
        <v>6.94</v>
      </c>
      <c r="M189">
        <v>19.690000000000001</v>
      </c>
      <c r="N189">
        <v>2.31</v>
      </c>
      <c r="O189">
        <v>6.35</v>
      </c>
      <c r="P189">
        <v>53.13</v>
      </c>
      <c r="Q189">
        <v>37.03</v>
      </c>
      <c r="R189">
        <v>18.46</v>
      </c>
      <c r="S189">
        <v>9.6</v>
      </c>
      <c r="T189">
        <v>10.17</v>
      </c>
      <c r="U189">
        <v>22.52</v>
      </c>
      <c r="V189">
        <v>87.04</v>
      </c>
      <c r="W189">
        <v>18.940000000000001</v>
      </c>
      <c r="X189">
        <v>28.41</v>
      </c>
      <c r="Z189">
        <v>28.77</v>
      </c>
      <c r="AB189" s="46"/>
      <c r="AD189" s="46"/>
    </row>
    <row r="190" spans="1:30" x14ac:dyDescent="0.3">
      <c r="A190">
        <v>109031181</v>
      </c>
      <c r="B190" t="s">
        <v>260</v>
      </c>
      <c r="C190">
        <v>13.36</v>
      </c>
      <c r="D190">
        <v>11.2</v>
      </c>
      <c r="E190">
        <v>12.18</v>
      </c>
      <c r="F190">
        <v>13.98</v>
      </c>
      <c r="G190">
        <v>14.12</v>
      </c>
      <c r="H190">
        <v>14.9</v>
      </c>
      <c r="I190">
        <v>12.89</v>
      </c>
      <c r="J190">
        <v>21.6</v>
      </c>
      <c r="K190">
        <v>12.39</v>
      </c>
      <c r="L190">
        <v>7.65</v>
      </c>
      <c r="M190">
        <v>34.6</v>
      </c>
      <c r="N190">
        <v>1.88</v>
      </c>
      <c r="O190">
        <v>8.27</v>
      </c>
      <c r="P190">
        <v>40.909999999999997</v>
      </c>
      <c r="Q190">
        <v>36.409999999999997</v>
      </c>
      <c r="R190">
        <v>16.920000000000002</v>
      </c>
      <c r="S190">
        <v>10.58</v>
      </c>
      <c r="T190">
        <v>9.58</v>
      </c>
      <c r="U190">
        <v>24.23</v>
      </c>
      <c r="V190">
        <v>98.25</v>
      </c>
      <c r="W190">
        <v>19.86</v>
      </c>
      <c r="X190">
        <v>22.36</v>
      </c>
      <c r="Z190">
        <v>30</v>
      </c>
      <c r="AB190" s="46"/>
      <c r="AD190" s="46"/>
    </row>
    <row r="191" spans="1:30" x14ac:dyDescent="0.3">
      <c r="A191">
        <v>109031182</v>
      </c>
      <c r="B191" t="s">
        <v>261</v>
      </c>
      <c r="C191">
        <v>14.38</v>
      </c>
      <c r="D191">
        <v>12.03</v>
      </c>
      <c r="E191">
        <v>11.66</v>
      </c>
      <c r="F191">
        <v>15.32</v>
      </c>
      <c r="G191">
        <v>15.71</v>
      </c>
      <c r="H191">
        <v>16.97</v>
      </c>
      <c r="I191">
        <v>13.16</v>
      </c>
      <c r="J191">
        <v>26.56</v>
      </c>
      <c r="K191">
        <v>9.4700000000000006</v>
      </c>
      <c r="L191">
        <v>10.94</v>
      </c>
      <c r="M191">
        <v>24.84</v>
      </c>
      <c r="N191">
        <v>1.6</v>
      </c>
      <c r="O191">
        <v>7.83</v>
      </c>
      <c r="P191">
        <v>34.04</v>
      </c>
      <c r="Q191">
        <v>40.51</v>
      </c>
      <c r="R191">
        <v>19.14</v>
      </c>
      <c r="S191">
        <v>9.8000000000000007</v>
      </c>
      <c r="T191">
        <v>7.89</v>
      </c>
      <c r="U191">
        <v>28.29</v>
      </c>
      <c r="V191">
        <v>62.38</v>
      </c>
      <c r="W191">
        <v>19.309999999999999</v>
      </c>
      <c r="X191">
        <v>22.91</v>
      </c>
      <c r="Z191">
        <v>34.57</v>
      </c>
      <c r="AB191" s="46"/>
      <c r="AD191" s="46"/>
    </row>
    <row r="192" spans="1:30" x14ac:dyDescent="0.3">
      <c r="A192">
        <v>109031183</v>
      </c>
      <c r="B192" t="s">
        <v>262</v>
      </c>
      <c r="C192">
        <v>12.68</v>
      </c>
      <c r="D192">
        <v>14.18</v>
      </c>
      <c r="E192">
        <v>9.4700000000000006</v>
      </c>
      <c r="F192">
        <v>14.01</v>
      </c>
      <c r="G192">
        <v>10.44</v>
      </c>
      <c r="H192">
        <v>13.59</v>
      </c>
      <c r="I192">
        <v>11.22</v>
      </c>
      <c r="J192">
        <v>22.84</v>
      </c>
      <c r="K192">
        <v>8.2899999999999991</v>
      </c>
      <c r="L192">
        <v>11.9</v>
      </c>
      <c r="M192">
        <v>26.57</v>
      </c>
      <c r="N192">
        <v>3.11</v>
      </c>
      <c r="O192">
        <v>8.99</v>
      </c>
      <c r="P192">
        <v>21.51</v>
      </c>
      <c r="Q192">
        <v>35.520000000000003</v>
      </c>
      <c r="R192">
        <v>12.15</v>
      </c>
      <c r="S192">
        <v>7.42</v>
      </c>
      <c r="T192">
        <v>11.18</v>
      </c>
      <c r="U192">
        <v>30.37</v>
      </c>
      <c r="V192">
        <v>96.88</v>
      </c>
      <c r="W192">
        <v>20.65</v>
      </c>
      <c r="X192">
        <v>33.08</v>
      </c>
      <c r="Z192">
        <v>30.1</v>
      </c>
      <c r="AB192" s="46"/>
      <c r="AD192" s="46"/>
    </row>
    <row r="193" spans="1:30" x14ac:dyDescent="0.3">
      <c r="A193">
        <v>109031184</v>
      </c>
      <c r="B193" t="s">
        <v>263</v>
      </c>
      <c r="C193">
        <v>10.210000000000001</v>
      </c>
      <c r="D193">
        <v>7.17</v>
      </c>
      <c r="E193">
        <v>0.81</v>
      </c>
      <c r="F193">
        <v>11.56</v>
      </c>
      <c r="G193">
        <v>12.97</v>
      </c>
      <c r="H193">
        <v>10.79</v>
      </c>
      <c r="I193">
        <v>11.11</v>
      </c>
      <c r="J193">
        <v>24.28</v>
      </c>
      <c r="K193">
        <v>11.19</v>
      </c>
      <c r="L193">
        <v>5.0999999999999996</v>
      </c>
      <c r="M193">
        <v>14.02</v>
      </c>
      <c r="N193">
        <v>2.17</v>
      </c>
      <c r="O193">
        <v>5.27</v>
      </c>
      <c r="P193">
        <v>31.58</v>
      </c>
      <c r="Q193">
        <v>32.29</v>
      </c>
      <c r="R193">
        <v>15.13</v>
      </c>
      <c r="S193">
        <v>9.33</v>
      </c>
      <c r="T193">
        <v>6.79</v>
      </c>
      <c r="U193">
        <v>14.56</v>
      </c>
      <c r="V193">
        <v>81.25</v>
      </c>
      <c r="W193">
        <v>15.57</v>
      </c>
      <c r="X193">
        <v>17.670000000000002</v>
      </c>
      <c r="Y193">
        <v>18.2</v>
      </c>
      <c r="Z193">
        <v>27.26</v>
      </c>
      <c r="AB193" s="46"/>
      <c r="AD193" s="46"/>
    </row>
    <row r="194" spans="1:30" x14ac:dyDescent="0.3">
      <c r="A194">
        <v>109031185</v>
      </c>
      <c r="B194" t="s">
        <v>264</v>
      </c>
      <c r="C194">
        <v>14.28</v>
      </c>
      <c r="D194">
        <v>13.08</v>
      </c>
      <c r="E194">
        <v>14.35</v>
      </c>
      <c r="F194">
        <v>15.81</v>
      </c>
      <c r="G194">
        <v>12.76</v>
      </c>
      <c r="H194">
        <v>14.81</v>
      </c>
      <c r="I194">
        <v>14.33</v>
      </c>
      <c r="J194">
        <v>24.2</v>
      </c>
      <c r="K194">
        <v>12.45</v>
      </c>
      <c r="L194">
        <v>12.32</v>
      </c>
      <c r="M194">
        <v>19.46</v>
      </c>
      <c r="N194">
        <v>3.1</v>
      </c>
      <c r="O194">
        <v>9.07</v>
      </c>
      <c r="P194">
        <v>42.35</v>
      </c>
      <c r="Q194">
        <v>39.69</v>
      </c>
      <c r="R194">
        <v>14.99</v>
      </c>
      <c r="S194">
        <v>9.4700000000000006</v>
      </c>
      <c r="T194">
        <v>9.67</v>
      </c>
      <c r="U194">
        <v>28.48</v>
      </c>
      <c r="V194">
        <v>89.54</v>
      </c>
      <c r="W194">
        <v>20.94</v>
      </c>
      <c r="X194">
        <v>23.92</v>
      </c>
      <c r="Z194">
        <v>32.4</v>
      </c>
      <c r="AB194" s="46"/>
      <c r="AD194" s="46"/>
    </row>
    <row r="195" spans="1:30" x14ac:dyDescent="0.3">
      <c r="A195">
        <v>110011186</v>
      </c>
      <c r="B195" t="s">
        <v>265</v>
      </c>
      <c r="C195">
        <v>16.12</v>
      </c>
      <c r="D195">
        <v>16.34</v>
      </c>
      <c r="E195">
        <v>20.5</v>
      </c>
      <c r="F195">
        <v>15.87</v>
      </c>
      <c r="G195">
        <v>13.44</v>
      </c>
      <c r="H195">
        <v>17.7</v>
      </c>
      <c r="I195">
        <v>14.61</v>
      </c>
      <c r="J195">
        <v>26.59</v>
      </c>
      <c r="K195">
        <v>9.35</v>
      </c>
      <c r="L195">
        <v>14.83</v>
      </c>
      <c r="M195">
        <v>30.54</v>
      </c>
      <c r="N195">
        <v>3.95</v>
      </c>
      <c r="O195">
        <v>12.14</v>
      </c>
      <c r="P195">
        <v>36.74</v>
      </c>
      <c r="Q195">
        <v>40.81</v>
      </c>
      <c r="R195">
        <v>16.649999999999999</v>
      </c>
      <c r="S195">
        <v>6.64</v>
      </c>
      <c r="T195">
        <v>10.75</v>
      </c>
      <c r="U195">
        <v>25.1</v>
      </c>
      <c r="V195">
        <v>48.47</v>
      </c>
      <c r="W195">
        <v>17.62</v>
      </c>
      <c r="X195">
        <v>38.049999999999997</v>
      </c>
      <c r="Y195">
        <v>51.38</v>
      </c>
      <c r="Z195">
        <v>31.85</v>
      </c>
      <c r="AB195" s="46"/>
      <c r="AD195" s="46"/>
    </row>
    <row r="196" spans="1:30" x14ac:dyDescent="0.3">
      <c r="A196">
        <v>110011187</v>
      </c>
      <c r="B196" t="s">
        <v>266</v>
      </c>
      <c r="C196">
        <v>16.86</v>
      </c>
      <c r="D196">
        <v>17.38</v>
      </c>
      <c r="E196">
        <v>14.68</v>
      </c>
      <c r="F196">
        <v>19.04</v>
      </c>
      <c r="G196">
        <v>13.67</v>
      </c>
      <c r="H196">
        <v>17.899999999999999</v>
      </c>
      <c r="I196">
        <v>15.65</v>
      </c>
      <c r="J196">
        <v>30.35</v>
      </c>
      <c r="K196">
        <v>12.71</v>
      </c>
      <c r="L196">
        <v>18.95</v>
      </c>
      <c r="M196">
        <v>15.16</v>
      </c>
      <c r="N196">
        <v>3.94</v>
      </c>
      <c r="O196">
        <v>11.21</v>
      </c>
      <c r="P196">
        <v>57.78</v>
      </c>
      <c r="Q196">
        <v>39.93</v>
      </c>
      <c r="R196">
        <v>16.04</v>
      </c>
      <c r="S196">
        <v>8.8699999999999992</v>
      </c>
      <c r="T196">
        <v>14.94</v>
      </c>
      <c r="U196">
        <v>32.67</v>
      </c>
      <c r="V196">
        <v>90.91</v>
      </c>
      <c r="W196">
        <v>21.04</v>
      </c>
      <c r="X196">
        <v>46.76</v>
      </c>
      <c r="Y196">
        <v>0</v>
      </c>
      <c r="Z196">
        <v>48.92</v>
      </c>
      <c r="AB196" s="46"/>
      <c r="AD196" s="46"/>
    </row>
    <row r="197" spans="1:30" x14ac:dyDescent="0.3">
      <c r="A197">
        <v>110011188</v>
      </c>
      <c r="B197" t="s">
        <v>267</v>
      </c>
      <c r="C197">
        <v>12.39</v>
      </c>
      <c r="D197">
        <v>13.64</v>
      </c>
      <c r="E197">
        <v>12.8</v>
      </c>
      <c r="F197">
        <v>11.93</v>
      </c>
      <c r="G197">
        <v>12.1</v>
      </c>
      <c r="H197">
        <v>12.55</v>
      </c>
      <c r="I197">
        <v>11.68</v>
      </c>
      <c r="J197">
        <v>20.83</v>
      </c>
      <c r="K197">
        <v>8.27</v>
      </c>
      <c r="L197">
        <v>9.93</v>
      </c>
      <c r="M197">
        <v>32.18</v>
      </c>
      <c r="N197">
        <v>2.82</v>
      </c>
      <c r="O197">
        <v>6.31</v>
      </c>
      <c r="P197">
        <v>26.79</v>
      </c>
      <c r="Q197">
        <v>35.11</v>
      </c>
      <c r="R197">
        <v>14.56</v>
      </c>
      <c r="S197">
        <v>7.22</v>
      </c>
      <c r="T197">
        <v>10.66</v>
      </c>
      <c r="U197">
        <v>28.08</v>
      </c>
      <c r="V197">
        <v>78.849999999999994</v>
      </c>
      <c r="W197">
        <v>17.73</v>
      </c>
      <c r="X197">
        <v>33.299999999999997</v>
      </c>
      <c r="Z197">
        <v>28.16</v>
      </c>
      <c r="AB197" s="46"/>
      <c r="AD197" s="46"/>
    </row>
    <row r="198" spans="1:30" x14ac:dyDescent="0.3">
      <c r="A198">
        <v>110011189</v>
      </c>
      <c r="B198" t="s">
        <v>268</v>
      </c>
      <c r="C198">
        <v>17.95</v>
      </c>
      <c r="D198">
        <v>13.23</v>
      </c>
      <c r="E198">
        <v>30.39</v>
      </c>
      <c r="F198">
        <v>20.07</v>
      </c>
      <c r="G198">
        <v>14.17</v>
      </c>
      <c r="H198">
        <v>21.44</v>
      </c>
      <c r="I198">
        <v>16.77</v>
      </c>
      <c r="J198">
        <v>29.4</v>
      </c>
      <c r="K198">
        <v>13.95</v>
      </c>
      <c r="L198">
        <v>12.3</v>
      </c>
      <c r="M198">
        <v>39.56</v>
      </c>
      <c r="N198">
        <v>7.18</v>
      </c>
      <c r="O198">
        <v>14.57</v>
      </c>
      <c r="P198">
        <v>47.06</v>
      </c>
      <c r="Q198">
        <v>42.08</v>
      </c>
      <c r="R198">
        <v>16.45</v>
      </c>
      <c r="S198">
        <v>8.4700000000000006</v>
      </c>
      <c r="T198">
        <v>30.81</v>
      </c>
      <c r="U198">
        <v>28</v>
      </c>
      <c r="V198">
        <v>62.3</v>
      </c>
      <c r="W198">
        <v>21.62</v>
      </c>
      <c r="X198">
        <v>40.21</v>
      </c>
      <c r="Z198">
        <v>49.67</v>
      </c>
      <c r="AB198" s="46"/>
      <c r="AD198" s="46"/>
    </row>
    <row r="199" spans="1:30" x14ac:dyDescent="0.3">
      <c r="A199">
        <v>110021190</v>
      </c>
      <c r="B199" t="s">
        <v>269</v>
      </c>
      <c r="C199">
        <v>18.7</v>
      </c>
      <c r="D199">
        <v>18.28</v>
      </c>
      <c r="E199">
        <v>21.73</v>
      </c>
      <c r="F199">
        <v>20.07</v>
      </c>
      <c r="G199">
        <v>16.07</v>
      </c>
      <c r="H199">
        <v>20.62</v>
      </c>
      <c r="I199">
        <v>17.190000000000001</v>
      </c>
      <c r="J199">
        <v>29.82</v>
      </c>
      <c r="K199">
        <v>14.6</v>
      </c>
      <c r="L199">
        <v>17.28</v>
      </c>
      <c r="M199">
        <v>27.02</v>
      </c>
      <c r="N199">
        <v>4.12</v>
      </c>
      <c r="O199">
        <v>12.05</v>
      </c>
      <c r="P199">
        <v>39.71</v>
      </c>
      <c r="Q199">
        <v>44.92</v>
      </c>
      <c r="R199">
        <v>18.690000000000001</v>
      </c>
      <c r="S199">
        <v>11.67</v>
      </c>
      <c r="T199">
        <v>17.5</v>
      </c>
      <c r="U199">
        <v>27.86</v>
      </c>
      <c r="V199">
        <v>94.51</v>
      </c>
      <c r="W199">
        <v>29.23</v>
      </c>
      <c r="X199">
        <v>40.590000000000003</v>
      </c>
      <c r="Z199">
        <v>36.130000000000003</v>
      </c>
      <c r="AB199" s="46"/>
      <c r="AD199" s="46"/>
    </row>
    <row r="200" spans="1:30" x14ac:dyDescent="0.3">
      <c r="A200">
        <v>110021191</v>
      </c>
      <c r="B200" t="s">
        <v>270</v>
      </c>
      <c r="C200">
        <v>14.96</v>
      </c>
      <c r="D200">
        <v>16.91</v>
      </c>
      <c r="E200">
        <v>18.489999999999998</v>
      </c>
      <c r="F200">
        <v>12.29</v>
      </c>
      <c r="G200">
        <v>17.670000000000002</v>
      </c>
      <c r="H200">
        <v>15.48</v>
      </c>
      <c r="I200">
        <v>13.51</v>
      </c>
      <c r="J200">
        <v>26.49</v>
      </c>
      <c r="K200">
        <v>11.6</v>
      </c>
      <c r="L200">
        <v>11.62</v>
      </c>
      <c r="M200">
        <v>33.03</v>
      </c>
      <c r="N200">
        <v>1.52</v>
      </c>
      <c r="O200">
        <v>10.16</v>
      </c>
      <c r="P200">
        <v>31.8</v>
      </c>
      <c r="Q200">
        <v>41.51</v>
      </c>
      <c r="R200">
        <v>20.82</v>
      </c>
      <c r="S200">
        <v>10.56</v>
      </c>
      <c r="T200">
        <v>10.1</v>
      </c>
      <c r="U200">
        <v>17.75</v>
      </c>
      <c r="V200">
        <v>67.709999999999994</v>
      </c>
      <c r="W200">
        <v>21.92</v>
      </c>
      <c r="X200">
        <v>34.590000000000003</v>
      </c>
      <c r="Y200">
        <v>5.56</v>
      </c>
      <c r="Z200">
        <v>37.340000000000003</v>
      </c>
      <c r="AB200" s="46"/>
      <c r="AD200" s="46"/>
    </row>
    <row r="201" spans="1:30" x14ac:dyDescent="0.3">
      <c r="A201">
        <v>110021192</v>
      </c>
      <c r="B201" t="s">
        <v>271</v>
      </c>
      <c r="C201">
        <v>19.89</v>
      </c>
      <c r="D201">
        <v>19.420000000000002</v>
      </c>
      <c r="E201">
        <v>35.729999999999997</v>
      </c>
      <c r="F201">
        <v>21.42</v>
      </c>
      <c r="G201">
        <v>11</v>
      </c>
      <c r="H201">
        <v>20.170000000000002</v>
      </c>
      <c r="I201">
        <v>19.87</v>
      </c>
      <c r="J201">
        <v>23.17</v>
      </c>
      <c r="K201">
        <v>12.98</v>
      </c>
      <c r="L201">
        <v>19.86</v>
      </c>
      <c r="M201">
        <v>34.39</v>
      </c>
      <c r="N201">
        <v>7.84</v>
      </c>
      <c r="O201">
        <v>18.29</v>
      </c>
      <c r="P201">
        <v>67.19</v>
      </c>
      <c r="Q201">
        <v>41.97</v>
      </c>
      <c r="R201">
        <v>12.99</v>
      </c>
      <c r="S201">
        <v>9.69</v>
      </c>
      <c r="T201">
        <v>20.239999999999998</v>
      </c>
      <c r="U201">
        <v>51.69</v>
      </c>
      <c r="V201" t="s">
        <v>73</v>
      </c>
      <c r="W201">
        <v>28.13</v>
      </c>
      <c r="X201">
        <v>38.979999999999997</v>
      </c>
      <c r="Z201">
        <v>37.409999999999997</v>
      </c>
      <c r="AB201" s="46"/>
      <c r="AD201" s="46"/>
    </row>
    <row r="202" spans="1:30" x14ac:dyDescent="0.3">
      <c r="A202">
        <v>110021193</v>
      </c>
      <c r="B202" t="s">
        <v>272</v>
      </c>
      <c r="C202">
        <v>15.66</v>
      </c>
      <c r="D202">
        <v>13.15</v>
      </c>
      <c r="E202">
        <v>29.56</v>
      </c>
      <c r="F202">
        <v>15.96</v>
      </c>
      <c r="G202">
        <v>12.38</v>
      </c>
      <c r="H202">
        <v>16.34</v>
      </c>
      <c r="I202">
        <v>16.32</v>
      </c>
      <c r="J202">
        <v>20.059999999999999</v>
      </c>
      <c r="K202">
        <v>12.34</v>
      </c>
      <c r="L202">
        <v>13.07</v>
      </c>
      <c r="M202">
        <v>25.21</v>
      </c>
      <c r="N202">
        <v>3.7</v>
      </c>
      <c r="O202">
        <v>8.67</v>
      </c>
      <c r="P202">
        <v>78.22</v>
      </c>
      <c r="Q202">
        <v>39.56</v>
      </c>
      <c r="R202">
        <v>15.05</v>
      </c>
      <c r="S202">
        <v>10.77</v>
      </c>
      <c r="T202">
        <v>14.88</v>
      </c>
      <c r="U202">
        <v>31.02</v>
      </c>
      <c r="V202" t="s">
        <v>73</v>
      </c>
      <c r="W202">
        <v>26.57</v>
      </c>
      <c r="X202">
        <v>39.97</v>
      </c>
      <c r="Z202">
        <v>45.54</v>
      </c>
      <c r="AB202" s="46"/>
      <c r="AD202" s="46"/>
    </row>
    <row r="203" spans="1:30" x14ac:dyDescent="0.3">
      <c r="A203">
        <v>110021194</v>
      </c>
      <c r="B203" t="s">
        <v>273</v>
      </c>
      <c r="C203">
        <v>21.12</v>
      </c>
      <c r="D203">
        <v>23.62</v>
      </c>
      <c r="E203">
        <v>30.14</v>
      </c>
      <c r="F203">
        <v>22.04</v>
      </c>
      <c r="G203">
        <v>16.39</v>
      </c>
      <c r="H203">
        <v>21.57</v>
      </c>
      <c r="I203">
        <v>19.739999999999998</v>
      </c>
      <c r="J203">
        <v>28.65</v>
      </c>
      <c r="K203">
        <v>14.09</v>
      </c>
      <c r="L203">
        <v>20.27</v>
      </c>
      <c r="M203">
        <v>41.57</v>
      </c>
      <c r="N203">
        <v>3.49</v>
      </c>
      <c r="O203">
        <v>16.18</v>
      </c>
      <c r="P203">
        <v>61.6</v>
      </c>
      <c r="Q203">
        <v>47.16</v>
      </c>
      <c r="R203">
        <v>19.489999999999998</v>
      </c>
      <c r="S203">
        <v>13.01</v>
      </c>
      <c r="T203">
        <v>19.57</v>
      </c>
      <c r="U203">
        <v>36.1</v>
      </c>
      <c r="V203">
        <v>81.36</v>
      </c>
      <c r="W203">
        <v>32.57</v>
      </c>
      <c r="X203">
        <v>60.77</v>
      </c>
      <c r="Z203">
        <v>48.16</v>
      </c>
      <c r="AB203" s="46"/>
      <c r="AD203" s="46"/>
    </row>
    <row r="204" spans="1:30" x14ac:dyDescent="0.3">
      <c r="A204">
        <v>110031195</v>
      </c>
      <c r="B204" t="s">
        <v>274</v>
      </c>
      <c r="C204">
        <v>13.72</v>
      </c>
      <c r="D204">
        <v>14.12</v>
      </c>
      <c r="E204">
        <v>15.87</v>
      </c>
      <c r="F204">
        <v>12.18</v>
      </c>
      <c r="G204">
        <v>16.149999999999999</v>
      </c>
      <c r="H204">
        <v>14.66</v>
      </c>
      <c r="I204">
        <v>12.56</v>
      </c>
      <c r="J204">
        <v>27.71</v>
      </c>
      <c r="K204">
        <v>7.75</v>
      </c>
      <c r="L204">
        <v>9.7799999999999994</v>
      </c>
      <c r="M204">
        <v>28.43</v>
      </c>
      <c r="N204">
        <v>2.65</v>
      </c>
      <c r="O204">
        <v>7.61</v>
      </c>
      <c r="P204">
        <v>48.3</v>
      </c>
      <c r="Q204">
        <v>36.119999999999997</v>
      </c>
      <c r="R204">
        <v>19.940000000000001</v>
      </c>
      <c r="S204">
        <v>7.23</v>
      </c>
      <c r="T204">
        <v>8.8000000000000007</v>
      </c>
      <c r="U204">
        <v>21.54</v>
      </c>
      <c r="V204">
        <v>30.96</v>
      </c>
      <c r="W204">
        <v>17.72</v>
      </c>
      <c r="X204">
        <v>31.94</v>
      </c>
      <c r="Z204">
        <v>34.68</v>
      </c>
      <c r="AB204" s="46"/>
      <c r="AD204" s="46"/>
    </row>
    <row r="205" spans="1:30" x14ac:dyDescent="0.3">
      <c r="A205">
        <v>110031196</v>
      </c>
      <c r="B205" t="s">
        <v>275</v>
      </c>
      <c r="C205">
        <v>9.7100000000000009</v>
      </c>
      <c r="D205">
        <v>10.26</v>
      </c>
      <c r="E205">
        <v>9.48</v>
      </c>
      <c r="F205">
        <v>9.5500000000000007</v>
      </c>
      <c r="G205">
        <v>9.77</v>
      </c>
      <c r="H205">
        <v>10.64</v>
      </c>
      <c r="I205">
        <v>8.73</v>
      </c>
      <c r="J205">
        <v>20.14</v>
      </c>
      <c r="K205">
        <v>5.6</v>
      </c>
      <c r="L205">
        <v>8.07</v>
      </c>
      <c r="M205">
        <v>26.26</v>
      </c>
      <c r="N205">
        <v>2.92</v>
      </c>
      <c r="O205">
        <v>7.45</v>
      </c>
      <c r="P205">
        <v>5.33</v>
      </c>
      <c r="Q205">
        <v>27.05</v>
      </c>
      <c r="R205">
        <v>10.89</v>
      </c>
      <c r="S205">
        <v>4.92</v>
      </c>
      <c r="T205">
        <v>13.03</v>
      </c>
      <c r="U205">
        <v>30.31</v>
      </c>
      <c r="V205">
        <v>23.26</v>
      </c>
      <c r="W205">
        <v>16.45</v>
      </c>
      <c r="X205">
        <v>37.369999999999997</v>
      </c>
      <c r="Z205">
        <v>34.22</v>
      </c>
      <c r="AB205" s="46"/>
      <c r="AD205" s="46"/>
    </row>
    <row r="206" spans="1:30" x14ac:dyDescent="0.3">
      <c r="A206">
        <v>110031197</v>
      </c>
      <c r="B206" t="s">
        <v>276</v>
      </c>
      <c r="C206">
        <v>11.17</v>
      </c>
      <c r="D206">
        <v>10.58</v>
      </c>
      <c r="E206">
        <v>5.56</v>
      </c>
      <c r="F206">
        <v>10.4</v>
      </c>
      <c r="G206">
        <v>16.71</v>
      </c>
      <c r="H206">
        <v>12.5</v>
      </c>
      <c r="I206">
        <v>10.199999999999999</v>
      </c>
      <c r="J206">
        <v>21.96</v>
      </c>
      <c r="K206">
        <v>9.89</v>
      </c>
      <c r="L206">
        <v>4.4800000000000004</v>
      </c>
      <c r="M206">
        <v>28.82</v>
      </c>
      <c r="N206">
        <v>1.59</v>
      </c>
      <c r="O206">
        <v>5.59</v>
      </c>
      <c r="P206">
        <v>37.5</v>
      </c>
      <c r="Q206">
        <v>31.02</v>
      </c>
      <c r="R206">
        <v>20.29</v>
      </c>
      <c r="S206">
        <v>9.2899999999999991</v>
      </c>
      <c r="T206">
        <v>3.66</v>
      </c>
      <c r="U206">
        <v>19.7</v>
      </c>
      <c r="V206">
        <v>40.549999999999997</v>
      </c>
      <c r="W206">
        <v>15.59</v>
      </c>
      <c r="X206">
        <v>31.95</v>
      </c>
      <c r="Z206">
        <v>29.5</v>
      </c>
      <c r="AB206" s="46"/>
      <c r="AD206" s="46"/>
    </row>
    <row r="207" spans="1:30" x14ac:dyDescent="0.3">
      <c r="A207">
        <v>110031198</v>
      </c>
      <c r="B207" t="s">
        <v>277</v>
      </c>
      <c r="C207">
        <v>12.05</v>
      </c>
      <c r="D207">
        <v>11.81</v>
      </c>
      <c r="E207">
        <v>8.1199999999999992</v>
      </c>
      <c r="F207">
        <v>12.66</v>
      </c>
      <c r="G207">
        <v>12.78</v>
      </c>
      <c r="H207">
        <v>12.78</v>
      </c>
      <c r="I207">
        <v>11.5</v>
      </c>
      <c r="J207">
        <v>21.17</v>
      </c>
      <c r="K207">
        <v>8.4499999999999993</v>
      </c>
      <c r="L207">
        <v>9.93</v>
      </c>
      <c r="M207">
        <v>26.99</v>
      </c>
      <c r="N207">
        <v>1.88</v>
      </c>
      <c r="O207">
        <v>7.78</v>
      </c>
      <c r="P207">
        <v>18</v>
      </c>
      <c r="Q207">
        <v>32.17</v>
      </c>
      <c r="R207">
        <v>15.55</v>
      </c>
      <c r="S207">
        <v>9.9</v>
      </c>
      <c r="T207">
        <v>8.25</v>
      </c>
      <c r="U207">
        <v>22.71</v>
      </c>
      <c r="V207">
        <v>47.13</v>
      </c>
      <c r="W207">
        <v>18.75</v>
      </c>
      <c r="X207">
        <v>27.6</v>
      </c>
      <c r="Z207">
        <v>39.94</v>
      </c>
      <c r="AB207" s="46"/>
      <c r="AD207" s="46"/>
    </row>
    <row r="208" spans="1:30" x14ac:dyDescent="0.3">
      <c r="A208">
        <v>110041199</v>
      </c>
      <c r="B208" t="s">
        <v>278</v>
      </c>
      <c r="C208">
        <v>12.43</v>
      </c>
      <c r="D208">
        <v>10.97</v>
      </c>
      <c r="E208">
        <v>9.43</v>
      </c>
      <c r="F208">
        <v>12.15</v>
      </c>
      <c r="G208">
        <v>17.18</v>
      </c>
      <c r="H208">
        <v>13.7</v>
      </c>
      <c r="I208">
        <v>12.15</v>
      </c>
      <c r="J208">
        <v>25.02</v>
      </c>
      <c r="K208">
        <v>10.25</v>
      </c>
      <c r="L208">
        <v>6.21</v>
      </c>
      <c r="M208">
        <v>28.34</v>
      </c>
      <c r="N208">
        <v>1.84</v>
      </c>
      <c r="O208">
        <v>6.83</v>
      </c>
      <c r="P208">
        <v>36.78</v>
      </c>
      <c r="Q208">
        <v>37.97</v>
      </c>
      <c r="R208">
        <v>20.2</v>
      </c>
      <c r="S208">
        <v>8.57</v>
      </c>
      <c r="T208">
        <v>7.4</v>
      </c>
      <c r="U208">
        <v>18.91</v>
      </c>
      <c r="V208">
        <v>45.11</v>
      </c>
      <c r="W208">
        <v>15.79</v>
      </c>
      <c r="X208">
        <v>25.23</v>
      </c>
      <c r="Z208">
        <v>34.54</v>
      </c>
      <c r="AB208" s="46"/>
      <c r="AD208" s="46"/>
    </row>
    <row r="209" spans="1:30" x14ac:dyDescent="0.3">
      <c r="A209">
        <v>110041200</v>
      </c>
      <c r="B209" t="s">
        <v>279</v>
      </c>
      <c r="C209">
        <v>13.59</v>
      </c>
      <c r="D209">
        <v>15.49</v>
      </c>
      <c r="E209">
        <v>15.6</v>
      </c>
      <c r="F209">
        <v>11.87</v>
      </c>
      <c r="G209">
        <v>14.39</v>
      </c>
      <c r="H209">
        <v>13</v>
      </c>
      <c r="I209">
        <v>13.12</v>
      </c>
      <c r="J209">
        <v>22.28</v>
      </c>
      <c r="K209">
        <v>7.06</v>
      </c>
      <c r="L209">
        <v>10.11</v>
      </c>
      <c r="M209">
        <v>36.32</v>
      </c>
      <c r="N209">
        <v>2.4700000000000002</v>
      </c>
      <c r="O209">
        <v>7.34</v>
      </c>
      <c r="P209">
        <v>29.31</v>
      </c>
      <c r="Q209">
        <v>35.75</v>
      </c>
      <c r="R209">
        <v>17.149999999999999</v>
      </c>
      <c r="S209">
        <v>10.02</v>
      </c>
      <c r="T209">
        <v>9.3699999999999992</v>
      </c>
      <c r="U209">
        <v>24.11</v>
      </c>
      <c r="V209">
        <v>98.51</v>
      </c>
      <c r="W209">
        <v>15.27</v>
      </c>
      <c r="X209">
        <v>22.24</v>
      </c>
      <c r="Z209">
        <v>38.39</v>
      </c>
      <c r="AB209" s="46"/>
      <c r="AD209" s="46"/>
    </row>
    <row r="210" spans="1:30" x14ac:dyDescent="0.3">
      <c r="A210">
        <v>110041201</v>
      </c>
      <c r="B210" t="s">
        <v>280</v>
      </c>
      <c r="C210">
        <v>11.86</v>
      </c>
      <c r="D210">
        <v>12.08</v>
      </c>
      <c r="E210">
        <v>15.79</v>
      </c>
      <c r="F210">
        <v>10.46</v>
      </c>
      <c r="G210">
        <v>12.85</v>
      </c>
      <c r="H210">
        <v>11.67</v>
      </c>
      <c r="I210">
        <v>11.94</v>
      </c>
      <c r="J210">
        <v>24.89</v>
      </c>
      <c r="K210">
        <v>8.42</v>
      </c>
      <c r="L210">
        <v>7.18</v>
      </c>
      <c r="M210">
        <v>34.840000000000003</v>
      </c>
      <c r="N210">
        <v>2.41</v>
      </c>
      <c r="O210">
        <v>6.69</v>
      </c>
      <c r="P210">
        <v>24.22</v>
      </c>
      <c r="Q210">
        <v>33.369999999999997</v>
      </c>
      <c r="R210">
        <v>14.84</v>
      </c>
      <c r="S210">
        <v>8.43</v>
      </c>
      <c r="T210">
        <v>12.03</v>
      </c>
      <c r="U210">
        <v>18.98</v>
      </c>
      <c r="V210">
        <v>79.900000000000006</v>
      </c>
      <c r="W210">
        <v>22.84</v>
      </c>
      <c r="X210">
        <v>35.17</v>
      </c>
      <c r="Z210">
        <v>33.409999999999997</v>
      </c>
      <c r="AB210" s="46"/>
      <c r="AD210" s="46"/>
    </row>
    <row r="211" spans="1:30" x14ac:dyDescent="0.3">
      <c r="A211">
        <v>110041202</v>
      </c>
      <c r="B211" t="s">
        <v>281</v>
      </c>
      <c r="C211">
        <v>14.13</v>
      </c>
      <c r="D211">
        <v>15.1</v>
      </c>
      <c r="E211">
        <v>14.53</v>
      </c>
      <c r="F211">
        <v>12.76</v>
      </c>
      <c r="G211">
        <v>16.37</v>
      </c>
      <c r="H211">
        <v>14.48</v>
      </c>
      <c r="I211">
        <v>13.34</v>
      </c>
      <c r="J211">
        <v>27.15</v>
      </c>
      <c r="K211">
        <v>8.64</v>
      </c>
      <c r="L211">
        <v>10.36</v>
      </c>
      <c r="M211">
        <v>31.63</v>
      </c>
      <c r="N211">
        <v>2.13</v>
      </c>
      <c r="O211">
        <v>8.64</v>
      </c>
      <c r="P211">
        <v>37.93</v>
      </c>
      <c r="Q211">
        <v>42.56</v>
      </c>
      <c r="R211">
        <v>19.78</v>
      </c>
      <c r="S211">
        <v>7.18</v>
      </c>
      <c r="T211">
        <v>9.42</v>
      </c>
      <c r="U211">
        <v>21.91</v>
      </c>
      <c r="V211">
        <v>57.72</v>
      </c>
      <c r="W211">
        <v>16.36</v>
      </c>
      <c r="X211">
        <v>26.43</v>
      </c>
      <c r="Y211">
        <v>3.29</v>
      </c>
      <c r="Z211">
        <v>27.47</v>
      </c>
      <c r="AB211" s="46"/>
      <c r="AD211" s="46"/>
    </row>
    <row r="212" spans="1:30" x14ac:dyDescent="0.3">
      <c r="A212">
        <v>110041203</v>
      </c>
      <c r="B212" t="s">
        <v>282</v>
      </c>
      <c r="C212">
        <v>12.97</v>
      </c>
      <c r="D212">
        <v>12.72</v>
      </c>
      <c r="E212">
        <v>12.84</v>
      </c>
      <c r="F212">
        <v>12.06</v>
      </c>
      <c r="G212">
        <v>15.91</v>
      </c>
      <c r="H212">
        <v>14.11</v>
      </c>
      <c r="I212">
        <v>12.12</v>
      </c>
      <c r="J212">
        <v>24.09</v>
      </c>
      <c r="K212">
        <v>8.02</v>
      </c>
      <c r="L212">
        <v>9.42</v>
      </c>
      <c r="M212">
        <v>28.02</v>
      </c>
      <c r="N212">
        <v>2.36</v>
      </c>
      <c r="O212">
        <v>6.77</v>
      </c>
      <c r="P212">
        <v>33.700000000000003</v>
      </c>
      <c r="Q212">
        <v>38.97</v>
      </c>
      <c r="R212">
        <v>19.29</v>
      </c>
      <c r="S212">
        <v>5.89</v>
      </c>
      <c r="T212">
        <v>8</v>
      </c>
      <c r="U212">
        <v>18.77</v>
      </c>
      <c r="V212">
        <v>51.36</v>
      </c>
      <c r="W212">
        <v>13.71</v>
      </c>
      <c r="X212">
        <v>24.75</v>
      </c>
      <c r="Y212">
        <v>4.4000000000000004</v>
      </c>
      <c r="Z212">
        <v>30.25</v>
      </c>
      <c r="AB212" s="46"/>
      <c r="AD212" s="46"/>
    </row>
    <row r="213" spans="1:30" x14ac:dyDescent="0.3">
      <c r="A213">
        <v>110041204</v>
      </c>
      <c r="B213" t="s">
        <v>283</v>
      </c>
      <c r="C213">
        <v>22.9</v>
      </c>
      <c r="D213">
        <v>22.32</v>
      </c>
      <c r="E213">
        <v>27.7</v>
      </c>
      <c r="F213">
        <v>23.46</v>
      </c>
      <c r="G213">
        <v>16.149999999999999</v>
      </c>
      <c r="H213">
        <v>21.88</v>
      </c>
      <c r="I213">
        <v>24.18</v>
      </c>
      <c r="J213">
        <v>27.35</v>
      </c>
      <c r="K213">
        <v>23.63</v>
      </c>
      <c r="L213">
        <v>16.329999999999998</v>
      </c>
      <c r="M213">
        <v>38.75</v>
      </c>
      <c r="N213">
        <v>5.37</v>
      </c>
      <c r="O213">
        <v>16.2</v>
      </c>
      <c r="P213">
        <v>38.630000000000003</v>
      </c>
      <c r="Q213">
        <v>51.83</v>
      </c>
      <c r="R213">
        <v>19.72</v>
      </c>
      <c r="S213">
        <v>20.6</v>
      </c>
      <c r="T213">
        <v>15.88</v>
      </c>
      <c r="U213">
        <v>26.13</v>
      </c>
      <c r="V213">
        <v>41.93</v>
      </c>
      <c r="W213">
        <v>25.86</v>
      </c>
      <c r="X213">
        <v>37.590000000000003</v>
      </c>
      <c r="Y213">
        <v>0</v>
      </c>
      <c r="Z213">
        <v>34.729999999999997</v>
      </c>
      <c r="AB213" s="46"/>
      <c r="AD213" s="46"/>
    </row>
    <row r="214" spans="1:30" x14ac:dyDescent="0.3">
      <c r="A214">
        <v>110041205</v>
      </c>
      <c r="B214" t="s">
        <v>284</v>
      </c>
      <c r="C214">
        <v>13.17</v>
      </c>
      <c r="D214">
        <v>13.48</v>
      </c>
      <c r="E214">
        <v>13.28</v>
      </c>
      <c r="F214">
        <v>13.03</v>
      </c>
      <c r="G214">
        <v>13.12</v>
      </c>
      <c r="H214">
        <v>13.31</v>
      </c>
      <c r="I214">
        <v>12.89</v>
      </c>
      <c r="J214">
        <v>21.84</v>
      </c>
      <c r="K214">
        <v>11.19</v>
      </c>
      <c r="L214">
        <v>8.27</v>
      </c>
      <c r="M214">
        <v>34.5</v>
      </c>
      <c r="N214">
        <v>2.46</v>
      </c>
      <c r="O214">
        <v>9.8000000000000007</v>
      </c>
      <c r="P214">
        <v>34.9</v>
      </c>
      <c r="Q214">
        <v>36.369999999999997</v>
      </c>
      <c r="R214">
        <v>15.45</v>
      </c>
      <c r="S214">
        <v>9.91</v>
      </c>
      <c r="T214">
        <v>9.61</v>
      </c>
      <c r="U214">
        <v>25.55</v>
      </c>
      <c r="V214">
        <v>87.5</v>
      </c>
      <c r="W214">
        <v>16.54</v>
      </c>
      <c r="X214">
        <v>20.079999999999998</v>
      </c>
      <c r="Y214">
        <v>0</v>
      </c>
      <c r="Z214">
        <v>30.54</v>
      </c>
      <c r="AB214" s="46"/>
      <c r="AD214" s="46"/>
    </row>
    <row r="215" spans="1:30" x14ac:dyDescent="0.3">
      <c r="A215">
        <v>111011206</v>
      </c>
      <c r="B215" t="s">
        <v>285</v>
      </c>
      <c r="C215">
        <v>12.17</v>
      </c>
      <c r="D215">
        <v>11.28</v>
      </c>
      <c r="E215">
        <v>9.52</v>
      </c>
      <c r="F215">
        <v>12.49</v>
      </c>
      <c r="G215">
        <v>13.7</v>
      </c>
      <c r="H215">
        <v>13.42</v>
      </c>
      <c r="I215">
        <v>11.43</v>
      </c>
      <c r="J215">
        <v>24.59</v>
      </c>
      <c r="K215">
        <v>11.43</v>
      </c>
      <c r="L215">
        <v>6.23</v>
      </c>
      <c r="M215">
        <v>23.63</v>
      </c>
      <c r="N215">
        <v>2.69</v>
      </c>
      <c r="O215">
        <v>8.7799999999999994</v>
      </c>
      <c r="P215">
        <v>34.18</v>
      </c>
      <c r="Q215">
        <v>34.47</v>
      </c>
      <c r="R215">
        <v>16.03</v>
      </c>
      <c r="S215">
        <v>8.19</v>
      </c>
      <c r="T215">
        <v>7.02</v>
      </c>
      <c r="U215">
        <v>23.5</v>
      </c>
      <c r="V215">
        <v>58.69</v>
      </c>
      <c r="W215">
        <v>13.92</v>
      </c>
      <c r="X215">
        <v>21.43</v>
      </c>
      <c r="Y215">
        <v>30.28</v>
      </c>
      <c r="Z215">
        <v>27.43</v>
      </c>
      <c r="AB215" s="46"/>
      <c r="AD215" s="46"/>
    </row>
    <row r="216" spans="1:30" x14ac:dyDescent="0.3">
      <c r="A216">
        <v>111011207</v>
      </c>
      <c r="B216" t="s">
        <v>286</v>
      </c>
      <c r="C216">
        <v>14.26</v>
      </c>
      <c r="D216">
        <v>9.0500000000000007</v>
      </c>
      <c r="E216">
        <v>13.81</v>
      </c>
      <c r="F216">
        <v>14.02</v>
      </c>
      <c r="G216">
        <v>18.43</v>
      </c>
      <c r="H216">
        <v>16.75</v>
      </c>
      <c r="I216">
        <v>13.99</v>
      </c>
      <c r="J216">
        <v>29.24</v>
      </c>
      <c r="K216">
        <v>12.31</v>
      </c>
      <c r="L216">
        <v>3.49</v>
      </c>
      <c r="M216">
        <v>26.6</v>
      </c>
      <c r="N216">
        <v>1.17</v>
      </c>
      <c r="O216">
        <v>6.1</v>
      </c>
      <c r="P216">
        <v>38.46</v>
      </c>
      <c r="Q216">
        <v>41.54</v>
      </c>
      <c r="R216">
        <v>22.03</v>
      </c>
      <c r="S216">
        <v>10.52</v>
      </c>
      <c r="T216">
        <v>9.92</v>
      </c>
      <c r="U216">
        <v>15.51</v>
      </c>
      <c r="V216">
        <v>55.63</v>
      </c>
      <c r="W216">
        <v>17.68</v>
      </c>
      <c r="X216">
        <v>22.68</v>
      </c>
      <c r="Z216">
        <v>33.28</v>
      </c>
      <c r="AB216" s="46"/>
      <c r="AD216" s="46"/>
    </row>
    <row r="217" spans="1:30" x14ac:dyDescent="0.3">
      <c r="A217">
        <v>111011208</v>
      </c>
      <c r="B217" t="s">
        <v>287</v>
      </c>
      <c r="C217">
        <v>9.3699999999999992</v>
      </c>
      <c r="D217">
        <v>7.26</v>
      </c>
      <c r="E217">
        <v>9.49</v>
      </c>
      <c r="F217">
        <v>9.18</v>
      </c>
      <c r="G217">
        <v>12.79</v>
      </c>
      <c r="H217">
        <v>10.54</v>
      </c>
      <c r="I217">
        <v>9.4499999999999993</v>
      </c>
      <c r="J217">
        <v>18.920000000000002</v>
      </c>
      <c r="K217">
        <v>9.5500000000000007</v>
      </c>
      <c r="L217">
        <v>4.3099999999999996</v>
      </c>
      <c r="M217">
        <v>19.61</v>
      </c>
      <c r="N217">
        <v>1.9</v>
      </c>
      <c r="O217">
        <v>7.7</v>
      </c>
      <c r="P217">
        <v>25.42</v>
      </c>
      <c r="Q217">
        <v>30.17</v>
      </c>
      <c r="R217">
        <v>15.07</v>
      </c>
      <c r="S217">
        <v>6.54</v>
      </c>
      <c r="T217">
        <v>5.41</v>
      </c>
      <c r="U217">
        <v>15.91</v>
      </c>
      <c r="V217">
        <v>40.93</v>
      </c>
      <c r="W217">
        <v>11.4</v>
      </c>
      <c r="X217">
        <v>20.49</v>
      </c>
      <c r="Y217">
        <v>16.82</v>
      </c>
      <c r="Z217">
        <v>27.47</v>
      </c>
      <c r="AB217" s="46"/>
      <c r="AD217" s="46"/>
    </row>
    <row r="218" spans="1:30" x14ac:dyDescent="0.3">
      <c r="A218">
        <v>111011209</v>
      </c>
      <c r="B218" t="s">
        <v>288</v>
      </c>
      <c r="C218">
        <v>10.43</v>
      </c>
      <c r="D218">
        <v>9.4</v>
      </c>
      <c r="E218">
        <v>11.31</v>
      </c>
      <c r="F218">
        <v>9.8800000000000008</v>
      </c>
      <c r="G218">
        <v>12.99</v>
      </c>
      <c r="H218">
        <v>11.03</v>
      </c>
      <c r="I218">
        <v>10.42</v>
      </c>
      <c r="J218">
        <v>21.09</v>
      </c>
      <c r="K218">
        <v>8.52</v>
      </c>
      <c r="L218">
        <v>6.53</v>
      </c>
      <c r="M218">
        <v>21.92</v>
      </c>
      <c r="N218">
        <v>1.86</v>
      </c>
      <c r="O218">
        <v>7.21</v>
      </c>
      <c r="P218">
        <v>29.58</v>
      </c>
      <c r="Q218">
        <v>31.38</v>
      </c>
      <c r="R218">
        <v>15.27</v>
      </c>
      <c r="S218">
        <v>7.29</v>
      </c>
      <c r="T218">
        <v>6.21</v>
      </c>
      <c r="U218">
        <v>19.850000000000001</v>
      </c>
      <c r="V218">
        <v>54.13</v>
      </c>
      <c r="W218">
        <v>11.47</v>
      </c>
      <c r="X218">
        <v>17.440000000000001</v>
      </c>
      <c r="Y218">
        <v>19.04</v>
      </c>
      <c r="Z218">
        <v>20.07</v>
      </c>
      <c r="AB218" s="46"/>
      <c r="AD218" s="46"/>
    </row>
    <row r="219" spans="1:30" x14ac:dyDescent="0.3">
      <c r="A219">
        <v>111011210</v>
      </c>
      <c r="B219" t="s">
        <v>289</v>
      </c>
      <c r="C219">
        <v>20</v>
      </c>
      <c r="D219">
        <v>19.27</v>
      </c>
      <c r="E219">
        <v>10.46</v>
      </c>
      <c r="F219">
        <v>20.38</v>
      </c>
      <c r="G219">
        <v>26.33</v>
      </c>
      <c r="H219">
        <v>22.1</v>
      </c>
      <c r="I219">
        <v>18.440000000000001</v>
      </c>
      <c r="J219">
        <v>42.88</v>
      </c>
      <c r="K219">
        <v>15.97</v>
      </c>
      <c r="L219">
        <v>12.21</v>
      </c>
      <c r="M219">
        <v>32.22</v>
      </c>
      <c r="N219">
        <v>4.29</v>
      </c>
      <c r="O219">
        <v>6.71</v>
      </c>
      <c r="P219">
        <v>34.880000000000003</v>
      </c>
      <c r="Q219">
        <v>47.13</v>
      </c>
      <c r="R219">
        <v>30.46</v>
      </c>
      <c r="S219">
        <v>12.74</v>
      </c>
      <c r="T219">
        <v>9.31</v>
      </c>
      <c r="U219">
        <v>26.97</v>
      </c>
      <c r="V219">
        <v>39.700000000000003</v>
      </c>
      <c r="W219">
        <v>23.82</v>
      </c>
      <c r="X219">
        <v>43.36</v>
      </c>
      <c r="Y219">
        <v>18.89</v>
      </c>
      <c r="Z219">
        <v>44.88</v>
      </c>
      <c r="AB219" s="46"/>
      <c r="AD219" s="46"/>
    </row>
    <row r="220" spans="1:30" x14ac:dyDescent="0.3">
      <c r="A220">
        <v>111011211</v>
      </c>
      <c r="B220" t="s">
        <v>290</v>
      </c>
      <c r="C220">
        <v>6.8</v>
      </c>
      <c r="D220">
        <v>2.2999999999999998</v>
      </c>
      <c r="E220">
        <v>2.06</v>
      </c>
      <c r="F220">
        <v>8.92</v>
      </c>
      <c r="G220">
        <v>8.56</v>
      </c>
      <c r="H220">
        <v>9.17</v>
      </c>
      <c r="I220">
        <v>6.87</v>
      </c>
      <c r="J220">
        <v>16.95</v>
      </c>
      <c r="K220">
        <v>10.79</v>
      </c>
      <c r="L220">
        <v>1.61</v>
      </c>
      <c r="M220">
        <v>8.3000000000000007</v>
      </c>
      <c r="N220">
        <v>1.0900000000000001</v>
      </c>
      <c r="O220">
        <v>6.52</v>
      </c>
      <c r="P220">
        <v>13.64</v>
      </c>
      <c r="Q220">
        <v>29.29</v>
      </c>
      <c r="R220">
        <v>9.7100000000000009</v>
      </c>
      <c r="S220">
        <v>6.1</v>
      </c>
      <c r="T220">
        <v>6.69</v>
      </c>
      <c r="U220">
        <v>6.5</v>
      </c>
      <c r="V220" t="s">
        <v>73</v>
      </c>
      <c r="W220">
        <v>10.38</v>
      </c>
      <c r="X220">
        <v>5.47</v>
      </c>
      <c r="Z220">
        <v>12.82</v>
      </c>
      <c r="AB220" s="46"/>
      <c r="AD220" s="46"/>
    </row>
    <row r="221" spans="1:30" x14ac:dyDescent="0.3">
      <c r="A221">
        <v>111011212</v>
      </c>
      <c r="B221" t="s">
        <v>291</v>
      </c>
      <c r="C221">
        <v>12.44</v>
      </c>
      <c r="D221">
        <v>10.77</v>
      </c>
      <c r="E221">
        <v>11.22</v>
      </c>
      <c r="F221">
        <v>12.59</v>
      </c>
      <c r="G221">
        <v>14.01</v>
      </c>
      <c r="H221">
        <v>14.07</v>
      </c>
      <c r="I221">
        <v>11.77</v>
      </c>
      <c r="J221">
        <v>23.73</v>
      </c>
      <c r="K221">
        <v>11.48</v>
      </c>
      <c r="L221">
        <v>6.86</v>
      </c>
      <c r="M221">
        <v>23.9</v>
      </c>
      <c r="N221">
        <v>2.65</v>
      </c>
      <c r="O221">
        <v>7.32</v>
      </c>
      <c r="P221">
        <v>37.14</v>
      </c>
      <c r="Q221">
        <v>35.9</v>
      </c>
      <c r="R221">
        <v>16.54</v>
      </c>
      <c r="S221">
        <v>8.59</v>
      </c>
      <c r="T221">
        <v>8.0399999999999991</v>
      </c>
      <c r="U221">
        <v>21.15</v>
      </c>
      <c r="V221">
        <v>63.16</v>
      </c>
      <c r="W221">
        <v>15.84</v>
      </c>
      <c r="X221">
        <v>18.12</v>
      </c>
      <c r="Y221">
        <v>10.53</v>
      </c>
      <c r="Z221">
        <v>26.79</v>
      </c>
      <c r="AB221" s="46"/>
      <c r="AD221" s="46"/>
    </row>
    <row r="222" spans="1:30" x14ac:dyDescent="0.3">
      <c r="A222">
        <v>111011213</v>
      </c>
      <c r="B222" t="s">
        <v>292</v>
      </c>
      <c r="C222">
        <v>5.59</v>
      </c>
      <c r="D222">
        <v>3.07</v>
      </c>
      <c r="E222">
        <v>5.66</v>
      </c>
      <c r="F222">
        <v>5.81</v>
      </c>
      <c r="G222">
        <v>7.74</v>
      </c>
      <c r="H222">
        <v>6.18</v>
      </c>
      <c r="I222">
        <v>6.33</v>
      </c>
      <c r="J222">
        <v>14.02</v>
      </c>
      <c r="K222">
        <v>6.34</v>
      </c>
      <c r="L222">
        <v>1.99</v>
      </c>
      <c r="M222">
        <v>13.38</v>
      </c>
      <c r="N222">
        <v>0.96</v>
      </c>
      <c r="O222">
        <v>4.93</v>
      </c>
      <c r="P222">
        <v>19.2</v>
      </c>
      <c r="Q222">
        <v>20.38</v>
      </c>
      <c r="R222">
        <v>9.42</v>
      </c>
      <c r="S222">
        <v>5.17</v>
      </c>
      <c r="T222">
        <v>4.34</v>
      </c>
      <c r="U222">
        <v>11.07</v>
      </c>
      <c r="V222" t="s">
        <v>73</v>
      </c>
      <c r="W222">
        <v>6.99</v>
      </c>
      <c r="X222">
        <v>5.03</v>
      </c>
      <c r="Y222">
        <v>6.82</v>
      </c>
      <c r="Z222">
        <v>13.71</v>
      </c>
      <c r="AB222" s="46"/>
      <c r="AD222" s="46"/>
    </row>
    <row r="223" spans="1:30" x14ac:dyDescent="0.3">
      <c r="A223">
        <v>111011214</v>
      </c>
      <c r="B223" t="s">
        <v>293</v>
      </c>
      <c r="C223">
        <v>9.76</v>
      </c>
      <c r="D223">
        <v>7.62</v>
      </c>
      <c r="E223">
        <v>9.4700000000000006</v>
      </c>
      <c r="F223">
        <v>10.130000000000001</v>
      </c>
      <c r="G223">
        <v>10.96</v>
      </c>
      <c r="H223">
        <v>11.2</v>
      </c>
      <c r="I223">
        <v>9.44</v>
      </c>
      <c r="J223">
        <v>17.32</v>
      </c>
      <c r="K223">
        <v>9.82</v>
      </c>
      <c r="L223">
        <v>3.95</v>
      </c>
      <c r="M223">
        <v>18.93</v>
      </c>
      <c r="N223">
        <v>1.56</v>
      </c>
      <c r="O223">
        <v>8.1300000000000008</v>
      </c>
      <c r="P223">
        <v>34.86</v>
      </c>
      <c r="Q223">
        <v>31.28</v>
      </c>
      <c r="R223">
        <v>13.22</v>
      </c>
      <c r="S223">
        <v>6.12</v>
      </c>
      <c r="T223">
        <v>6.4</v>
      </c>
      <c r="U223">
        <v>17.2</v>
      </c>
      <c r="V223">
        <v>69.900000000000006</v>
      </c>
      <c r="W223">
        <v>11.61</v>
      </c>
      <c r="X223">
        <v>13.25</v>
      </c>
      <c r="Y223">
        <v>18.940000000000001</v>
      </c>
      <c r="Z223">
        <v>24.15</v>
      </c>
      <c r="AB223" s="46"/>
      <c r="AD223" s="46"/>
    </row>
    <row r="224" spans="1:30" x14ac:dyDescent="0.3">
      <c r="A224">
        <v>111021215</v>
      </c>
      <c r="B224" t="s">
        <v>294</v>
      </c>
      <c r="C224">
        <v>13.24</v>
      </c>
      <c r="D224">
        <v>14.07</v>
      </c>
      <c r="E224">
        <v>10.09</v>
      </c>
      <c r="F224">
        <v>12.53</v>
      </c>
      <c r="G224">
        <v>16.149999999999999</v>
      </c>
      <c r="H224">
        <v>13.54</v>
      </c>
      <c r="I224">
        <v>12.53</v>
      </c>
      <c r="J224">
        <v>28.68</v>
      </c>
      <c r="K224">
        <v>9.69</v>
      </c>
      <c r="L224">
        <v>6.51</v>
      </c>
      <c r="M224">
        <v>31.74</v>
      </c>
      <c r="N224">
        <v>1.47</v>
      </c>
      <c r="O224">
        <v>6.63</v>
      </c>
      <c r="P224">
        <v>27.27</v>
      </c>
      <c r="Q224">
        <v>35.5</v>
      </c>
      <c r="R224">
        <v>18.93</v>
      </c>
      <c r="S224">
        <v>7.94</v>
      </c>
      <c r="T224">
        <v>8.68</v>
      </c>
      <c r="U224">
        <v>20.81</v>
      </c>
      <c r="V224">
        <v>36.619999999999997</v>
      </c>
      <c r="W224">
        <v>16.05</v>
      </c>
      <c r="X224">
        <v>28.72</v>
      </c>
      <c r="Y224">
        <v>45.69</v>
      </c>
      <c r="Z224">
        <v>25.05</v>
      </c>
      <c r="AB224" s="46"/>
      <c r="AD224" s="46"/>
    </row>
    <row r="225" spans="1:30" x14ac:dyDescent="0.3">
      <c r="A225">
        <v>111021216</v>
      </c>
      <c r="B225" t="s">
        <v>295</v>
      </c>
      <c r="C225">
        <v>14.74</v>
      </c>
      <c r="D225">
        <v>11.24</v>
      </c>
      <c r="E225">
        <v>24.17</v>
      </c>
      <c r="F225">
        <v>14.87</v>
      </c>
      <c r="G225">
        <v>11.76</v>
      </c>
      <c r="H225">
        <v>12.78</v>
      </c>
      <c r="I225">
        <v>17.829999999999998</v>
      </c>
      <c r="J225">
        <v>19.809999999999999</v>
      </c>
      <c r="K225">
        <v>12.63</v>
      </c>
      <c r="L225">
        <v>10.9</v>
      </c>
      <c r="M225">
        <v>19.25</v>
      </c>
      <c r="N225">
        <v>3.17</v>
      </c>
      <c r="O225">
        <v>14.85</v>
      </c>
      <c r="P225">
        <v>58.93</v>
      </c>
      <c r="Q225">
        <v>33.44</v>
      </c>
      <c r="R225">
        <v>14.77</v>
      </c>
      <c r="S225">
        <v>10.19</v>
      </c>
      <c r="T225">
        <v>10.91</v>
      </c>
      <c r="U225">
        <v>24.72</v>
      </c>
      <c r="V225" t="s">
        <v>73</v>
      </c>
      <c r="W225">
        <v>15.32</v>
      </c>
      <c r="X225">
        <v>19.059999999999999</v>
      </c>
      <c r="Y225">
        <v>11.43</v>
      </c>
      <c r="Z225">
        <v>23.17</v>
      </c>
      <c r="AB225" s="46"/>
      <c r="AD225" s="46"/>
    </row>
    <row r="226" spans="1:30" x14ac:dyDescent="0.3">
      <c r="A226">
        <v>111021217</v>
      </c>
      <c r="B226" t="s">
        <v>296</v>
      </c>
      <c r="C226">
        <v>9.9700000000000006</v>
      </c>
      <c r="D226">
        <v>7.55</v>
      </c>
      <c r="E226">
        <v>10.5</v>
      </c>
      <c r="F226">
        <v>9.9</v>
      </c>
      <c r="G226">
        <v>14.88</v>
      </c>
      <c r="H226">
        <v>10.91</v>
      </c>
      <c r="I226">
        <v>10.63</v>
      </c>
      <c r="J226">
        <v>26.26</v>
      </c>
      <c r="K226">
        <v>11.77</v>
      </c>
      <c r="L226">
        <v>4.6900000000000004</v>
      </c>
      <c r="M226">
        <v>21.24</v>
      </c>
      <c r="N226">
        <v>2.52</v>
      </c>
      <c r="O226">
        <v>8.59</v>
      </c>
      <c r="P226">
        <v>25.17</v>
      </c>
      <c r="Q226">
        <v>30.48</v>
      </c>
      <c r="R226">
        <v>16.97</v>
      </c>
      <c r="S226">
        <v>9.92</v>
      </c>
      <c r="T226">
        <v>5.26</v>
      </c>
      <c r="U226">
        <v>15.92</v>
      </c>
      <c r="V226">
        <v>54.2</v>
      </c>
      <c r="W226">
        <v>10.29</v>
      </c>
      <c r="X226">
        <v>17.440000000000001</v>
      </c>
      <c r="Y226">
        <v>13.34</v>
      </c>
      <c r="Z226">
        <v>21.61</v>
      </c>
      <c r="AB226" s="46"/>
      <c r="AD226" s="46"/>
    </row>
    <row r="227" spans="1:30" x14ac:dyDescent="0.3">
      <c r="A227">
        <v>111021218</v>
      </c>
      <c r="B227" t="s">
        <v>297</v>
      </c>
      <c r="C227">
        <v>13.74</v>
      </c>
      <c r="D227">
        <v>13.24</v>
      </c>
      <c r="E227">
        <v>15.12</v>
      </c>
      <c r="F227">
        <v>13.9</v>
      </c>
      <c r="G227">
        <v>13.08</v>
      </c>
      <c r="H227">
        <v>14.9</v>
      </c>
      <c r="I227">
        <v>12.89</v>
      </c>
      <c r="J227">
        <v>24.24</v>
      </c>
      <c r="K227">
        <v>12.29</v>
      </c>
      <c r="L227">
        <v>7.75</v>
      </c>
      <c r="M227">
        <v>30.68</v>
      </c>
      <c r="N227">
        <v>3.14</v>
      </c>
      <c r="O227">
        <v>13.27</v>
      </c>
      <c r="P227">
        <v>37.270000000000003</v>
      </c>
      <c r="Q227">
        <v>30.12</v>
      </c>
      <c r="R227">
        <v>15.21</v>
      </c>
      <c r="S227">
        <v>10.41</v>
      </c>
      <c r="T227">
        <v>7.63</v>
      </c>
      <c r="U227">
        <v>25.46</v>
      </c>
      <c r="V227">
        <v>88.85</v>
      </c>
      <c r="W227">
        <v>16.149999999999999</v>
      </c>
      <c r="X227">
        <v>18.88</v>
      </c>
      <c r="Y227">
        <v>35.53</v>
      </c>
      <c r="Z227">
        <v>23.95</v>
      </c>
      <c r="AB227" s="46"/>
      <c r="AD227" s="46"/>
    </row>
    <row r="228" spans="1:30" x14ac:dyDescent="0.3">
      <c r="A228">
        <v>111021219</v>
      </c>
      <c r="B228" t="s">
        <v>298</v>
      </c>
      <c r="C228">
        <v>13.64</v>
      </c>
      <c r="D228">
        <v>11.97</v>
      </c>
      <c r="E228">
        <v>17.29</v>
      </c>
      <c r="F228">
        <v>13.26</v>
      </c>
      <c r="G228">
        <v>14.08</v>
      </c>
      <c r="H228">
        <v>15.19</v>
      </c>
      <c r="I228">
        <v>12.96</v>
      </c>
      <c r="J228">
        <v>26.69</v>
      </c>
      <c r="K228">
        <v>10.3</v>
      </c>
      <c r="L228">
        <v>8.1999999999999993</v>
      </c>
      <c r="M228">
        <v>27.77</v>
      </c>
      <c r="N228">
        <v>2.73</v>
      </c>
      <c r="O228">
        <v>8.64</v>
      </c>
      <c r="P228">
        <v>24.35</v>
      </c>
      <c r="Q228">
        <v>38.19</v>
      </c>
      <c r="R228">
        <v>16.8</v>
      </c>
      <c r="S228">
        <v>7.13</v>
      </c>
      <c r="T228">
        <v>11.04</v>
      </c>
      <c r="U228">
        <v>23.18</v>
      </c>
      <c r="V228">
        <v>39.61</v>
      </c>
      <c r="W228">
        <v>16.079999999999998</v>
      </c>
      <c r="X228">
        <v>28.76</v>
      </c>
      <c r="Y228">
        <v>26.14</v>
      </c>
      <c r="Z228">
        <v>28.49</v>
      </c>
      <c r="AB228" s="46"/>
      <c r="AD228" s="46"/>
    </row>
    <row r="229" spans="1:30" x14ac:dyDescent="0.3">
      <c r="A229">
        <v>111021220</v>
      </c>
      <c r="B229" t="s">
        <v>299</v>
      </c>
      <c r="C229">
        <v>11.81</v>
      </c>
      <c r="D229">
        <v>10.39</v>
      </c>
      <c r="E229">
        <v>9.94</v>
      </c>
      <c r="F229">
        <v>12.58</v>
      </c>
      <c r="G229">
        <v>12.06</v>
      </c>
      <c r="H229">
        <v>12.41</v>
      </c>
      <c r="I229">
        <v>11.85</v>
      </c>
      <c r="J229">
        <v>22</v>
      </c>
      <c r="K229">
        <v>11.39</v>
      </c>
      <c r="L229">
        <v>4.03</v>
      </c>
      <c r="M229">
        <v>28.03</v>
      </c>
      <c r="N229">
        <v>2.82</v>
      </c>
      <c r="O229">
        <v>12.17</v>
      </c>
      <c r="P229">
        <v>39.130000000000003</v>
      </c>
      <c r="Q229">
        <v>27.02</v>
      </c>
      <c r="R229">
        <v>14.31</v>
      </c>
      <c r="S229">
        <v>8.33</v>
      </c>
      <c r="T229">
        <v>8.7200000000000006</v>
      </c>
      <c r="U229">
        <v>22.54</v>
      </c>
      <c r="V229">
        <v>99.02</v>
      </c>
      <c r="W229">
        <v>12.99</v>
      </c>
      <c r="X229">
        <v>15.49</v>
      </c>
      <c r="Z229">
        <v>21.01</v>
      </c>
      <c r="AB229" s="46"/>
      <c r="AD229" s="46"/>
    </row>
    <row r="230" spans="1:30" x14ac:dyDescent="0.3">
      <c r="A230">
        <v>111021221</v>
      </c>
      <c r="B230" t="s">
        <v>300</v>
      </c>
      <c r="C230">
        <v>10.43</v>
      </c>
      <c r="D230">
        <v>9.73</v>
      </c>
      <c r="E230">
        <v>5.44</v>
      </c>
      <c r="F230">
        <v>10.95</v>
      </c>
      <c r="G230">
        <v>13.34</v>
      </c>
      <c r="H230">
        <v>12.56</v>
      </c>
      <c r="I230">
        <v>8.7899999999999991</v>
      </c>
      <c r="J230">
        <v>22.5</v>
      </c>
      <c r="K230">
        <v>10.81</v>
      </c>
      <c r="L230">
        <v>4.6900000000000004</v>
      </c>
      <c r="M230">
        <v>24.53</v>
      </c>
      <c r="N230">
        <v>1.93</v>
      </c>
      <c r="O230">
        <v>6.93</v>
      </c>
      <c r="P230">
        <v>22.02</v>
      </c>
      <c r="Q230">
        <v>33.369999999999997</v>
      </c>
      <c r="R230">
        <v>15.1</v>
      </c>
      <c r="S230">
        <v>10.6</v>
      </c>
      <c r="T230">
        <v>6.62</v>
      </c>
      <c r="U230">
        <v>15.09</v>
      </c>
      <c r="V230">
        <v>100</v>
      </c>
      <c r="W230">
        <v>12.22</v>
      </c>
      <c r="X230">
        <v>11.4</v>
      </c>
      <c r="Z230">
        <v>23.03</v>
      </c>
      <c r="AB230" s="46"/>
      <c r="AD230" s="46"/>
    </row>
    <row r="231" spans="1:30" x14ac:dyDescent="0.3">
      <c r="A231">
        <v>111031222</v>
      </c>
      <c r="B231" t="s">
        <v>301</v>
      </c>
      <c r="C231">
        <v>7.45</v>
      </c>
      <c r="D231">
        <v>4.5199999999999996</v>
      </c>
      <c r="E231">
        <v>6.76</v>
      </c>
      <c r="F231">
        <v>8.18</v>
      </c>
      <c r="G231">
        <v>9.77</v>
      </c>
      <c r="H231">
        <v>9.0399999999999991</v>
      </c>
      <c r="I231">
        <v>7.55</v>
      </c>
      <c r="J231">
        <v>16.989999999999998</v>
      </c>
      <c r="K231">
        <v>8.1</v>
      </c>
      <c r="L231">
        <v>2.16</v>
      </c>
      <c r="M231">
        <v>17.48</v>
      </c>
      <c r="N231">
        <v>1.33</v>
      </c>
      <c r="O231">
        <v>7.61</v>
      </c>
      <c r="P231">
        <v>27.24</v>
      </c>
      <c r="Q231">
        <v>24.56</v>
      </c>
      <c r="R231">
        <v>11.88</v>
      </c>
      <c r="S231">
        <v>5.49</v>
      </c>
      <c r="T231">
        <v>4.62</v>
      </c>
      <c r="U231">
        <v>11.93</v>
      </c>
      <c r="V231">
        <v>56.25</v>
      </c>
      <c r="W231">
        <v>8.25</v>
      </c>
      <c r="X231">
        <v>8.98</v>
      </c>
      <c r="Y231">
        <v>29.77</v>
      </c>
      <c r="Z231">
        <v>14.59</v>
      </c>
      <c r="AB231" s="46"/>
      <c r="AD231" s="46"/>
    </row>
    <row r="232" spans="1:30" x14ac:dyDescent="0.3">
      <c r="A232">
        <v>111031223</v>
      </c>
      <c r="B232" t="s">
        <v>302</v>
      </c>
      <c r="C232">
        <v>15.87</v>
      </c>
      <c r="D232">
        <v>18.55</v>
      </c>
      <c r="E232">
        <v>18.04</v>
      </c>
      <c r="F232">
        <v>13.81</v>
      </c>
      <c r="G232">
        <v>16.86</v>
      </c>
      <c r="H232">
        <v>14.16</v>
      </c>
      <c r="I232">
        <v>16.100000000000001</v>
      </c>
      <c r="J232">
        <v>24.11</v>
      </c>
      <c r="K232">
        <v>11.8</v>
      </c>
      <c r="L232">
        <v>14.54</v>
      </c>
      <c r="M232">
        <v>34.65</v>
      </c>
      <c r="N232">
        <v>2.0499999999999998</v>
      </c>
      <c r="O232">
        <v>8.8000000000000007</v>
      </c>
      <c r="P232">
        <v>41.36</v>
      </c>
      <c r="Q232">
        <v>43.2</v>
      </c>
      <c r="R232">
        <v>19.920000000000002</v>
      </c>
      <c r="S232">
        <v>11.87</v>
      </c>
      <c r="T232">
        <v>7.76</v>
      </c>
      <c r="U232">
        <v>30.63</v>
      </c>
      <c r="V232">
        <v>39.03</v>
      </c>
      <c r="W232">
        <v>22.25</v>
      </c>
      <c r="X232">
        <v>35.68</v>
      </c>
      <c r="Y232">
        <v>12.06</v>
      </c>
      <c r="Z232">
        <v>33.72</v>
      </c>
      <c r="AB232" s="46"/>
      <c r="AD232" s="46"/>
    </row>
    <row r="233" spans="1:30" x14ac:dyDescent="0.3">
      <c r="A233">
        <v>111031224</v>
      </c>
      <c r="B233" t="s">
        <v>303</v>
      </c>
      <c r="C233">
        <v>12.69</v>
      </c>
      <c r="D233">
        <v>5.71</v>
      </c>
      <c r="E233">
        <v>9.52</v>
      </c>
      <c r="F233">
        <v>14.54</v>
      </c>
      <c r="G233">
        <v>16.03</v>
      </c>
      <c r="H233">
        <v>16.079999999999998</v>
      </c>
      <c r="I233">
        <v>12.23</v>
      </c>
      <c r="J233">
        <v>30.92</v>
      </c>
      <c r="K233">
        <v>9.67</v>
      </c>
      <c r="L233">
        <v>4.4000000000000004</v>
      </c>
      <c r="M233">
        <v>20.79</v>
      </c>
      <c r="N233">
        <v>1.73</v>
      </c>
      <c r="O233">
        <v>9.7200000000000006</v>
      </c>
      <c r="P233">
        <v>48.9</v>
      </c>
      <c r="Q233">
        <v>39.979999999999997</v>
      </c>
      <c r="R233">
        <v>20.059999999999999</v>
      </c>
      <c r="S233">
        <v>6.16</v>
      </c>
      <c r="T233">
        <v>6.82</v>
      </c>
      <c r="U233">
        <v>14.7</v>
      </c>
      <c r="V233">
        <v>64.72</v>
      </c>
      <c r="W233">
        <v>12.22</v>
      </c>
      <c r="X233">
        <v>30.68</v>
      </c>
      <c r="Y233">
        <v>28.39</v>
      </c>
      <c r="Z233">
        <v>35.72</v>
      </c>
      <c r="AB233" s="46"/>
      <c r="AD233" s="46"/>
    </row>
    <row r="234" spans="1:30" x14ac:dyDescent="0.3">
      <c r="A234">
        <v>111031225</v>
      </c>
      <c r="B234" t="s">
        <v>304</v>
      </c>
      <c r="C234">
        <v>9.36</v>
      </c>
      <c r="D234">
        <v>5.92</v>
      </c>
      <c r="E234">
        <v>8.3699999999999992</v>
      </c>
      <c r="F234">
        <v>10.050000000000001</v>
      </c>
      <c r="G234">
        <v>12.41</v>
      </c>
      <c r="H234">
        <v>10.64</v>
      </c>
      <c r="I234">
        <v>9.92</v>
      </c>
      <c r="J234">
        <v>23.3</v>
      </c>
      <c r="K234">
        <v>7.72</v>
      </c>
      <c r="L234">
        <v>3.63</v>
      </c>
      <c r="M234">
        <v>17.53</v>
      </c>
      <c r="N234">
        <v>1.2</v>
      </c>
      <c r="O234">
        <v>7.73</v>
      </c>
      <c r="P234">
        <v>33.33</v>
      </c>
      <c r="Q234">
        <v>33.11</v>
      </c>
      <c r="R234">
        <v>15.41</v>
      </c>
      <c r="S234">
        <v>5.33</v>
      </c>
      <c r="T234">
        <v>5.83</v>
      </c>
      <c r="U234">
        <v>13.77</v>
      </c>
      <c r="V234">
        <v>44.01</v>
      </c>
      <c r="W234">
        <v>10.57</v>
      </c>
      <c r="X234">
        <v>13.28</v>
      </c>
      <c r="Y234">
        <v>35.21</v>
      </c>
      <c r="Z234">
        <v>25.61</v>
      </c>
      <c r="AB234" s="46"/>
      <c r="AD234" s="46"/>
    </row>
    <row r="235" spans="1:30" x14ac:dyDescent="0.3">
      <c r="A235">
        <v>111031226</v>
      </c>
      <c r="B235" t="s">
        <v>305</v>
      </c>
      <c r="C235">
        <v>8.9600000000000009</v>
      </c>
      <c r="D235">
        <v>8.18</v>
      </c>
      <c r="E235">
        <v>10.71</v>
      </c>
      <c r="F235">
        <v>9.1</v>
      </c>
      <c r="G235">
        <v>7.74</v>
      </c>
      <c r="H235">
        <v>7.91</v>
      </c>
      <c r="I235">
        <v>10.43</v>
      </c>
      <c r="J235">
        <v>19.190000000000001</v>
      </c>
      <c r="K235">
        <v>7.98</v>
      </c>
      <c r="L235">
        <v>4.1100000000000003</v>
      </c>
      <c r="M235">
        <v>28.25</v>
      </c>
      <c r="N235">
        <v>2.2400000000000002</v>
      </c>
      <c r="O235">
        <v>7.68</v>
      </c>
      <c r="P235">
        <v>25.59</v>
      </c>
      <c r="Q235">
        <v>28.61</v>
      </c>
      <c r="R235">
        <v>9.25</v>
      </c>
      <c r="S235">
        <v>8.9600000000000009</v>
      </c>
      <c r="T235">
        <v>4.96</v>
      </c>
      <c r="U235">
        <v>16.329999999999998</v>
      </c>
      <c r="V235">
        <v>54.97</v>
      </c>
      <c r="W235">
        <v>9.24</v>
      </c>
      <c r="X235">
        <v>16.47</v>
      </c>
      <c r="Y235">
        <v>22.48</v>
      </c>
      <c r="Z235">
        <v>21.9</v>
      </c>
      <c r="AB235" s="46"/>
      <c r="AD235" s="46"/>
    </row>
    <row r="236" spans="1:30" x14ac:dyDescent="0.3">
      <c r="A236">
        <v>111031227</v>
      </c>
      <c r="B236" t="s">
        <v>306</v>
      </c>
      <c r="C236">
        <v>13.2</v>
      </c>
      <c r="D236">
        <v>10.11</v>
      </c>
      <c r="E236">
        <v>17.079999999999998</v>
      </c>
      <c r="F236">
        <v>12.32</v>
      </c>
      <c r="G236">
        <v>17.399999999999999</v>
      </c>
      <c r="H236">
        <v>14.63</v>
      </c>
      <c r="I236">
        <v>13.27</v>
      </c>
      <c r="J236">
        <v>27.39</v>
      </c>
      <c r="K236">
        <v>8.57</v>
      </c>
      <c r="L236">
        <v>8.68</v>
      </c>
      <c r="M236">
        <v>23.33</v>
      </c>
      <c r="N236">
        <v>1.98</v>
      </c>
      <c r="O236">
        <v>10.17</v>
      </c>
      <c r="P236">
        <v>43.41</v>
      </c>
      <c r="Q236">
        <v>38.04</v>
      </c>
      <c r="R236">
        <v>20.85</v>
      </c>
      <c r="S236">
        <v>8.2899999999999991</v>
      </c>
      <c r="T236">
        <v>6.95</v>
      </c>
      <c r="U236">
        <v>18.13</v>
      </c>
      <c r="V236">
        <v>60.49</v>
      </c>
      <c r="W236">
        <v>13.26</v>
      </c>
      <c r="X236">
        <v>18.11</v>
      </c>
      <c r="Y236">
        <v>35.64</v>
      </c>
      <c r="Z236">
        <v>28.75</v>
      </c>
      <c r="AB236" s="46"/>
      <c r="AD236" s="46"/>
    </row>
    <row r="237" spans="1:30" x14ac:dyDescent="0.3">
      <c r="A237">
        <v>111031228</v>
      </c>
      <c r="B237" t="s">
        <v>307</v>
      </c>
      <c r="C237">
        <v>7.73</v>
      </c>
      <c r="D237">
        <v>4.28</v>
      </c>
      <c r="E237">
        <v>8.7899999999999991</v>
      </c>
      <c r="F237">
        <v>8.17</v>
      </c>
      <c r="G237">
        <v>9.68</v>
      </c>
      <c r="H237">
        <v>9.16</v>
      </c>
      <c r="I237">
        <v>7.97</v>
      </c>
      <c r="J237">
        <v>22.5</v>
      </c>
      <c r="K237">
        <v>5.85</v>
      </c>
      <c r="L237">
        <v>2.08</v>
      </c>
      <c r="M237">
        <v>20.37</v>
      </c>
      <c r="N237">
        <v>1.1000000000000001</v>
      </c>
      <c r="O237">
        <v>7.87</v>
      </c>
      <c r="P237">
        <v>34.4</v>
      </c>
      <c r="Q237">
        <v>30.82</v>
      </c>
      <c r="R237">
        <v>12.24</v>
      </c>
      <c r="S237">
        <v>3.32</v>
      </c>
      <c r="T237">
        <v>5.26</v>
      </c>
      <c r="U237">
        <v>11.05</v>
      </c>
      <c r="V237">
        <v>67.52</v>
      </c>
      <c r="W237">
        <v>7.61</v>
      </c>
      <c r="X237">
        <v>13.05</v>
      </c>
      <c r="Y237">
        <v>24.37</v>
      </c>
      <c r="Z237">
        <v>29.85</v>
      </c>
      <c r="AB237" s="46"/>
      <c r="AD237" s="46"/>
    </row>
    <row r="238" spans="1:30" x14ac:dyDescent="0.3">
      <c r="A238">
        <v>111031229</v>
      </c>
      <c r="B238" t="s">
        <v>308</v>
      </c>
      <c r="C238">
        <v>25.07</v>
      </c>
      <c r="D238">
        <v>35.6</v>
      </c>
      <c r="E238">
        <v>29.76</v>
      </c>
      <c r="F238">
        <v>22.49</v>
      </c>
      <c r="G238">
        <v>17.690000000000001</v>
      </c>
      <c r="H238">
        <v>26.39</v>
      </c>
      <c r="I238">
        <v>19.68</v>
      </c>
      <c r="J238">
        <v>23.65</v>
      </c>
      <c r="K238">
        <v>14.19</v>
      </c>
      <c r="L238">
        <v>42.48</v>
      </c>
      <c r="M238">
        <v>33.83</v>
      </c>
      <c r="N238">
        <v>10.83</v>
      </c>
      <c r="O238">
        <v>21.04</v>
      </c>
      <c r="P238">
        <v>68.25</v>
      </c>
      <c r="Q238">
        <v>67.05</v>
      </c>
      <c r="R238">
        <v>23.06</v>
      </c>
      <c r="S238">
        <v>7.08</v>
      </c>
      <c r="T238">
        <v>16.36</v>
      </c>
      <c r="U238">
        <v>35.590000000000003</v>
      </c>
      <c r="V238">
        <v>66.95</v>
      </c>
      <c r="W238">
        <v>8.9499999999999993</v>
      </c>
      <c r="X238">
        <v>18.559999999999999</v>
      </c>
      <c r="Y238">
        <v>17.18</v>
      </c>
      <c r="Z238">
        <v>39.32</v>
      </c>
      <c r="AB238" s="46"/>
      <c r="AD238" s="46"/>
    </row>
    <row r="239" spans="1:30" x14ac:dyDescent="0.3">
      <c r="A239">
        <v>111031230</v>
      </c>
      <c r="B239" t="s">
        <v>309</v>
      </c>
      <c r="C239" t="s">
        <v>73</v>
      </c>
      <c r="D239" t="s">
        <v>73</v>
      </c>
      <c r="E239" t="s">
        <v>73</v>
      </c>
      <c r="F239" t="s">
        <v>73</v>
      </c>
      <c r="G239" t="s">
        <v>73</v>
      </c>
      <c r="H239" t="s">
        <v>73</v>
      </c>
      <c r="I239" t="s">
        <v>73</v>
      </c>
      <c r="J239" t="s">
        <v>73</v>
      </c>
      <c r="K239" t="s">
        <v>73</v>
      </c>
      <c r="L239" t="s">
        <v>73</v>
      </c>
      <c r="M239" t="s">
        <v>73</v>
      </c>
      <c r="N239" t="s">
        <v>73</v>
      </c>
      <c r="O239" t="s">
        <v>73</v>
      </c>
      <c r="P239" t="s">
        <v>73</v>
      </c>
      <c r="Q239" t="s">
        <v>73</v>
      </c>
      <c r="R239" t="s">
        <v>73</v>
      </c>
      <c r="S239" t="s">
        <v>73</v>
      </c>
      <c r="T239" t="s">
        <v>73</v>
      </c>
      <c r="U239" t="s">
        <v>73</v>
      </c>
      <c r="V239" t="s">
        <v>73</v>
      </c>
      <c r="AB239" s="46"/>
      <c r="AD239" s="46"/>
    </row>
    <row r="240" spans="1:30" x14ac:dyDescent="0.3">
      <c r="A240">
        <v>111031231</v>
      </c>
      <c r="B240" t="s">
        <v>310</v>
      </c>
      <c r="C240">
        <v>18.16</v>
      </c>
      <c r="D240">
        <v>15.32</v>
      </c>
      <c r="E240">
        <v>12.43</v>
      </c>
      <c r="F240">
        <v>21.76</v>
      </c>
      <c r="G240">
        <v>16.399999999999999</v>
      </c>
      <c r="H240">
        <v>21.23</v>
      </c>
      <c r="I240">
        <v>16.2</v>
      </c>
      <c r="J240">
        <v>27.89</v>
      </c>
      <c r="K240">
        <v>20.52</v>
      </c>
      <c r="L240">
        <v>18.329999999999998</v>
      </c>
      <c r="M240">
        <v>25.53</v>
      </c>
      <c r="N240">
        <v>5.92</v>
      </c>
      <c r="O240">
        <v>15.55</v>
      </c>
      <c r="P240">
        <v>29.7</v>
      </c>
      <c r="Q240">
        <v>42.95</v>
      </c>
      <c r="R240">
        <v>19.62</v>
      </c>
      <c r="S240">
        <v>14.76</v>
      </c>
      <c r="T240">
        <v>10.210000000000001</v>
      </c>
      <c r="U240">
        <v>21.04</v>
      </c>
      <c r="V240">
        <v>53.64</v>
      </c>
      <c r="W240">
        <v>18.87</v>
      </c>
      <c r="X240">
        <v>25.84</v>
      </c>
      <c r="Y240">
        <v>38.159999999999997</v>
      </c>
      <c r="Z240">
        <v>33.35</v>
      </c>
      <c r="AB240" s="46"/>
      <c r="AD240" s="46"/>
    </row>
    <row r="241" spans="1:30" x14ac:dyDescent="0.3">
      <c r="A241">
        <v>111031232</v>
      </c>
      <c r="B241" t="s">
        <v>311</v>
      </c>
      <c r="C241">
        <v>9.9700000000000006</v>
      </c>
      <c r="D241">
        <v>4.71</v>
      </c>
      <c r="E241">
        <v>11.27</v>
      </c>
      <c r="F241">
        <v>10.57</v>
      </c>
      <c r="G241">
        <v>12.41</v>
      </c>
      <c r="H241">
        <v>11.74</v>
      </c>
      <c r="I241">
        <v>10.75</v>
      </c>
      <c r="J241">
        <v>22.54</v>
      </c>
      <c r="K241">
        <v>9.2200000000000006</v>
      </c>
      <c r="L241">
        <v>3.68</v>
      </c>
      <c r="M241">
        <v>16.55</v>
      </c>
      <c r="N241">
        <v>0.98</v>
      </c>
      <c r="O241">
        <v>8.2799999999999994</v>
      </c>
      <c r="P241">
        <v>45.07</v>
      </c>
      <c r="Q241">
        <v>29.15</v>
      </c>
      <c r="R241">
        <v>14.74</v>
      </c>
      <c r="S241">
        <v>9.3000000000000007</v>
      </c>
      <c r="T241">
        <v>4.6900000000000004</v>
      </c>
      <c r="U241">
        <v>14.78</v>
      </c>
      <c r="V241">
        <v>56.99</v>
      </c>
      <c r="W241">
        <v>14.46</v>
      </c>
      <c r="X241">
        <v>14.88</v>
      </c>
      <c r="Y241">
        <v>21.72</v>
      </c>
      <c r="Z241">
        <v>26.27</v>
      </c>
      <c r="AB241" s="46"/>
      <c r="AD241" s="46"/>
    </row>
    <row r="242" spans="1:30" x14ac:dyDescent="0.3">
      <c r="A242">
        <v>111031233</v>
      </c>
      <c r="B242" t="s">
        <v>312</v>
      </c>
      <c r="C242">
        <v>12.67</v>
      </c>
      <c r="D242">
        <v>10.97</v>
      </c>
      <c r="E242">
        <v>12.84</v>
      </c>
      <c r="F242">
        <v>12.76</v>
      </c>
      <c r="G242">
        <v>14.11</v>
      </c>
      <c r="H242">
        <v>13.79</v>
      </c>
      <c r="I242">
        <v>12.45</v>
      </c>
      <c r="J242">
        <v>24.95</v>
      </c>
      <c r="K242">
        <v>10.11</v>
      </c>
      <c r="L242">
        <v>9.1199999999999992</v>
      </c>
      <c r="M242">
        <v>21.43</v>
      </c>
      <c r="N242">
        <v>2.5</v>
      </c>
      <c r="O242">
        <v>8.65</v>
      </c>
      <c r="P242">
        <v>33.85</v>
      </c>
      <c r="Q242">
        <v>34.590000000000003</v>
      </c>
      <c r="R242">
        <v>16.64</v>
      </c>
      <c r="S242">
        <v>8.2899999999999991</v>
      </c>
      <c r="T242">
        <v>7.44</v>
      </c>
      <c r="U242">
        <v>18.489999999999998</v>
      </c>
      <c r="V242">
        <v>53.86</v>
      </c>
      <c r="W242">
        <v>15.53</v>
      </c>
      <c r="X242">
        <v>20.49</v>
      </c>
      <c r="Y242">
        <v>28.47</v>
      </c>
      <c r="Z242">
        <v>26.14</v>
      </c>
      <c r="AB242" s="46"/>
      <c r="AD242" s="46"/>
    </row>
    <row r="243" spans="1:30" x14ac:dyDescent="0.3">
      <c r="A243">
        <v>111031234</v>
      </c>
      <c r="B243" t="s">
        <v>313</v>
      </c>
      <c r="C243">
        <v>10.199999999999999</v>
      </c>
      <c r="D243">
        <v>6.69</v>
      </c>
      <c r="E243">
        <v>17.440000000000001</v>
      </c>
      <c r="F243">
        <v>8.8000000000000007</v>
      </c>
      <c r="G243">
        <v>14.57</v>
      </c>
      <c r="H243">
        <v>10.36</v>
      </c>
      <c r="I243">
        <v>11.53</v>
      </c>
      <c r="J243">
        <v>28.93</v>
      </c>
      <c r="K243">
        <v>5.51</v>
      </c>
      <c r="L243">
        <v>5.79</v>
      </c>
      <c r="M243">
        <v>25.44</v>
      </c>
      <c r="N243">
        <v>0.54</v>
      </c>
      <c r="O243">
        <v>9.59</v>
      </c>
      <c r="P243">
        <v>42.77</v>
      </c>
      <c r="Q243">
        <v>36.83</v>
      </c>
      <c r="R243">
        <v>17.149999999999999</v>
      </c>
      <c r="S243">
        <v>6.72</v>
      </c>
      <c r="T243">
        <v>6.75</v>
      </c>
      <c r="U243">
        <v>14.61</v>
      </c>
      <c r="V243">
        <v>60.86</v>
      </c>
      <c r="W243">
        <v>13.49</v>
      </c>
      <c r="X243">
        <v>26.61</v>
      </c>
      <c r="Y243">
        <v>31.26</v>
      </c>
      <c r="Z243">
        <v>29.71</v>
      </c>
      <c r="AB243" s="46"/>
      <c r="AD243" s="46"/>
    </row>
    <row r="244" spans="1:30" x14ac:dyDescent="0.3">
      <c r="A244">
        <v>111031235</v>
      </c>
      <c r="B244" t="s">
        <v>314</v>
      </c>
      <c r="C244">
        <v>10.7</v>
      </c>
      <c r="D244">
        <v>9.08</v>
      </c>
      <c r="E244">
        <v>11.76</v>
      </c>
      <c r="F244">
        <v>10.74</v>
      </c>
      <c r="G244">
        <v>11.71</v>
      </c>
      <c r="H244">
        <v>10.51</v>
      </c>
      <c r="I244">
        <v>11.45</v>
      </c>
      <c r="J244">
        <v>17.87</v>
      </c>
      <c r="K244">
        <v>6.46</v>
      </c>
      <c r="L244">
        <v>7.04</v>
      </c>
      <c r="M244">
        <v>20.02</v>
      </c>
      <c r="N244">
        <v>2.13</v>
      </c>
      <c r="O244">
        <v>10.41</v>
      </c>
      <c r="P244">
        <v>42.58</v>
      </c>
      <c r="Q244">
        <v>32.46</v>
      </c>
      <c r="R244">
        <v>14.34</v>
      </c>
      <c r="S244">
        <v>6.19</v>
      </c>
      <c r="T244">
        <v>5.33</v>
      </c>
      <c r="U244">
        <v>15.09</v>
      </c>
      <c r="V244">
        <v>37.200000000000003</v>
      </c>
      <c r="W244">
        <v>9.5500000000000007</v>
      </c>
      <c r="X244">
        <v>11.72</v>
      </c>
      <c r="Y244">
        <v>27.06</v>
      </c>
      <c r="Z244">
        <v>26.52</v>
      </c>
      <c r="AB244" s="46"/>
      <c r="AD244" s="46"/>
    </row>
    <row r="245" spans="1:30" x14ac:dyDescent="0.3">
      <c r="A245">
        <v>112011236</v>
      </c>
      <c r="B245" t="s">
        <v>315</v>
      </c>
      <c r="C245">
        <v>17.28</v>
      </c>
      <c r="D245">
        <v>14.04</v>
      </c>
      <c r="E245">
        <v>24.38</v>
      </c>
      <c r="F245">
        <v>18.59</v>
      </c>
      <c r="G245">
        <v>14.89</v>
      </c>
      <c r="H245">
        <v>20.03</v>
      </c>
      <c r="I245">
        <v>16.170000000000002</v>
      </c>
      <c r="J245">
        <v>27.38</v>
      </c>
      <c r="K245">
        <v>13.31</v>
      </c>
      <c r="L245">
        <v>10.89</v>
      </c>
      <c r="M245">
        <v>30.22</v>
      </c>
      <c r="N245">
        <v>5.05</v>
      </c>
      <c r="O245">
        <v>13.91</v>
      </c>
      <c r="P245">
        <v>45.85</v>
      </c>
      <c r="Q245">
        <v>43.04</v>
      </c>
      <c r="R245">
        <v>17.579999999999998</v>
      </c>
      <c r="S245">
        <v>9.33</v>
      </c>
      <c r="T245">
        <v>12.7</v>
      </c>
      <c r="U245">
        <v>24.62</v>
      </c>
      <c r="V245">
        <v>56.42</v>
      </c>
      <c r="W245">
        <v>18.579999999999998</v>
      </c>
      <c r="X245">
        <v>31.26</v>
      </c>
      <c r="Y245">
        <v>26.5</v>
      </c>
      <c r="Z245">
        <v>29.53</v>
      </c>
      <c r="AB245" s="46"/>
      <c r="AD245" s="46"/>
    </row>
    <row r="246" spans="1:30" x14ac:dyDescent="0.3">
      <c r="A246">
        <v>112011237</v>
      </c>
      <c r="B246" t="s">
        <v>316</v>
      </c>
      <c r="C246">
        <v>11.76</v>
      </c>
      <c r="D246">
        <v>10.45</v>
      </c>
      <c r="E246">
        <v>14.67</v>
      </c>
      <c r="F246">
        <v>12.5</v>
      </c>
      <c r="G246">
        <v>9.91</v>
      </c>
      <c r="H246">
        <v>12.65</v>
      </c>
      <c r="I246">
        <v>11.58</v>
      </c>
      <c r="J246">
        <v>20.010000000000002</v>
      </c>
      <c r="K246">
        <v>9.76</v>
      </c>
      <c r="L246">
        <v>8.76</v>
      </c>
      <c r="M246">
        <v>24.86</v>
      </c>
      <c r="N246">
        <v>3.56</v>
      </c>
      <c r="O246">
        <v>10.32</v>
      </c>
      <c r="P246">
        <v>31.58</v>
      </c>
      <c r="Q246">
        <v>32.57</v>
      </c>
      <c r="R246">
        <v>11.75</v>
      </c>
      <c r="S246">
        <v>6.39</v>
      </c>
      <c r="T246">
        <v>10.63</v>
      </c>
      <c r="U246">
        <v>20.170000000000002</v>
      </c>
      <c r="V246">
        <v>76.319999999999993</v>
      </c>
      <c r="W246">
        <v>11.8</v>
      </c>
      <c r="X246">
        <v>18.88</v>
      </c>
      <c r="Y246">
        <v>11.33</v>
      </c>
      <c r="Z246">
        <v>22.36</v>
      </c>
      <c r="AB246" s="46"/>
      <c r="AD246" s="46"/>
    </row>
    <row r="247" spans="1:30" x14ac:dyDescent="0.3">
      <c r="A247">
        <v>112011238</v>
      </c>
      <c r="B247" t="s">
        <v>317</v>
      </c>
      <c r="C247">
        <v>13.63</v>
      </c>
      <c r="D247">
        <v>12.36</v>
      </c>
      <c r="E247">
        <v>19.809999999999999</v>
      </c>
      <c r="F247">
        <v>13.72</v>
      </c>
      <c r="G247">
        <v>11.32</v>
      </c>
      <c r="H247">
        <v>14.08</v>
      </c>
      <c r="I247">
        <v>13.82</v>
      </c>
      <c r="J247">
        <v>23.87</v>
      </c>
      <c r="K247">
        <v>13.8</v>
      </c>
      <c r="L247">
        <v>8.27</v>
      </c>
      <c r="M247">
        <v>29.62</v>
      </c>
      <c r="N247">
        <v>2.87</v>
      </c>
      <c r="O247">
        <v>16.5</v>
      </c>
      <c r="P247">
        <v>49.21</v>
      </c>
      <c r="Q247">
        <v>28.94</v>
      </c>
      <c r="R247">
        <v>13.3</v>
      </c>
      <c r="S247">
        <v>5.32</v>
      </c>
      <c r="T247">
        <v>14.53</v>
      </c>
      <c r="U247">
        <v>18.850000000000001</v>
      </c>
      <c r="V247">
        <v>100</v>
      </c>
      <c r="W247">
        <v>8.5500000000000007</v>
      </c>
      <c r="X247">
        <v>11.57</v>
      </c>
      <c r="Y247">
        <v>16.670000000000002</v>
      </c>
      <c r="Z247">
        <v>11.75</v>
      </c>
      <c r="AB247" s="46"/>
      <c r="AD247" s="46"/>
    </row>
    <row r="248" spans="1:30" x14ac:dyDescent="0.3">
      <c r="A248">
        <v>112011239</v>
      </c>
      <c r="B248" t="s">
        <v>318</v>
      </c>
      <c r="C248">
        <v>14.92</v>
      </c>
      <c r="D248">
        <v>9.7200000000000006</v>
      </c>
      <c r="E248">
        <v>28.77</v>
      </c>
      <c r="F248">
        <v>14.97</v>
      </c>
      <c r="G248">
        <v>11.13</v>
      </c>
      <c r="H248">
        <v>17.16</v>
      </c>
      <c r="I248">
        <v>15.23</v>
      </c>
      <c r="J248">
        <v>26.56</v>
      </c>
      <c r="K248">
        <v>14.48</v>
      </c>
      <c r="L248">
        <v>11.34</v>
      </c>
      <c r="M248">
        <v>25.53</v>
      </c>
      <c r="N248">
        <v>5.54</v>
      </c>
      <c r="O248">
        <v>17.91</v>
      </c>
      <c r="P248">
        <v>66.819999999999993</v>
      </c>
      <c r="Q248">
        <v>28.44</v>
      </c>
      <c r="R248">
        <v>13.65</v>
      </c>
      <c r="S248">
        <v>6.89</v>
      </c>
      <c r="T248">
        <v>14.48</v>
      </c>
      <c r="U248">
        <v>20.239999999999998</v>
      </c>
      <c r="V248">
        <v>62</v>
      </c>
      <c r="W248">
        <v>14.96</v>
      </c>
      <c r="X248">
        <v>17.41</v>
      </c>
      <c r="Y248">
        <v>14.51</v>
      </c>
      <c r="Z248">
        <v>20.98</v>
      </c>
      <c r="AB248" s="46"/>
      <c r="AD248" s="46"/>
    </row>
    <row r="249" spans="1:30" x14ac:dyDescent="0.3">
      <c r="A249">
        <v>112011240</v>
      </c>
      <c r="B249" t="s">
        <v>319</v>
      </c>
      <c r="C249">
        <v>12.02</v>
      </c>
      <c r="D249">
        <v>8.82</v>
      </c>
      <c r="E249">
        <v>18.829999999999998</v>
      </c>
      <c r="F249">
        <v>12.58</v>
      </c>
      <c r="G249">
        <v>9.24</v>
      </c>
      <c r="H249">
        <v>12.19</v>
      </c>
      <c r="I249">
        <v>13.12</v>
      </c>
      <c r="J249">
        <v>23.29</v>
      </c>
      <c r="K249">
        <v>16.16</v>
      </c>
      <c r="L249">
        <v>8.24</v>
      </c>
      <c r="M249">
        <v>18.28</v>
      </c>
      <c r="N249">
        <v>5.0199999999999996</v>
      </c>
      <c r="O249">
        <v>12.06</v>
      </c>
      <c r="P249">
        <v>67.47</v>
      </c>
      <c r="Q249">
        <v>40.14</v>
      </c>
      <c r="R249">
        <v>11.25</v>
      </c>
      <c r="S249">
        <v>4.95</v>
      </c>
      <c r="T249">
        <v>10.27</v>
      </c>
      <c r="U249">
        <v>15.8</v>
      </c>
      <c r="V249">
        <v>95.61</v>
      </c>
      <c r="W249">
        <v>11.17</v>
      </c>
      <c r="X249">
        <v>26.56</v>
      </c>
      <c r="Y249">
        <v>17.05</v>
      </c>
      <c r="Z249">
        <v>37.909999999999997</v>
      </c>
      <c r="AB249" s="46"/>
      <c r="AD249" s="46"/>
    </row>
    <row r="250" spans="1:30" x14ac:dyDescent="0.3">
      <c r="A250">
        <v>112011241</v>
      </c>
      <c r="B250" t="s">
        <v>320</v>
      </c>
      <c r="C250">
        <v>18.38</v>
      </c>
      <c r="D250">
        <v>14.72</v>
      </c>
      <c r="E250">
        <v>27.59</v>
      </c>
      <c r="F250">
        <v>18.64</v>
      </c>
      <c r="G250">
        <v>17.63</v>
      </c>
      <c r="H250">
        <v>19.05</v>
      </c>
      <c r="I250">
        <v>19.399999999999999</v>
      </c>
      <c r="J250">
        <v>34.26</v>
      </c>
      <c r="K250">
        <v>13.93</v>
      </c>
      <c r="L250">
        <v>10.39</v>
      </c>
      <c r="M250">
        <v>35.07</v>
      </c>
      <c r="N250">
        <v>3.5</v>
      </c>
      <c r="O250">
        <v>16.25</v>
      </c>
      <c r="P250">
        <v>58.67</v>
      </c>
      <c r="Q250">
        <v>42.14</v>
      </c>
      <c r="R250">
        <v>21.03</v>
      </c>
      <c r="S250">
        <v>11.36</v>
      </c>
      <c r="T250">
        <v>11.98</v>
      </c>
      <c r="U250">
        <v>32.51</v>
      </c>
      <c r="V250">
        <v>83.17</v>
      </c>
      <c r="W250">
        <v>20.32</v>
      </c>
      <c r="X250">
        <v>22.81</v>
      </c>
      <c r="Z250">
        <v>26.49</v>
      </c>
      <c r="AB250" s="46"/>
      <c r="AD250" s="46"/>
    </row>
    <row r="251" spans="1:30" x14ac:dyDescent="0.3">
      <c r="A251">
        <v>112011242</v>
      </c>
      <c r="B251" t="s">
        <v>321</v>
      </c>
      <c r="C251">
        <v>9.6</v>
      </c>
      <c r="D251">
        <v>5.41</v>
      </c>
      <c r="E251">
        <v>12.42</v>
      </c>
      <c r="F251">
        <v>11.42</v>
      </c>
      <c r="G251">
        <v>7.16</v>
      </c>
      <c r="H251">
        <v>10.8</v>
      </c>
      <c r="I251">
        <v>10.54</v>
      </c>
      <c r="J251">
        <v>12.1</v>
      </c>
      <c r="K251">
        <v>12.26</v>
      </c>
      <c r="L251">
        <v>3.04</v>
      </c>
      <c r="M251">
        <v>21.73</v>
      </c>
      <c r="N251">
        <v>3.33</v>
      </c>
      <c r="O251">
        <v>11.7</v>
      </c>
      <c r="P251">
        <v>50.94</v>
      </c>
      <c r="Q251">
        <v>26.3</v>
      </c>
      <c r="R251">
        <v>8.98</v>
      </c>
      <c r="S251">
        <v>6.29</v>
      </c>
      <c r="T251">
        <v>8.6999999999999993</v>
      </c>
      <c r="U251">
        <v>14.85</v>
      </c>
      <c r="V251" t="s">
        <v>73</v>
      </c>
      <c r="W251">
        <v>8.08</v>
      </c>
      <c r="X251">
        <v>9.44</v>
      </c>
      <c r="Z251">
        <v>11.28</v>
      </c>
      <c r="AB251" s="46"/>
      <c r="AD251" s="46"/>
    </row>
    <row r="252" spans="1:30" x14ac:dyDescent="0.3">
      <c r="A252">
        <v>112011243</v>
      </c>
      <c r="B252" t="s">
        <v>322</v>
      </c>
      <c r="C252">
        <v>20.25</v>
      </c>
      <c r="D252">
        <v>17.52</v>
      </c>
      <c r="E252">
        <v>37.619999999999997</v>
      </c>
      <c r="F252">
        <v>21.41</v>
      </c>
      <c r="G252">
        <v>12.69</v>
      </c>
      <c r="H252">
        <v>21.32</v>
      </c>
      <c r="I252">
        <v>20.55</v>
      </c>
      <c r="J252">
        <v>29.16</v>
      </c>
      <c r="K252">
        <v>17.600000000000001</v>
      </c>
      <c r="L252">
        <v>19.52</v>
      </c>
      <c r="M252">
        <v>34.090000000000003</v>
      </c>
      <c r="N252">
        <v>4.95</v>
      </c>
      <c r="O252">
        <v>21.54</v>
      </c>
      <c r="P252">
        <v>58.17</v>
      </c>
      <c r="Q252">
        <v>43.52</v>
      </c>
      <c r="R252">
        <v>15.2</v>
      </c>
      <c r="S252">
        <v>6.3</v>
      </c>
      <c r="T252">
        <v>22.5</v>
      </c>
      <c r="U252">
        <v>30.43</v>
      </c>
      <c r="V252">
        <v>100</v>
      </c>
      <c r="W252">
        <v>15.36</v>
      </c>
      <c r="X252">
        <v>14.59</v>
      </c>
      <c r="Y252">
        <v>15.73</v>
      </c>
      <c r="Z252">
        <v>21.41</v>
      </c>
      <c r="AB252" s="46"/>
      <c r="AD252" s="46"/>
    </row>
    <row r="253" spans="1:30" x14ac:dyDescent="0.3">
      <c r="A253">
        <v>112021244</v>
      </c>
      <c r="B253" t="s">
        <v>323</v>
      </c>
      <c r="C253">
        <v>18.260000000000002</v>
      </c>
      <c r="D253">
        <v>19.05</v>
      </c>
      <c r="E253">
        <v>18.02</v>
      </c>
      <c r="F253">
        <v>17.97</v>
      </c>
      <c r="G253">
        <v>18.260000000000002</v>
      </c>
      <c r="H253">
        <v>19</v>
      </c>
      <c r="I253">
        <v>17.2</v>
      </c>
      <c r="J253">
        <v>31.5</v>
      </c>
      <c r="K253">
        <v>13.67</v>
      </c>
      <c r="L253">
        <v>13.49</v>
      </c>
      <c r="M253">
        <v>35.81</v>
      </c>
      <c r="N253">
        <v>3.49</v>
      </c>
      <c r="O253">
        <v>11.56</v>
      </c>
      <c r="P253">
        <v>43.78</v>
      </c>
      <c r="Q253">
        <v>47.56</v>
      </c>
      <c r="R253">
        <v>22.01</v>
      </c>
      <c r="S253">
        <v>11.41</v>
      </c>
      <c r="T253">
        <v>12.41</v>
      </c>
      <c r="U253">
        <v>27.96</v>
      </c>
      <c r="V253">
        <v>59.78</v>
      </c>
      <c r="W253">
        <v>23.24</v>
      </c>
      <c r="X253">
        <v>31.71</v>
      </c>
      <c r="Y253">
        <v>33.840000000000003</v>
      </c>
      <c r="Z253">
        <v>31.18</v>
      </c>
      <c r="AB253" s="46"/>
      <c r="AD253" s="46"/>
    </row>
    <row r="254" spans="1:30" x14ac:dyDescent="0.3">
      <c r="A254">
        <v>112021245</v>
      </c>
      <c r="B254" t="s">
        <v>324</v>
      </c>
      <c r="C254">
        <v>16.46</v>
      </c>
      <c r="D254">
        <v>16.829999999999998</v>
      </c>
      <c r="E254">
        <v>24.75</v>
      </c>
      <c r="F254">
        <v>16.850000000000001</v>
      </c>
      <c r="G254">
        <v>12.24</v>
      </c>
      <c r="H254">
        <v>13.7</v>
      </c>
      <c r="I254">
        <v>18.59</v>
      </c>
      <c r="J254">
        <v>24.33</v>
      </c>
      <c r="K254">
        <v>10.16</v>
      </c>
      <c r="L254">
        <v>14.04</v>
      </c>
      <c r="M254">
        <v>35.229999999999997</v>
      </c>
      <c r="N254">
        <v>4.75</v>
      </c>
      <c r="O254">
        <v>8.84</v>
      </c>
      <c r="P254">
        <v>79.209999999999994</v>
      </c>
      <c r="Q254">
        <v>37.96</v>
      </c>
      <c r="R254">
        <v>14.8</v>
      </c>
      <c r="S254">
        <v>9.1999999999999993</v>
      </c>
      <c r="T254">
        <v>15.33</v>
      </c>
      <c r="U254">
        <v>40</v>
      </c>
      <c r="V254" t="s">
        <v>73</v>
      </c>
      <c r="W254">
        <v>23.4</v>
      </c>
      <c r="X254">
        <v>27.82</v>
      </c>
      <c r="Z254">
        <v>34.619999999999997</v>
      </c>
      <c r="AB254" s="46"/>
      <c r="AD254" s="46"/>
    </row>
    <row r="255" spans="1:30" x14ac:dyDescent="0.3">
      <c r="A255">
        <v>112021246</v>
      </c>
      <c r="B255" t="s">
        <v>325</v>
      </c>
      <c r="C255">
        <v>14.2</v>
      </c>
      <c r="D255">
        <v>14.61</v>
      </c>
      <c r="E255">
        <v>14.33</v>
      </c>
      <c r="F255">
        <v>14.22</v>
      </c>
      <c r="G255">
        <v>13.75</v>
      </c>
      <c r="H255">
        <v>15.17</v>
      </c>
      <c r="I255">
        <v>13.19</v>
      </c>
      <c r="J255">
        <v>23</v>
      </c>
      <c r="K255">
        <v>9.0500000000000007</v>
      </c>
      <c r="L255">
        <v>10.02</v>
      </c>
      <c r="M255">
        <v>28.81</v>
      </c>
      <c r="N255">
        <v>2.34</v>
      </c>
      <c r="O255">
        <v>8.56</v>
      </c>
      <c r="P255">
        <v>38.130000000000003</v>
      </c>
      <c r="Q255">
        <v>39.65</v>
      </c>
      <c r="R255">
        <v>16.309999999999999</v>
      </c>
      <c r="S255">
        <v>8.16</v>
      </c>
      <c r="T255">
        <v>10.39</v>
      </c>
      <c r="U255">
        <v>20.77</v>
      </c>
      <c r="V255">
        <v>57.77</v>
      </c>
      <c r="W255">
        <v>16.100000000000001</v>
      </c>
      <c r="X255">
        <v>26.72</v>
      </c>
      <c r="Y255">
        <v>20.91</v>
      </c>
      <c r="Z255">
        <v>32.1</v>
      </c>
      <c r="AB255" s="46"/>
      <c r="AD255" s="46"/>
    </row>
    <row r="256" spans="1:30" x14ac:dyDescent="0.3">
      <c r="A256">
        <v>112021247</v>
      </c>
      <c r="B256" t="s">
        <v>326</v>
      </c>
      <c r="C256">
        <v>20.72</v>
      </c>
      <c r="D256">
        <v>22.35</v>
      </c>
      <c r="E256">
        <v>34.39</v>
      </c>
      <c r="F256">
        <v>20.93</v>
      </c>
      <c r="G256">
        <v>15.68</v>
      </c>
      <c r="H256">
        <v>22.4</v>
      </c>
      <c r="I256">
        <v>18.579999999999998</v>
      </c>
      <c r="J256">
        <v>26.8</v>
      </c>
      <c r="K256">
        <v>12.89</v>
      </c>
      <c r="L256">
        <v>15.56</v>
      </c>
      <c r="M256">
        <v>48.34</v>
      </c>
      <c r="N256">
        <v>4.2</v>
      </c>
      <c r="O256">
        <v>13.97</v>
      </c>
      <c r="P256">
        <v>39.53</v>
      </c>
      <c r="Q256">
        <v>50.35</v>
      </c>
      <c r="R256">
        <v>18.57</v>
      </c>
      <c r="S256">
        <v>10.41</v>
      </c>
      <c r="T256">
        <v>21.48</v>
      </c>
      <c r="U256">
        <v>33.54</v>
      </c>
      <c r="V256">
        <v>90.86</v>
      </c>
      <c r="W256">
        <v>26.7</v>
      </c>
      <c r="X256">
        <v>40.11</v>
      </c>
      <c r="Z256">
        <v>38.619999999999997</v>
      </c>
      <c r="AB256" s="46"/>
      <c r="AD256" s="46"/>
    </row>
    <row r="257" spans="1:30" x14ac:dyDescent="0.3">
      <c r="A257">
        <v>112021248</v>
      </c>
      <c r="B257" t="s">
        <v>327</v>
      </c>
      <c r="C257">
        <v>18.25</v>
      </c>
      <c r="D257">
        <v>17.37</v>
      </c>
      <c r="E257">
        <v>21.11</v>
      </c>
      <c r="F257">
        <v>18.46</v>
      </c>
      <c r="G257">
        <v>16.98</v>
      </c>
      <c r="H257">
        <v>20.11</v>
      </c>
      <c r="I257">
        <v>17.03</v>
      </c>
      <c r="J257">
        <v>31.52</v>
      </c>
      <c r="K257">
        <v>9.7100000000000009</v>
      </c>
      <c r="L257">
        <v>15.73</v>
      </c>
      <c r="M257">
        <v>27.29</v>
      </c>
      <c r="N257">
        <v>3.03</v>
      </c>
      <c r="O257">
        <v>12.7</v>
      </c>
      <c r="P257">
        <v>46.32</v>
      </c>
      <c r="Q257">
        <v>44.29</v>
      </c>
      <c r="R257">
        <v>20.55</v>
      </c>
      <c r="S257">
        <v>6.47</v>
      </c>
      <c r="T257">
        <v>13.76</v>
      </c>
      <c r="U257">
        <v>27.07</v>
      </c>
      <c r="V257">
        <v>67.39</v>
      </c>
      <c r="W257">
        <v>18.79</v>
      </c>
      <c r="X257">
        <v>23.79</v>
      </c>
      <c r="Y257">
        <v>9.77</v>
      </c>
      <c r="Z257">
        <v>30.8</v>
      </c>
      <c r="AB257" s="46"/>
      <c r="AD257" s="46"/>
    </row>
    <row r="258" spans="1:30" x14ac:dyDescent="0.3">
      <c r="A258">
        <v>112021249</v>
      </c>
      <c r="B258" t="s">
        <v>328</v>
      </c>
      <c r="C258">
        <v>12.65</v>
      </c>
      <c r="D258">
        <v>11.78</v>
      </c>
      <c r="E258">
        <v>21.32</v>
      </c>
      <c r="F258">
        <v>13.73</v>
      </c>
      <c r="G258">
        <v>7.77</v>
      </c>
      <c r="H258">
        <v>11.95</v>
      </c>
      <c r="I258">
        <v>13.63</v>
      </c>
      <c r="J258">
        <v>21.23</v>
      </c>
      <c r="K258">
        <v>8.01</v>
      </c>
      <c r="L258">
        <v>11.27</v>
      </c>
      <c r="M258">
        <v>24.56</v>
      </c>
      <c r="N258">
        <v>3</v>
      </c>
      <c r="O258">
        <v>9.6999999999999993</v>
      </c>
      <c r="P258">
        <v>62.34</v>
      </c>
      <c r="Q258">
        <v>34.79</v>
      </c>
      <c r="R258">
        <v>9.69</v>
      </c>
      <c r="S258">
        <v>6.61</v>
      </c>
      <c r="T258">
        <v>11.76</v>
      </c>
      <c r="U258">
        <v>28.94</v>
      </c>
      <c r="V258" t="s">
        <v>73</v>
      </c>
      <c r="W258">
        <v>15.44</v>
      </c>
      <c r="X258">
        <v>19.5</v>
      </c>
      <c r="Z258">
        <v>25.27</v>
      </c>
      <c r="AB258" s="46"/>
      <c r="AD258" s="46"/>
    </row>
    <row r="259" spans="1:30" x14ac:dyDescent="0.3">
      <c r="A259">
        <v>112031250</v>
      </c>
      <c r="B259" t="s">
        <v>329</v>
      </c>
      <c r="C259">
        <v>12.88</v>
      </c>
      <c r="D259">
        <v>9.49</v>
      </c>
      <c r="E259">
        <v>15.27</v>
      </c>
      <c r="F259">
        <v>14.18</v>
      </c>
      <c r="G259">
        <v>12.08</v>
      </c>
      <c r="H259">
        <v>14.97</v>
      </c>
      <c r="I259">
        <v>12.76</v>
      </c>
      <c r="J259">
        <v>18.559999999999999</v>
      </c>
      <c r="K259">
        <v>14.2</v>
      </c>
      <c r="L259">
        <v>7.17</v>
      </c>
      <c r="M259">
        <v>24.82</v>
      </c>
      <c r="N259">
        <v>3.94</v>
      </c>
      <c r="O259">
        <v>12.52</v>
      </c>
      <c r="P259">
        <v>47.12</v>
      </c>
      <c r="Q259">
        <v>34.869999999999997</v>
      </c>
      <c r="R259">
        <v>14.53</v>
      </c>
      <c r="S259">
        <v>8.8699999999999992</v>
      </c>
      <c r="T259">
        <v>9.0299999999999994</v>
      </c>
      <c r="U259">
        <v>19.989999999999998</v>
      </c>
      <c r="V259">
        <v>80.88</v>
      </c>
      <c r="W259">
        <v>12.72</v>
      </c>
      <c r="X259">
        <v>17.07</v>
      </c>
      <c r="Y259">
        <v>11.47</v>
      </c>
      <c r="Z259">
        <v>23.1</v>
      </c>
      <c r="AB259" s="46"/>
      <c r="AD259" s="46"/>
    </row>
    <row r="260" spans="1:30" x14ac:dyDescent="0.3">
      <c r="A260">
        <v>112031251</v>
      </c>
      <c r="B260" t="s">
        <v>330</v>
      </c>
      <c r="C260">
        <v>20.37</v>
      </c>
      <c r="D260">
        <v>19.850000000000001</v>
      </c>
      <c r="E260">
        <v>19.670000000000002</v>
      </c>
      <c r="F260">
        <v>22.18</v>
      </c>
      <c r="G260">
        <v>17.39</v>
      </c>
      <c r="H260">
        <v>21.44</v>
      </c>
      <c r="I260">
        <v>19.73</v>
      </c>
      <c r="J260">
        <v>33.130000000000003</v>
      </c>
      <c r="K260">
        <v>15.31</v>
      </c>
      <c r="L260">
        <v>15.13</v>
      </c>
      <c r="M260">
        <v>34.61</v>
      </c>
      <c r="N260">
        <v>5.41</v>
      </c>
      <c r="O260">
        <v>16.559999999999999</v>
      </c>
      <c r="P260">
        <v>37.06</v>
      </c>
      <c r="Q260">
        <v>48.3</v>
      </c>
      <c r="R260">
        <v>20.399999999999999</v>
      </c>
      <c r="S260">
        <v>8.7799999999999994</v>
      </c>
      <c r="T260">
        <v>14.6</v>
      </c>
      <c r="U260">
        <v>34.229999999999997</v>
      </c>
      <c r="V260">
        <v>68.83</v>
      </c>
      <c r="W260">
        <v>20.73</v>
      </c>
      <c r="X260">
        <v>27.26</v>
      </c>
      <c r="Y260">
        <v>28.93</v>
      </c>
      <c r="Z260">
        <v>31.95</v>
      </c>
      <c r="AB260" s="46"/>
      <c r="AD260" s="46"/>
    </row>
    <row r="261" spans="1:30" x14ac:dyDescent="0.3">
      <c r="A261">
        <v>112031252</v>
      </c>
      <c r="B261" t="s">
        <v>331</v>
      </c>
      <c r="C261">
        <v>13.74</v>
      </c>
      <c r="D261">
        <v>15.62</v>
      </c>
      <c r="E261">
        <v>18.21</v>
      </c>
      <c r="F261">
        <v>14.59</v>
      </c>
      <c r="G261">
        <v>8.69</v>
      </c>
      <c r="H261">
        <v>13.44</v>
      </c>
      <c r="I261">
        <v>13.24</v>
      </c>
      <c r="J261">
        <v>22.92</v>
      </c>
      <c r="K261">
        <v>9.42</v>
      </c>
      <c r="L261">
        <v>11.22</v>
      </c>
      <c r="M261">
        <v>34.71</v>
      </c>
      <c r="N261">
        <v>4.26</v>
      </c>
      <c r="O261">
        <v>10.130000000000001</v>
      </c>
      <c r="P261">
        <v>38.340000000000003</v>
      </c>
      <c r="Q261">
        <v>35.19</v>
      </c>
      <c r="R261">
        <v>10.3</v>
      </c>
      <c r="S261">
        <v>8.44</v>
      </c>
      <c r="T261">
        <v>11.95</v>
      </c>
      <c r="U261">
        <v>30.46</v>
      </c>
      <c r="V261" t="s">
        <v>73</v>
      </c>
      <c r="W261">
        <v>18.260000000000002</v>
      </c>
      <c r="X261">
        <v>27.74</v>
      </c>
      <c r="Y261">
        <v>23.5</v>
      </c>
      <c r="Z261">
        <v>30.54</v>
      </c>
      <c r="AB261" s="46"/>
      <c r="AD261" s="46"/>
    </row>
    <row r="262" spans="1:30" x14ac:dyDescent="0.3">
      <c r="A262">
        <v>112031253</v>
      </c>
      <c r="B262" t="s">
        <v>332</v>
      </c>
      <c r="C262">
        <v>15.2</v>
      </c>
      <c r="D262">
        <v>11.98</v>
      </c>
      <c r="E262">
        <v>25.02</v>
      </c>
      <c r="F262">
        <v>16.559999999999999</v>
      </c>
      <c r="G262">
        <v>11.53</v>
      </c>
      <c r="H262">
        <v>16.489999999999998</v>
      </c>
      <c r="I262">
        <v>15.96</v>
      </c>
      <c r="J262">
        <v>25.1</v>
      </c>
      <c r="K262">
        <v>15.73</v>
      </c>
      <c r="L262">
        <v>8.77</v>
      </c>
      <c r="M262">
        <v>31.8</v>
      </c>
      <c r="N262">
        <v>6.66</v>
      </c>
      <c r="O262">
        <v>16.149999999999999</v>
      </c>
      <c r="P262">
        <v>42.5</v>
      </c>
      <c r="Q262">
        <v>37.06</v>
      </c>
      <c r="R262">
        <v>13.53</v>
      </c>
      <c r="S262">
        <v>8.65</v>
      </c>
      <c r="T262">
        <v>11.96</v>
      </c>
      <c r="U262">
        <v>24.54</v>
      </c>
      <c r="V262">
        <v>88.6</v>
      </c>
      <c r="W262">
        <v>14.5</v>
      </c>
      <c r="X262">
        <v>15.25</v>
      </c>
      <c r="Z262">
        <v>29.17</v>
      </c>
      <c r="AB262" s="46"/>
      <c r="AD262" s="46"/>
    </row>
    <row r="263" spans="1:30" x14ac:dyDescent="0.3">
      <c r="A263">
        <v>112031254</v>
      </c>
      <c r="B263" t="s">
        <v>333</v>
      </c>
      <c r="C263">
        <v>16.399999999999999</v>
      </c>
      <c r="D263">
        <v>14.47</v>
      </c>
      <c r="E263">
        <v>17.5</v>
      </c>
      <c r="F263">
        <v>17.61</v>
      </c>
      <c r="G263">
        <v>15.05</v>
      </c>
      <c r="H263">
        <v>18.170000000000002</v>
      </c>
      <c r="I263">
        <v>15.62</v>
      </c>
      <c r="J263">
        <v>24.12</v>
      </c>
      <c r="K263">
        <v>13.9</v>
      </c>
      <c r="L263">
        <v>12.29</v>
      </c>
      <c r="M263">
        <v>27.56</v>
      </c>
      <c r="N263">
        <v>4.55</v>
      </c>
      <c r="O263">
        <v>14.26</v>
      </c>
      <c r="P263">
        <v>47.26</v>
      </c>
      <c r="Q263">
        <v>37.340000000000003</v>
      </c>
      <c r="R263">
        <v>17.54</v>
      </c>
      <c r="S263">
        <v>9.5</v>
      </c>
      <c r="T263">
        <v>15.03</v>
      </c>
      <c r="U263">
        <v>23.45</v>
      </c>
      <c r="V263">
        <v>68.819999999999993</v>
      </c>
      <c r="W263">
        <v>17.47</v>
      </c>
      <c r="X263">
        <v>24.19</v>
      </c>
      <c r="Y263">
        <v>32.090000000000003</v>
      </c>
      <c r="Z263">
        <v>32.36</v>
      </c>
      <c r="AB263" s="46"/>
      <c r="AD263" s="46"/>
    </row>
    <row r="264" spans="1:30" x14ac:dyDescent="0.3">
      <c r="A264">
        <v>112031550</v>
      </c>
      <c r="B264" t="s">
        <v>334</v>
      </c>
      <c r="C264">
        <v>13.77</v>
      </c>
      <c r="D264">
        <v>12.31</v>
      </c>
      <c r="E264">
        <v>13.44</v>
      </c>
      <c r="F264">
        <v>15.4</v>
      </c>
      <c r="G264">
        <v>11.78</v>
      </c>
      <c r="H264">
        <v>15</v>
      </c>
      <c r="I264">
        <v>13.34</v>
      </c>
      <c r="J264">
        <v>21.28</v>
      </c>
      <c r="K264">
        <v>13.63</v>
      </c>
      <c r="L264">
        <v>8.5</v>
      </c>
      <c r="M264">
        <v>24.05</v>
      </c>
      <c r="N264">
        <v>4.67</v>
      </c>
      <c r="O264">
        <v>13.09</v>
      </c>
      <c r="P264">
        <v>32.630000000000003</v>
      </c>
      <c r="Q264">
        <v>33.68</v>
      </c>
      <c r="R264">
        <v>13.49</v>
      </c>
      <c r="S264">
        <v>9.89</v>
      </c>
      <c r="T264">
        <v>11.8</v>
      </c>
      <c r="U264">
        <v>20.12</v>
      </c>
      <c r="V264">
        <v>64.39</v>
      </c>
      <c r="W264">
        <v>16.03</v>
      </c>
      <c r="X264">
        <v>17.739999999999998</v>
      </c>
      <c r="Y264">
        <v>19.59</v>
      </c>
      <c r="Z264">
        <v>25.1</v>
      </c>
      <c r="AB264" s="46"/>
      <c r="AD264" s="46"/>
    </row>
    <row r="265" spans="1:30" x14ac:dyDescent="0.3">
      <c r="A265">
        <v>112031551</v>
      </c>
      <c r="B265" t="s">
        <v>335</v>
      </c>
      <c r="C265">
        <v>10.42</v>
      </c>
      <c r="D265">
        <v>10.44</v>
      </c>
      <c r="E265">
        <v>5.98</v>
      </c>
      <c r="F265">
        <v>11.21</v>
      </c>
      <c r="G265">
        <v>10.93</v>
      </c>
      <c r="H265">
        <v>10.18</v>
      </c>
      <c r="I265">
        <v>10.63</v>
      </c>
      <c r="J265">
        <v>12.84</v>
      </c>
      <c r="K265">
        <v>13.33</v>
      </c>
      <c r="L265">
        <v>3.99</v>
      </c>
      <c r="M265">
        <v>38.33</v>
      </c>
      <c r="N265">
        <v>2.52</v>
      </c>
      <c r="O265">
        <v>6.56</v>
      </c>
      <c r="P265">
        <v>30.95</v>
      </c>
      <c r="Q265">
        <v>35.85</v>
      </c>
      <c r="R265">
        <v>12.98</v>
      </c>
      <c r="S265">
        <v>8.56</v>
      </c>
      <c r="T265">
        <v>9.3800000000000008</v>
      </c>
      <c r="U265">
        <v>19.11</v>
      </c>
      <c r="V265" t="s">
        <v>73</v>
      </c>
      <c r="W265">
        <v>9.14</v>
      </c>
      <c r="X265">
        <v>22.05</v>
      </c>
      <c r="Z265">
        <v>20.76</v>
      </c>
      <c r="AB265" s="46"/>
      <c r="AD265" s="46"/>
    </row>
    <row r="266" spans="1:30" x14ac:dyDescent="0.3">
      <c r="A266">
        <v>112031552</v>
      </c>
      <c r="B266" t="s">
        <v>336</v>
      </c>
      <c r="C266">
        <v>17.98</v>
      </c>
      <c r="D266">
        <v>16.55</v>
      </c>
      <c r="E266">
        <v>13.74</v>
      </c>
      <c r="F266">
        <v>21.29</v>
      </c>
      <c r="G266">
        <v>15.11</v>
      </c>
      <c r="H266">
        <v>20.89</v>
      </c>
      <c r="I266">
        <v>16.05</v>
      </c>
      <c r="J266">
        <v>23.86</v>
      </c>
      <c r="K266">
        <v>15.06</v>
      </c>
      <c r="L266">
        <v>16.11</v>
      </c>
      <c r="M266">
        <v>23.36</v>
      </c>
      <c r="N266">
        <v>6.82</v>
      </c>
      <c r="O266">
        <v>11.17</v>
      </c>
      <c r="P266">
        <v>53.98</v>
      </c>
      <c r="Q266">
        <v>39.67</v>
      </c>
      <c r="R266">
        <v>17.34</v>
      </c>
      <c r="S266">
        <v>11.68</v>
      </c>
      <c r="T266">
        <v>12.38</v>
      </c>
      <c r="U266">
        <v>25.92</v>
      </c>
      <c r="V266">
        <v>60.39</v>
      </c>
      <c r="W266">
        <v>22.28</v>
      </c>
      <c r="X266">
        <v>24.69</v>
      </c>
      <c r="Y266">
        <v>32.75</v>
      </c>
      <c r="Z266">
        <v>32.520000000000003</v>
      </c>
      <c r="AB266" s="46"/>
      <c r="AD266" s="46"/>
    </row>
    <row r="267" spans="1:30" x14ac:dyDescent="0.3">
      <c r="A267">
        <v>113011256</v>
      </c>
      <c r="B267" t="s">
        <v>337</v>
      </c>
      <c r="C267">
        <v>12.6</v>
      </c>
      <c r="D267">
        <v>15.14</v>
      </c>
      <c r="E267">
        <v>11.26</v>
      </c>
      <c r="F267">
        <v>11.77</v>
      </c>
      <c r="G267">
        <v>12.85</v>
      </c>
      <c r="H267">
        <v>12.76</v>
      </c>
      <c r="I267">
        <v>11.13</v>
      </c>
      <c r="J267">
        <v>24.53</v>
      </c>
      <c r="K267">
        <v>7.48</v>
      </c>
      <c r="L267">
        <v>12.82</v>
      </c>
      <c r="M267">
        <v>25.54</v>
      </c>
      <c r="N267">
        <v>2.6</v>
      </c>
      <c r="O267">
        <v>7.52</v>
      </c>
      <c r="P267">
        <v>35.74</v>
      </c>
      <c r="Q267">
        <v>33.9</v>
      </c>
      <c r="R267">
        <v>15.52</v>
      </c>
      <c r="S267">
        <v>6.57</v>
      </c>
      <c r="T267">
        <v>8.69</v>
      </c>
      <c r="U267">
        <v>18.09</v>
      </c>
      <c r="V267">
        <v>50.49</v>
      </c>
      <c r="W267">
        <v>13.6</v>
      </c>
      <c r="X267">
        <v>30.51</v>
      </c>
      <c r="Y267">
        <v>16.989999999999998</v>
      </c>
      <c r="Z267">
        <v>30.58</v>
      </c>
      <c r="AB267" s="46"/>
      <c r="AD267" s="46"/>
    </row>
    <row r="268" spans="1:30" x14ac:dyDescent="0.3">
      <c r="A268">
        <v>113011257</v>
      </c>
      <c r="B268" t="s">
        <v>338</v>
      </c>
      <c r="C268">
        <v>11.24</v>
      </c>
      <c r="D268">
        <v>11.86</v>
      </c>
      <c r="E268">
        <v>7.76</v>
      </c>
      <c r="F268">
        <v>11.64</v>
      </c>
      <c r="G268">
        <v>11.72</v>
      </c>
      <c r="H268">
        <v>11.18</v>
      </c>
      <c r="I268">
        <v>10.94</v>
      </c>
      <c r="J268">
        <v>27.1</v>
      </c>
      <c r="K268">
        <v>7.81</v>
      </c>
      <c r="L268">
        <v>8.6</v>
      </c>
      <c r="M268">
        <v>25.25</v>
      </c>
      <c r="N268">
        <v>3.08</v>
      </c>
      <c r="O268">
        <v>5.9</v>
      </c>
      <c r="P268">
        <v>24</v>
      </c>
      <c r="Q268">
        <v>31.87</v>
      </c>
      <c r="R268">
        <v>13.52</v>
      </c>
      <c r="S268">
        <v>5.26</v>
      </c>
      <c r="T268">
        <v>9.15</v>
      </c>
      <c r="U268">
        <v>27.69</v>
      </c>
      <c r="V268">
        <v>67.59</v>
      </c>
      <c r="W268">
        <v>14.08</v>
      </c>
      <c r="X268">
        <v>20.02</v>
      </c>
      <c r="Y268">
        <v>17.07</v>
      </c>
      <c r="Z268">
        <v>35.96</v>
      </c>
      <c r="AB268" s="46"/>
      <c r="AD268" s="46"/>
    </row>
    <row r="269" spans="1:30" x14ac:dyDescent="0.3">
      <c r="A269">
        <v>113011258</v>
      </c>
      <c r="B269" t="s">
        <v>339</v>
      </c>
      <c r="C269">
        <v>13.95</v>
      </c>
      <c r="D269">
        <v>18.3</v>
      </c>
      <c r="E269">
        <v>10.83</v>
      </c>
      <c r="F269">
        <v>13.43</v>
      </c>
      <c r="G269">
        <v>12.56</v>
      </c>
      <c r="H269">
        <v>13.25</v>
      </c>
      <c r="I269">
        <v>12.43</v>
      </c>
      <c r="J269">
        <v>22.61</v>
      </c>
      <c r="K269">
        <v>8.5</v>
      </c>
      <c r="L269">
        <v>11.97</v>
      </c>
      <c r="M269">
        <v>32.43</v>
      </c>
      <c r="N269">
        <v>2.31</v>
      </c>
      <c r="O269">
        <v>8.6199999999999992</v>
      </c>
      <c r="P269">
        <v>32.03</v>
      </c>
      <c r="Q269">
        <v>37.14</v>
      </c>
      <c r="R269">
        <v>14.81</v>
      </c>
      <c r="S269">
        <v>8.11</v>
      </c>
      <c r="T269">
        <v>8.49</v>
      </c>
      <c r="U269">
        <v>24.02</v>
      </c>
      <c r="V269">
        <v>65.459999999999994</v>
      </c>
      <c r="W269">
        <v>17.27</v>
      </c>
      <c r="X269">
        <v>34.9</v>
      </c>
      <c r="Y269">
        <v>20.51</v>
      </c>
      <c r="Z269">
        <v>32.44</v>
      </c>
      <c r="AB269" s="46"/>
      <c r="AD269" s="46"/>
    </row>
    <row r="270" spans="1:30" x14ac:dyDescent="0.3">
      <c r="A270">
        <v>113011259</v>
      </c>
      <c r="B270" t="s">
        <v>340</v>
      </c>
      <c r="C270">
        <v>17.16</v>
      </c>
      <c r="D270">
        <v>13.55</v>
      </c>
      <c r="E270">
        <v>42.95</v>
      </c>
      <c r="F270">
        <v>13.83</v>
      </c>
      <c r="G270">
        <v>13.42</v>
      </c>
      <c r="H270">
        <v>15.64</v>
      </c>
      <c r="I270">
        <v>20.29</v>
      </c>
      <c r="J270">
        <v>26.75</v>
      </c>
      <c r="K270">
        <v>11.59</v>
      </c>
      <c r="L270">
        <v>8.3800000000000008</v>
      </c>
      <c r="M270">
        <v>41.75</v>
      </c>
      <c r="N270">
        <v>2.93</v>
      </c>
      <c r="O270">
        <v>13.75</v>
      </c>
      <c r="P270">
        <v>32.11</v>
      </c>
      <c r="Q270">
        <v>42.54</v>
      </c>
      <c r="R270">
        <v>16.63</v>
      </c>
      <c r="S270">
        <v>11.13</v>
      </c>
      <c r="T270">
        <v>16.399999999999999</v>
      </c>
      <c r="U270">
        <v>24.92</v>
      </c>
      <c r="V270">
        <v>82.08</v>
      </c>
      <c r="W270">
        <v>22.68</v>
      </c>
      <c r="X270">
        <v>35.29</v>
      </c>
      <c r="Z270">
        <v>36.68</v>
      </c>
      <c r="AB270" s="46"/>
      <c r="AD270" s="46"/>
    </row>
    <row r="271" spans="1:30" x14ac:dyDescent="0.3">
      <c r="A271">
        <v>113021260</v>
      </c>
      <c r="B271" t="s">
        <v>341</v>
      </c>
      <c r="C271">
        <v>12.09</v>
      </c>
      <c r="D271">
        <v>8.83</v>
      </c>
      <c r="E271">
        <v>9.4600000000000009</v>
      </c>
      <c r="F271">
        <v>13.7</v>
      </c>
      <c r="G271">
        <v>12.61</v>
      </c>
      <c r="H271">
        <v>13.29</v>
      </c>
      <c r="I271">
        <v>12.57</v>
      </c>
      <c r="J271">
        <v>21.2</v>
      </c>
      <c r="K271">
        <v>10.039999999999999</v>
      </c>
      <c r="L271">
        <v>9.92</v>
      </c>
      <c r="M271">
        <v>17.809999999999999</v>
      </c>
      <c r="N271">
        <v>3.01</v>
      </c>
      <c r="O271">
        <v>6.77</v>
      </c>
      <c r="P271">
        <v>50</v>
      </c>
      <c r="Q271">
        <v>32.380000000000003</v>
      </c>
      <c r="R271">
        <v>15.05</v>
      </c>
      <c r="S271">
        <v>8.74</v>
      </c>
      <c r="T271">
        <v>11.5</v>
      </c>
      <c r="U271">
        <v>17.48</v>
      </c>
      <c r="V271">
        <v>77.78</v>
      </c>
      <c r="W271">
        <v>18.46</v>
      </c>
      <c r="X271">
        <v>18.41</v>
      </c>
      <c r="Z271">
        <v>40.090000000000003</v>
      </c>
      <c r="AB271" s="46"/>
      <c r="AD271" s="46"/>
    </row>
    <row r="272" spans="1:30" x14ac:dyDescent="0.3">
      <c r="A272">
        <v>113021261</v>
      </c>
      <c r="B272" t="s">
        <v>342</v>
      </c>
      <c r="C272">
        <v>15.56</v>
      </c>
      <c r="D272">
        <v>14.64</v>
      </c>
      <c r="E272">
        <v>14.02</v>
      </c>
      <c r="F272">
        <v>15.54</v>
      </c>
      <c r="G272">
        <v>17.399999999999999</v>
      </c>
      <c r="H272">
        <v>18.989999999999998</v>
      </c>
      <c r="I272">
        <v>12.94</v>
      </c>
      <c r="J272">
        <v>22.97</v>
      </c>
      <c r="K272">
        <v>12.12</v>
      </c>
      <c r="L272">
        <v>10.14</v>
      </c>
      <c r="M272">
        <v>35.35</v>
      </c>
      <c r="N272">
        <v>2.19</v>
      </c>
      <c r="O272">
        <v>9.2200000000000006</v>
      </c>
      <c r="P272">
        <v>31.75</v>
      </c>
      <c r="Q272">
        <v>43.6</v>
      </c>
      <c r="R272">
        <v>20.9</v>
      </c>
      <c r="S272">
        <v>10.72</v>
      </c>
      <c r="T272">
        <v>9.14</v>
      </c>
      <c r="U272">
        <v>22.86</v>
      </c>
      <c r="V272">
        <v>50.5</v>
      </c>
      <c r="W272">
        <v>20.8</v>
      </c>
      <c r="X272">
        <v>34.39</v>
      </c>
      <c r="Z272">
        <v>33.119999999999997</v>
      </c>
      <c r="AB272" s="46"/>
      <c r="AD272" s="46"/>
    </row>
    <row r="273" spans="1:30" x14ac:dyDescent="0.3">
      <c r="A273">
        <v>113021262</v>
      </c>
      <c r="B273" t="s">
        <v>343</v>
      </c>
      <c r="C273">
        <v>12.54</v>
      </c>
      <c r="D273">
        <v>9.77</v>
      </c>
      <c r="E273">
        <v>7.93</v>
      </c>
      <c r="F273">
        <v>14.97</v>
      </c>
      <c r="G273">
        <v>11.68</v>
      </c>
      <c r="H273">
        <v>12.71</v>
      </c>
      <c r="I273">
        <v>13.62</v>
      </c>
      <c r="J273">
        <v>15.57</v>
      </c>
      <c r="K273">
        <v>13.74</v>
      </c>
      <c r="L273">
        <v>8.33</v>
      </c>
      <c r="M273">
        <v>23.36</v>
      </c>
      <c r="N273">
        <v>3.73</v>
      </c>
      <c r="O273">
        <v>9.91</v>
      </c>
      <c r="P273">
        <v>52.46</v>
      </c>
      <c r="Q273">
        <v>30.62</v>
      </c>
      <c r="R273">
        <v>13.74</v>
      </c>
      <c r="S273">
        <v>9.31</v>
      </c>
      <c r="T273">
        <v>9.9</v>
      </c>
      <c r="U273">
        <v>20.2</v>
      </c>
      <c r="V273">
        <v>96.67</v>
      </c>
      <c r="W273">
        <v>17.98</v>
      </c>
      <c r="X273">
        <v>29.53</v>
      </c>
      <c r="Y273">
        <v>9.3800000000000008</v>
      </c>
      <c r="Z273">
        <v>26.48</v>
      </c>
      <c r="AB273" s="46"/>
      <c r="AD273" s="46"/>
    </row>
    <row r="274" spans="1:30" x14ac:dyDescent="0.3">
      <c r="A274">
        <v>113031263</v>
      </c>
      <c r="B274" t="s">
        <v>344</v>
      </c>
      <c r="C274">
        <v>15.66</v>
      </c>
      <c r="D274">
        <v>17.07</v>
      </c>
      <c r="E274">
        <v>19.05</v>
      </c>
      <c r="F274">
        <v>13.76</v>
      </c>
      <c r="G274">
        <v>16.72</v>
      </c>
      <c r="H274">
        <v>17.149999999999999</v>
      </c>
      <c r="I274">
        <v>13.68</v>
      </c>
      <c r="J274">
        <v>24.01</v>
      </c>
      <c r="K274">
        <v>11.63</v>
      </c>
      <c r="L274">
        <v>11.21</v>
      </c>
      <c r="M274">
        <v>37.36</v>
      </c>
      <c r="N274">
        <v>1.89</v>
      </c>
      <c r="O274">
        <v>8.3699999999999992</v>
      </c>
      <c r="P274">
        <v>46.15</v>
      </c>
      <c r="Q274">
        <v>35.56</v>
      </c>
      <c r="R274">
        <v>19.86</v>
      </c>
      <c r="S274">
        <v>11.82</v>
      </c>
      <c r="T274">
        <v>6.66</v>
      </c>
      <c r="U274">
        <v>34.61</v>
      </c>
      <c r="V274">
        <v>64.430000000000007</v>
      </c>
      <c r="W274">
        <v>24.59</v>
      </c>
      <c r="X274">
        <v>33.83</v>
      </c>
      <c r="Z274">
        <v>40.25</v>
      </c>
      <c r="AB274" s="46"/>
      <c r="AD274" s="46"/>
    </row>
    <row r="275" spans="1:30" x14ac:dyDescent="0.3">
      <c r="A275">
        <v>113031264</v>
      </c>
      <c r="B275" t="s">
        <v>345</v>
      </c>
      <c r="C275">
        <v>13.84</v>
      </c>
      <c r="D275">
        <v>17.02</v>
      </c>
      <c r="E275">
        <v>14.06</v>
      </c>
      <c r="F275">
        <v>14.15</v>
      </c>
      <c r="G275">
        <v>9.8699999999999992</v>
      </c>
      <c r="H275">
        <v>14.45</v>
      </c>
      <c r="I275">
        <v>11.42</v>
      </c>
      <c r="J275">
        <v>19.91</v>
      </c>
      <c r="K275">
        <v>7.91</v>
      </c>
      <c r="L275">
        <v>11.31</v>
      </c>
      <c r="M275">
        <v>49.24</v>
      </c>
      <c r="N275">
        <v>2.74</v>
      </c>
      <c r="O275">
        <v>7.44</v>
      </c>
      <c r="P275">
        <v>44.62</v>
      </c>
      <c r="Q275">
        <v>36.47</v>
      </c>
      <c r="R275">
        <v>11.94</v>
      </c>
      <c r="S275">
        <v>10.71</v>
      </c>
      <c r="T275">
        <v>6.83</v>
      </c>
      <c r="U275">
        <v>28.57</v>
      </c>
      <c r="V275">
        <v>54.08</v>
      </c>
      <c r="W275">
        <v>20.239999999999998</v>
      </c>
      <c r="X275">
        <v>28.66</v>
      </c>
      <c r="Y275">
        <v>11.75</v>
      </c>
      <c r="Z275">
        <v>46.03</v>
      </c>
      <c r="AB275" s="46"/>
      <c r="AD275" s="46"/>
    </row>
    <row r="276" spans="1:30" x14ac:dyDescent="0.3">
      <c r="A276">
        <v>113031265</v>
      </c>
      <c r="B276" t="s">
        <v>346</v>
      </c>
      <c r="C276">
        <v>10.82</v>
      </c>
      <c r="D276">
        <v>11.59</v>
      </c>
      <c r="E276">
        <v>8.7799999999999994</v>
      </c>
      <c r="F276">
        <v>9.9</v>
      </c>
      <c r="G276">
        <v>13.89</v>
      </c>
      <c r="H276">
        <v>11.74</v>
      </c>
      <c r="I276">
        <v>9.61</v>
      </c>
      <c r="J276">
        <v>25.12</v>
      </c>
      <c r="K276">
        <v>6.44</v>
      </c>
      <c r="L276">
        <v>9.19</v>
      </c>
      <c r="M276">
        <v>24.18</v>
      </c>
      <c r="N276">
        <v>0.55000000000000004</v>
      </c>
      <c r="O276">
        <v>6.05</v>
      </c>
      <c r="P276">
        <v>16.149999999999999</v>
      </c>
      <c r="Q276">
        <v>35.14</v>
      </c>
      <c r="R276">
        <v>16.63</v>
      </c>
      <c r="S276">
        <v>4.82</v>
      </c>
      <c r="T276">
        <v>8.16</v>
      </c>
      <c r="U276">
        <v>23.05</v>
      </c>
      <c r="V276">
        <v>69.489999999999995</v>
      </c>
      <c r="W276">
        <v>16.38</v>
      </c>
      <c r="X276">
        <v>22.34</v>
      </c>
      <c r="Y276">
        <v>7.67</v>
      </c>
      <c r="Z276">
        <v>36.29</v>
      </c>
      <c r="AB276" s="46"/>
      <c r="AD276" s="46"/>
    </row>
    <row r="277" spans="1:30" x14ac:dyDescent="0.3">
      <c r="A277">
        <v>113031266</v>
      </c>
      <c r="B277" t="s">
        <v>347</v>
      </c>
      <c r="C277">
        <v>14.46</v>
      </c>
      <c r="D277">
        <v>13.74</v>
      </c>
      <c r="E277">
        <v>16.899999999999999</v>
      </c>
      <c r="F277">
        <v>14.73</v>
      </c>
      <c r="G277">
        <v>13.76</v>
      </c>
      <c r="H277">
        <v>16.350000000000001</v>
      </c>
      <c r="I277">
        <v>13.1</v>
      </c>
      <c r="J277">
        <v>23.28</v>
      </c>
      <c r="K277">
        <v>10.23</v>
      </c>
      <c r="L277">
        <v>9.39</v>
      </c>
      <c r="M277">
        <v>34.090000000000003</v>
      </c>
      <c r="N277">
        <v>2.83</v>
      </c>
      <c r="O277">
        <v>9.3699999999999992</v>
      </c>
      <c r="P277">
        <v>39.68</v>
      </c>
      <c r="Q277">
        <v>37.72</v>
      </c>
      <c r="R277">
        <v>16.09</v>
      </c>
      <c r="S277">
        <v>9.6199999999999992</v>
      </c>
      <c r="T277">
        <v>9.77</v>
      </c>
      <c r="U277">
        <v>27.41</v>
      </c>
      <c r="V277">
        <v>76.540000000000006</v>
      </c>
      <c r="W277">
        <v>21.68</v>
      </c>
      <c r="X277">
        <v>38.950000000000003</v>
      </c>
      <c r="Z277">
        <v>35.700000000000003</v>
      </c>
      <c r="AB277" s="46"/>
      <c r="AD277" s="46"/>
    </row>
    <row r="278" spans="1:30" x14ac:dyDescent="0.3">
      <c r="A278">
        <v>113031267</v>
      </c>
      <c r="B278" t="s">
        <v>348</v>
      </c>
      <c r="C278">
        <v>10.71</v>
      </c>
      <c r="D278">
        <v>9.84</v>
      </c>
      <c r="E278">
        <v>12.22</v>
      </c>
      <c r="F278">
        <v>10.25</v>
      </c>
      <c r="G278">
        <v>12.08</v>
      </c>
      <c r="H278">
        <v>11.6</v>
      </c>
      <c r="I278">
        <v>10.4</v>
      </c>
      <c r="J278">
        <v>23.08</v>
      </c>
      <c r="K278">
        <v>7.76</v>
      </c>
      <c r="L278">
        <v>5.72</v>
      </c>
      <c r="M278">
        <v>27.74</v>
      </c>
      <c r="N278">
        <v>1.56</v>
      </c>
      <c r="O278">
        <v>7.27</v>
      </c>
      <c r="P278">
        <v>29.08</v>
      </c>
      <c r="Q278">
        <v>34.22</v>
      </c>
      <c r="R278">
        <v>14.99</v>
      </c>
      <c r="S278">
        <v>7.59</v>
      </c>
      <c r="T278">
        <v>6.46</v>
      </c>
      <c r="U278">
        <v>19.29</v>
      </c>
      <c r="V278">
        <v>57.42</v>
      </c>
      <c r="W278">
        <v>12.39</v>
      </c>
      <c r="X278">
        <v>19.23</v>
      </c>
      <c r="Y278">
        <v>36.450000000000003</v>
      </c>
      <c r="Z278">
        <v>25.27</v>
      </c>
      <c r="AB278" s="46"/>
      <c r="AD278" s="46"/>
    </row>
    <row r="279" spans="1:30" x14ac:dyDescent="0.3">
      <c r="A279">
        <v>113031268</v>
      </c>
      <c r="B279" t="s">
        <v>349</v>
      </c>
      <c r="C279">
        <v>7.01</v>
      </c>
      <c r="D279">
        <v>5.36</v>
      </c>
      <c r="E279">
        <v>4.3499999999999996</v>
      </c>
      <c r="F279">
        <v>7.9</v>
      </c>
      <c r="G279">
        <v>10.88</v>
      </c>
      <c r="H279">
        <v>7.64</v>
      </c>
      <c r="I279">
        <v>7.53</v>
      </c>
      <c r="J279">
        <v>17.89</v>
      </c>
      <c r="K279">
        <v>8.2100000000000009</v>
      </c>
      <c r="L279">
        <v>2.06</v>
      </c>
      <c r="M279">
        <v>18.07</v>
      </c>
      <c r="N279">
        <v>1.86</v>
      </c>
      <c r="O279">
        <v>5.19</v>
      </c>
      <c r="P279">
        <v>24</v>
      </c>
      <c r="Q279">
        <v>21.76</v>
      </c>
      <c r="R279">
        <v>12.95</v>
      </c>
      <c r="S279">
        <v>9.64</v>
      </c>
      <c r="T279">
        <v>4.7</v>
      </c>
      <c r="U279">
        <v>8.83</v>
      </c>
      <c r="V279" t="s">
        <v>73</v>
      </c>
      <c r="W279">
        <v>7.98</v>
      </c>
      <c r="X279">
        <v>15.74</v>
      </c>
      <c r="Y279">
        <v>8.3000000000000007</v>
      </c>
      <c r="Z279">
        <v>9.8699999999999992</v>
      </c>
      <c r="AB279" s="46"/>
      <c r="AD279" s="46"/>
    </row>
    <row r="280" spans="1:30" x14ac:dyDescent="0.3">
      <c r="A280">
        <v>113031269</v>
      </c>
      <c r="B280" t="s">
        <v>350</v>
      </c>
      <c r="C280">
        <v>12.98</v>
      </c>
      <c r="D280">
        <v>13.52</v>
      </c>
      <c r="E280">
        <v>10.69</v>
      </c>
      <c r="F280">
        <v>12.7</v>
      </c>
      <c r="G280">
        <v>15.01</v>
      </c>
      <c r="H280">
        <v>14</v>
      </c>
      <c r="I280">
        <v>11.71</v>
      </c>
      <c r="J280">
        <v>26.04</v>
      </c>
      <c r="K280">
        <v>9.1999999999999993</v>
      </c>
      <c r="L280">
        <v>10.84</v>
      </c>
      <c r="M280">
        <v>23</v>
      </c>
      <c r="N280">
        <v>2.2599999999999998</v>
      </c>
      <c r="O280">
        <v>8.0299999999999994</v>
      </c>
      <c r="P280">
        <v>38.35</v>
      </c>
      <c r="Q280">
        <v>37.14</v>
      </c>
      <c r="R280">
        <v>18.11</v>
      </c>
      <c r="S280">
        <v>7.72</v>
      </c>
      <c r="T280">
        <v>7.05</v>
      </c>
      <c r="U280">
        <v>21.99</v>
      </c>
      <c r="V280">
        <v>50.89</v>
      </c>
      <c r="W280">
        <v>15.89</v>
      </c>
      <c r="X280">
        <v>29.44</v>
      </c>
      <c r="Y280">
        <v>41.82</v>
      </c>
      <c r="Z280">
        <v>32.159999999999997</v>
      </c>
      <c r="AB280" s="46"/>
      <c r="AD280" s="46"/>
    </row>
    <row r="281" spans="1:30" x14ac:dyDescent="0.3">
      <c r="A281">
        <v>113031270</v>
      </c>
      <c r="B281" t="s">
        <v>351</v>
      </c>
      <c r="C281">
        <v>16.940000000000001</v>
      </c>
      <c r="D281">
        <v>15</v>
      </c>
      <c r="E281">
        <v>15.65</v>
      </c>
      <c r="F281">
        <v>17.350000000000001</v>
      </c>
      <c r="G281">
        <v>18.82</v>
      </c>
      <c r="H281">
        <v>19.47</v>
      </c>
      <c r="I281">
        <v>15.49</v>
      </c>
      <c r="J281">
        <v>29.07</v>
      </c>
      <c r="K281">
        <v>13.12</v>
      </c>
      <c r="L281">
        <v>14.63</v>
      </c>
      <c r="M281">
        <v>24.36</v>
      </c>
      <c r="N281">
        <v>3.36</v>
      </c>
      <c r="O281">
        <v>11.89</v>
      </c>
      <c r="P281">
        <v>43.88</v>
      </c>
      <c r="Q281">
        <v>45.23</v>
      </c>
      <c r="R281">
        <v>22.83</v>
      </c>
      <c r="S281">
        <v>7.03</v>
      </c>
      <c r="T281">
        <v>11.94</v>
      </c>
      <c r="U281">
        <v>20.95</v>
      </c>
      <c r="V281">
        <v>50.95</v>
      </c>
      <c r="W281">
        <v>19.14</v>
      </c>
      <c r="X281">
        <v>39.03</v>
      </c>
      <c r="Y281">
        <v>37.700000000000003</v>
      </c>
      <c r="Z281">
        <v>36.159999999999997</v>
      </c>
      <c r="AB281" s="46"/>
      <c r="AD281" s="46"/>
    </row>
    <row r="282" spans="1:30" x14ac:dyDescent="0.3">
      <c r="A282">
        <v>113031271</v>
      </c>
      <c r="B282" t="s">
        <v>352</v>
      </c>
      <c r="C282">
        <v>10.029999999999999</v>
      </c>
      <c r="D282">
        <v>7.98</v>
      </c>
      <c r="E282">
        <v>16.55</v>
      </c>
      <c r="F282">
        <v>9.5399999999999991</v>
      </c>
      <c r="G282">
        <v>9.77</v>
      </c>
      <c r="H282">
        <v>11.1</v>
      </c>
      <c r="I282">
        <v>10.33</v>
      </c>
      <c r="J282">
        <v>22.53</v>
      </c>
      <c r="K282">
        <v>8.4600000000000009</v>
      </c>
      <c r="L282">
        <v>6.53</v>
      </c>
      <c r="M282">
        <v>27.23</v>
      </c>
      <c r="N282">
        <v>2.68</v>
      </c>
      <c r="O282">
        <v>7.96</v>
      </c>
      <c r="P282">
        <v>47.68</v>
      </c>
      <c r="Q282">
        <v>28.75</v>
      </c>
      <c r="R282">
        <v>11.86</v>
      </c>
      <c r="S282">
        <v>7.85</v>
      </c>
      <c r="T282">
        <v>8.67</v>
      </c>
      <c r="U282">
        <v>19.16</v>
      </c>
      <c r="V282" t="s">
        <v>73</v>
      </c>
      <c r="W282">
        <v>13.16</v>
      </c>
      <c r="X282">
        <v>22.08</v>
      </c>
      <c r="Y282">
        <v>0</v>
      </c>
      <c r="Z282">
        <v>26.64</v>
      </c>
      <c r="AB282" s="46"/>
      <c r="AD282" s="46"/>
    </row>
    <row r="283" spans="1:30" x14ac:dyDescent="0.3">
      <c r="A283">
        <v>114011272</v>
      </c>
      <c r="B283" t="s">
        <v>353</v>
      </c>
      <c r="C283">
        <v>10.19</v>
      </c>
      <c r="D283">
        <v>9.91</v>
      </c>
      <c r="E283">
        <v>4.42</v>
      </c>
      <c r="F283">
        <v>10.4</v>
      </c>
      <c r="G283">
        <v>11.28</v>
      </c>
      <c r="H283">
        <v>11.97</v>
      </c>
      <c r="I283">
        <v>8.67</v>
      </c>
      <c r="J283">
        <v>13.8</v>
      </c>
      <c r="K283">
        <v>9.6999999999999993</v>
      </c>
      <c r="L283">
        <v>3.26</v>
      </c>
      <c r="M283">
        <v>31.76</v>
      </c>
      <c r="N283">
        <v>1.6</v>
      </c>
      <c r="O283">
        <v>8.52</v>
      </c>
      <c r="P283">
        <v>43.52</v>
      </c>
      <c r="Q283">
        <v>24.42</v>
      </c>
      <c r="R283">
        <v>13.33</v>
      </c>
      <c r="S283">
        <v>8.6199999999999992</v>
      </c>
      <c r="T283">
        <v>7.95</v>
      </c>
      <c r="U283">
        <v>15.3</v>
      </c>
      <c r="V283">
        <v>96.03</v>
      </c>
      <c r="W283">
        <v>15.54</v>
      </c>
      <c r="X283">
        <v>25</v>
      </c>
      <c r="Z283">
        <v>32.49</v>
      </c>
      <c r="AB283" s="46"/>
      <c r="AD283" s="46"/>
    </row>
    <row r="284" spans="1:30" x14ac:dyDescent="0.3">
      <c r="A284">
        <v>114011273</v>
      </c>
      <c r="B284" t="s">
        <v>354</v>
      </c>
      <c r="C284">
        <v>12.25</v>
      </c>
      <c r="D284">
        <v>13.45</v>
      </c>
      <c r="E284">
        <v>19.59</v>
      </c>
      <c r="F284">
        <v>11.84</v>
      </c>
      <c r="G284">
        <v>10.35</v>
      </c>
      <c r="H284">
        <v>10.87</v>
      </c>
      <c r="I284">
        <v>13.16</v>
      </c>
      <c r="J284">
        <v>20.39</v>
      </c>
      <c r="K284">
        <v>9.68</v>
      </c>
      <c r="L284">
        <v>11.16</v>
      </c>
      <c r="M284">
        <v>20.100000000000001</v>
      </c>
      <c r="N284">
        <v>1.17</v>
      </c>
      <c r="O284">
        <v>13.91</v>
      </c>
      <c r="P284">
        <v>37.14</v>
      </c>
      <c r="Q284">
        <v>24.62</v>
      </c>
      <c r="R284">
        <v>12.69</v>
      </c>
      <c r="S284">
        <v>10.28</v>
      </c>
      <c r="T284">
        <v>9.5299999999999994</v>
      </c>
      <c r="U284">
        <v>16.760000000000002</v>
      </c>
      <c r="V284">
        <v>97.22</v>
      </c>
      <c r="W284">
        <v>18.149999999999999</v>
      </c>
      <c r="X284">
        <v>34.840000000000003</v>
      </c>
      <c r="Z284">
        <v>27.64</v>
      </c>
      <c r="AB284" s="46"/>
      <c r="AD284" s="46"/>
    </row>
    <row r="285" spans="1:30" x14ac:dyDescent="0.3">
      <c r="A285">
        <v>114011274</v>
      </c>
      <c r="B285" t="s">
        <v>355</v>
      </c>
      <c r="C285">
        <v>14.17</v>
      </c>
      <c r="D285">
        <v>11.59</v>
      </c>
      <c r="E285">
        <v>15.36</v>
      </c>
      <c r="F285">
        <v>14.87</v>
      </c>
      <c r="G285">
        <v>14.2</v>
      </c>
      <c r="H285">
        <v>15.64</v>
      </c>
      <c r="I285">
        <v>13.8</v>
      </c>
      <c r="J285">
        <v>23.95</v>
      </c>
      <c r="K285">
        <v>11.93</v>
      </c>
      <c r="L285">
        <v>4.97</v>
      </c>
      <c r="M285">
        <v>32.85</v>
      </c>
      <c r="N285">
        <v>3.78</v>
      </c>
      <c r="O285">
        <v>8.52</v>
      </c>
      <c r="P285">
        <v>36.99</v>
      </c>
      <c r="Q285">
        <v>36.1</v>
      </c>
      <c r="R285">
        <v>16.72</v>
      </c>
      <c r="S285">
        <v>10.1</v>
      </c>
      <c r="T285">
        <v>14.07</v>
      </c>
      <c r="U285">
        <v>18.559999999999999</v>
      </c>
      <c r="V285">
        <v>98.04</v>
      </c>
      <c r="W285">
        <v>18.920000000000002</v>
      </c>
      <c r="X285">
        <v>20.6</v>
      </c>
      <c r="Z285">
        <v>16.8</v>
      </c>
      <c r="AB285" s="46"/>
      <c r="AD285" s="46"/>
    </row>
    <row r="286" spans="1:30" x14ac:dyDescent="0.3">
      <c r="A286">
        <v>114011275</v>
      </c>
      <c r="B286" t="s">
        <v>356</v>
      </c>
      <c r="C286" t="s">
        <v>73</v>
      </c>
      <c r="D286" t="s">
        <v>73</v>
      </c>
      <c r="E286" t="s">
        <v>73</v>
      </c>
      <c r="F286" t="s">
        <v>73</v>
      </c>
      <c r="G286" t="s">
        <v>73</v>
      </c>
      <c r="H286" t="s">
        <v>73</v>
      </c>
      <c r="I286" t="s">
        <v>73</v>
      </c>
      <c r="J286" t="s">
        <v>73</v>
      </c>
      <c r="K286" t="s">
        <v>73</v>
      </c>
      <c r="L286" t="s">
        <v>73</v>
      </c>
      <c r="M286" t="s">
        <v>73</v>
      </c>
      <c r="N286" t="s">
        <v>73</v>
      </c>
      <c r="O286" t="s">
        <v>73</v>
      </c>
      <c r="P286" t="s">
        <v>73</v>
      </c>
      <c r="Q286" t="s">
        <v>73</v>
      </c>
      <c r="R286" t="s">
        <v>73</v>
      </c>
      <c r="S286" t="s">
        <v>73</v>
      </c>
      <c r="T286" t="s">
        <v>73</v>
      </c>
      <c r="U286" t="s">
        <v>73</v>
      </c>
      <c r="V286" t="s">
        <v>73</v>
      </c>
      <c r="W286">
        <v>17.829999999999998</v>
      </c>
      <c r="AB286" s="46"/>
      <c r="AD286" s="46"/>
    </row>
    <row r="287" spans="1:30" x14ac:dyDescent="0.3">
      <c r="A287">
        <v>114011276</v>
      </c>
      <c r="B287" t="s">
        <v>357</v>
      </c>
      <c r="C287">
        <v>12.02</v>
      </c>
      <c r="D287">
        <v>7.51</v>
      </c>
      <c r="E287">
        <v>21.69</v>
      </c>
      <c r="F287">
        <v>11.22</v>
      </c>
      <c r="G287">
        <v>13.75</v>
      </c>
      <c r="H287">
        <v>14.05</v>
      </c>
      <c r="I287">
        <v>11.76</v>
      </c>
      <c r="J287">
        <v>21.23</v>
      </c>
      <c r="K287">
        <v>8.98</v>
      </c>
      <c r="L287">
        <v>6.36</v>
      </c>
      <c r="M287">
        <v>25.83</v>
      </c>
      <c r="N287">
        <v>1.31</v>
      </c>
      <c r="O287">
        <v>9.11</v>
      </c>
      <c r="P287">
        <v>45</v>
      </c>
      <c r="Q287">
        <v>38.57</v>
      </c>
      <c r="R287">
        <v>16.77</v>
      </c>
      <c r="S287">
        <v>7.41</v>
      </c>
      <c r="T287">
        <v>10.7</v>
      </c>
      <c r="U287">
        <v>16.71</v>
      </c>
      <c r="V287">
        <v>98.28</v>
      </c>
      <c r="W287">
        <v>13.17</v>
      </c>
      <c r="X287">
        <v>15.26</v>
      </c>
      <c r="Z287">
        <v>31.03</v>
      </c>
      <c r="AB287" s="46"/>
      <c r="AD287" s="46"/>
    </row>
    <row r="288" spans="1:30" x14ac:dyDescent="0.3">
      <c r="A288">
        <v>114011277</v>
      </c>
      <c r="B288" t="s">
        <v>358</v>
      </c>
      <c r="C288">
        <v>14.42</v>
      </c>
      <c r="D288">
        <v>15.48</v>
      </c>
      <c r="E288">
        <v>13.89</v>
      </c>
      <c r="F288">
        <v>14.12</v>
      </c>
      <c r="G288">
        <v>14.29</v>
      </c>
      <c r="H288">
        <v>14.44</v>
      </c>
      <c r="I288">
        <v>13.87</v>
      </c>
      <c r="J288">
        <v>24.89</v>
      </c>
      <c r="K288">
        <v>10.35</v>
      </c>
      <c r="L288">
        <v>11.87</v>
      </c>
      <c r="M288">
        <v>28.11</v>
      </c>
      <c r="N288">
        <v>2.74</v>
      </c>
      <c r="O288">
        <v>10.029999999999999</v>
      </c>
      <c r="P288">
        <v>38.07</v>
      </c>
      <c r="Q288">
        <v>36.89</v>
      </c>
      <c r="R288">
        <v>17.02</v>
      </c>
      <c r="S288">
        <v>8.0500000000000007</v>
      </c>
      <c r="T288">
        <v>11.1</v>
      </c>
      <c r="U288">
        <v>23.23</v>
      </c>
      <c r="V288">
        <v>53.62</v>
      </c>
      <c r="W288">
        <v>16.54</v>
      </c>
      <c r="X288">
        <v>28.64</v>
      </c>
      <c r="Y288">
        <v>19.62</v>
      </c>
      <c r="Z288">
        <v>26.81</v>
      </c>
      <c r="AB288" s="46"/>
      <c r="AD288" s="46"/>
    </row>
    <row r="289" spans="1:30" x14ac:dyDescent="0.3">
      <c r="A289">
        <v>114011278</v>
      </c>
      <c r="B289" t="s">
        <v>359</v>
      </c>
      <c r="C289">
        <v>17.149999999999999</v>
      </c>
      <c r="D289">
        <v>17.989999999999998</v>
      </c>
      <c r="E289">
        <v>12.9</v>
      </c>
      <c r="F289">
        <v>17.79</v>
      </c>
      <c r="G289">
        <v>17.21</v>
      </c>
      <c r="H289">
        <v>18.07</v>
      </c>
      <c r="I289">
        <v>15.81</v>
      </c>
      <c r="J289">
        <v>29.47</v>
      </c>
      <c r="K289">
        <v>15.01</v>
      </c>
      <c r="L289">
        <v>14.01</v>
      </c>
      <c r="M289">
        <v>28.89</v>
      </c>
      <c r="N289">
        <v>4.76</v>
      </c>
      <c r="O289">
        <v>10.8</v>
      </c>
      <c r="P289">
        <v>34.79</v>
      </c>
      <c r="Q289">
        <v>40.26</v>
      </c>
      <c r="R289">
        <v>20.260000000000002</v>
      </c>
      <c r="S289">
        <v>9.19</v>
      </c>
      <c r="T289">
        <v>11.32</v>
      </c>
      <c r="U289">
        <v>24.94</v>
      </c>
      <c r="V289">
        <v>45.03</v>
      </c>
      <c r="W289">
        <v>19.190000000000001</v>
      </c>
      <c r="X289">
        <v>31.81</v>
      </c>
      <c r="Y289">
        <v>22.3</v>
      </c>
      <c r="Z289">
        <v>29.79</v>
      </c>
      <c r="AB289" s="46"/>
      <c r="AD289" s="46"/>
    </row>
    <row r="290" spans="1:30" x14ac:dyDescent="0.3">
      <c r="A290">
        <v>114011279</v>
      </c>
      <c r="B290" t="s">
        <v>360</v>
      </c>
      <c r="C290">
        <v>18.89</v>
      </c>
      <c r="D290">
        <v>20.88</v>
      </c>
      <c r="E290">
        <v>25.15</v>
      </c>
      <c r="F290">
        <v>18.61</v>
      </c>
      <c r="G290">
        <v>16.05</v>
      </c>
      <c r="H290">
        <v>18.54</v>
      </c>
      <c r="I290">
        <v>18.38</v>
      </c>
      <c r="J290">
        <v>24.77</v>
      </c>
      <c r="K290">
        <v>14.08</v>
      </c>
      <c r="L290">
        <v>15.61</v>
      </c>
      <c r="M290">
        <v>37.19</v>
      </c>
      <c r="N290">
        <v>4.01</v>
      </c>
      <c r="O290">
        <v>16.43</v>
      </c>
      <c r="P290">
        <v>35.24</v>
      </c>
      <c r="Q290">
        <v>41.93</v>
      </c>
      <c r="R290">
        <v>18.920000000000002</v>
      </c>
      <c r="S290">
        <v>11.66</v>
      </c>
      <c r="T290">
        <v>15.94</v>
      </c>
      <c r="U290">
        <v>29.46</v>
      </c>
      <c r="V290">
        <v>93.8</v>
      </c>
      <c r="W290">
        <v>22.72</v>
      </c>
      <c r="X290">
        <v>24.84</v>
      </c>
      <c r="Y290">
        <v>35.520000000000003</v>
      </c>
      <c r="Z290">
        <v>29.06</v>
      </c>
      <c r="AB290" s="46"/>
      <c r="AD290" s="46"/>
    </row>
    <row r="291" spans="1:30" x14ac:dyDescent="0.3">
      <c r="A291">
        <v>114011280</v>
      </c>
      <c r="B291" t="s">
        <v>361</v>
      </c>
      <c r="C291">
        <v>17.579999999999998</v>
      </c>
      <c r="D291">
        <v>18.84</v>
      </c>
      <c r="E291">
        <v>18.18</v>
      </c>
      <c r="F291">
        <v>19.02</v>
      </c>
      <c r="G291">
        <v>15.6</v>
      </c>
      <c r="H291">
        <v>18.53</v>
      </c>
      <c r="I291">
        <v>16.420000000000002</v>
      </c>
      <c r="J291">
        <v>22.8</v>
      </c>
      <c r="K291">
        <v>13.03</v>
      </c>
      <c r="L291">
        <v>13.96</v>
      </c>
      <c r="M291">
        <v>38.94</v>
      </c>
      <c r="N291">
        <v>4.91</v>
      </c>
      <c r="O291">
        <v>9.0399999999999991</v>
      </c>
      <c r="P291">
        <v>38.33</v>
      </c>
      <c r="Q291">
        <v>41.11</v>
      </c>
      <c r="R291">
        <v>18.38</v>
      </c>
      <c r="S291">
        <v>11.53</v>
      </c>
      <c r="T291">
        <v>17.84</v>
      </c>
      <c r="U291">
        <v>27.8</v>
      </c>
      <c r="V291">
        <v>95.65</v>
      </c>
      <c r="W291">
        <v>26.27</v>
      </c>
      <c r="X291">
        <v>31.38</v>
      </c>
      <c r="Z291">
        <v>42.95</v>
      </c>
      <c r="AB291" s="46"/>
      <c r="AD291" s="46"/>
    </row>
    <row r="292" spans="1:30" x14ac:dyDescent="0.3">
      <c r="A292">
        <v>114011281</v>
      </c>
      <c r="B292" t="s">
        <v>362</v>
      </c>
      <c r="C292">
        <v>10.52</v>
      </c>
      <c r="D292">
        <v>7.74</v>
      </c>
      <c r="E292">
        <v>10.77</v>
      </c>
      <c r="F292">
        <v>12.38</v>
      </c>
      <c r="G292">
        <v>8.51</v>
      </c>
      <c r="H292">
        <v>11.33</v>
      </c>
      <c r="I292">
        <v>10.93</v>
      </c>
      <c r="J292">
        <v>19.739999999999998</v>
      </c>
      <c r="K292">
        <v>10.68</v>
      </c>
      <c r="L292">
        <v>7.46</v>
      </c>
      <c r="M292">
        <v>28.82</v>
      </c>
      <c r="N292">
        <v>2.52</v>
      </c>
      <c r="O292">
        <v>8.68</v>
      </c>
      <c r="P292">
        <v>18</v>
      </c>
      <c r="Q292">
        <v>35.1</v>
      </c>
      <c r="R292">
        <v>10.220000000000001</v>
      </c>
      <c r="S292">
        <v>8.69</v>
      </c>
      <c r="T292">
        <v>11.12</v>
      </c>
      <c r="U292">
        <v>14.72</v>
      </c>
      <c r="V292" t="s">
        <v>73</v>
      </c>
      <c r="W292">
        <v>12.84</v>
      </c>
      <c r="X292">
        <v>9.8800000000000008</v>
      </c>
      <c r="Z292">
        <v>21.08</v>
      </c>
      <c r="AB292" s="46"/>
      <c r="AD292" s="46"/>
    </row>
    <row r="293" spans="1:30" x14ac:dyDescent="0.3">
      <c r="A293">
        <v>114011282</v>
      </c>
      <c r="B293" t="s">
        <v>363</v>
      </c>
      <c r="C293">
        <v>16.05</v>
      </c>
      <c r="D293">
        <v>17.05</v>
      </c>
      <c r="E293">
        <v>20.67</v>
      </c>
      <c r="F293">
        <v>16.07</v>
      </c>
      <c r="G293">
        <v>14.13</v>
      </c>
      <c r="H293">
        <v>16.52</v>
      </c>
      <c r="I293">
        <v>15.2</v>
      </c>
      <c r="J293">
        <v>24.32</v>
      </c>
      <c r="K293">
        <v>12.06</v>
      </c>
      <c r="L293">
        <v>12.82</v>
      </c>
      <c r="M293">
        <v>31.51</v>
      </c>
      <c r="N293">
        <v>3.32</v>
      </c>
      <c r="O293">
        <v>13</v>
      </c>
      <c r="P293">
        <v>44.34</v>
      </c>
      <c r="Q293">
        <v>37.6</v>
      </c>
      <c r="R293">
        <v>16.72</v>
      </c>
      <c r="S293">
        <v>9.8800000000000008</v>
      </c>
      <c r="T293">
        <v>12.33</v>
      </c>
      <c r="U293">
        <v>26.85</v>
      </c>
      <c r="V293">
        <v>84</v>
      </c>
      <c r="W293">
        <v>20.11</v>
      </c>
      <c r="X293">
        <v>26.7</v>
      </c>
      <c r="Y293">
        <v>23.28</v>
      </c>
      <c r="Z293">
        <v>32.700000000000003</v>
      </c>
      <c r="AB293" s="46"/>
      <c r="AD293" s="46"/>
    </row>
    <row r="294" spans="1:30" x14ac:dyDescent="0.3">
      <c r="A294">
        <v>114011283</v>
      </c>
      <c r="B294" t="s">
        <v>364</v>
      </c>
      <c r="C294">
        <v>15.57</v>
      </c>
      <c r="D294">
        <v>15.6</v>
      </c>
      <c r="E294">
        <v>18.04</v>
      </c>
      <c r="F294">
        <v>17.809999999999999</v>
      </c>
      <c r="G294">
        <v>12.16</v>
      </c>
      <c r="H294">
        <v>16.489999999999998</v>
      </c>
      <c r="I294">
        <v>14.71</v>
      </c>
      <c r="J294">
        <v>16.86</v>
      </c>
      <c r="K294">
        <v>14.17</v>
      </c>
      <c r="L294">
        <v>12.86</v>
      </c>
      <c r="M294">
        <v>39.619999999999997</v>
      </c>
      <c r="N294">
        <v>5.97</v>
      </c>
      <c r="O294">
        <v>12.68</v>
      </c>
      <c r="P294">
        <v>41.18</v>
      </c>
      <c r="Q294">
        <v>38.71</v>
      </c>
      <c r="R294">
        <v>14.42</v>
      </c>
      <c r="S294">
        <v>10.82</v>
      </c>
      <c r="T294">
        <v>16.940000000000001</v>
      </c>
      <c r="U294">
        <v>24.93</v>
      </c>
      <c r="V294">
        <v>94.12</v>
      </c>
      <c r="W294">
        <v>22.48</v>
      </c>
      <c r="X294">
        <v>17.28</v>
      </c>
      <c r="Z294">
        <v>31.94</v>
      </c>
      <c r="AB294" s="46"/>
      <c r="AD294" s="46"/>
    </row>
    <row r="295" spans="1:30" x14ac:dyDescent="0.3">
      <c r="A295">
        <v>114021284</v>
      </c>
      <c r="B295" t="s">
        <v>365</v>
      </c>
      <c r="C295">
        <v>11.49</v>
      </c>
      <c r="D295">
        <v>8.11</v>
      </c>
      <c r="E295">
        <v>22.69</v>
      </c>
      <c r="F295">
        <v>12.71</v>
      </c>
      <c r="G295">
        <v>7.83</v>
      </c>
      <c r="H295">
        <v>12.89</v>
      </c>
      <c r="I295">
        <v>11.46</v>
      </c>
      <c r="J295">
        <v>15.74</v>
      </c>
      <c r="K295">
        <v>10.45</v>
      </c>
      <c r="L295">
        <v>6.03</v>
      </c>
      <c r="M295">
        <v>29.87</v>
      </c>
      <c r="N295">
        <v>3.65</v>
      </c>
      <c r="O295">
        <v>13.81</v>
      </c>
      <c r="P295">
        <v>48.39</v>
      </c>
      <c r="Q295">
        <v>28.49</v>
      </c>
      <c r="R295">
        <v>9.7200000000000006</v>
      </c>
      <c r="S295">
        <v>6.23</v>
      </c>
      <c r="T295">
        <v>13.91</v>
      </c>
      <c r="U295">
        <v>18.11</v>
      </c>
      <c r="V295">
        <v>66.67</v>
      </c>
      <c r="W295">
        <v>11.91</v>
      </c>
      <c r="X295">
        <v>24.86</v>
      </c>
      <c r="Y295">
        <v>13.72</v>
      </c>
      <c r="Z295">
        <v>21.77</v>
      </c>
      <c r="AB295" s="46"/>
      <c r="AD295" s="46"/>
    </row>
    <row r="296" spans="1:30" x14ac:dyDescent="0.3">
      <c r="A296">
        <v>114021285</v>
      </c>
      <c r="B296" t="s">
        <v>366</v>
      </c>
      <c r="C296">
        <v>12.22</v>
      </c>
      <c r="D296">
        <v>9.1999999999999993</v>
      </c>
      <c r="E296">
        <v>11.46</v>
      </c>
      <c r="F296">
        <v>13.84</v>
      </c>
      <c r="G296">
        <v>11.4</v>
      </c>
      <c r="H296">
        <v>13.83</v>
      </c>
      <c r="I296">
        <v>12.28</v>
      </c>
      <c r="J296">
        <v>34.4</v>
      </c>
      <c r="K296">
        <v>10.35</v>
      </c>
      <c r="L296">
        <v>6.01</v>
      </c>
      <c r="M296">
        <v>26.41</v>
      </c>
      <c r="N296">
        <v>3.63</v>
      </c>
      <c r="O296">
        <v>11</v>
      </c>
      <c r="P296">
        <v>68.75</v>
      </c>
      <c r="Q296">
        <v>33.369999999999997</v>
      </c>
      <c r="R296">
        <v>13.41</v>
      </c>
      <c r="S296">
        <v>6.89</v>
      </c>
      <c r="T296">
        <v>10.220000000000001</v>
      </c>
      <c r="U296">
        <v>24.86</v>
      </c>
      <c r="V296" t="s">
        <v>73</v>
      </c>
      <c r="W296">
        <v>10.11</v>
      </c>
      <c r="X296">
        <v>13.8</v>
      </c>
      <c r="Z296">
        <v>19.399999999999999</v>
      </c>
      <c r="AB296" s="46"/>
      <c r="AD296" s="46"/>
    </row>
    <row r="297" spans="1:30" x14ac:dyDescent="0.3">
      <c r="A297">
        <v>114021286</v>
      </c>
      <c r="B297" t="s">
        <v>367</v>
      </c>
      <c r="C297">
        <v>11.92</v>
      </c>
      <c r="D297">
        <v>8.26</v>
      </c>
      <c r="E297">
        <v>17.059999999999999</v>
      </c>
      <c r="F297">
        <v>11.86</v>
      </c>
      <c r="G297">
        <v>13.24</v>
      </c>
      <c r="H297">
        <v>13.04</v>
      </c>
      <c r="I297">
        <v>12.59</v>
      </c>
      <c r="J297">
        <v>22.94</v>
      </c>
      <c r="K297">
        <v>10.71</v>
      </c>
      <c r="L297">
        <v>4.75</v>
      </c>
      <c r="M297">
        <v>24.89</v>
      </c>
      <c r="N297">
        <v>3.37</v>
      </c>
      <c r="O297">
        <v>10.58</v>
      </c>
      <c r="P297">
        <v>53.55</v>
      </c>
      <c r="Q297">
        <v>28.7</v>
      </c>
      <c r="R297">
        <v>15.84</v>
      </c>
      <c r="S297">
        <v>8.18</v>
      </c>
      <c r="T297">
        <v>8.9</v>
      </c>
      <c r="U297">
        <v>17.29</v>
      </c>
      <c r="V297">
        <v>85.82</v>
      </c>
      <c r="W297">
        <v>11.72</v>
      </c>
      <c r="X297">
        <v>17.190000000000001</v>
      </c>
      <c r="Y297">
        <v>19.46</v>
      </c>
      <c r="Z297">
        <v>21.61</v>
      </c>
      <c r="AB297" s="46"/>
      <c r="AD297" s="46"/>
    </row>
    <row r="298" spans="1:30" x14ac:dyDescent="0.3">
      <c r="A298">
        <v>114021287</v>
      </c>
      <c r="B298" t="s">
        <v>368</v>
      </c>
      <c r="C298">
        <v>11.56</v>
      </c>
      <c r="D298">
        <v>11.35</v>
      </c>
      <c r="E298">
        <v>12.09</v>
      </c>
      <c r="F298">
        <v>10.41</v>
      </c>
      <c r="G298">
        <v>14</v>
      </c>
      <c r="H298">
        <v>11.96</v>
      </c>
      <c r="I298">
        <v>11.27</v>
      </c>
      <c r="J298">
        <v>22.16</v>
      </c>
      <c r="K298">
        <v>7.6</v>
      </c>
      <c r="L298">
        <v>6.4</v>
      </c>
      <c r="M298">
        <v>28.85</v>
      </c>
      <c r="N298">
        <v>2.31</v>
      </c>
      <c r="O298">
        <v>7.32</v>
      </c>
      <c r="P298">
        <v>45.16</v>
      </c>
      <c r="Q298">
        <v>31.24</v>
      </c>
      <c r="R298">
        <v>16.66</v>
      </c>
      <c r="S298">
        <v>7.42</v>
      </c>
      <c r="T298">
        <v>8.49</v>
      </c>
      <c r="U298">
        <v>16.23</v>
      </c>
      <c r="V298">
        <v>48.49</v>
      </c>
      <c r="W298">
        <v>13.47</v>
      </c>
      <c r="X298">
        <v>21.63</v>
      </c>
      <c r="Y298">
        <v>14.31</v>
      </c>
      <c r="Z298">
        <v>26.97</v>
      </c>
      <c r="AB298" s="46"/>
      <c r="AD298" s="46"/>
    </row>
    <row r="299" spans="1:30" x14ac:dyDescent="0.3">
      <c r="A299">
        <v>114021288</v>
      </c>
      <c r="B299" t="s">
        <v>369</v>
      </c>
      <c r="C299">
        <v>10.69</v>
      </c>
      <c r="D299">
        <v>9.56</v>
      </c>
      <c r="E299">
        <v>12.35</v>
      </c>
      <c r="F299">
        <v>11.77</v>
      </c>
      <c r="G299">
        <v>8.58</v>
      </c>
      <c r="H299">
        <v>10.5</v>
      </c>
      <c r="I299">
        <v>11.3</v>
      </c>
      <c r="J299">
        <v>14.15</v>
      </c>
      <c r="K299">
        <v>10.62</v>
      </c>
      <c r="L299">
        <v>6.57</v>
      </c>
      <c r="M299">
        <v>22.81</v>
      </c>
      <c r="N299">
        <v>4.09</v>
      </c>
      <c r="O299">
        <v>8.61</v>
      </c>
      <c r="P299">
        <v>77.78</v>
      </c>
      <c r="Q299">
        <v>23.28</v>
      </c>
      <c r="R299">
        <v>10.61</v>
      </c>
      <c r="S299">
        <v>6.74</v>
      </c>
      <c r="T299">
        <v>12.43</v>
      </c>
      <c r="U299">
        <v>18.96</v>
      </c>
      <c r="V299" t="s">
        <v>73</v>
      </c>
      <c r="W299">
        <v>10.17</v>
      </c>
      <c r="X299">
        <v>13.97</v>
      </c>
      <c r="Z299">
        <v>13.47</v>
      </c>
      <c r="AB299" s="46"/>
      <c r="AD299" s="46"/>
    </row>
    <row r="300" spans="1:30" x14ac:dyDescent="0.3">
      <c r="A300">
        <v>114021289</v>
      </c>
      <c r="B300" t="s">
        <v>370</v>
      </c>
      <c r="C300">
        <v>10.14</v>
      </c>
      <c r="D300">
        <v>12.7</v>
      </c>
      <c r="E300">
        <v>6.02</v>
      </c>
      <c r="F300">
        <v>10.99</v>
      </c>
      <c r="G300">
        <v>9.01</v>
      </c>
      <c r="H300">
        <v>8.35</v>
      </c>
      <c r="I300">
        <v>11.12</v>
      </c>
      <c r="J300">
        <v>17.97</v>
      </c>
      <c r="K300">
        <v>9.9499999999999993</v>
      </c>
      <c r="L300">
        <v>9.3000000000000007</v>
      </c>
      <c r="M300">
        <v>11.16</v>
      </c>
      <c r="N300">
        <v>2.12</v>
      </c>
      <c r="O300">
        <v>10.32</v>
      </c>
      <c r="P300">
        <v>43.75</v>
      </c>
      <c r="Q300">
        <v>18.77</v>
      </c>
      <c r="R300">
        <v>10.98</v>
      </c>
      <c r="S300">
        <v>5.26</v>
      </c>
      <c r="T300">
        <v>11.98</v>
      </c>
      <c r="U300">
        <v>20.079999999999998</v>
      </c>
      <c r="V300">
        <v>90</v>
      </c>
      <c r="W300">
        <v>13.08</v>
      </c>
      <c r="X300">
        <v>8.98</v>
      </c>
      <c r="Z300">
        <v>26.71</v>
      </c>
      <c r="AB300" s="46"/>
      <c r="AD300" s="46"/>
    </row>
    <row r="301" spans="1:30" x14ac:dyDescent="0.3">
      <c r="A301">
        <v>115011290</v>
      </c>
      <c r="B301" t="s">
        <v>371</v>
      </c>
      <c r="C301">
        <v>9.59</v>
      </c>
      <c r="D301">
        <v>10.75</v>
      </c>
      <c r="E301">
        <v>8.7899999999999991</v>
      </c>
      <c r="F301">
        <v>8.49</v>
      </c>
      <c r="G301">
        <v>12.72</v>
      </c>
      <c r="H301">
        <v>8.57</v>
      </c>
      <c r="I301">
        <v>9.8800000000000008</v>
      </c>
      <c r="J301">
        <v>16.39</v>
      </c>
      <c r="K301">
        <v>8.43</v>
      </c>
      <c r="L301">
        <v>8.49</v>
      </c>
      <c r="M301">
        <v>15.28</v>
      </c>
      <c r="N301">
        <v>3.65</v>
      </c>
      <c r="O301">
        <v>8.77</v>
      </c>
      <c r="P301">
        <v>14.13</v>
      </c>
      <c r="Q301">
        <v>22.88</v>
      </c>
      <c r="R301">
        <v>12.55</v>
      </c>
      <c r="S301">
        <v>6.5</v>
      </c>
      <c r="T301">
        <v>7.3</v>
      </c>
      <c r="U301">
        <v>16.55</v>
      </c>
      <c r="V301">
        <v>33.33</v>
      </c>
      <c r="W301">
        <v>7.74</v>
      </c>
      <c r="X301">
        <v>9.76</v>
      </c>
      <c r="Y301">
        <v>17.440000000000001</v>
      </c>
      <c r="Z301">
        <v>12.83</v>
      </c>
      <c r="AB301" s="46"/>
      <c r="AD301" s="46"/>
    </row>
    <row r="302" spans="1:30" x14ac:dyDescent="0.3">
      <c r="A302">
        <v>115011291</v>
      </c>
      <c r="B302" t="s">
        <v>372</v>
      </c>
      <c r="C302">
        <v>7.8</v>
      </c>
      <c r="D302">
        <v>10.25</v>
      </c>
      <c r="E302">
        <v>5.14</v>
      </c>
      <c r="F302">
        <v>6.89</v>
      </c>
      <c r="G302">
        <v>10.039999999999999</v>
      </c>
      <c r="H302">
        <v>6.2</v>
      </c>
      <c r="I302">
        <v>8.16</v>
      </c>
      <c r="J302">
        <v>15.99</v>
      </c>
      <c r="K302">
        <v>8.02</v>
      </c>
      <c r="L302">
        <v>7.52</v>
      </c>
      <c r="M302">
        <v>15.34</v>
      </c>
      <c r="N302">
        <v>3.39</v>
      </c>
      <c r="O302">
        <v>5.07</v>
      </c>
      <c r="P302">
        <v>7.77</v>
      </c>
      <c r="Q302">
        <v>18.48</v>
      </c>
      <c r="R302">
        <v>9.52</v>
      </c>
      <c r="S302">
        <v>5.33</v>
      </c>
      <c r="T302">
        <v>6.77</v>
      </c>
      <c r="U302">
        <v>15.08</v>
      </c>
      <c r="V302" t="s">
        <v>73</v>
      </c>
      <c r="W302">
        <v>6.57</v>
      </c>
      <c r="X302">
        <v>9.09</v>
      </c>
      <c r="Y302">
        <v>14.75</v>
      </c>
      <c r="Z302">
        <v>11.79</v>
      </c>
      <c r="AB302" s="46"/>
      <c r="AD302" s="46"/>
    </row>
    <row r="303" spans="1:30" x14ac:dyDescent="0.3">
      <c r="A303">
        <v>115011294</v>
      </c>
      <c r="B303" t="s">
        <v>373</v>
      </c>
      <c r="C303">
        <v>5.75</v>
      </c>
      <c r="D303">
        <v>5.74</v>
      </c>
      <c r="E303">
        <v>3.73</v>
      </c>
      <c r="F303">
        <v>4.3899999999999997</v>
      </c>
      <c r="G303">
        <v>10.050000000000001</v>
      </c>
      <c r="H303">
        <v>5.25</v>
      </c>
      <c r="I303">
        <v>6.26</v>
      </c>
      <c r="J303">
        <v>12.67</v>
      </c>
      <c r="K303">
        <v>7.32</v>
      </c>
      <c r="L303">
        <v>4.22</v>
      </c>
      <c r="M303">
        <v>7.59</v>
      </c>
      <c r="N303">
        <v>2.62</v>
      </c>
      <c r="O303">
        <v>3.44</v>
      </c>
      <c r="P303">
        <v>7.07</v>
      </c>
      <c r="Q303">
        <v>11.55</v>
      </c>
      <c r="R303">
        <v>10.35</v>
      </c>
      <c r="S303">
        <v>3.74</v>
      </c>
      <c r="T303">
        <v>5.05</v>
      </c>
      <c r="U303">
        <v>11.63</v>
      </c>
      <c r="V303" t="s">
        <v>73</v>
      </c>
      <c r="W303">
        <v>6.6</v>
      </c>
      <c r="X303">
        <v>0</v>
      </c>
      <c r="Y303">
        <v>17.88</v>
      </c>
      <c r="Z303">
        <v>6.27</v>
      </c>
      <c r="AB303" s="46"/>
      <c r="AD303" s="46"/>
    </row>
    <row r="304" spans="1:30" x14ac:dyDescent="0.3">
      <c r="A304">
        <v>115011296</v>
      </c>
      <c r="B304" t="s">
        <v>374</v>
      </c>
      <c r="C304">
        <v>5.62</v>
      </c>
      <c r="D304">
        <v>6.22</v>
      </c>
      <c r="E304">
        <v>4.05</v>
      </c>
      <c r="F304">
        <v>4.84</v>
      </c>
      <c r="G304">
        <v>8.6300000000000008</v>
      </c>
      <c r="H304">
        <v>5.24</v>
      </c>
      <c r="I304">
        <v>5.75</v>
      </c>
      <c r="J304">
        <v>20.79</v>
      </c>
      <c r="K304">
        <v>5.62</v>
      </c>
      <c r="L304">
        <v>4.2300000000000004</v>
      </c>
      <c r="M304">
        <v>11.89</v>
      </c>
      <c r="N304">
        <v>2.5</v>
      </c>
      <c r="O304">
        <v>5.01</v>
      </c>
      <c r="P304">
        <v>8.81</v>
      </c>
      <c r="Q304">
        <v>11.28</v>
      </c>
      <c r="R304">
        <v>8.64</v>
      </c>
      <c r="S304">
        <v>4.1900000000000004</v>
      </c>
      <c r="T304">
        <v>6.06</v>
      </c>
      <c r="U304">
        <v>6.9</v>
      </c>
      <c r="V304" t="s">
        <v>73</v>
      </c>
      <c r="W304">
        <v>5.68</v>
      </c>
      <c r="Y304">
        <v>14.15</v>
      </c>
      <c r="Z304">
        <v>11.31</v>
      </c>
      <c r="AB304" s="46"/>
      <c r="AD304" s="46"/>
    </row>
    <row r="305" spans="1:30" x14ac:dyDescent="0.3">
      <c r="A305">
        <v>115011553</v>
      </c>
      <c r="B305" t="s">
        <v>375</v>
      </c>
      <c r="C305">
        <v>9.1300000000000008</v>
      </c>
      <c r="D305">
        <v>10.08</v>
      </c>
      <c r="E305">
        <v>10.61</v>
      </c>
      <c r="F305">
        <v>7.91</v>
      </c>
      <c r="G305">
        <v>11.11</v>
      </c>
      <c r="H305">
        <v>8.06</v>
      </c>
      <c r="I305">
        <v>9.64</v>
      </c>
      <c r="J305">
        <v>17.73</v>
      </c>
      <c r="K305">
        <v>7.25</v>
      </c>
      <c r="L305">
        <v>7.94</v>
      </c>
      <c r="M305">
        <v>14.08</v>
      </c>
      <c r="N305">
        <v>3.43</v>
      </c>
      <c r="O305">
        <v>8.35</v>
      </c>
      <c r="P305">
        <v>11.03</v>
      </c>
      <c r="Q305">
        <v>23.89</v>
      </c>
      <c r="R305">
        <v>9.9499999999999993</v>
      </c>
      <c r="S305">
        <v>6.98</v>
      </c>
      <c r="T305">
        <v>7.79</v>
      </c>
      <c r="U305">
        <v>12.8</v>
      </c>
      <c r="V305" t="s">
        <v>73</v>
      </c>
      <c r="W305">
        <v>7.97</v>
      </c>
      <c r="Y305">
        <v>17.649999999999999</v>
      </c>
      <c r="Z305">
        <v>19.38</v>
      </c>
      <c r="AB305" s="46"/>
      <c r="AD305" s="46"/>
    </row>
    <row r="306" spans="1:30" x14ac:dyDescent="0.3">
      <c r="A306">
        <v>115011554</v>
      </c>
      <c r="B306" t="s">
        <v>376</v>
      </c>
      <c r="C306">
        <v>8.8699999999999992</v>
      </c>
      <c r="D306">
        <v>6.96</v>
      </c>
      <c r="E306">
        <v>3.96</v>
      </c>
      <c r="F306">
        <v>7.08</v>
      </c>
      <c r="G306">
        <v>17.510000000000002</v>
      </c>
      <c r="H306">
        <v>9.6</v>
      </c>
      <c r="I306">
        <v>9.0500000000000007</v>
      </c>
      <c r="J306">
        <v>24.42</v>
      </c>
      <c r="K306">
        <v>12.74</v>
      </c>
      <c r="L306">
        <v>4.8600000000000003</v>
      </c>
      <c r="M306">
        <v>12.9</v>
      </c>
      <c r="N306">
        <v>2.97</v>
      </c>
      <c r="O306">
        <v>4.04</v>
      </c>
      <c r="P306">
        <v>13.56</v>
      </c>
      <c r="Q306">
        <v>18.47</v>
      </c>
      <c r="R306">
        <v>17.72</v>
      </c>
      <c r="S306">
        <v>1.5</v>
      </c>
      <c r="T306">
        <v>8.86</v>
      </c>
      <c r="U306">
        <v>3.35</v>
      </c>
      <c r="V306" t="s">
        <v>73</v>
      </c>
      <c r="W306">
        <v>9.9499999999999993</v>
      </c>
      <c r="Y306">
        <v>21.67</v>
      </c>
      <c r="Z306">
        <v>5.15</v>
      </c>
      <c r="AB306" s="46"/>
      <c r="AD306" s="46"/>
    </row>
    <row r="307" spans="1:30" x14ac:dyDescent="0.3">
      <c r="A307">
        <v>115011555</v>
      </c>
      <c r="B307" t="s">
        <v>377</v>
      </c>
      <c r="C307">
        <v>9.1199999999999992</v>
      </c>
      <c r="D307">
        <v>11.8</v>
      </c>
      <c r="E307">
        <v>5.36</v>
      </c>
      <c r="F307">
        <v>8.2799999999999994</v>
      </c>
      <c r="G307">
        <v>11.53</v>
      </c>
      <c r="H307">
        <v>8.11</v>
      </c>
      <c r="I307">
        <v>8.81</v>
      </c>
      <c r="J307">
        <v>22.79</v>
      </c>
      <c r="K307">
        <v>8.07</v>
      </c>
      <c r="L307">
        <v>7.37</v>
      </c>
      <c r="M307">
        <v>18.059999999999999</v>
      </c>
      <c r="N307">
        <v>4.4800000000000004</v>
      </c>
      <c r="O307">
        <v>6.09</v>
      </c>
      <c r="P307">
        <v>5.73</v>
      </c>
      <c r="Q307">
        <v>19.23</v>
      </c>
      <c r="R307">
        <v>11.61</v>
      </c>
      <c r="S307">
        <v>6.08</v>
      </c>
      <c r="T307">
        <v>8.4499999999999993</v>
      </c>
      <c r="U307">
        <v>14.23</v>
      </c>
      <c r="V307">
        <v>57.53</v>
      </c>
      <c r="W307">
        <v>7.58</v>
      </c>
      <c r="X307">
        <v>5.04</v>
      </c>
      <c r="Y307">
        <v>16.63</v>
      </c>
      <c r="Z307">
        <v>13.08</v>
      </c>
      <c r="AB307" s="46"/>
      <c r="AD307" s="46"/>
    </row>
    <row r="308" spans="1:30" x14ac:dyDescent="0.3">
      <c r="A308">
        <v>115011556</v>
      </c>
      <c r="B308" t="s">
        <v>378</v>
      </c>
      <c r="C308">
        <v>9.82</v>
      </c>
      <c r="D308">
        <v>11.08</v>
      </c>
      <c r="E308">
        <v>10.46</v>
      </c>
      <c r="F308">
        <v>8.6</v>
      </c>
      <c r="G308">
        <v>12.12</v>
      </c>
      <c r="H308">
        <v>9.2200000000000006</v>
      </c>
      <c r="I308">
        <v>9.7899999999999991</v>
      </c>
      <c r="J308">
        <v>17.11</v>
      </c>
      <c r="K308">
        <v>8.11</v>
      </c>
      <c r="L308">
        <v>8.56</v>
      </c>
      <c r="M308">
        <v>12.92</v>
      </c>
      <c r="N308">
        <v>3.5</v>
      </c>
      <c r="O308">
        <v>9.4499999999999993</v>
      </c>
      <c r="P308">
        <v>10.26</v>
      </c>
      <c r="Q308">
        <v>25.31</v>
      </c>
      <c r="R308">
        <v>11.24</v>
      </c>
      <c r="S308">
        <v>6.35</v>
      </c>
      <c r="T308">
        <v>7.57</v>
      </c>
      <c r="U308">
        <v>17.059999999999999</v>
      </c>
      <c r="V308" t="s">
        <v>73</v>
      </c>
      <c r="W308">
        <v>8.43</v>
      </c>
      <c r="X308">
        <v>0</v>
      </c>
      <c r="Y308">
        <v>21.13</v>
      </c>
      <c r="Z308">
        <v>15.9</v>
      </c>
      <c r="AB308" s="46"/>
      <c r="AD308" s="46"/>
    </row>
    <row r="309" spans="1:30" x14ac:dyDescent="0.3">
      <c r="A309">
        <v>115011557</v>
      </c>
      <c r="B309" t="s">
        <v>379</v>
      </c>
      <c r="C309">
        <v>7.4</v>
      </c>
      <c r="D309">
        <v>9.3800000000000008</v>
      </c>
      <c r="E309">
        <v>3.24</v>
      </c>
      <c r="F309">
        <v>6.95</v>
      </c>
      <c r="G309">
        <v>11.27</v>
      </c>
      <c r="H309">
        <v>6.34</v>
      </c>
      <c r="I309">
        <v>7.54</v>
      </c>
      <c r="J309">
        <v>31.03</v>
      </c>
      <c r="K309">
        <v>8.56</v>
      </c>
      <c r="L309">
        <v>7.75</v>
      </c>
      <c r="M309">
        <v>8.98</v>
      </c>
      <c r="N309">
        <v>3.94</v>
      </c>
      <c r="O309">
        <v>5.84</v>
      </c>
      <c r="P309">
        <v>7.58</v>
      </c>
      <c r="Q309">
        <v>15.28</v>
      </c>
      <c r="R309">
        <v>9.51</v>
      </c>
      <c r="S309">
        <v>6</v>
      </c>
      <c r="T309">
        <v>8.8800000000000008</v>
      </c>
      <c r="U309">
        <v>4.2300000000000004</v>
      </c>
      <c r="V309" t="s">
        <v>73</v>
      </c>
      <c r="W309">
        <v>5.67</v>
      </c>
      <c r="Y309">
        <v>15.07</v>
      </c>
      <c r="Z309">
        <v>0</v>
      </c>
      <c r="AB309" s="46"/>
      <c r="AD309" s="46"/>
    </row>
    <row r="310" spans="1:30" x14ac:dyDescent="0.3">
      <c r="A310">
        <v>115011558</v>
      </c>
      <c r="B310" t="s">
        <v>380</v>
      </c>
      <c r="C310">
        <v>6.66</v>
      </c>
      <c r="D310">
        <v>7.22</v>
      </c>
      <c r="E310">
        <v>6</v>
      </c>
      <c r="F310">
        <v>5.37</v>
      </c>
      <c r="G310">
        <v>11.12</v>
      </c>
      <c r="H310">
        <v>5.91</v>
      </c>
      <c r="I310">
        <v>7.13</v>
      </c>
      <c r="J310">
        <v>13.08</v>
      </c>
      <c r="K310">
        <v>7.26</v>
      </c>
      <c r="L310">
        <v>5.19</v>
      </c>
      <c r="M310">
        <v>14.81</v>
      </c>
      <c r="N310">
        <v>2.2999999999999998</v>
      </c>
      <c r="O310">
        <v>7.28</v>
      </c>
      <c r="P310">
        <v>10.199999999999999</v>
      </c>
      <c r="Q310">
        <v>13.06</v>
      </c>
      <c r="R310">
        <v>10.5</v>
      </c>
      <c r="S310">
        <v>5.48</v>
      </c>
      <c r="T310">
        <v>6.44</v>
      </c>
      <c r="U310">
        <v>8.4</v>
      </c>
      <c r="V310" t="s">
        <v>73</v>
      </c>
      <c r="W310">
        <v>6.4</v>
      </c>
      <c r="X310">
        <v>4.55</v>
      </c>
      <c r="Y310">
        <v>14.83</v>
      </c>
      <c r="Z310">
        <v>11.25</v>
      </c>
      <c r="AB310" s="46"/>
      <c r="AD310" s="46"/>
    </row>
    <row r="311" spans="1:30" x14ac:dyDescent="0.3">
      <c r="A311">
        <v>115011621</v>
      </c>
      <c r="B311" t="s">
        <v>381</v>
      </c>
      <c r="C311">
        <v>7.53</v>
      </c>
      <c r="D311">
        <v>9.0299999999999994</v>
      </c>
      <c r="E311">
        <v>6.54</v>
      </c>
      <c r="F311">
        <v>6.75</v>
      </c>
      <c r="G311">
        <v>9.5299999999999994</v>
      </c>
      <c r="H311">
        <v>6.26</v>
      </c>
      <c r="I311">
        <v>7.94</v>
      </c>
      <c r="J311">
        <v>18.32</v>
      </c>
      <c r="K311">
        <v>7.1</v>
      </c>
      <c r="L311">
        <v>7.35</v>
      </c>
      <c r="M311">
        <v>16.68</v>
      </c>
      <c r="N311">
        <v>3.53</v>
      </c>
      <c r="O311">
        <v>6.23</v>
      </c>
      <c r="P311">
        <v>15.77</v>
      </c>
      <c r="Q311">
        <v>16.149999999999999</v>
      </c>
      <c r="R311">
        <v>8.69</v>
      </c>
      <c r="S311">
        <v>5.22</v>
      </c>
      <c r="T311">
        <v>7.12</v>
      </c>
      <c r="U311">
        <v>12.73</v>
      </c>
      <c r="V311" t="s">
        <v>73</v>
      </c>
      <c r="W311">
        <v>5.91</v>
      </c>
      <c r="X311">
        <v>5.28</v>
      </c>
      <c r="Y311">
        <v>15.01</v>
      </c>
      <c r="Z311">
        <v>11.3</v>
      </c>
      <c r="AB311" s="46"/>
      <c r="AD311" s="46"/>
    </row>
    <row r="312" spans="1:30" x14ac:dyDescent="0.3">
      <c r="A312">
        <v>115011622</v>
      </c>
      <c r="B312" t="s">
        <v>382</v>
      </c>
      <c r="C312">
        <v>8.3699999999999992</v>
      </c>
      <c r="D312">
        <v>9.34</v>
      </c>
      <c r="E312">
        <v>8.44</v>
      </c>
      <c r="F312">
        <v>7.17</v>
      </c>
      <c r="G312">
        <v>13.15</v>
      </c>
      <c r="H312">
        <v>7.53</v>
      </c>
      <c r="I312">
        <v>8.65</v>
      </c>
      <c r="J312">
        <v>15.66</v>
      </c>
      <c r="K312">
        <v>7.08</v>
      </c>
      <c r="L312">
        <v>7.5</v>
      </c>
      <c r="M312">
        <v>12.23</v>
      </c>
      <c r="N312">
        <v>3.44</v>
      </c>
      <c r="O312">
        <v>7.75</v>
      </c>
      <c r="P312">
        <v>10.050000000000001</v>
      </c>
      <c r="Q312">
        <v>22.22</v>
      </c>
      <c r="R312">
        <v>10.62</v>
      </c>
      <c r="S312">
        <v>4.21</v>
      </c>
      <c r="T312">
        <v>6.67</v>
      </c>
      <c r="U312">
        <v>12.51</v>
      </c>
      <c r="V312" t="s">
        <v>73</v>
      </c>
      <c r="W312">
        <v>5.0999999999999996</v>
      </c>
      <c r="Y312">
        <v>14.5</v>
      </c>
      <c r="Z312">
        <v>18</v>
      </c>
      <c r="AB312" s="46"/>
      <c r="AD312" s="46"/>
    </row>
    <row r="313" spans="1:30" x14ac:dyDescent="0.3">
      <c r="A313">
        <v>115021297</v>
      </c>
      <c r="B313" t="s">
        <v>383</v>
      </c>
      <c r="C313">
        <v>9.17</v>
      </c>
      <c r="D313">
        <v>13.53</v>
      </c>
      <c r="E313">
        <v>6.93</v>
      </c>
      <c r="F313">
        <v>8.08</v>
      </c>
      <c r="G313">
        <v>9.3699999999999992</v>
      </c>
      <c r="H313">
        <v>7.63</v>
      </c>
      <c r="I313">
        <v>8.69</v>
      </c>
      <c r="J313">
        <v>18.170000000000002</v>
      </c>
      <c r="K313">
        <v>7.09</v>
      </c>
      <c r="L313">
        <v>9.7899999999999991</v>
      </c>
      <c r="M313">
        <v>16.93</v>
      </c>
      <c r="N313">
        <v>4.0999999999999996</v>
      </c>
      <c r="O313">
        <v>5.53</v>
      </c>
      <c r="P313">
        <v>11.44</v>
      </c>
      <c r="Q313">
        <v>20.350000000000001</v>
      </c>
      <c r="R313">
        <v>9.9700000000000006</v>
      </c>
      <c r="S313">
        <v>4.7</v>
      </c>
      <c r="T313">
        <v>8.85</v>
      </c>
      <c r="U313">
        <v>22.33</v>
      </c>
      <c r="V313" t="s">
        <v>73</v>
      </c>
      <c r="W313">
        <v>7.51</v>
      </c>
      <c r="X313">
        <v>7.01</v>
      </c>
      <c r="Y313">
        <v>20.03</v>
      </c>
      <c r="Z313">
        <v>12.85</v>
      </c>
      <c r="AB313" s="46"/>
      <c r="AD313" s="46"/>
    </row>
    <row r="314" spans="1:30" x14ac:dyDescent="0.3">
      <c r="A314">
        <v>115021298</v>
      </c>
      <c r="B314" t="s">
        <v>384</v>
      </c>
      <c r="C314">
        <v>7.94</v>
      </c>
      <c r="D314">
        <v>8.82</v>
      </c>
      <c r="E314">
        <v>4.24</v>
      </c>
      <c r="F314">
        <v>7.68</v>
      </c>
      <c r="G314">
        <v>10.27</v>
      </c>
      <c r="H314">
        <v>6.98</v>
      </c>
      <c r="I314">
        <v>8.6199999999999992</v>
      </c>
      <c r="J314">
        <v>18.62</v>
      </c>
      <c r="K314">
        <v>6.72</v>
      </c>
      <c r="L314">
        <v>6.97</v>
      </c>
      <c r="M314">
        <v>9.1199999999999992</v>
      </c>
      <c r="N314">
        <v>3.2</v>
      </c>
      <c r="O314">
        <v>6.24</v>
      </c>
      <c r="P314">
        <v>10.96</v>
      </c>
      <c r="Q314">
        <v>17.8</v>
      </c>
      <c r="R314">
        <v>10.93</v>
      </c>
      <c r="S314">
        <v>4.43</v>
      </c>
      <c r="T314">
        <v>8.35</v>
      </c>
      <c r="U314">
        <v>16.079999999999998</v>
      </c>
      <c r="V314" t="s">
        <v>73</v>
      </c>
      <c r="W314">
        <v>8.44</v>
      </c>
      <c r="X314">
        <v>18.989999999999998</v>
      </c>
      <c r="Y314">
        <v>7.83</v>
      </c>
      <c r="Z314">
        <v>0</v>
      </c>
      <c r="AB314" s="46"/>
      <c r="AD314" s="46"/>
    </row>
    <row r="315" spans="1:30" x14ac:dyDescent="0.3">
      <c r="A315">
        <v>115031299</v>
      </c>
      <c r="B315" t="s">
        <v>385</v>
      </c>
      <c r="C315">
        <v>13.94</v>
      </c>
      <c r="D315">
        <v>13.73</v>
      </c>
      <c r="E315">
        <v>2.48</v>
      </c>
      <c r="F315">
        <v>14.21</v>
      </c>
      <c r="G315">
        <v>17.41</v>
      </c>
      <c r="H315">
        <v>12.07</v>
      </c>
      <c r="I315">
        <v>15.91</v>
      </c>
      <c r="J315">
        <v>25.82</v>
      </c>
      <c r="K315">
        <v>13.94</v>
      </c>
      <c r="L315">
        <v>16.21</v>
      </c>
      <c r="M315">
        <v>11.9</v>
      </c>
      <c r="N315">
        <v>7.26</v>
      </c>
      <c r="O315">
        <v>11.98</v>
      </c>
      <c r="P315">
        <v>26.19</v>
      </c>
      <c r="Q315">
        <v>27.86</v>
      </c>
      <c r="R315">
        <v>17.04</v>
      </c>
      <c r="S315">
        <v>9.82</v>
      </c>
      <c r="T315">
        <v>13.84</v>
      </c>
      <c r="U315">
        <v>41.89</v>
      </c>
      <c r="V315" t="s">
        <v>73</v>
      </c>
      <c r="W315">
        <v>14.22</v>
      </c>
      <c r="X315">
        <v>4.4800000000000004</v>
      </c>
      <c r="Z315">
        <v>25.54</v>
      </c>
      <c r="AB315" s="46"/>
      <c r="AD315" s="46"/>
    </row>
    <row r="316" spans="1:30" x14ac:dyDescent="0.3">
      <c r="A316">
        <v>115031300</v>
      </c>
      <c r="B316" t="s">
        <v>386</v>
      </c>
      <c r="C316">
        <v>9.7200000000000006</v>
      </c>
      <c r="D316">
        <v>12.95</v>
      </c>
      <c r="E316">
        <v>6.89</v>
      </c>
      <c r="F316">
        <v>8.98</v>
      </c>
      <c r="G316">
        <v>10.37</v>
      </c>
      <c r="H316">
        <v>8.01</v>
      </c>
      <c r="I316">
        <v>9.7799999999999994</v>
      </c>
      <c r="J316">
        <v>19</v>
      </c>
      <c r="K316">
        <v>6.85</v>
      </c>
      <c r="L316">
        <v>11.14</v>
      </c>
      <c r="M316">
        <v>16.59</v>
      </c>
      <c r="N316">
        <v>4.03</v>
      </c>
      <c r="O316">
        <v>6.76</v>
      </c>
      <c r="P316">
        <v>14.24</v>
      </c>
      <c r="Q316">
        <v>23.73</v>
      </c>
      <c r="R316">
        <v>11.25</v>
      </c>
      <c r="S316">
        <v>5.36</v>
      </c>
      <c r="T316">
        <v>9.3000000000000007</v>
      </c>
      <c r="U316">
        <v>23.71</v>
      </c>
      <c r="V316" t="s">
        <v>73</v>
      </c>
      <c r="W316">
        <v>7.8</v>
      </c>
      <c r="X316">
        <v>11.26</v>
      </c>
      <c r="Y316">
        <v>37.35</v>
      </c>
      <c r="Z316">
        <v>12.75</v>
      </c>
      <c r="AB316" s="46"/>
      <c r="AD316" s="46"/>
    </row>
    <row r="317" spans="1:30" x14ac:dyDescent="0.3">
      <c r="A317">
        <v>115041301</v>
      </c>
      <c r="B317" t="s">
        <v>387</v>
      </c>
      <c r="C317">
        <v>9.57</v>
      </c>
      <c r="D317">
        <v>12.79</v>
      </c>
      <c r="E317">
        <v>5.66</v>
      </c>
      <c r="F317">
        <v>8.7799999999999994</v>
      </c>
      <c r="G317">
        <v>10.82</v>
      </c>
      <c r="H317">
        <v>7.76</v>
      </c>
      <c r="I317">
        <v>9.5500000000000007</v>
      </c>
      <c r="J317">
        <v>14.88</v>
      </c>
      <c r="K317">
        <v>7.9</v>
      </c>
      <c r="L317">
        <v>10.86</v>
      </c>
      <c r="M317">
        <v>12.46</v>
      </c>
      <c r="N317">
        <v>4.37</v>
      </c>
      <c r="O317">
        <v>6.01</v>
      </c>
      <c r="P317">
        <v>7.43</v>
      </c>
      <c r="Q317">
        <v>22.14</v>
      </c>
      <c r="R317">
        <v>11.92</v>
      </c>
      <c r="S317">
        <v>6.18</v>
      </c>
      <c r="T317">
        <v>9.74</v>
      </c>
      <c r="U317">
        <v>18.09</v>
      </c>
      <c r="V317" t="s">
        <v>73</v>
      </c>
      <c r="W317">
        <v>7.33</v>
      </c>
      <c r="X317">
        <v>10.24</v>
      </c>
      <c r="Y317">
        <v>21.3</v>
      </c>
      <c r="Z317">
        <v>12.08</v>
      </c>
      <c r="AB317" s="46"/>
      <c r="AD317" s="46"/>
    </row>
    <row r="318" spans="1:30" x14ac:dyDescent="0.3">
      <c r="A318">
        <v>115041623</v>
      </c>
      <c r="B318" t="s">
        <v>388</v>
      </c>
      <c r="C318">
        <v>10.119999999999999</v>
      </c>
      <c r="D318">
        <v>11.24</v>
      </c>
      <c r="E318">
        <v>9.5</v>
      </c>
      <c r="F318">
        <v>9.19</v>
      </c>
      <c r="G318">
        <v>16.239999999999998</v>
      </c>
      <c r="H318">
        <v>8.6</v>
      </c>
      <c r="I318">
        <v>10.63</v>
      </c>
      <c r="J318">
        <v>26.24</v>
      </c>
      <c r="K318">
        <v>6.75</v>
      </c>
      <c r="L318">
        <v>10.35</v>
      </c>
      <c r="M318">
        <v>16.739999999999998</v>
      </c>
      <c r="N318">
        <v>5.24</v>
      </c>
      <c r="O318">
        <v>7.08</v>
      </c>
      <c r="P318">
        <v>5.61</v>
      </c>
      <c r="Q318">
        <v>32.11</v>
      </c>
      <c r="R318">
        <v>13.84</v>
      </c>
      <c r="S318">
        <v>6.6</v>
      </c>
      <c r="T318">
        <v>9.19</v>
      </c>
      <c r="U318">
        <v>16.13</v>
      </c>
      <c r="V318" t="s">
        <v>73</v>
      </c>
      <c r="W318">
        <v>4.8499999999999996</v>
      </c>
      <c r="X318">
        <v>9.4700000000000006</v>
      </c>
      <c r="Y318">
        <v>12.82</v>
      </c>
      <c r="Z318">
        <v>7.79</v>
      </c>
      <c r="AB318" s="46"/>
      <c r="AD318" s="46"/>
    </row>
    <row r="319" spans="1:30" x14ac:dyDescent="0.3">
      <c r="A319">
        <v>115041624</v>
      </c>
      <c r="B319" t="s">
        <v>389</v>
      </c>
      <c r="C319">
        <v>9.48</v>
      </c>
      <c r="D319">
        <v>10</v>
      </c>
      <c r="E319">
        <v>8.85</v>
      </c>
      <c r="F319">
        <v>8.8000000000000007</v>
      </c>
      <c r="G319">
        <v>15.2</v>
      </c>
      <c r="H319">
        <v>8.5399999999999991</v>
      </c>
      <c r="I319">
        <v>9.99</v>
      </c>
      <c r="J319">
        <v>18.27</v>
      </c>
      <c r="K319">
        <v>7.8</v>
      </c>
      <c r="L319">
        <v>8.92</v>
      </c>
      <c r="M319">
        <v>12.24</v>
      </c>
      <c r="N319">
        <v>4.74</v>
      </c>
      <c r="O319">
        <v>8.74</v>
      </c>
      <c r="P319">
        <v>10.41</v>
      </c>
      <c r="Q319">
        <v>26.08</v>
      </c>
      <c r="R319">
        <v>12.71</v>
      </c>
      <c r="S319">
        <v>6.46</v>
      </c>
      <c r="T319">
        <v>8.25</v>
      </c>
      <c r="U319">
        <v>14.22</v>
      </c>
      <c r="V319" t="s">
        <v>73</v>
      </c>
      <c r="W319">
        <v>4.3899999999999997</v>
      </c>
      <c r="X319">
        <v>4.4800000000000004</v>
      </c>
      <c r="Y319">
        <v>16.36</v>
      </c>
      <c r="Z319">
        <v>8.3800000000000008</v>
      </c>
      <c r="AB319" s="46"/>
      <c r="AD319" s="46"/>
    </row>
    <row r="320" spans="1:30" x14ac:dyDescent="0.3">
      <c r="A320">
        <v>115041625</v>
      </c>
      <c r="B320" t="s">
        <v>390</v>
      </c>
      <c r="C320">
        <v>7.44</v>
      </c>
      <c r="D320">
        <v>8.6300000000000008</v>
      </c>
      <c r="E320">
        <v>6.8</v>
      </c>
      <c r="F320">
        <v>6.6</v>
      </c>
      <c r="G320">
        <v>10.77</v>
      </c>
      <c r="H320">
        <v>6.23</v>
      </c>
      <c r="I320">
        <v>7.94</v>
      </c>
      <c r="J320">
        <v>20.51</v>
      </c>
      <c r="K320">
        <v>5.7</v>
      </c>
      <c r="L320">
        <v>6.37</v>
      </c>
      <c r="M320">
        <v>13.88</v>
      </c>
      <c r="N320">
        <v>3.24</v>
      </c>
      <c r="O320">
        <v>5.63</v>
      </c>
      <c r="P320">
        <v>10.89</v>
      </c>
      <c r="Q320">
        <v>19.22</v>
      </c>
      <c r="R320">
        <v>10.15</v>
      </c>
      <c r="S320">
        <v>5.38</v>
      </c>
      <c r="T320">
        <v>6.67</v>
      </c>
      <c r="U320">
        <v>11.8</v>
      </c>
      <c r="V320">
        <v>0</v>
      </c>
      <c r="W320">
        <v>4.95</v>
      </c>
      <c r="X320">
        <v>2.65</v>
      </c>
      <c r="Y320">
        <v>14.33</v>
      </c>
      <c r="Z320">
        <v>6.84</v>
      </c>
      <c r="AB320" s="46"/>
      <c r="AD320" s="46"/>
    </row>
    <row r="321" spans="1:30" x14ac:dyDescent="0.3">
      <c r="A321">
        <v>116011303</v>
      </c>
      <c r="B321" t="s">
        <v>391</v>
      </c>
      <c r="C321">
        <v>14.45</v>
      </c>
      <c r="D321">
        <v>16.04</v>
      </c>
      <c r="E321">
        <v>11.94</v>
      </c>
      <c r="F321">
        <v>13.72</v>
      </c>
      <c r="G321">
        <v>18.18</v>
      </c>
      <c r="H321">
        <v>13.88</v>
      </c>
      <c r="I321">
        <v>14.19</v>
      </c>
      <c r="J321">
        <v>28.15</v>
      </c>
      <c r="K321">
        <v>11.13</v>
      </c>
      <c r="L321">
        <v>15.54</v>
      </c>
      <c r="M321">
        <v>20.37</v>
      </c>
      <c r="N321">
        <v>3.77</v>
      </c>
      <c r="O321">
        <v>15.45</v>
      </c>
      <c r="P321">
        <v>21.56</v>
      </c>
      <c r="Q321">
        <v>28.4</v>
      </c>
      <c r="R321">
        <v>18.809999999999999</v>
      </c>
      <c r="S321">
        <v>8.4700000000000006</v>
      </c>
      <c r="T321">
        <v>7.91</v>
      </c>
      <c r="U321">
        <v>19.07</v>
      </c>
      <c r="V321">
        <v>73.88</v>
      </c>
      <c r="W321">
        <v>12.89</v>
      </c>
      <c r="X321">
        <v>30.02</v>
      </c>
      <c r="Y321">
        <v>25.61</v>
      </c>
      <c r="Z321">
        <v>26.16</v>
      </c>
      <c r="AB321" s="46"/>
      <c r="AD321" s="46"/>
    </row>
    <row r="322" spans="1:30" x14ac:dyDescent="0.3">
      <c r="A322">
        <v>116011304</v>
      </c>
      <c r="B322" t="s">
        <v>392</v>
      </c>
      <c r="C322">
        <v>17.3</v>
      </c>
      <c r="D322">
        <v>21.14</v>
      </c>
      <c r="E322">
        <v>15.1</v>
      </c>
      <c r="F322">
        <v>16.05</v>
      </c>
      <c r="G322">
        <v>18.04</v>
      </c>
      <c r="H322">
        <v>15.57</v>
      </c>
      <c r="I322">
        <v>16.78</v>
      </c>
      <c r="J322">
        <v>34.299999999999997</v>
      </c>
      <c r="K322">
        <v>12.36</v>
      </c>
      <c r="L322">
        <v>19.12</v>
      </c>
      <c r="M322">
        <v>25.72</v>
      </c>
      <c r="N322">
        <v>4.97</v>
      </c>
      <c r="O322">
        <v>14.78</v>
      </c>
      <c r="P322">
        <v>23.08</v>
      </c>
      <c r="Q322">
        <v>32.729999999999997</v>
      </c>
      <c r="R322">
        <v>19.079999999999998</v>
      </c>
      <c r="S322">
        <v>8.84</v>
      </c>
      <c r="T322">
        <v>10.08</v>
      </c>
      <c r="U322">
        <v>24.41</v>
      </c>
      <c r="V322">
        <v>59.96</v>
      </c>
      <c r="W322">
        <v>15.06</v>
      </c>
      <c r="X322">
        <v>30.81</v>
      </c>
      <c r="Y322">
        <v>25.09</v>
      </c>
      <c r="Z322">
        <v>32.58</v>
      </c>
      <c r="AB322" s="46"/>
      <c r="AD322" s="46"/>
    </row>
    <row r="323" spans="1:30" x14ac:dyDescent="0.3">
      <c r="A323">
        <v>116011306</v>
      </c>
      <c r="B323" t="s">
        <v>393</v>
      </c>
      <c r="C323">
        <v>16.7</v>
      </c>
      <c r="D323">
        <v>22.31</v>
      </c>
      <c r="E323">
        <v>14.73</v>
      </c>
      <c r="F323">
        <v>14.92</v>
      </c>
      <c r="G323">
        <v>16.52</v>
      </c>
      <c r="H323">
        <v>14.75</v>
      </c>
      <c r="I323">
        <v>15.49</v>
      </c>
      <c r="J323">
        <v>40.04</v>
      </c>
      <c r="K323">
        <v>10.08</v>
      </c>
      <c r="L323">
        <v>19.68</v>
      </c>
      <c r="M323">
        <v>26.98</v>
      </c>
      <c r="N323">
        <v>4.28</v>
      </c>
      <c r="O323">
        <v>11.7</v>
      </c>
      <c r="P323">
        <v>20</v>
      </c>
      <c r="Q323">
        <v>32.74</v>
      </c>
      <c r="R323">
        <v>17.52</v>
      </c>
      <c r="S323">
        <v>7.12</v>
      </c>
      <c r="T323">
        <v>8.8699999999999992</v>
      </c>
      <c r="U323">
        <v>24.99</v>
      </c>
      <c r="V323">
        <v>54.48</v>
      </c>
      <c r="W323">
        <v>14.06</v>
      </c>
      <c r="X323">
        <v>37.18</v>
      </c>
      <c r="Y323">
        <v>22.71</v>
      </c>
      <c r="Z323">
        <v>29.07</v>
      </c>
      <c r="AB323" s="46"/>
      <c r="AD323" s="46"/>
    </row>
    <row r="324" spans="1:30" x14ac:dyDescent="0.3">
      <c r="A324">
        <v>116011307</v>
      </c>
      <c r="B324" t="s">
        <v>394</v>
      </c>
      <c r="C324">
        <v>13.14</v>
      </c>
      <c r="D324">
        <v>14.62</v>
      </c>
      <c r="E324">
        <v>10.62</v>
      </c>
      <c r="F324">
        <v>12.88</v>
      </c>
      <c r="G324">
        <v>14.04</v>
      </c>
      <c r="H324">
        <v>12.29</v>
      </c>
      <c r="I324">
        <v>13.18</v>
      </c>
      <c r="J324">
        <v>33.08</v>
      </c>
      <c r="K324">
        <v>8.5500000000000007</v>
      </c>
      <c r="L324">
        <v>12.39</v>
      </c>
      <c r="M324">
        <v>20.309999999999999</v>
      </c>
      <c r="N324">
        <v>3.47</v>
      </c>
      <c r="O324">
        <v>11.32</v>
      </c>
      <c r="P324">
        <v>20.46</v>
      </c>
      <c r="Q324">
        <v>30</v>
      </c>
      <c r="R324">
        <v>14.64</v>
      </c>
      <c r="S324">
        <v>6.49</v>
      </c>
      <c r="T324">
        <v>7.59</v>
      </c>
      <c r="U324">
        <v>19.82</v>
      </c>
      <c r="V324">
        <v>63.11</v>
      </c>
      <c r="W324">
        <v>12.52</v>
      </c>
      <c r="X324">
        <v>26.91</v>
      </c>
      <c r="Y324">
        <v>26.99</v>
      </c>
      <c r="Z324">
        <v>27.96</v>
      </c>
      <c r="AB324" s="46"/>
      <c r="AD324" s="46"/>
    </row>
    <row r="325" spans="1:30" x14ac:dyDescent="0.3">
      <c r="A325">
        <v>116011560</v>
      </c>
      <c r="B325" t="s">
        <v>395</v>
      </c>
      <c r="C325">
        <v>15.99</v>
      </c>
      <c r="D325">
        <v>19.05</v>
      </c>
      <c r="E325">
        <v>13.74</v>
      </c>
      <c r="F325">
        <v>15.07</v>
      </c>
      <c r="G325">
        <v>16.760000000000002</v>
      </c>
      <c r="H325">
        <v>14.94</v>
      </c>
      <c r="I325">
        <v>15.31</v>
      </c>
      <c r="J325">
        <v>33.130000000000003</v>
      </c>
      <c r="K325">
        <v>11.49</v>
      </c>
      <c r="L325">
        <v>17.07</v>
      </c>
      <c r="M325">
        <v>25.27</v>
      </c>
      <c r="N325">
        <v>5.21</v>
      </c>
      <c r="O325">
        <v>14.86</v>
      </c>
      <c r="P325">
        <v>24.57</v>
      </c>
      <c r="Q325">
        <v>29.07</v>
      </c>
      <c r="R325">
        <v>17.87</v>
      </c>
      <c r="S325">
        <v>7.51</v>
      </c>
      <c r="T325">
        <v>11.35</v>
      </c>
      <c r="U325">
        <v>22.14</v>
      </c>
      <c r="V325">
        <v>61.03</v>
      </c>
      <c r="W325">
        <v>14.04</v>
      </c>
      <c r="X325">
        <v>29.12</v>
      </c>
      <c r="Y325">
        <v>26.56</v>
      </c>
      <c r="Z325">
        <v>27.95</v>
      </c>
      <c r="AB325" s="46"/>
      <c r="AD325" s="46"/>
    </row>
    <row r="326" spans="1:30" x14ac:dyDescent="0.3">
      <c r="A326">
        <v>116011561</v>
      </c>
      <c r="B326" t="s">
        <v>5</v>
      </c>
      <c r="C326">
        <v>15.33</v>
      </c>
      <c r="D326">
        <v>21.36</v>
      </c>
      <c r="E326">
        <v>11.49</v>
      </c>
      <c r="F326">
        <v>13.91</v>
      </c>
      <c r="G326">
        <v>15.49</v>
      </c>
      <c r="H326">
        <v>12.8</v>
      </c>
      <c r="I326">
        <v>14.61</v>
      </c>
      <c r="J326">
        <v>22.4</v>
      </c>
      <c r="K326">
        <v>10.31</v>
      </c>
      <c r="L326">
        <v>18.72</v>
      </c>
      <c r="M326">
        <v>25.43</v>
      </c>
      <c r="N326">
        <v>4.93</v>
      </c>
      <c r="O326">
        <v>14.11</v>
      </c>
      <c r="P326">
        <v>15.38</v>
      </c>
      <c r="Q326">
        <v>26.86</v>
      </c>
      <c r="R326">
        <v>16.38</v>
      </c>
      <c r="S326">
        <v>8.1300000000000008</v>
      </c>
      <c r="T326">
        <v>11.29</v>
      </c>
      <c r="U326">
        <v>22.43</v>
      </c>
      <c r="V326">
        <v>88.08</v>
      </c>
      <c r="W326">
        <v>13.75</v>
      </c>
      <c r="X326">
        <v>15.13</v>
      </c>
      <c r="Y326">
        <v>27.93</v>
      </c>
      <c r="Z326">
        <v>25.82</v>
      </c>
      <c r="AB326" s="46"/>
      <c r="AD326" s="46"/>
    </row>
    <row r="327" spans="1:30" x14ac:dyDescent="0.3">
      <c r="A327">
        <v>116011626</v>
      </c>
      <c r="B327" t="s">
        <v>396</v>
      </c>
      <c r="C327">
        <v>13.79</v>
      </c>
      <c r="D327">
        <v>18.03</v>
      </c>
      <c r="E327">
        <v>10.9</v>
      </c>
      <c r="F327">
        <v>12.58</v>
      </c>
      <c r="G327">
        <v>15.25</v>
      </c>
      <c r="H327">
        <v>12.25</v>
      </c>
      <c r="I327">
        <v>13.3</v>
      </c>
      <c r="J327">
        <v>26.44</v>
      </c>
      <c r="K327">
        <v>9.85</v>
      </c>
      <c r="L327">
        <v>15.24</v>
      </c>
      <c r="M327">
        <v>20.11</v>
      </c>
      <c r="N327">
        <v>4.18</v>
      </c>
      <c r="O327">
        <v>11.83</v>
      </c>
      <c r="P327">
        <v>15.88</v>
      </c>
      <c r="Q327">
        <v>27.69</v>
      </c>
      <c r="R327">
        <v>15.8</v>
      </c>
      <c r="S327">
        <v>7.69</v>
      </c>
      <c r="T327">
        <v>10.39</v>
      </c>
      <c r="U327">
        <v>19.809999999999999</v>
      </c>
      <c r="V327">
        <v>77.739999999999995</v>
      </c>
      <c r="W327">
        <v>12.21</v>
      </c>
      <c r="X327">
        <v>24.57</v>
      </c>
      <c r="Y327">
        <v>25.47</v>
      </c>
      <c r="Z327">
        <v>24.19</v>
      </c>
      <c r="AB327" s="46"/>
      <c r="AD327" s="46"/>
    </row>
    <row r="328" spans="1:30" x14ac:dyDescent="0.3">
      <c r="A328">
        <v>116011627</v>
      </c>
      <c r="B328" t="s">
        <v>397</v>
      </c>
      <c r="C328">
        <v>13.55</v>
      </c>
      <c r="D328">
        <v>14.02</v>
      </c>
      <c r="E328">
        <v>13.42</v>
      </c>
      <c r="F328">
        <v>13.04</v>
      </c>
      <c r="G328">
        <v>15.29</v>
      </c>
      <c r="H328">
        <v>13.35</v>
      </c>
      <c r="I328">
        <v>13.49</v>
      </c>
      <c r="J328">
        <v>30.22</v>
      </c>
      <c r="K328">
        <v>11.19</v>
      </c>
      <c r="L328">
        <v>12.31</v>
      </c>
      <c r="M328">
        <v>23.66</v>
      </c>
      <c r="N328">
        <v>3.56</v>
      </c>
      <c r="O328">
        <v>14.48</v>
      </c>
      <c r="P328">
        <v>23.84</v>
      </c>
      <c r="Q328">
        <v>28.23</v>
      </c>
      <c r="R328">
        <v>16.12</v>
      </c>
      <c r="S328">
        <v>8.7100000000000009</v>
      </c>
      <c r="T328">
        <v>7.42</v>
      </c>
      <c r="U328">
        <v>16.440000000000001</v>
      </c>
      <c r="V328">
        <v>60.42</v>
      </c>
      <c r="W328">
        <v>11.92</v>
      </c>
      <c r="X328">
        <v>45.01</v>
      </c>
      <c r="Y328">
        <v>22.3</v>
      </c>
      <c r="Z328">
        <v>27.37</v>
      </c>
      <c r="AB328" s="46"/>
      <c r="AD328" s="46"/>
    </row>
    <row r="329" spans="1:30" x14ac:dyDescent="0.3">
      <c r="A329">
        <v>116021309</v>
      </c>
      <c r="B329" t="s">
        <v>398</v>
      </c>
      <c r="C329">
        <v>7.58</v>
      </c>
      <c r="D329">
        <v>9.3699999999999992</v>
      </c>
      <c r="E329">
        <v>8.17</v>
      </c>
      <c r="F329">
        <v>6.22</v>
      </c>
      <c r="G329">
        <v>9.93</v>
      </c>
      <c r="H329">
        <v>6.5</v>
      </c>
      <c r="I329">
        <v>7.61</v>
      </c>
      <c r="J329">
        <v>25.08</v>
      </c>
      <c r="K329">
        <v>5.97</v>
      </c>
      <c r="L329">
        <v>7.47</v>
      </c>
      <c r="M329">
        <v>14.21</v>
      </c>
      <c r="N329">
        <v>3.22</v>
      </c>
      <c r="O329">
        <v>5.83</v>
      </c>
      <c r="P329">
        <v>7.74</v>
      </c>
      <c r="Q329">
        <v>17.55</v>
      </c>
      <c r="R329">
        <v>9.2200000000000006</v>
      </c>
      <c r="S329">
        <v>6.15</v>
      </c>
      <c r="T329">
        <v>6.2</v>
      </c>
      <c r="U329">
        <v>14.01</v>
      </c>
      <c r="V329" t="s">
        <v>73</v>
      </c>
      <c r="W329">
        <v>6.04</v>
      </c>
      <c r="X329">
        <v>0</v>
      </c>
      <c r="Y329">
        <v>18.21</v>
      </c>
      <c r="Z329">
        <v>10.01</v>
      </c>
      <c r="AB329" s="46"/>
      <c r="AD329" s="46"/>
    </row>
    <row r="330" spans="1:30" x14ac:dyDescent="0.3">
      <c r="A330">
        <v>116021562</v>
      </c>
      <c r="B330" t="s">
        <v>399</v>
      </c>
      <c r="C330">
        <v>8.85</v>
      </c>
      <c r="D330">
        <v>9.02</v>
      </c>
      <c r="E330">
        <v>6.29</v>
      </c>
      <c r="F330">
        <v>8.3000000000000007</v>
      </c>
      <c r="G330">
        <v>15.64</v>
      </c>
      <c r="H330">
        <v>8.41</v>
      </c>
      <c r="I330">
        <v>9.18</v>
      </c>
      <c r="J330">
        <v>47.57</v>
      </c>
      <c r="K330">
        <v>8.4</v>
      </c>
      <c r="L330">
        <v>7.3</v>
      </c>
      <c r="M330">
        <v>11.51</v>
      </c>
      <c r="N330">
        <v>5.6</v>
      </c>
      <c r="O330">
        <v>4.66</v>
      </c>
      <c r="P330">
        <v>6.78</v>
      </c>
      <c r="Q330">
        <v>20.13</v>
      </c>
      <c r="R330">
        <v>16.87</v>
      </c>
      <c r="S330">
        <v>8.5</v>
      </c>
      <c r="T330">
        <v>9.3000000000000007</v>
      </c>
      <c r="U330">
        <v>8.26</v>
      </c>
      <c r="V330" t="s">
        <v>73</v>
      </c>
      <c r="W330">
        <v>5.46</v>
      </c>
      <c r="Y330">
        <v>11.23</v>
      </c>
      <c r="Z330">
        <v>15.77</v>
      </c>
      <c r="AB330" s="46"/>
      <c r="AD330" s="46"/>
    </row>
    <row r="331" spans="1:30" x14ac:dyDescent="0.3">
      <c r="A331">
        <v>116021563</v>
      </c>
      <c r="B331" t="s">
        <v>400</v>
      </c>
      <c r="C331">
        <v>10.14</v>
      </c>
      <c r="D331">
        <v>12.14</v>
      </c>
      <c r="E331">
        <v>9.3699999999999992</v>
      </c>
      <c r="F331">
        <v>9.15</v>
      </c>
      <c r="G331">
        <v>11.92</v>
      </c>
      <c r="H331">
        <v>8.9</v>
      </c>
      <c r="I331">
        <v>10.09</v>
      </c>
      <c r="J331">
        <v>19.2</v>
      </c>
      <c r="K331">
        <v>6.63</v>
      </c>
      <c r="L331">
        <v>11.16</v>
      </c>
      <c r="M331">
        <v>16.48</v>
      </c>
      <c r="N331">
        <v>3.52</v>
      </c>
      <c r="O331">
        <v>9.0500000000000007</v>
      </c>
      <c r="P331">
        <v>13.33</v>
      </c>
      <c r="Q331">
        <v>23.9</v>
      </c>
      <c r="R331">
        <v>12.11</v>
      </c>
      <c r="S331">
        <v>5.5</v>
      </c>
      <c r="T331">
        <v>6.85</v>
      </c>
      <c r="U331">
        <v>18.66</v>
      </c>
      <c r="V331">
        <v>36.17</v>
      </c>
      <c r="W331">
        <v>7.59</v>
      </c>
      <c r="X331">
        <v>24.36</v>
      </c>
      <c r="Y331">
        <v>16.100000000000001</v>
      </c>
      <c r="Z331">
        <v>22.89</v>
      </c>
      <c r="AB331" s="46"/>
      <c r="AD331" s="46"/>
    </row>
    <row r="332" spans="1:30" x14ac:dyDescent="0.3">
      <c r="A332">
        <v>116021628</v>
      </c>
      <c r="B332" t="s">
        <v>401</v>
      </c>
      <c r="C332">
        <v>7.26</v>
      </c>
      <c r="D332">
        <v>8.1199999999999992</v>
      </c>
      <c r="E332">
        <v>6.81</v>
      </c>
      <c r="F332">
        <v>6.34</v>
      </c>
      <c r="G332">
        <v>11.95</v>
      </c>
      <c r="H332">
        <v>6</v>
      </c>
      <c r="I332">
        <v>7.84</v>
      </c>
      <c r="J332">
        <v>22.46</v>
      </c>
      <c r="K332">
        <v>7.41</v>
      </c>
      <c r="L332">
        <v>7.11</v>
      </c>
      <c r="M332">
        <v>10.81</v>
      </c>
      <c r="N332">
        <v>3.89</v>
      </c>
      <c r="O332">
        <v>4.7699999999999996</v>
      </c>
      <c r="P332">
        <v>4.3499999999999996</v>
      </c>
      <c r="Q332">
        <v>17.95</v>
      </c>
      <c r="R332">
        <v>10.210000000000001</v>
      </c>
      <c r="S332">
        <v>4.54</v>
      </c>
      <c r="T332">
        <v>6.38</v>
      </c>
      <c r="U332">
        <v>10.96</v>
      </c>
      <c r="V332" t="s">
        <v>73</v>
      </c>
      <c r="W332">
        <v>4.16</v>
      </c>
      <c r="X332">
        <v>5.44</v>
      </c>
      <c r="Y332">
        <v>11.61</v>
      </c>
      <c r="Z332">
        <v>11.58</v>
      </c>
      <c r="AB332" s="46"/>
      <c r="AD332" s="46"/>
    </row>
    <row r="333" spans="1:30" x14ac:dyDescent="0.3">
      <c r="A333">
        <v>116021629</v>
      </c>
      <c r="B333" t="s">
        <v>402</v>
      </c>
      <c r="C333">
        <v>10.91</v>
      </c>
      <c r="D333">
        <v>12.26</v>
      </c>
      <c r="E333">
        <v>12.17</v>
      </c>
      <c r="F333">
        <v>9.84</v>
      </c>
      <c r="G333">
        <v>12.97</v>
      </c>
      <c r="H333">
        <v>9.5</v>
      </c>
      <c r="I333">
        <v>11.1</v>
      </c>
      <c r="J333">
        <v>22.22</v>
      </c>
      <c r="K333">
        <v>7.42</v>
      </c>
      <c r="L333">
        <v>11.86</v>
      </c>
      <c r="M333">
        <v>19.079999999999998</v>
      </c>
      <c r="N333">
        <v>5.48</v>
      </c>
      <c r="O333">
        <v>7.79</v>
      </c>
      <c r="P333">
        <v>7.33</v>
      </c>
      <c r="Q333">
        <v>30.44</v>
      </c>
      <c r="R333">
        <v>11.37</v>
      </c>
      <c r="S333">
        <v>10.19</v>
      </c>
      <c r="T333">
        <v>9.34</v>
      </c>
      <c r="U333">
        <v>18.399999999999999</v>
      </c>
      <c r="V333" t="s">
        <v>73</v>
      </c>
      <c r="W333">
        <v>5.39</v>
      </c>
      <c r="X333">
        <v>21.32</v>
      </c>
      <c r="Y333">
        <v>10.199999999999999</v>
      </c>
      <c r="Z333">
        <v>15.04</v>
      </c>
      <c r="AB333" s="46"/>
      <c r="AD333" s="46"/>
    </row>
    <row r="334" spans="1:30" x14ac:dyDescent="0.3">
      <c r="A334">
        <v>116021630</v>
      </c>
      <c r="B334" t="s">
        <v>403</v>
      </c>
      <c r="C334">
        <v>13.82</v>
      </c>
      <c r="D334">
        <v>17.29</v>
      </c>
      <c r="E334">
        <v>12.21</v>
      </c>
      <c r="F334">
        <v>12.34</v>
      </c>
      <c r="G334">
        <v>14.7</v>
      </c>
      <c r="H334">
        <v>11.64</v>
      </c>
      <c r="I334">
        <v>13.4</v>
      </c>
      <c r="J334">
        <v>24.56</v>
      </c>
      <c r="K334">
        <v>7.51</v>
      </c>
      <c r="L334">
        <v>14.7</v>
      </c>
      <c r="M334">
        <v>21.99</v>
      </c>
      <c r="N334">
        <v>5.46</v>
      </c>
      <c r="O334">
        <v>11.07</v>
      </c>
      <c r="P334">
        <v>13.95</v>
      </c>
      <c r="Q334">
        <v>31.69</v>
      </c>
      <c r="R334">
        <v>16.41</v>
      </c>
      <c r="S334">
        <v>7.09</v>
      </c>
      <c r="T334">
        <v>9.56</v>
      </c>
      <c r="U334">
        <v>21.95</v>
      </c>
      <c r="V334">
        <v>52.68</v>
      </c>
      <c r="W334">
        <v>9.2899999999999991</v>
      </c>
      <c r="X334">
        <v>22</v>
      </c>
      <c r="Y334">
        <v>16.239999999999998</v>
      </c>
      <c r="Z334">
        <v>20.03</v>
      </c>
      <c r="AB334" s="46"/>
      <c r="AD334" s="46"/>
    </row>
    <row r="335" spans="1:30" x14ac:dyDescent="0.3">
      <c r="A335">
        <v>116021631</v>
      </c>
      <c r="B335" t="s">
        <v>404</v>
      </c>
      <c r="C335">
        <v>9.7200000000000006</v>
      </c>
      <c r="D335">
        <v>11.27</v>
      </c>
      <c r="E335">
        <v>10.14</v>
      </c>
      <c r="F335">
        <v>8.65</v>
      </c>
      <c r="G335">
        <v>12.97</v>
      </c>
      <c r="H335">
        <v>8.5</v>
      </c>
      <c r="I335">
        <v>9.77</v>
      </c>
      <c r="J335">
        <v>32.14</v>
      </c>
      <c r="K335">
        <v>5.39</v>
      </c>
      <c r="L335">
        <v>9.86</v>
      </c>
      <c r="M335">
        <v>16.2</v>
      </c>
      <c r="N335">
        <v>4.8600000000000003</v>
      </c>
      <c r="O335">
        <v>7.66</v>
      </c>
      <c r="P335">
        <v>6.96</v>
      </c>
      <c r="Q335">
        <v>25.46</v>
      </c>
      <c r="R335">
        <v>11.94</v>
      </c>
      <c r="S335">
        <v>7.76</v>
      </c>
      <c r="T335">
        <v>8.2899999999999991</v>
      </c>
      <c r="U335">
        <v>15.91</v>
      </c>
      <c r="V335" t="s">
        <v>73</v>
      </c>
      <c r="W335">
        <v>3.92</v>
      </c>
      <c r="X335">
        <v>0</v>
      </c>
      <c r="Y335">
        <v>8.66</v>
      </c>
      <c r="Z335">
        <v>3.93</v>
      </c>
      <c r="AB335" s="46"/>
      <c r="AD335" s="46"/>
    </row>
    <row r="336" spans="1:30" x14ac:dyDescent="0.3">
      <c r="A336">
        <v>116021632</v>
      </c>
      <c r="B336" t="s">
        <v>405</v>
      </c>
      <c r="C336">
        <v>10.32</v>
      </c>
      <c r="D336">
        <v>10.94</v>
      </c>
      <c r="E336">
        <v>13.1</v>
      </c>
      <c r="F336">
        <v>9.3000000000000007</v>
      </c>
      <c r="G336">
        <v>13.99</v>
      </c>
      <c r="H336">
        <v>9.24</v>
      </c>
      <c r="I336">
        <v>10.84</v>
      </c>
      <c r="J336">
        <v>21.56</v>
      </c>
      <c r="K336">
        <v>6.85</v>
      </c>
      <c r="L336">
        <v>10.130000000000001</v>
      </c>
      <c r="M336">
        <v>15.35</v>
      </c>
      <c r="N336">
        <v>4.41</v>
      </c>
      <c r="O336">
        <v>8.9499999999999993</v>
      </c>
      <c r="P336">
        <v>15.98</v>
      </c>
      <c r="Q336">
        <v>31.08</v>
      </c>
      <c r="R336">
        <v>10.72</v>
      </c>
      <c r="S336">
        <v>2</v>
      </c>
      <c r="T336">
        <v>7.76</v>
      </c>
      <c r="U336">
        <v>16.2</v>
      </c>
      <c r="V336" t="s">
        <v>73</v>
      </c>
      <c r="W336">
        <v>5.2</v>
      </c>
      <c r="X336">
        <v>12.04</v>
      </c>
      <c r="Y336">
        <v>15.18</v>
      </c>
      <c r="Z336">
        <v>15.08</v>
      </c>
      <c r="AB336" s="46"/>
      <c r="AD336" s="46"/>
    </row>
    <row r="337" spans="1:30" x14ac:dyDescent="0.3">
      <c r="A337">
        <v>116021633</v>
      </c>
      <c r="B337" t="s">
        <v>406</v>
      </c>
      <c r="C337">
        <v>8.57</v>
      </c>
      <c r="D337">
        <v>9.4</v>
      </c>
      <c r="E337">
        <v>9.7799999999999994</v>
      </c>
      <c r="F337">
        <v>7.54</v>
      </c>
      <c r="G337">
        <v>10.82</v>
      </c>
      <c r="H337">
        <v>7.56</v>
      </c>
      <c r="I337">
        <v>9.07</v>
      </c>
      <c r="J337">
        <v>19.29</v>
      </c>
      <c r="K337">
        <v>6.45</v>
      </c>
      <c r="L337">
        <v>8.94</v>
      </c>
      <c r="M337">
        <v>11.41</v>
      </c>
      <c r="N337">
        <v>4.17</v>
      </c>
      <c r="O337">
        <v>8.15</v>
      </c>
      <c r="P337">
        <v>10.29</v>
      </c>
      <c r="Q337">
        <v>19.53</v>
      </c>
      <c r="R337">
        <v>10</v>
      </c>
      <c r="S337">
        <v>8.18</v>
      </c>
      <c r="T337">
        <v>7.55</v>
      </c>
      <c r="U337">
        <v>12.06</v>
      </c>
      <c r="V337" t="s">
        <v>73</v>
      </c>
      <c r="W337">
        <v>6.12</v>
      </c>
      <c r="X337">
        <v>3.13</v>
      </c>
      <c r="Y337">
        <v>15.15</v>
      </c>
      <c r="Z337">
        <v>11.74</v>
      </c>
      <c r="AB337" s="46"/>
      <c r="AD337" s="46"/>
    </row>
    <row r="338" spans="1:30" x14ac:dyDescent="0.3">
      <c r="A338">
        <v>116031313</v>
      </c>
      <c r="B338" t="s">
        <v>407</v>
      </c>
      <c r="C338">
        <v>22.2</v>
      </c>
      <c r="D338">
        <v>24.21</v>
      </c>
      <c r="E338">
        <v>25.18</v>
      </c>
      <c r="F338">
        <v>21.38</v>
      </c>
      <c r="G338">
        <v>18.02</v>
      </c>
      <c r="H338">
        <v>20.28</v>
      </c>
      <c r="I338">
        <v>22.82</v>
      </c>
      <c r="J338">
        <v>30.94</v>
      </c>
      <c r="K338">
        <v>10.92</v>
      </c>
      <c r="L338">
        <v>26.4</v>
      </c>
      <c r="M338">
        <v>19.89</v>
      </c>
      <c r="N338">
        <v>3.66</v>
      </c>
      <c r="O338">
        <v>18.52</v>
      </c>
      <c r="P338">
        <v>40.67</v>
      </c>
      <c r="Q338">
        <v>42.76</v>
      </c>
      <c r="R338">
        <v>18.54</v>
      </c>
      <c r="S338">
        <v>9.84</v>
      </c>
      <c r="T338">
        <v>10.67</v>
      </c>
      <c r="U338">
        <v>35.270000000000003</v>
      </c>
      <c r="V338">
        <v>41.64</v>
      </c>
      <c r="W338">
        <v>29.65</v>
      </c>
      <c r="X338">
        <v>43.79</v>
      </c>
      <c r="Y338">
        <v>37.29</v>
      </c>
      <c r="Z338">
        <v>39.65</v>
      </c>
      <c r="AB338" s="46"/>
      <c r="AD338" s="46"/>
    </row>
    <row r="339" spans="1:30" x14ac:dyDescent="0.3">
      <c r="A339">
        <v>116031314</v>
      </c>
      <c r="B339" t="s">
        <v>408</v>
      </c>
      <c r="C339">
        <v>14.85</v>
      </c>
      <c r="D339">
        <v>20.64</v>
      </c>
      <c r="E339">
        <v>9.7799999999999994</v>
      </c>
      <c r="F339">
        <v>13.28</v>
      </c>
      <c r="G339">
        <v>16.02</v>
      </c>
      <c r="H339">
        <v>11.68</v>
      </c>
      <c r="I339">
        <v>14.17</v>
      </c>
      <c r="J339">
        <v>27.96</v>
      </c>
      <c r="K339">
        <v>7.46</v>
      </c>
      <c r="L339">
        <v>18.149999999999999</v>
      </c>
      <c r="M339">
        <v>28.01</v>
      </c>
      <c r="N339">
        <v>5.36</v>
      </c>
      <c r="O339">
        <v>11.62</v>
      </c>
      <c r="P339">
        <v>10.53</v>
      </c>
      <c r="Q339">
        <v>27.73</v>
      </c>
      <c r="R339">
        <v>17.38</v>
      </c>
      <c r="S339">
        <v>8.0399999999999991</v>
      </c>
      <c r="T339">
        <v>10.54</v>
      </c>
      <c r="U339">
        <v>21.31</v>
      </c>
      <c r="V339">
        <v>81.09</v>
      </c>
      <c r="W339">
        <v>11.67</v>
      </c>
      <c r="X339">
        <v>24.2</v>
      </c>
      <c r="Y339">
        <v>28.3</v>
      </c>
      <c r="Z339">
        <v>19.22</v>
      </c>
      <c r="AB339" s="46"/>
      <c r="AD339" s="46"/>
    </row>
    <row r="340" spans="1:30" x14ac:dyDescent="0.3">
      <c r="A340">
        <v>116031315</v>
      </c>
      <c r="B340" t="s">
        <v>409</v>
      </c>
      <c r="C340">
        <v>13.71</v>
      </c>
      <c r="D340">
        <v>19.510000000000002</v>
      </c>
      <c r="E340">
        <v>10.61</v>
      </c>
      <c r="F340">
        <v>12.28</v>
      </c>
      <c r="G340">
        <v>12.29</v>
      </c>
      <c r="H340">
        <v>10.95</v>
      </c>
      <c r="I340">
        <v>12.92</v>
      </c>
      <c r="J340">
        <v>27.83</v>
      </c>
      <c r="K340">
        <v>7.64</v>
      </c>
      <c r="L340">
        <v>16.97</v>
      </c>
      <c r="M340">
        <v>23.59</v>
      </c>
      <c r="N340">
        <v>5.18</v>
      </c>
      <c r="O340">
        <v>11.01</v>
      </c>
      <c r="P340">
        <v>14.81</v>
      </c>
      <c r="Q340">
        <v>24.19</v>
      </c>
      <c r="R340">
        <v>13.34</v>
      </c>
      <c r="S340">
        <v>5.47</v>
      </c>
      <c r="T340">
        <v>10.72</v>
      </c>
      <c r="U340">
        <v>25.5</v>
      </c>
      <c r="V340">
        <v>42.53</v>
      </c>
      <c r="W340">
        <v>11.78</v>
      </c>
      <c r="X340">
        <v>17.72</v>
      </c>
      <c r="Y340">
        <v>24.8</v>
      </c>
      <c r="Z340">
        <v>20.3</v>
      </c>
      <c r="AB340" s="46"/>
      <c r="AD340" s="46"/>
    </row>
    <row r="341" spans="1:30" x14ac:dyDescent="0.3">
      <c r="A341">
        <v>116031316</v>
      </c>
      <c r="B341" t="s">
        <v>410</v>
      </c>
      <c r="C341">
        <v>22.71</v>
      </c>
      <c r="D341">
        <v>28.53</v>
      </c>
      <c r="E341">
        <v>14.9</v>
      </c>
      <c r="F341">
        <v>22.35</v>
      </c>
      <c r="G341">
        <v>18.52</v>
      </c>
      <c r="H341">
        <v>17.649999999999999</v>
      </c>
      <c r="I341">
        <v>22.96</v>
      </c>
      <c r="J341">
        <v>38.54</v>
      </c>
      <c r="K341">
        <v>8.75</v>
      </c>
      <c r="L341">
        <v>23.38</v>
      </c>
      <c r="M341">
        <v>28.18</v>
      </c>
      <c r="N341">
        <v>6.59</v>
      </c>
      <c r="O341">
        <v>13.45</v>
      </c>
      <c r="P341">
        <v>39.82</v>
      </c>
      <c r="Q341">
        <v>36.11</v>
      </c>
      <c r="R341">
        <v>20.47</v>
      </c>
      <c r="S341">
        <v>8.2100000000000009</v>
      </c>
      <c r="T341">
        <v>13.85</v>
      </c>
      <c r="U341">
        <v>33.49</v>
      </c>
      <c r="V341">
        <v>35.869999999999997</v>
      </c>
      <c r="W341">
        <v>24.25</v>
      </c>
      <c r="X341">
        <v>43.69</v>
      </c>
      <c r="Y341">
        <v>29.29</v>
      </c>
      <c r="Z341">
        <v>38.61</v>
      </c>
      <c r="AB341" s="46"/>
      <c r="AD341" s="46"/>
    </row>
    <row r="342" spans="1:30" x14ac:dyDescent="0.3">
      <c r="A342">
        <v>116031317</v>
      </c>
      <c r="B342" t="s">
        <v>411</v>
      </c>
      <c r="C342">
        <v>21.18</v>
      </c>
      <c r="D342">
        <v>28.71</v>
      </c>
      <c r="E342">
        <v>12.12</v>
      </c>
      <c r="F342">
        <v>21.11</v>
      </c>
      <c r="G342">
        <v>16.96</v>
      </c>
      <c r="H342">
        <v>16.88</v>
      </c>
      <c r="I342">
        <v>20.74</v>
      </c>
      <c r="J342">
        <v>25.86</v>
      </c>
      <c r="K342">
        <v>15.03</v>
      </c>
      <c r="L342">
        <v>25.85</v>
      </c>
      <c r="M342">
        <v>29.71</v>
      </c>
      <c r="N342">
        <v>5.98</v>
      </c>
      <c r="O342">
        <v>19.04</v>
      </c>
      <c r="P342">
        <v>28.71</v>
      </c>
      <c r="Q342">
        <v>32.65</v>
      </c>
      <c r="R342">
        <v>17.600000000000001</v>
      </c>
      <c r="S342">
        <v>7.76</v>
      </c>
      <c r="T342">
        <v>16.43</v>
      </c>
      <c r="U342">
        <v>28.12</v>
      </c>
      <c r="V342">
        <v>43.89</v>
      </c>
      <c r="W342">
        <v>23.96</v>
      </c>
      <c r="X342">
        <v>39.11</v>
      </c>
      <c r="Y342">
        <v>35.78</v>
      </c>
      <c r="Z342">
        <v>35.1</v>
      </c>
      <c r="AB342" s="46"/>
      <c r="AD342" s="46"/>
    </row>
    <row r="343" spans="1:30" x14ac:dyDescent="0.3">
      <c r="A343">
        <v>116031318</v>
      </c>
      <c r="B343" t="s">
        <v>412</v>
      </c>
      <c r="C343" t="s">
        <v>73</v>
      </c>
      <c r="D343" t="s">
        <v>73</v>
      </c>
      <c r="E343" t="s">
        <v>73</v>
      </c>
      <c r="F343" t="s">
        <v>73</v>
      </c>
      <c r="G343" t="s">
        <v>73</v>
      </c>
      <c r="H343" t="s">
        <v>73</v>
      </c>
      <c r="I343" t="s">
        <v>73</v>
      </c>
      <c r="J343" t="s">
        <v>73</v>
      </c>
      <c r="K343" t="s">
        <v>73</v>
      </c>
      <c r="L343" t="s">
        <v>73</v>
      </c>
      <c r="M343" t="s">
        <v>73</v>
      </c>
      <c r="N343" t="s">
        <v>73</v>
      </c>
      <c r="O343" t="s">
        <v>73</v>
      </c>
      <c r="P343" t="s">
        <v>73</v>
      </c>
      <c r="Q343" t="s">
        <v>73</v>
      </c>
      <c r="R343" t="s">
        <v>73</v>
      </c>
      <c r="S343" t="s">
        <v>73</v>
      </c>
      <c r="T343" t="s">
        <v>73</v>
      </c>
      <c r="U343" t="s">
        <v>73</v>
      </c>
      <c r="V343" t="s">
        <v>73</v>
      </c>
      <c r="AB343" s="46"/>
      <c r="AD343" s="46"/>
    </row>
    <row r="344" spans="1:30" x14ac:dyDescent="0.3">
      <c r="A344">
        <v>116031319</v>
      </c>
      <c r="B344" t="s">
        <v>413</v>
      </c>
      <c r="C344">
        <v>15.76</v>
      </c>
      <c r="D344">
        <v>22.63</v>
      </c>
      <c r="E344">
        <v>13.07</v>
      </c>
      <c r="F344">
        <v>13.78</v>
      </c>
      <c r="G344">
        <v>14.48</v>
      </c>
      <c r="H344">
        <v>12.57</v>
      </c>
      <c r="I344">
        <v>14.88</v>
      </c>
      <c r="J344">
        <v>24.24</v>
      </c>
      <c r="K344">
        <v>9.06</v>
      </c>
      <c r="L344">
        <v>19.55</v>
      </c>
      <c r="M344">
        <v>27.34</v>
      </c>
      <c r="N344">
        <v>5.23</v>
      </c>
      <c r="O344">
        <v>12</v>
      </c>
      <c r="P344">
        <v>17.260000000000002</v>
      </c>
      <c r="Q344">
        <v>28.99</v>
      </c>
      <c r="R344">
        <v>15.61</v>
      </c>
      <c r="S344">
        <v>6.99</v>
      </c>
      <c r="T344">
        <v>11.23</v>
      </c>
      <c r="U344">
        <v>23.65</v>
      </c>
      <c r="V344">
        <v>93.51</v>
      </c>
      <c r="W344">
        <v>12.49</v>
      </c>
      <c r="X344">
        <v>20.45</v>
      </c>
      <c r="Y344">
        <v>22.22</v>
      </c>
      <c r="Z344">
        <v>24.73</v>
      </c>
      <c r="AB344" s="46"/>
      <c r="AD344" s="46"/>
    </row>
    <row r="345" spans="1:30" x14ac:dyDescent="0.3">
      <c r="A345">
        <v>117011320</v>
      </c>
      <c r="B345" t="s">
        <v>414</v>
      </c>
      <c r="C345">
        <v>8.49</v>
      </c>
      <c r="D345">
        <v>1.41</v>
      </c>
      <c r="E345">
        <v>24.39</v>
      </c>
      <c r="F345">
        <v>7.27</v>
      </c>
      <c r="G345">
        <v>17.5</v>
      </c>
      <c r="H345">
        <v>6.03</v>
      </c>
      <c r="I345">
        <v>13.62</v>
      </c>
      <c r="J345">
        <v>13.16</v>
      </c>
      <c r="K345">
        <v>3.7</v>
      </c>
      <c r="L345">
        <v>1.18</v>
      </c>
      <c r="M345" t="s">
        <v>73</v>
      </c>
      <c r="N345">
        <v>3.01</v>
      </c>
      <c r="O345">
        <v>4.26</v>
      </c>
      <c r="P345" t="s">
        <v>73</v>
      </c>
      <c r="Q345">
        <v>40.380000000000003</v>
      </c>
      <c r="R345">
        <v>17.14</v>
      </c>
      <c r="S345">
        <v>25.45</v>
      </c>
      <c r="T345">
        <v>6.21</v>
      </c>
      <c r="U345">
        <v>3.36</v>
      </c>
      <c r="V345" t="s">
        <v>73</v>
      </c>
      <c r="W345">
        <v>3.98</v>
      </c>
      <c r="AB345" s="46"/>
      <c r="AD345" s="46"/>
    </row>
    <row r="346" spans="1:30" x14ac:dyDescent="0.3">
      <c r="A346">
        <v>117011321</v>
      </c>
      <c r="B346" t="s">
        <v>415</v>
      </c>
      <c r="C346">
        <v>10.210000000000001</v>
      </c>
      <c r="D346">
        <v>9.89</v>
      </c>
      <c r="E346">
        <v>11.26</v>
      </c>
      <c r="F346">
        <v>9.59</v>
      </c>
      <c r="G346">
        <v>13.35</v>
      </c>
      <c r="H346">
        <v>9.7100000000000009</v>
      </c>
      <c r="I346">
        <v>10.87</v>
      </c>
      <c r="J346">
        <v>20.83</v>
      </c>
      <c r="K346">
        <v>7.56</v>
      </c>
      <c r="L346">
        <v>9.1300000000000008</v>
      </c>
      <c r="M346">
        <v>9.36</v>
      </c>
      <c r="N346">
        <v>4.2</v>
      </c>
      <c r="O346">
        <v>9.09</v>
      </c>
      <c r="P346">
        <v>19.63</v>
      </c>
      <c r="Q346">
        <v>29.29</v>
      </c>
      <c r="R346">
        <v>13.67</v>
      </c>
      <c r="S346">
        <v>5.6</v>
      </c>
      <c r="T346">
        <v>8.84</v>
      </c>
      <c r="U346">
        <v>12.36</v>
      </c>
      <c r="V346">
        <v>60.44</v>
      </c>
      <c r="W346">
        <v>7.26</v>
      </c>
      <c r="X346">
        <v>10.79</v>
      </c>
      <c r="Y346">
        <v>24.25</v>
      </c>
      <c r="Z346">
        <v>19.059999999999999</v>
      </c>
      <c r="AB346" s="46"/>
      <c r="AD346" s="46"/>
    </row>
    <row r="347" spans="1:30" x14ac:dyDescent="0.3">
      <c r="A347">
        <v>117011323</v>
      </c>
      <c r="B347" t="s">
        <v>416</v>
      </c>
      <c r="C347">
        <v>16.7</v>
      </c>
      <c r="D347">
        <v>18.89</v>
      </c>
      <c r="E347">
        <v>17.7</v>
      </c>
      <c r="F347">
        <v>15.9</v>
      </c>
      <c r="G347">
        <v>15.89</v>
      </c>
      <c r="H347">
        <v>15.83</v>
      </c>
      <c r="I347">
        <v>16.510000000000002</v>
      </c>
      <c r="J347">
        <v>30.47</v>
      </c>
      <c r="K347">
        <v>10.79</v>
      </c>
      <c r="L347">
        <v>14.95</v>
      </c>
      <c r="M347">
        <v>17.88</v>
      </c>
      <c r="N347">
        <v>4.93</v>
      </c>
      <c r="O347">
        <v>14.17</v>
      </c>
      <c r="P347">
        <v>25.25</v>
      </c>
      <c r="Q347">
        <v>39.479999999999997</v>
      </c>
      <c r="R347">
        <v>16.75</v>
      </c>
      <c r="S347">
        <v>5.81</v>
      </c>
      <c r="T347">
        <v>10.42</v>
      </c>
      <c r="U347">
        <v>19.47</v>
      </c>
      <c r="V347">
        <v>60.54</v>
      </c>
      <c r="W347">
        <v>13.24</v>
      </c>
      <c r="X347">
        <v>30.38</v>
      </c>
      <c r="Y347">
        <v>26.84</v>
      </c>
      <c r="Z347">
        <v>33.9</v>
      </c>
      <c r="AB347" s="46"/>
      <c r="AD347" s="46"/>
    </row>
    <row r="348" spans="1:30" x14ac:dyDescent="0.3">
      <c r="A348">
        <v>117011324</v>
      </c>
      <c r="B348" t="s">
        <v>417</v>
      </c>
      <c r="C348" t="s">
        <v>73</v>
      </c>
      <c r="D348" t="s">
        <v>73</v>
      </c>
      <c r="E348" t="s">
        <v>73</v>
      </c>
      <c r="F348" t="s">
        <v>73</v>
      </c>
      <c r="G348" t="s">
        <v>73</v>
      </c>
      <c r="H348" t="s">
        <v>73</v>
      </c>
      <c r="I348" t="s">
        <v>73</v>
      </c>
      <c r="J348" t="s">
        <v>73</v>
      </c>
      <c r="K348" t="s">
        <v>73</v>
      </c>
      <c r="L348" t="s">
        <v>73</v>
      </c>
      <c r="M348" t="s">
        <v>73</v>
      </c>
      <c r="N348" t="s">
        <v>73</v>
      </c>
      <c r="O348" t="s">
        <v>73</v>
      </c>
      <c r="P348" t="s">
        <v>73</v>
      </c>
      <c r="Q348" t="s">
        <v>73</v>
      </c>
      <c r="R348" t="s">
        <v>73</v>
      </c>
      <c r="S348" t="s">
        <v>73</v>
      </c>
      <c r="T348" t="s">
        <v>73</v>
      </c>
      <c r="U348" t="s">
        <v>73</v>
      </c>
      <c r="V348" t="s">
        <v>73</v>
      </c>
      <c r="AB348" s="46"/>
      <c r="AD348" s="46"/>
    </row>
    <row r="349" spans="1:30" x14ac:dyDescent="0.3">
      <c r="A349">
        <v>117011325</v>
      </c>
      <c r="B349" t="s">
        <v>418</v>
      </c>
      <c r="C349" t="s">
        <v>73</v>
      </c>
      <c r="D349" t="s">
        <v>73</v>
      </c>
      <c r="E349" t="s">
        <v>73</v>
      </c>
      <c r="F349" t="s">
        <v>73</v>
      </c>
      <c r="G349" t="s">
        <v>73</v>
      </c>
      <c r="H349" t="s">
        <v>73</v>
      </c>
      <c r="I349" t="s">
        <v>73</v>
      </c>
      <c r="J349" t="s">
        <v>73</v>
      </c>
      <c r="K349" t="s">
        <v>73</v>
      </c>
      <c r="L349" t="s">
        <v>73</v>
      </c>
      <c r="M349" t="s">
        <v>73</v>
      </c>
      <c r="N349" t="s">
        <v>73</v>
      </c>
      <c r="O349" t="s">
        <v>73</v>
      </c>
      <c r="P349" t="s">
        <v>73</v>
      </c>
      <c r="Q349" t="s">
        <v>73</v>
      </c>
      <c r="R349" t="s">
        <v>73</v>
      </c>
      <c r="S349" t="s">
        <v>73</v>
      </c>
      <c r="T349" t="s">
        <v>73</v>
      </c>
      <c r="U349" t="s">
        <v>73</v>
      </c>
      <c r="V349" t="s">
        <v>73</v>
      </c>
      <c r="AB349" s="46"/>
      <c r="AD349" s="46"/>
    </row>
    <row r="350" spans="1:30" x14ac:dyDescent="0.3">
      <c r="A350">
        <v>117011634</v>
      </c>
      <c r="B350" t="s">
        <v>419</v>
      </c>
      <c r="C350">
        <v>18.77</v>
      </c>
      <c r="D350">
        <v>19.39</v>
      </c>
      <c r="E350">
        <v>13.35</v>
      </c>
      <c r="F350">
        <v>19.440000000000001</v>
      </c>
      <c r="G350">
        <v>19.649999999999999</v>
      </c>
      <c r="H350">
        <v>19.38</v>
      </c>
      <c r="I350">
        <v>17.87</v>
      </c>
      <c r="J350">
        <v>39.76</v>
      </c>
      <c r="K350">
        <v>14.01</v>
      </c>
      <c r="L350">
        <v>19.579999999999998</v>
      </c>
      <c r="M350">
        <v>15.89</v>
      </c>
      <c r="N350">
        <v>5.31</v>
      </c>
      <c r="O350">
        <v>14.73</v>
      </c>
      <c r="P350">
        <v>30.32</v>
      </c>
      <c r="Q350">
        <v>39.549999999999997</v>
      </c>
      <c r="R350">
        <v>20.18</v>
      </c>
      <c r="S350">
        <v>9.16</v>
      </c>
      <c r="T350">
        <v>9.35</v>
      </c>
      <c r="U350">
        <v>21.99</v>
      </c>
      <c r="V350">
        <v>63.06</v>
      </c>
      <c r="W350">
        <v>18.68</v>
      </c>
      <c r="X350">
        <v>31.21</v>
      </c>
      <c r="Y350">
        <v>38</v>
      </c>
      <c r="Z350">
        <v>34.18</v>
      </c>
      <c r="AB350" s="46"/>
      <c r="AD350" s="46"/>
    </row>
    <row r="351" spans="1:30" x14ac:dyDescent="0.3">
      <c r="A351">
        <v>117011635</v>
      </c>
      <c r="B351" t="s">
        <v>420</v>
      </c>
      <c r="C351">
        <v>12.85</v>
      </c>
      <c r="D351">
        <v>17.37</v>
      </c>
      <c r="E351">
        <v>19.86</v>
      </c>
      <c r="F351">
        <v>10.38</v>
      </c>
      <c r="G351">
        <v>12.35</v>
      </c>
      <c r="H351">
        <v>12.23</v>
      </c>
      <c r="I351">
        <v>12.05</v>
      </c>
      <c r="J351">
        <v>14.87</v>
      </c>
      <c r="K351">
        <v>7.76</v>
      </c>
      <c r="L351">
        <v>11.9</v>
      </c>
      <c r="M351">
        <v>16.39</v>
      </c>
      <c r="N351">
        <v>3.54</v>
      </c>
      <c r="O351">
        <v>10.36</v>
      </c>
      <c r="P351">
        <v>13.8</v>
      </c>
      <c r="Q351">
        <v>38.869999999999997</v>
      </c>
      <c r="R351">
        <v>10.69</v>
      </c>
      <c r="S351">
        <v>6.72</v>
      </c>
      <c r="T351">
        <v>9.86</v>
      </c>
      <c r="U351">
        <v>15.51</v>
      </c>
      <c r="V351">
        <v>60.48</v>
      </c>
      <c r="W351">
        <v>7.67</v>
      </c>
      <c r="X351">
        <v>21.37</v>
      </c>
      <c r="Y351">
        <v>17.649999999999999</v>
      </c>
      <c r="Z351">
        <v>17.91</v>
      </c>
      <c r="AB351" s="46"/>
      <c r="AD351" s="46"/>
    </row>
    <row r="352" spans="1:30" x14ac:dyDescent="0.3">
      <c r="A352">
        <v>117021327</v>
      </c>
      <c r="B352" t="s">
        <v>421</v>
      </c>
      <c r="C352">
        <v>8.4</v>
      </c>
      <c r="D352">
        <v>5.85</v>
      </c>
      <c r="E352">
        <v>12.2</v>
      </c>
      <c r="F352">
        <v>7.36</v>
      </c>
      <c r="G352">
        <v>13.83</v>
      </c>
      <c r="H352">
        <v>8.3800000000000008</v>
      </c>
      <c r="I352">
        <v>9.33</v>
      </c>
      <c r="J352">
        <v>18.11</v>
      </c>
      <c r="K352">
        <v>6.03</v>
      </c>
      <c r="L352">
        <v>3.51</v>
      </c>
      <c r="M352">
        <v>9.24</v>
      </c>
      <c r="N352">
        <v>2.0499999999999998</v>
      </c>
      <c r="O352">
        <v>10.56</v>
      </c>
      <c r="P352">
        <v>25.9</v>
      </c>
      <c r="Q352">
        <v>26.49</v>
      </c>
      <c r="R352">
        <v>14.19</v>
      </c>
      <c r="S352">
        <v>4.07</v>
      </c>
      <c r="T352">
        <v>3.41</v>
      </c>
      <c r="U352">
        <v>12.56</v>
      </c>
      <c r="V352">
        <v>54.79</v>
      </c>
      <c r="W352">
        <v>6.81</v>
      </c>
      <c r="X352">
        <v>18.61</v>
      </c>
      <c r="Y352">
        <v>37.11</v>
      </c>
      <c r="Z352">
        <v>27.45</v>
      </c>
      <c r="AB352" s="46"/>
      <c r="AD352" s="46"/>
    </row>
    <row r="353" spans="1:30" x14ac:dyDescent="0.3">
      <c r="A353">
        <v>117021328</v>
      </c>
      <c r="B353" t="s">
        <v>422</v>
      </c>
      <c r="C353">
        <v>7.34</v>
      </c>
      <c r="D353">
        <v>6.77</v>
      </c>
      <c r="E353">
        <v>10.64</v>
      </c>
      <c r="F353">
        <v>6.51</v>
      </c>
      <c r="G353">
        <v>9.7899999999999991</v>
      </c>
      <c r="H353">
        <v>6.76</v>
      </c>
      <c r="I353">
        <v>8.1300000000000008</v>
      </c>
      <c r="J353">
        <v>14.8</v>
      </c>
      <c r="K353">
        <v>5</v>
      </c>
      <c r="L353">
        <v>4.57</v>
      </c>
      <c r="M353">
        <v>10.48</v>
      </c>
      <c r="N353">
        <v>2.88</v>
      </c>
      <c r="O353">
        <v>9.1</v>
      </c>
      <c r="P353">
        <v>16.87</v>
      </c>
      <c r="Q353">
        <v>20.27</v>
      </c>
      <c r="R353">
        <v>10.029999999999999</v>
      </c>
      <c r="S353">
        <v>6.3</v>
      </c>
      <c r="T353">
        <v>5.71</v>
      </c>
      <c r="U353">
        <v>9.92</v>
      </c>
      <c r="V353" t="s">
        <v>73</v>
      </c>
      <c r="W353">
        <v>6.58</v>
      </c>
      <c r="X353">
        <v>19.5</v>
      </c>
      <c r="Y353">
        <v>24.73</v>
      </c>
      <c r="Z353">
        <v>23.08</v>
      </c>
      <c r="AB353" s="46"/>
      <c r="AD353" s="46"/>
    </row>
    <row r="354" spans="1:30" x14ac:dyDescent="0.3">
      <c r="A354">
        <v>117021636</v>
      </c>
      <c r="B354" t="s">
        <v>423</v>
      </c>
      <c r="C354">
        <v>8.2200000000000006</v>
      </c>
      <c r="D354">
        <v>6.5</v>
      </c>
      <c r="E354">
        <v>10.84</v>
      </c>
      <c r="F354">
        <v>7.3</v>
      </c>
      <c r="G354">
        <v>13</v>
      </c>
      <c r="H354">
        <v>8.24</v>
      </c>
      <c r="I354">
        <v>8.8699999999999992</v>
      </c>
      <c r="J354">
        <v>16.329999999999998</v>
      </c>
      <c r="K354">
        <v>6.29</v>
      </c>
      <c r="L354">
        <v>5.58</v>
      </c>
      <c r="M354">
        <v>8.5500000000000007</v>
      </c>
      <c r="N354">
        <v>1.81</v>
      </c>
      <c r="O354">
        <v>9.83</v>
      </c>
      <c r="P354">
        <v>20</v>
      </c>
      <c r="Q354">
        <v>25.13</v>
      </c>
      <c r="R354">
        <v>13.39</v>
      </c>
      <c r="S354">
        <v>6.99</v>
      </c>
      <c r="T354">
        <v>3.84</v>
      </c>
      <c r="U354">
        <v>10.57</v>
      </c>
      <c r="V354">
        <v>52.36</v>
      </c>
      <c r="W354">
        <v>8.15</v>
      </c>
      <c r="X354">
        <v>21.27</v>
      </c>
      <c r="Y354">
        <v>29.52</v>
      </c>
      <c r="Z354">
        <v>19.309999999999999</v>
      </c>
      <c r="AB354" s="46"/>
      <c r="AD354" s="46"/>
    </row>
    <row r="355" spans="1:30" x14ac:dyDescent="0.3">
      <c r="A355">
        <v>117021637</v>
      </c>
      <c r="B355" t="s">
        <v>424</v>
      </c>
      <c r="C355">
        <v>11.95</v>
      </c>
      <c r="D355">
        <v>14.33</v>
      </c>
      <c r="E355">
        <v>12.49</v>
      </c>
      <c r="F355">
        <v>10.72</v>
      </c>
      <c r="G355">
        <v>14.69</v>
      </c>
      <c r="H355">
        <v>10.85</v>
      </c>
      <c r="I355">
        <v>12.29</v>
      </c>
      <c r="J355">
        <v>21.24</v>
      </c>
      <c r="K355">
        <v>8.0399999999999991</v>
      </c>
      <c r="L355">
        <v>8</v>
      </c>
      <c r="M355">
        <v>18.5</v>
      </c>
      <c r="N355">
        <v>2.82</v>
      </c>
      <c r="O355">
        <v>13.62</v>
      </c>
      <c r="P355">
        <v>24.86</v>
      </c>
      <c r="Q355">
        <v>29.68</v>
      </c>
      <c r="R355">
        <v>15.4</v>
      </c>
      <c r="S355">
        <v>6.01</v>
      </c>
      <c r="T355">
        <v>6.43</v>
      </c>
      <c r="U355">
        <v>14.84</v>
      </c>
      <c r="V355">
        <v>59.4</v>
      </c>
      <c r="W355">
        <v>10.82</v>
      </c>
      <c r="X355">
        <v>31.01</v>
      </c>
      <c r="Y355">
        <v>31.1</v>
      </c>
      <c r="Z355">
        <v>26.99</v>
      </c>
      <c r="AB355" s="46"/>
      <c r="AD355" s="46"/>
    </row>
    <row r="356" spans="1:30" x14ac:dyDescent="0.3">
      <c r="A356">
        <v>117031329</v>
      </c>
      <c r="B356" t="s">
        <v>425</v>
      </c>
      <c r="C356">
        <v>8.3699999999999992</v>
      </c>
      <c r="D356">
        <v>3.85</v>
      </c>
      <c r="E356">
        <v>17.079999999999998</v>
      </c>
      <c r="F356">
        <v>6.97</v>
      </c>
      <c r="G356">
        <v>14.59</v>
      </c>
      <c r="H356">
        <v>8.2799999999999994</v>
      </c>
      <c r="I356">
        <v>9.2100000000000009</v>
      </c>
      <c r="J356">
        <v>14.86</v>
      </c>
      <c r="K356">
        <v>4.4000000000000004</v>
      </c>
      <c r="L356">
        <v>2.93</v>
      </c>
      <c r="M356">
        <v>6.65</v>
      </c>
      <c r="N356">
        <v>1.97</v>
      </c>
      <c r="O356">
        <v>10.38</v>
      </c>
      <c r="P356">
        <v>35.33</v>
      </c>
      <c r="Q356">
        <v>37.64</v>
      </c>
      <c r="R356">
        <v>15.54</v>
      </c>
      <c r="S356">
        <v>3.81</v>
      </c>
      <c r="T356">
        <v>5.0599999999999996</v>
      </c>
      <c r="U356">
        <v>8.49</v>
      </c>
      <c r="V356">
        <v>78.260000000000005</v>
      </c>
      <c r="W356">
        <v>5.44</v>
      </c>
      <c r="X356">
        <v>4</v>
      </c>
      <c r="Y356">
        <v>13.27</v>
      </c>
      <c r="Z356">
        <v>21.38</v>
      </c>
      <c r="AB356" s="46"/>
      <c r="AD356" s="46"/>
    </row>
    <row r="357" spans="1:30" x14ac:dyDescent="0.3">
      <c r="A357">
        <v>117031330</v>
      </c>
      <c r="B357" t="s">
        <v>426</v>
      </c>
      <c r="C357">
        <v>5.61</v>
      </c>
      <c r="D357">
        <v>3.45</v>
      </c>
      <c r="E357">
        <v>10.71</v>
      </c>
      <c r="F357">
        <v>4.4800000000000004</v>
      </c>
      <c r="G357">
        <v>15.07</v>
      </c>
      <c r="H357">
        <v>5.09</v>
      </c>
      <c r="I357">
        <v>6.82</v>
      </c>
      <c r="J357">
        <v>11.01</v>
      </c>
      <c r="K357">
        <v>3.54</v>
      </c>
      <c r="L357">
        <v>2.0099999999999998</v>
      </c>
      <c r="M357">
        <v>7.09</v>
      </c>
      <c r="N357">
        <v>1.56</v>
      </c>
      <c r="O357">
        <v>8.93</v>
      </c>
      <c r="P357">
        <v>18.97</v>
      </c>
      <c r="Q357">
        <v>25.88</v>
      </c>
      <c r="R357">
        <v>13.91</v>
      </c>
      <c r="S357">
        <v>5.16</v>
      </c>
      <c r="T357">
        <v>4.21</v>
      </c>
      <c r="U357">
        <v>5.24</v>
      </c>
      <c r="V357">
        <v>51.04</v>
      </c>
      <c r="W357">
        <v>4.05</v>
      </c>
      <c r="X357">
        <v>8.27</v>
      </c>
      <c r="Y357">
        <v>25.44</v>
      </c>
      <c r="Z357">
        <v>17.010000000000002</v>
      </c>
      <c r="AB357" s="46"/>
      <c r="AD357" s="46"/>
    </row>
    <row r="358" spans="1:30" x14ac:dyDescent="0.3">
      <c r="A358">
        <v>117031331</v>
      </c>
      <c r="B358" t="s">
        <v>427</v>
      </c>
      <c r="C358">
        <v>13.34</v>
      </c>
      <c r="D358">
        <v>11.56</v>
      </c>
      <c r="E358">
        <v>20.38</v>
      </c>
      <c r="F358">
        <v>11.52</v>
      </c>
      <c r="G358">
        <v>19.170000000000002</v>
      </c>
      <c r="H358">
        <v>14</v>
      </c>
      <c r="I358">
        <v>13.15</v>
      </c>
      <c r="J358">
        <v>25.39</v>
      </c>
      <c r="K358">
        <v>6.43</v>
      </c>
      <c r="L358">
        <v>5.7</v>
      </c>
      <c r="M358">
        <v>15.95</v>
      </c>
      <c r="N358">
        <v>2.1</v>
      </c>
      <c r="O358">
        <v>11.87</v>
      </c>
      <c r="P358">
        <v>32.700000000000003</v>
      </c>
      <c r="Q358">
        <v>43.68</v>
      </c>
      <c r="R358">
        <v>20.12</v>
      </c>
      <c r="S358">
        <v>4.1399999999999997</v>
      </c>
      <c r="T358">
        <v>5.39</v>
      </c>
      <c r="U358">
        <v>10.72</v>
      </c>
      <c r="V358">
        <v>54.85</v>
      </c>
      <c r="W358">
        <v>11.99</v>
      </c>
      <c r="X358">
        <v>40.32</v>
      </c>
      <c r="Y358">
        <v>41.2</v>
      </c>
      <c r="Z358">
        <v>43.57</v>
      </c>
      <c r="AB358" s="46"/>
      <c r="AD358" s="46"/>
    </row>
    <row r="359" spans="1:30" x14ac:dyDescent="0.3">
      <c r="A359">
        <v>117031333</v>
      </c>
      <c r="B359" t="s">
        <v>428</v>
      </c>
      <c r="C359">
        <v>10.76</v>
      </c>
      <c r="D359">
        <v>10.71</v>
      </c>
      <c r="E359">
        <v>16.170000000000002</v>
      </c>
      <c r="F359">
        <v>9.36</v>
      </c>
      <c r="G359">
        <v>16.43</v>
      </c>
      <c r="H359">
        <v>9.8000000000000007</v>
      </c>
      <c r="I359">
        <v>11.79</v>
      </c>
      <c r="J359">
        <v>15.64</v>
      </c>
      <c r="K359">
        <v>5.25</v>
      </c>
      <c r="L359">
        <v>3.53</v>
      </c>
      <c r="M359">
        <v>15.43</v>
      </c>
      <c r="N359">
        <v>1.92</v>
      </c>
      <c r="O359">
        <v>14.74</v>
      </c>
      <c r="P359">
        <v>37.700000000000003</v>
      </c>
      <c r="Q359">
        <v>42.27</v>
      </c>
      <c r="R359">
        <v>18.16</v>
      </c>
      <c r="S359">
        <v>3.93</v>
      </c>
      <c r="T359">
        <v>8.3000000000000007</v>
      </c>
      <c r="U359">
        <v>10.18</v>
      </c>
      <c r="V359">
        <v>53.98</v>
      </c>
      <c r="W359">
        <v>7.94</v>
      </c>
      <c r="X359">
        <v>42.35</v>
      </c>
      <c r="Y359">
        <v>30.2</v>
      </c>
      <c r="Z359">
        <v>35.75</v>
      </c>
      <c r="AB359" s="46"/>
      <c r="AD359" s="46"/>
    </row>
    <row r="360" spans="1:30" x14ac:dyDescent="0.3">
      <c r="A360">
        <v>117031336</v>
      </c>
      <c r="B360" t="s">
        <v>429</v>
      </c>
      <c r="C360">
        <v>10.17</v>
      </c>
      <c r="D360">
        <v>7.5</v>
      </c>
      <c r="E360">
        <v>11.82</v>
      </c>
      <c r="F360">
        <v>8.94</v>
      </c>
      <c r="G360">
        <v>18.98</v>
      </c>
      <c r="H360">
        <v>9.76</v>
      </c>
      <c r="I360">
        <v>11.04</v>
      </c>
      <c r="J360">
        <v>19.87</v>
      </c>
      <c r="K360">
        <v>4.25</v>
      </c>
      <c r="L360">
        <v>4.13</v>
      </c>
      <c r="M360">
        <v>10.36</v>
      </c>
      <c r="N360">
        <v>1.41</v>
      </c>
      <c r="O360">
        <v>12.57</v>
      </c>
      <c r="P360">
        <v>32.14</v>
      </c>
      <c r="Q360">
        <v>40.950000000000003</v>
      </c>
      <c r="R360">
        <v>19.98</v>
      </c>
      <c r="S360">
        <v>3.05</v>
      </c>
      <c r="T360">
        <v>5.26</v>
      </c>
      <c r="U360">
        <v>7.03</v>
      </c>
      <c r="V360">
        <v>67.56</v>
      </c>
      <c r="W360">
        <v>8.76</v>
      </c>
      <c r="X360">
        <v>31.05</v>
      </c>
      <c r="Y360">
        <v>35</v>
      </c>
      <c r="Z360">
        <v>48.61</v>
      </c>
      <c r="AB360" s="46"/>
      <c r="AD360" s="46"/>
    </row>
    <row r="361" spans="1:30" x14ac:dyDescent="0.3">
      <c r="A361">
        <v>117031638</v>
      </c>
      <c r="B361" t="s">
        <v>430</v>
      </c>
      <c r="C361">
        <v>7.93</v>
      </c>
      <c r="D361">
        <v>6.41</v>
      </c>
      <c r="E361">
        <v>16</v>
      </c>
      <c r="F361">
        <v>6.13</v>
      </c>
      <c r="G361">
        <v>11.31</v>
      </c>
      <c r="H361">
        <v>8.6999999999999993</v>
      </c>
      <c r="I361">
        <v>7.5</v>
      </c>
      <c r="J361">
        <v>13.73</v>
      </c>
      <c r="K361">
        <v>4.57</v>
      </c>
      <c r="L361">
        <v>2.09</v>
      </c>
      <c r="M361">
        <v>11.46</v>
      </c>
      <c r="N361">
        <v>2.66</v>
      </c>
      <c r="O361">
        <v>9.52</v>
      </c>
      <c r="P361">
        <v>17.61</v>
      </c>
      <c r="Q361">
        <v>29.07</v>
      </c>
      <c r="R361">
        <v>10.76</v>
      </c>
      <c r="S361">
        <v>4.1500000000000004</v>
      </c>
      <c r="T361">
        <v>6.54</v>
      </c>
      <c r="U361">
        <v>8.5299999999999994</v>
      </c>
      <c r="V361">
        <v>72.34</v>
      </c>
      <c r="W361">
        <v>5.69</v>
      </c>
      <c r="X361">
        <v>10.56</v>
      </c>
      <c r="Y361">
        <v>37.06</v>
      </c>
      <c r="Z361">
        <v>14.95</v>
      </c>
      <c r="AB361" s="46"/>
      <c r="AD361" s="46"/>
    </row>
    <row r="362" spans="1:30" x14ac:dyDescent="0.3">
      <c r="A362">
        <v>117031639</v>
      </c>
      <c r="B362" t="s">
        <v>431</v>
      </c>
      <c r="C362">
        <v>17.68</v>
      </c>
      <c r="D362">
        <v>18.38</v>
      </c>
      <c r="E362">
        <v>28.92</v>
      </c>
      <c r="F362">
        <v>12.88</v>
      </c>
      <c r="G362">
        <v>35.28</v>
      </c>
      <c r="H362">
        <v>20.010000000000002</v>
      </c>
      <c r="I362">
        <v>14.63</v>
      </c>
      <c r="J362">
        <v>21.11</v>
      </c>
      <c r="K362">
        <v>11.24</v>
      </c>
      <c r="L362">
        <v>9.6999999999999993</v>
      </c>
      <c r="M362">
        <v>13.45</v>
      </c>
      <c r="N362">
        <v>4.6100000000000003</v>
      </c>
      <c r="O362">
        <v>11.82</v>
      </c>
      <c r="P362">
        <v>22.48</v>
      </c>
      <c r="Q362">
        <v>47.92</v>
      </c>
      <c r="R362">
        <v>36.89</v>
      </c>
      <c r="S362">
        <v>3.33</v>
      </c>
      <c r="T362">
        <v>11.01</v>
      </c>
      <c r="U362">
        <v>19.329999999999998</v>
      </c>
      <c r="V362">
        <v>44.78</v>
      </c>
      <c r="W362">
        <v>11.5</v>
      </c>
      <c r="X362">
        <v>35.659999999999997</v>
      </c>
      <c r="Y362">
        <v>30.27</v>
      </c>
      <c r="Z362">
        <v>34.65</v>
      </c>
      <c r="AB362" s="46"/>
      <c r="AD362" s="46"/>
    </row>
    <row r="363" spans="1:30" x14ac:dyDescent="0.3">
      <c r="A363">
        <v>117031640</v>
      </c>
      <c r="B363" t="s">
        <v>432</v>
      </c>
      <c r="C363">
        <v>8.31</v>
      </c>
      <c r="D363">
        <v>5.99</v>
      </c>
      <c r="E363">
        <v>12.9</v>
      </c>
      <c r="F363">
        <v>7.46</v>
      </c>
      <c r="G363">
        <v>11.8</v>
      </c>
      <c r="H363">
        <v>8.32</v>
      </c>
      <c r="I363">
        <v>8.91</v>
      </c>
      <c r="J363">
        <v>17.72</v>
      </c>
      <c r="K363">
        <v>5.32</v>
      </c>
      <c r="L363">
        <v>2.92</v>
      </c>
      <c r="M363">
        <v>10.36</v>
      </c>
      <c r="N363">
        <v>1.91</v>
      </c>
      <c r="O363">
        <v>9.41</v>
      </c>
      <c r="P363">
        <v>29.51</v>
      </c>
      <c r="Q363">
        <v>31.3</v>
      </c>
      <c r="R363">
        <v>11.84</v>
      </c>
      <c r="S363">
        <v>4.0999999999999996</v>
      </c>
      <c r="T363">
        <v>2.98</v>
      </c>
      <c r="U363">
        <v>10.220000000000001</v>
      </c>
      <c r="V363">
        <v>53.33</v>
      </c>
      <c r="W363">
        <v>6.84</v>
      </c>
      <c r="X363">
        <v>18.149999999999999</v>
      </c>
      <c r="Y363">
        <v>29.4</v>
      </c>
      <c r="Z363">
        <v>29.74</v>
      </c>
      <c r="AB363" s="46"/>
      <c r="AD363" s="46"/>
    </row>
    <row r="364" spans="1:30" x14ac:dyDescent="0.3">
      <c r="A364">
        <v>117031641</v>
      </c>
      <c r="B364" t="s">
        <v>433</v>
      </c>
      <c r="C364">
        <v>8.58</v>
      </c>
      <c r="D364">
        <v>8.68</v>
      </c>
      <c r="E364">
        <v>13.25</v>
      </c>
      <c r="F364">
        <v>7.49</v>
      </c>
      <c r="G364">
        <v>11.67</v>
      </c>
      <c r="H364">
        <v>7.93</v>
      </c>
      <c r="I364">
        <v>9.26</v>
      </c>
      <c r="J364">
        <v>17.54</v>
      </c>
      <c r="K364">
        <v>5.0199999999999996</v>
      </c>
      <c r="L364">
        <v>6.56</v>
      </c>
      <c r="M364">
        <v>8.7100000000000009</v>
      </c>
      <c r="N364">
        <v>2.36</v>
      </c>
      <c r="O364">
        <v>8.8699999999999992</v>
      </c>
      <c r="P364">
        <v>25.26</v>
      </c>
      <c r="Q364">
        <v>27.09</v>
      </c>
      <c r="R364">
        <v>11.34</v>
      </c>
      <c r="S364">
        <v>2.95</v>
      </c>
      <c r="T364">
        <v>7.83</v>
      </c>
      <c r="U364">
        <v>7.56</v>
      </c>
      <c r="V364">
        <v>55.17</v>
      </c>
      <c r="W364">
        <v>6.86</v>
      </c>
      <c r="X364">
        <v>28.24</v>
      </c>
      <c r="Y364">
        <v>17.350000000000001</v>
      </c>
      <c r="Z364">
        <v>24.42</v>
      </c>
      <c r="AB364" s="46"/>
      <c r="AD364" s="46"/>
    </row>
    <row r="365" spans="1:30" x14ac:dyDescent="0.3">
      <c r="A365">
        <v>117031642</v>
      </c>
      <c r="B365" t="s">
        <v>434</v>
      </c>
      <c r="C365">
        <v>13.28</v>
      </c>
      <c r="D365">
        <v>10.08</v>
      </c>
      <c r="E365">
        <v>12.17</v>
      </c>
      <c r="F365">
        <v>12.66</v>
      </c>
      <c r="G365">
        <v>20.23</v>
      </c>
      <c r="H365">
        <v>13.98</v>
      </c>
      <c r="I365">
        <v>13.36</v>
      </c>
      <c r="J365">
        <v>30.59</v>
      </c>
      <c r="K365">
        <v>8.24</v>
      </c>
      <c r="L365">
        <v>4.91</v>
      </c>
      <c r="M365">
        <v>15.49</v>
      </c>
      <c r="N365">
        <v>1.74</v>
      </c>
      <c r="O365">
        <v>9.66</v>
      </c>
      <c r="P365">
        <v>33.21</v>
      </c>
      <c r="Q365">
        <v>46.86</v>
      </c>
      <c r="R365">
        <v>21.96</v>
      </c>
      <c r="S365">
        <v>3.34</v>
      </c>
      <c r="T365">
        <v>3.86</v>
      </c>
      <c r="U365">
        <v>7.96</v>
      </c>
      <c r="V365">
        <v>61.16</v>
      </c>
      <c r="W365">
        <v>13.8</v>
      </c>
      <c r="X365">
        <v>33.86</v>
      </c>
      <c r="Y365">
        <v>56.78</v>
      </c>
      <c r="Z365">
        <v>47.51</v>
      </c>
      <c r="AB365" s="46"/>
      <c r="AD365" s="46"/>
    </row>
    <row r="366" spans="1:30" x14ac:dyDescent="0.3">
      <c r="A366">
        <v>117031643</v>
      </c>
      <c r="B366" t="s">
        <v>435</v>
      </c>
      <c r="C366">
        <v>10.23</v>
      </c>
      <c r="D366">
        <v>9.81</v>
      </c>
      <c r="E366">
        <v>18.600000000000001</v>
      </c>
      <c r="F366">
        <v>8.6999999999999993</v>
      </c>
      <c r="G366">
        <v>13.09</v>
      </c>
      <c r="H366">
        <v>9.77</v>
      </c>
      <c r="I366">
        <v>10.88</v>
      </c>
      <c r="J366">
        <v>10.46</v>
      </c>
      <c r="K366">
        <v>8.02</v>
      </c>
      <c r="L366">
        <v>7.21</v>
      </c>
      <c r="M366">
        <v>9.1</v>
      </c>
      <c r="N366">
        <v>3</v>
      </c>
      <c r="O366">
        <v>9.93</v>
      </c>
      <c r="P366">
        <v>25.77</v>
      </c>
      <c r="Q366">
        <v>36.659999999999997</v>
      </c>
      <c r="R366">
        <v>12.7</v>
      </c>
      <c r="S366">
        <v>4.8099999999999996</v>
      </c>
      <c r="T366">
        <v>10.79</v>
      </c>
      <c r="U366">
        <v>11.16</v>
      </c>
      <c r="V366" t="s">
        <v>73</v>
      </c>
      <c r="W366">
        <v>6.72</v>
      </c>
      <c r="X366">
        <v>7.77</v>
      </c>
      <c r="Y366">
        <v>26.04</v>
      </c>
      <c r="Z366">
        <v>23.76</v>
      </c>
      <c r="AB366" s="46"/>
      <c r="AD366" s="46"/>
    </row>
    <row r="367" spans="1:30" x14ac:dyDescent="0.3">
      <c r="A367">
        <v>117031644</v>
      </c>
      <c r="B367" t="s">
        <v>436</v>
      </c>
      <c r="C367">
        <v>8.14</v>
      </c>
      <c r="D367">
        <v>9.0299999999999994</v>
      </c>
      <c r="E367">
        <v>17.34</v>
      </c>
      <c r="F367">
        <v>7.06</v>
      </c>
      <c r="G367">
        <v>7.33</v>
      </c>
      <c r="H367">
        <v>7.65</v>
      </c>
      <c r="I367">
        <v>8.5399999999999991</v>
      </c>
      <c r="J367">
        <v>10.6</v>
      </c>
      <c r="K367">
        <v>5.39</v>
      </c>
      <c r="L367">
        <v>5.53</v>
      </c>
      <c r="M367">
        <v>6.65</v>
      </c>
      <c r="N367">
        <v>2.1</v>
      </c>
      <c r="O367">
        <v>9.4499999999999993</v>
      </c>
      <c r="P367">
        <v>25.83</v>
      </c>
      <c r="Q367">
        <v>33.17</v>
      </c>
      <c r="R367">
        <v>4.0599999999999996</v>
      </c>
      <c r="S367">
        <v>1.84</v>
      </c>
      <c r="T367">
        <v>12.47</v>
      </c>
      <c r="U367">
        <v>8.48</v>
      </c>
      <c r="V367" t="s">
        <v>73</v>
      </c>
      <c r="W367">
        <v>4.21</v>
      </c>
      <c r="X367">
        <v>0</v>
      </c>
      <c r="Y367">
        <v>9.4499999999999993</v>
      </c>
      <c r="Z367">
        <v>9.4</v>
      </c>
      <c r="AB367" s="46"/>
      <c r="AD367" s="46"/>
    </row>
    <row r="368" spans="1:30" x14ac:dyDescent="0.3">
      <c r="A368">
        <v>117031645</v>
      </c>
      <c r="B368" t="s">
        <v>437</v>
      </c>
      <c r="C368">
        <v>16.190000000000001</v>
      </c>
      <c r="D368">
        <v>31.48</v>
      </c>
      <c r="E368">
        <v>18.41</v>
      </c>
      <c r="F368">
        <v>13.6</v>
      </c>
      <c r="G368">
        <v>23.62</v>
      </c>
      <c r="H368">
        <v>13.26</v>
      </c>
      <c r="I368">
        <v>16.760000000000002</v>
      </c>
      <c r="J368">
        <v>21.65</v>
      </c>
      <c r="K368">
        <v>7.28</v>
      </c>
      <c r="L368">
        <v>28.07</v>
      </c>
      <c r="M368">
        <v>16.97</v>
      </c>
      <c r="N368">
        <v>5.0199999999999996</v>
      </c>
      <c r="O368">
        <v>10.45</v>
      </c>
      <c r="P368">
        <v>21.32</v>
      </c>
      <c r="Q368">
        <v>35.729999999999997</v>
      </c>
      <c r="R368">
        <v>18.899999999999999</v>
      </c>
      <c r="S368">
        <v>9.16</v>
      </c>
      <c r="T368">
        <v>21.43</v>
      </c>
      <c r="U368">
        <v>16.100000000000001</v>
      </c>
      <c r="V368" t="s">
        <v>73</v>
      </c>
      <c r="W368">
        <v>7.64</v>
      </c>
      <c r="Y368">
        <v>12.59</v>
      </c>
      <c r="Z368">
        <v>18.36</v>
      </c>
      <c r="AB368" s="46"/>
      <c r="AD368" s="46"/>
    </row>
    <row r="369" spans="1:30" x14ac:dyDescent="0.3">
      <c r="A369">
        <v>117031646</v>
      </c>
      <c r="B369" t="s">
        <v>438</v>
      </c>
      <c r="C369">
        <v>17.579999999999998</v>
      </c>
      <c r="D369">
        <v>16.2</v>
      </c>
      <c r="E369">
        <v>28.82</v>
      </c>
      <c r="F369">
        <v>14.16</v>
      </c>
      <c r="G369">
        <v>26.61</v>
      </c>
      <c r="H369">
        <v>17.32</v>
      </c>
      <c r="I369">
        <v>18.149999999999999</v>
      </c>
      <c r="J369">
        <v>20.27</v>
      </c>
      <c r="K369">
        <v>8.3000000000000007</v>
      </c>
      <c r="L369">
        <v>8.14</v>
      </c>
      <c r="M369">
        <v>19.649999999999999</v>
      </c>
      <c r="N369">
        <v>4.21</v>
      </c>
      <c r="O369">
        <v>14.99</v>
      </c>
      <c r="P369">
        <v>29.06</v>
      </c>
      <c r="Q369">
        <v>42.92</v>
      </c>
      <c r="R369">
        <v>26.03</v>
      </c>
      <c r="S369">
        <v>10.220000000000001</v>
      </c>
      <c r="T369">
        <v>12.85</v>
      </c>
      <c r="U369">
        <v>18.829999999999998</v>
      </c>
      <c r="V369">
        <v>54.48</v>
      </c>
      <c r="W369">
        <v>10.52</v>
      </c>
      <c r="Y369">
        <v>20.2</v>
      </c>
      <c r="Z369">
        <v>21.9</v>
      </c>
      <c r="AB369" s="46"/>
      <c r="AD369" s="46"/>
    </row>
    <row r="370" spans="1:30" x14ac:dyDescent="0.3">
      <c r="A370">
        <v>117031647</v>
      </c>
      <c r="B370" t="s">
        <v>439</v>
      </c>
      <c r="C370">
        <v>18.3</v>
      </c>
      <c r="D370">
        <v>20.88</v>
      </c>
      <c r="E370">
        <v>19.64</v>
      </c>
      <c r="F370">
        <v>16.43</v>
      </c>
      <c r="G370">
        <v>29.95</v>
      </c>
      <c r="H370">
        <v>18.27</v>
      </c>
      <c r="I370">
        <v>17.68</v>
      </c>
      <c r="J370">
        <v>31.64</v>
      </c>
      <c r="K370">
        <v>7.14</v>
      </c>
      <c r="L370">
        <v>15.81</v>
      </c>
      <c r="M370">
        <v>20.71</v>
      </c>
      <c r="N370">
        <v>3.05</v>
      </c>
      <c r="O370">
        <v>11.19</v>
      </c>
      <c r="P370">
        <v>31.65</v>
      </c>
      <c r="Q370">
        <v>52.93</v>
      </c>
      <c r="R370">
        <v>31.22</v>
      </c>
      <c r="S370">
        <v>4.92</v>
      </c>
      <c r="T370">
        <v>8.44</v>
      </c>
      <c r="U370">
        <v>11.7</v>
      </c>
      <c r="V370">
        <v>61.85</v>
      </c>
      <c r="W370">
        <v>16</v>
      </c>
      <c r="X370">
        <v>49.93</v>
      </c>
      <c r="Y370">
        <v>47.93</v>
      </c>
      <c r="Z370">
        <v>50.27</v>
      </c>
      <c r="AB370" s="46"/>
      <c r="AD370" s="46"/>
    </row>
    <row r="371" spans="1:30" x14ac:dyDescent="0.3">
      <c r="A371">
        <v>117031648</v>
      </c>
      <c r="B371" t="s">
        <v>440</v>
      </c>
      <c r="C371">
        <v>12.69</v>
      </c>
      <c r="D371">
        <v>14.17</v>
      </c>
      <c r="E371">
        <v>25.34</v>
      </c>
      <c r="F371">
        <v>9.01</v>
      </c>
      <c r="G371">
        <v>32.83</v>
      </c>
      <c r="H371">
        <v>13.31</v>
      </c>
      <c r="I371">
        <v>11.57</v>
      </c>
      <c r="J371">
        <v>14.5</v>
      </c>
      <c r="K371">
        <v>8.58</v>
      </c>
      <c r="L371">
        <v>9.17</v>
      </c>
      <c r="M371">
        <v>18.89</v>
      </c>
      <c r="N371">
        <v>3.86</v>
      </c>
      <c r="O371">
        <v>8.0500000000000007</v>
      </c>
      <c r="P371">
        <v>13</v>
      </c>
      <c r="Q371">
        <v>41.43</v>
      </c>
      <c r="R371">
        <v>43.33</v>
      </c>
      <c r="S371">
        <v>5.93</v>
      </c>
      <c r="T371">
        <v>10.86</v>
      </c>
      <c r="U371">
        <v>13.04</v>
      </c>
      <c r="V371">
        <v>100</v>
      </c>
      <c r="W371">
        <v>7.35</v>
      </c>
      <c r="X371">
        <v>10.81</v>
      </c>
      <c r="Y371">
        <v>20.22</v>
      </c>
      <c r="Z371">
        <v>19.190000000000001</v>
      </c>
      <c r="AB371" s="46"/>
      <c r="AD371" s="46"/>
    </row>
    <row r="372" spans="1:30" x14ac:dyDescent="0.3">
      <c r="A372">
        <v>118011339</v>
      </c>
      <c r="B372" t="s">
        <v>441</v>
      </c>
      <c r="C372">
        <v>6.88</v>
      </c>
      <c r="D372">
        <v>4.91</v>
      </c>
      <c r="E372">
        <v>8.84</v>
      </c>
      <c r="F372">
        <v>6.33</v>
      </c>
      <c r="G372">
        <v>11.69</v>
      </c>
      <c r="H372">
        <v>6.68</v>
      </c>
      <c r="I372">
        <v>7.9</v>
      </c>
      <c r="J372">
        <v>14.85</v>
      </c>
      <c r="K372">
        <v>5.09</v>
      </c>
      <c r="L372">
        <v>3.58</v>
      </c>
      <c r="M372">
        <v>6.92</v>
      </c>
      <c r="N372">
        <v>1.79</v>
      </c>
      <c r="O372">
        <v>8.91</v>
      </c>
      <c r="P372">
        <v>22.48</v>
      </c>
      <c r="Q372">
        <v>24.17</v>
      </c>
      <c r="R372">
        <v>10.85</v>
      </c>
      <c r="S372">
        <v>4.3</v>
      </c>
      <c r="T372">
        <v>5.57</v>
      </c>
      <c r="U372">
        <v>7.38</v>
      </c>
      <c r="V372">
        <v>76.3</v>
      </c>
      <c r="W372">
        <v>5.22</v>
      </c>
      <c r="X372">
        <v>0</v>
      </c>
      <c r="Y372">
        <v>26.81</v>
      </c>
      <c r="Z372">
        <v>22.37</v>
      </c>
      <c r="AB372" s="46"/>
      <c r="AD372" s="46"/>
    </row>
    <row r="373" spans="1:30" x14ac:dyDescent="0.3">
      <c r="A373">
        <v>118011340</v>
      </c>
      <c r="B373" t="s">
        <v>442</v>
      </c>
      <c r="C373">
        <v>6.51</v>
      </c>
      <c r="D373">
        <v>3.55</v>
      </c>
      <c r="E373">
        <v>11.21</v>
      </c>
      <c r="F373">
        <v>6.21</v>
      </c>
      <c r="G373">
        <v>9.99</v>
      </c>
      <c r="H373">
        <v>6.54</v>
      </c>
      <c r="I373">
        <v>7.62</v>
      </c>
      <c r="J373">
        <v>12.78</v>
      </c>
      <c r="K373">
        <v>5.3</v>
      </c>
      <c r="L373">
        <v>2.11</v>
      </c>
      <c r="M373">
        <v>6.33</v>
      </c>
      <c r="N373">
        <v>1.83</v>
      </c>
      <c r="O373">
        <v>9.11</v>
      </c>
      <c r="P373">
        <v>20.62</v>
      </c>
      <c r="Q373">
        <v>25.5</v>
      </c>
      <c r="R373">
        <v>9.0399999999999991</v>
      </c>
      <c r="S373">
        <v>3.75</v>
      </c>
      <c r="T373">
        <v>6.06</v>
      </c>
      <c r="U373">
        <v>6.73</v>
      </c>
      <c r="V373">
        <v>62.33</v>
      </c>
      <c r="W373">
        <v>4.58</v>
      </c>
      <c r="X373">
        <v>6.62</v>
      </c>
      <c r="Y373">
        <v>19.260000000000002</v>
      </c>
      <c r="Z373">
        <v>30.13</v>
      </c>
      <c r="AB373" s="46"/>
      <c r="AD373" s="46"/>
    </row>
    <row r="374" spans="1:30" x14ac:dyDescent="0.3">
      <c r="A374">
        <v>118011341</v>
      </c>
      <c r="B374" t="s">
        <v>443</v>
      </c>
      <c r="C374">
        <v>6.64</v>
      </c>
      <c r="D374">
        <v>3.54</v>
      </c>
      <c r="E374">
        <v>7.21</v>
      </c>
      <c r="F374">
        <v>6.31</v>
      </c>
      <c r="G374">
        <v>12.13</v>
      </c>
      <c r="H374">
        <v>6.43</v>
      </c>
      <c r="I374">
        <v>8.16</v>
      </c>
      <c r="J374">
        <v>16.350000000000001</v>
      </c>
      <c r="K374">
        <v>5.57</v>
      </c>
      <c r="L374">
        <v>1.68</v>
      </c>
      <c r="M374">
        <v>7.41</v>
      </c>
      <c r="N374">
        <v>1.84</v>
      </c>
      <c r="O374">
        <v>7.51</v>
      </c>
      <c r="P374">
        <v>24.71</v>
      </c>
      <c r="Q374">
        <v>23.42</v>
      </c>
      <c r="R374">
        <v>11.66</v>
      </c>
      <c r="S374">
        <v>4.74</v>
      </c>
      <c r="T374">
        <v>5.33</v>
      </c>
      <c r="U374">
        <v>7.15</v>
      </c>
      <c r="V374">
        <v>57.53</v>
      </c>
      <c r="W374">
        <v>5.9</v>
      </c>
      <c r="X374">
        <v>6.25</v>
      </c>
      <c r="Y374">
        <v>19.670000000000002</v>
      </c>
      <c r="Z374">
        <v>27.86</v>
      </c>
      <c r="AB374" s="46"/>
      <c r="AD374" s="46"/>
    </row>
    <row r="375" spans="1:30" x14ac:dyDescent="0.3">
      <c r="A375">
        <v>118011342</v>
      </c>
      <c r="B375" t="s">
        <v>444</v>
      </c>
      <c r="C375" t="s">
        <v>73</v>
      </c>
      <c r="D375" t="s">
        <v>73</v>
      </c>
      <c r="E375" t="s">
        <v>73</v>
      </c>
      <c r="F375" t="s">
        <v>73</v>
      </c>
      <c r="G375" t="s">
        <v>73</v>
      </c>
      <c r="H375" t="s">
        <v>73</v>
      </c>
      <c r="I375" t="s">
        <v>73</v>
      </c>
      <c r="J375" t="s">
        <v>73</v>
      </c>
      <c r="K375" t="s">
        <v>73</v>
      </c>
      <c r="L375" t="s">
        <v>73</v>
      </c>
      <c r="M375" t="s">
        <v>73</v>
      </c>
      <c r="N375" t="s">
        <v>73</v>
      </c>
      <c r="O375" t="s">
        <v>73</v>
      </c>
      <c r="P375" t="s">
        <v>73</v>
      </c>
      <c r="Q375" t="s">
        <v>73</v>
      </c>
      <c r="R375" t="s">
        <v>73</v>
      </c>
      <c r="S375" t="s">
        <v>73</v>
      </c>
      <c r="T375" t="s">
        <v>73</v>
      </c>
      <c r="U375" t="s">
        <v>73</v>
      </c>
      <c r="V375" t="s">
        <v>73</v>
      </c>
      <c r="AB375" s="46"/>
      <c r="AD375" s="46"/>
    </row>
    <row r="376" spans="1:30" x14ac:dyDescent="0.3">
      <c r="A376">
        <v>118011344</v>
      </c>
      <c r="B376" t="s">
        <v>445</v>
      </c>
      <c r="C376">
        <v>6.71</v>
      </c>
      <c r="D376">
        <v>5.49</v>
      </c>
      <c r="E376">
        <v>7.12</v>
      </c>
      <c r="F376">
        <v>6.3</v>
      </c>
      <c r="G376">
        <v>10.24</v>
      </c>
      <c r="H376">
        <v>5.94</v>
      </c>
      <c r="I376">
        <v>8.08</v>
      </c>
      <c r="J376">
        <v>16.57</v>
      </c>
      <c r="K376">
        <v>4.95</v>
      </c>
      <c r="L376">
        <v>4.09</v>
      </c>
      <c r="M376">
        <v>8.82</v>
      </c>
      <c r="N376">
        <v>2.36</v>
      </c>
      <c r="O376">
        <v>7.73</v>
      </c>
      <c r="P376">
        <v>16.46</v>
      </c>
      <c r="Q376">
        <v>19.8</v>
      </c>
      <c r="R376">
        <v>8.15</v>
      </c>
      <c r="S376">
        <v>3.4</v>
      </c>
      <c r="T376">
        <v>5.38</v>
      </c>
      <c r="U376">
        <v>10.9</v>
      </c>
      <c r="V376" t="s">
        <v>73</v>
      </c>
      <c r="W376">
        <v>5.28</v>
      </c>
      <c r="Y376">
        <v>20.46</v>
      </c>
      <c r="Z376">
        <v>5.44</v>
      </c>
      <c r="AB376" s="46"/>
      <c r="AD376" s="46"/>
    </row>
    <row r="377" spans="1:30" x14ac:dyDescent="0.3">
      <c r="A377">
        <v>118011345</v>
      </c>
      <c r="B377" t="s">
        <v>446</v>
      </c>
      <c r="C377">
        <v>5.82</v>
      </c>
      <c r="D377">
        <v>3.35</v>
      </c>
      <c r="E377">
        <v>9.67</v>
      </c>
      <c r="F377">
        <v>5.07</v>
      </c>
      <c r="G377">
        <v>9.89</v>
      </c>
      <c r="H377">
        <v>5.66</v>
      </c>
      <c r="I377">
        <v>6.84</v>
      </c>
      <c r="J377">
        <v>13.12</v>
      </c>
      <c r="K377">
        <v>5.49</v>
      </c>
      <c r="L377">
        <v>1.33</v>
      </c>
      <c r="M377">
        <v>6.1</v>
      </c>
      <c r="N377">
        <v>1.38</v>
      </c>
      <c r="O377">
        <v>9.2899999999999991</v>
      </c>
      <c r="P377">
        <v>20.68</v>
      </c>
      <c r="Q377">
        <v>23.66</v>
      </c>
      <c r="R377">
        <v>9.02</v>
      </c>
      <c r="S377">
        <v>2.88</v>
      </c>
      <c r="T377">
        <v>3.1</v>
      </c>
      <c r="U377">
        <v>8.83</v>
      </c>
      <c r="V377">
        <v>53.85</v>
      </c>
      <c r="W377">
        <v>4.67</v>
      </c>
      <c r="X377">
        <v>6.07</v>
      </c>
      <c r="Y377">
        <v>24.59</v>
      </c>
      <c r="Z377">
        <v>21.16</v>
      </c>
      <c r="AB377" s="46"/>
      <c r="AD377" s="46"/>
    </row>
    <row r="378" spans="1:30" x14ac:dyDescent="0.3">
      <c r="A378">
        <v>118011346</v>
      </c>
      <c r="B378" t="s">
        <v>447</v>
      </c>
      <c r="C378">
        <v>5.84</v>
      </c>
      <c r="D378">
        <v>3.79</v>
      </c>
      <c r="E378">
        <v>7.12</v>
      </c>
      <c r="F378">
        <v>5.01</v>
      </c>
      <c r="G378">
        <v>10.36</v>
      </c>
      <c r="H378">
        <v>5.22</v>
      </c>
      <c r="I378">
        <v>7.44</v>
      </c>
      <c r="J378">
        <v>15.66</v>
      </c>
      <c r="K378">
        <v>5.14</v>
      </c>
      <c r="L378">
        <v>2.38</v>
      </c>
      <c r="M378">
        <v>6.77</v>
      </c>
      <c r="N378">
        <v>2.34</v>
      </c>
      <c r="O378">
        <v>5.77</v>
      </c>
      <c r="P378">
        <v>18.059999999999999</v>
      </c>
      <c r="Q378">
        <v>14.77</v>
      </c>
      <c r="R378">
        <v>9.77</v>
      </c>
      <c r="S378">
        <v>3.16</v>
      </c>
      <c r="T378">
        <v>6.56</v>
      </c>
      <c r="U378">
        <v>8.2899999999999991</v>
      </c>
      <c r="V378" t="s">
        <v>73</v>
      </c>
      <c r="W378">
        <v>4.92</v>
      </c>
      <c r="Y378">
        <v>20.22</v>
      </c>
      <c r="Z378">
        <v>11.11</v>
      </c>
      <c r="AB378" s="46"/>
      <c r="AD378" s="46"/>
    </row>
    <row r="379" spans="1:30" x14ac:dyDescent="0.3">
      <c r="A379">
        <v>118011347</v>
      </c>
      <c r="B379" t="s">
        <v>448</v>
      </c>
      <c r="C379">
        <v>4.42</v>
      </c>
      <c r="D379">
        <v>0.9</v>
      </c>
      <c r="E379">
        <v>8.2899999999999991</v>
      </c>
      <c r="F379">
        <v>4.03</v>
      </c>
      <c r="G379">
        <v>7.49</v>
      </c>
      <c r="H379">
        <v>5</v>
      </c>
      <c r="I379">
        <v>5.25</v>
      </c>
      <c r="J379">
        <v>12.15</v>
      </c>
      <c r="K379">
        <v>4.6500000000000004</v>
      </c>
      <c r="L379">
        <v>0.57999999999999996</v>
      </c>
      <c r="M379">
        <v>2.68</v>
      </c>
      <c r="N379">
        <v>1.58</v>
      </c>
      <c r="O379">
        <v>4.82</v>
      </c>
      <c r="P379">
        <v>25.29</v>
      </c>
      <c r="Q379">
        <v>16.71</v>
      </c>
      <c r="R379">
        <v>7.33</v>
      </c>
      <c r="S379">
        <v>2.6</v>
      </c>
      <c r="T379">
        <v>3.83</v>
      </c>
      <c r="U379">
        <v>5.14</v>
      </c>
      <c r="V379" t="s">
        <v>73</v>
      </c>
      <c r="W379">
        <v>4.68</v>
      </c>
      <c r="Y379">
        <v>24.93</v>
      </c>
      <c r="Z379">
        <v>7.52</v>
      </c>
      <c r="AB379" s="46"/>
      <c r="AD379" s="46"/>
    </row>
    <row r="380" spans="1:30" x14ac:dyDescent="0.3">
      <c r="A380">
        <v>118011649</v>
      </c>
      <c r="B380" t="s">
        <v>449</v>
      </c>
      <c r="C380">
        <v>6.19</v>
      </c>
      <c r="D380">
        <v>4.83</v>
      </c>
      <c r="E380">
        <v>8.83</v>
      </c>
      <c r="F380">
        <v>5.67</v>
      </c>
      <c r="G380">
        <v>8.1199999999999992</v>
      </c>
      <c r="H380">
        <v>6.17</v>
      </c>
      <c r="I380">
        <v>6.77</v>
      </c>
      <c r="J380">
        <v>12.03</v>
      </c>
      <c r="K380">
        <v>4.05</v>
      </c>
      <c r="L380">
        <v>2.91</v>
      </c>
      <c r="M380">
        <v>6.74</v>
      </c>
      <c r="N380">
        <v>2.27</v>
      </c>
      <c r="O380">
        <v>7.91</v>
      </c>
      <c r="P380">
        <v>14.71</v>
      </c>
      <c r="Q380">
        <v>19.3</v>
      </c>
      <c r="R380">
        <v>6.75</v>
      </c>
      <c r="S380">
        <v>2.86</v>
      </c>
      <c r="T380">
        <v>6.59</v>
      </c>
      <c r="U380">
        <v>9.4</v>
      </c>
      <c r="V380" t="s">
        <v>73</v>
      </c>
      <c r="W380">
        <v>4.16</v>
      </c>
      <c r="Y380">
        <v>13.93</v>
      </c>
      <c r="Z380">
        <v>16.27</v>
      </c>
      <c r="AB380" s="46"/>
      <c r="AD380" s="46"/>
    </row>
    <row r="381" spans="1:30" x14ac:dyDescent="0.3">
      <c r="A381">
        <v>118011650</v>
      </c>
      <c r="B381" t="s">
        <v>450</v>
      </c>
      <c r="C381">
        <v>5.38</v>
      </c>
      <c r="D381">
        <v>2.9</v>
      </c>
      <c r="E381">
        <v>11.35</v>
      </c>
      <c r="F381">
        <v>4.45</v>
      </c>
      <c r="G381">
        <v>8.1199999999999992</v>
      </c>
      <c r="H381">
        <v>5.04</v>
      </c>
      <c r="I381">
        <v>6.44</v>
      </c>
      <c r="J381">
        <v>11.31</v>
      </c>
      <c r="K381">
        <v>3</v>
      </c>
      <c r="L381">
        <v>1.18</v>
      </c>
      <c r="M381">
        <v>4.83</v>
      </c>
      <c r="N381">
        <v>1.34</v>
      </c>
      <c r="O381">
        <v>8.11</v>
      </c>
      <c r="P381">
        <v>22.45</v>
      </c>
      <c r="Q381">
        <v>21.99</v>
      </c>
      <c r="R381">
        <v>7.11</v>
      </c>
      <c r="S381">
        <v>3.02</v>
      </c>
      <c r="T381">
        <v>6.97</v>
      </c>
      <c r="U381">
        <v>6.69</v>
      </c>
      <c r="V381" t="s">
        <v>73</v>
      </c>
      <c r="W381">
        <v>4.43</v>
      </c>
      <c r="X381">
        <v>0</v>
      </c>
      <c r="Y381">
        <v>0</v>
      </c>
      <c r="Z381">
        <v>14.29</v>
      </c>
      <c r="AB381" s="46"/>
      <c r="AD381" s="46"/>
    </row>
    <row r="382" spans="1:30" x14ac:dyDescent="0.3">
      <c r="A382">
        <v>118021564</v>
      </c>
      <c r="B382" t="s">
        <v>451</v>
      </c>
      <c r="C382">
        <v>11.39</v>
      </c>
      <c r="D382">
        <v>9.84</v>
      </c>
      <c r="E382">
        <v>19.440000000000001</v>
      </c>
      <c r="F382">
        <v>10.029999999999999</v>
      </c>
      <c r="G382">
        <v>11.92</v>
      </c>
      <c r="H382">
        <v>10.94</v>
      </c>
      <c r="I382">
        <v>12.46</v>
      </c>
      <c r="J382">
        <v>14.38</v>
      </c>
      <c r="K382">
        <v>9.5</v>
      </c>
      <c r="L382">
        <v>6.66</v>
      </c>
      <c r="M382">
        <v>13.72</v>
      </c>
      <c r="N382">
        <v>3.18</v>
      </c>
      <c r="O382">
        <v>12.28</v>
      </c>
      <c r="P382">
        <v>29.65</v>
      </c>
      <c r="Q382">
        <v>33.07</v>
      </c>
      <c r="R382">
        <v>12.86</v>
      </c>
      <c r="S382">
        <v>3.96</v>
      </c>
      <c r="T382">
        <v>7.42</v>
      </c>
      <c r="U382">
        <v>15.02</v>
      </c>
      <c r="V382">
        <v>82.09</v>
      </c>
      <c r="W382">
        <v>7.77</v>
      </c>
      <c r="X382">
        <v>9.3800000000000008</v>
      </c>
      <c r="Y382">
        <v>21.42</v>
      </c>
      <c r="Z382">
        <v>20.47</v>
      </c>
      <c r="AB382" s="46"/>
      <c r="AD382" s="46"/>
    </row>
    <row r="383" spans="1:30" x14ac:dyDescent="0.3">
      <c r="A383">
        <v>118021565</v>
      </c>
      <c r="B383" t="s">
        <v>452</v>
      </c>
      <c r="C383">
        <v>15.72</v>
      </c>
      <c r="D383">
        <v>14.22</v>
      </c>
      <c r="E383">
        <v>21.03</v>
      </c>
      <c r="F383">
        <v>13.67</v>
      </c>
      <c r="G383">
        <v>20.82</v>
      </c>
      <c r="H383">
        <v>15.3</v>
      </c>
      <c r="I383">
        <v>16.86</v>
      </c>
      <c r="J383">
        <v>23.36</v>
      </c>
      <c r="K383">
        <v>13.52</v>
      </c>
      <c r="L383">
        <v>8.31</v>
      </c>
      <c r="M383">
        <v>19.28</v>
      </c>
      <c r="N383">
        <v>3.51</v>
      </c>
      <c r="O383">
        <v>18.78</v>
      </c>
      <c r="P383">
        <v>24.09</v>
      </c>
      <c r="Q383">
        <v>34.96</v>
      </c>
      <c r="R383">
        <v>20.100000000000001</v>
      </c>
      <c r="S383">
        <v>9.18</v>
      </c>
      <c r="T383">
        <v>8.08</v>
      </c>
      <c r="U383">
        <v>21.31</v>
      </c>
      <c r="V383">
        <v>74.5</v>
      </c>
      <c r="W383">
        <v>11.61</v>
      </c>
      <c r="X383">
        <v>26.84</v>
      </c>
      <c r="Y383">
        <v>27.92</v>
      </c>
      <c r="Z383">
        <v>25.03</v>
      </c>
      <c r="AB383" s="46"/>
      <c r="AD383" s="46"/>
    </row>
    <row r="384" spans="1:30" x14ac:dyDescent="0.3">
      <c r="A384">
        <v>118021566</v>
      </c>
      <c r="B384" t="s">
        <v>453</v>
      </c>
      <c r="C384">
        <v>8.9499999999999993</v>
      </c>
      <c r="D384">
        <v>9.31</v>
      </c>
      <c r="E384">
        <v>8.82</v>
      </c>
      <c r="F384">
        <v>7.81</v>
      </c>
      <c r="G384">
        <v>12.53</v>
      </c>
      <c r="H384">
        <v>8.3000000000000007</v>
      </c>
      <c r="I384">
        <v>9.42</v>
      </c>
      <c r="J384">
        <v>15.74</v>
      </c>
      <c r="K384">
        <v>6.23</v>
      </c>
      <c r="L384">
        <v>6.96</v>
      </c>
      <c r="M384">
        <v>9.39</v>
      </c>
      <c r="N384">
        <v>3.42</v>
      </c>
      <c r="O384">
        <v>7.99</v>
      </c>
      <c r="P384">
        <v>15.53</v>
      </c>
      <c r="Q384">
        <v>21.95</v>
      </c>
      <c r="R384">
        <v>12.88</v>
      </c>
      <c r="S384">
        <v>6.71</v>
      </c>
      <c r="T384">
        <v>6.51</v>
      </c>
      <c r="U384">
        <v>10.66</v>
      </c>
      <c r="V384">
        <v>94.05</v>
      </c>
      <c r="W384">
        <v>7.97</v>
      </c>
      <c r="X384">
        <v>13.57</v>
      </c>
      <c r="Y384">
        <v>25.33</v>
      </c>
      <c r="Z384">
        <v>26.55</v>
      </c>
      <c r="AB384" s="46"/>
      <c r="AD384" s="46"/>
    </row>
    <row r="385" spans="1:30" x14ac:dyDescent="0.3">
      <c r="A385">
        <v>118021567</v>
      </c>
      <c r="B385" t="s">
        <v>454</v>
      </c>
      <c r="C385">
        <v>13.97</v>
      </c>
      <c r="D385">
        <v>10.220000000000001</v>
      </c>
      <c r="E385">
        <v>8.57</v>
      </c>
      <c r="F385">
        <v>15.08</v>
      </c>
      <c r="G385">
        <v>17.850000000000001</v>
      </c>
      <c r="H385">
        <v>15.08</v>
      </c>
      <c r="I385">
        <v>14.62</v>
      </c>
      <c r="J385">
        <v>35.97</v>
      </c>
      <c r="K385">
        <v>10.02</v>
      </c>
      <c r="L385">
        <v>6.38</v>
      </c>
      <c r="M385">
        <v>14.97</v>
      </c>
      <c r="N385">
        <v>2.95</v>
      </c>
      <c r="O385">
        <v>9</v>
      </c>
      <c r="P385">
        <v>28.03</v>
      </c>
      <c r="Q385">
        <v>40.43</v>
      </c>
      <c r="R385">
        <v>18.690000000000001</v>
      </c>
      <c r="S385">
        <v>6.52</v>
      </c>
      <c r="T385">
        <v>5.24</v>
      </c>
      <c r="U385">
        <v>9.89</v>
      </c>
      <c r="V385">
        <v>54.08</v>
      </c>
      <c r="W385">
        <v>14.59</v>
      </c>
      <c r="X385">
        <v>44.07</v>
      </c>
      <c r="Y385">
        <v>41.98</v>
      </c>
      <c r="Z385">
        <v>51.09</v>
      </c>
      <c r="AB385" s="46"/>
      <c r="AD385" s="46"/>
    </row>
    <row r="386" spans="1:30" x14ac:dyDescent="0.3">
      <c r="A386">
        <v>118021568</v>
      </c>
      <c r="B386" t="s">
        <v>455</v>
      </c>
      <c r="C386">
        <v>10.33</v>
      </c>
      <c r="D386">
        <v>7.74</v>
      </c>
      <c r="E386">
        <v>16.170000000000002</v>
      </c>
      <c r="F386">
        <v>9.76</v>
      </c>
      <c r="G386">
        <v>11.01</v>
      </c>
      <c r="H386">
        <v>11.03</v>
      </c>
      <c r="I386">
        <v>10.65</v>
      </c>
      <c r="J386">
        <v>17.25</v>
      </c>
      <c r="K386">
        <v>9.36</v>
      </c>
      <c r="L386">
        <v>6.93</v>
      </c>
      <c r="M386">
        <v>9.49</v>
      </c>
      <c r="N386">
        <v>3.19</v>
      </c>
      <c r="O386">
        <v>8.98</v>
      </c>
      <c r="P386">
        <v>20.399999999999999</v>
      </c>
      <c r="Q386">
        <v>31.17</v>
      </c>
      <c r="R386">
        <v>10.99</v>
      </c>
      <c r="S386">
        <v>6.83</v>
      </c>
      <c r="T386">
        <v>7.89</v>
      </c>
      <c r="U386">
        <v>14.19</v>
      </c>
      <c r="V386">
        <v>30.56</v>
      </c>
      <c r="W386">
        <v>9.4</v>
      </c>
      <c r="X386">
        <v>14.95</v>
      </c>
      <c r="Y386">
        <v>23.36</v>
      </c>
      <c r="Z386">
        <v>15.53</v>
      </c>
      <c r="AB386" s="46"/>
      <c r="AD386" s="46"/>
    </row>
    <row r="387" spans="1:30" x14ac:dyDescent="0.3">
      <c r="A387">
        <v>118021569</v>
      </c>
      <c r="B387" t="s">
        <v>456</v>
      </c>
      <c r="C387">
        <v>7.66</v>
      </c>
      <c r="D387">
        <v>6</v>
      </c>
      <c r="E387">
        <v>10.029999999999999</v>
      </c>
      <c r="F387">
        <v>7.52</v>
      </c>
      <c r="G387">
        <v>9.5</v>
      </c>
      <c r="H387">
        <v>7.37</v>
      </c>
      <c r="I387">
        <v>8.67</v>
      </c>
      <c r="J387">
        <v>13.76</v>
      </c>
      <c r="K387">
        <v>6.05</v>
      </c>
      <c r="L387">
        <v>2.87</v>
      </c>
      <c r="M387">
        <v>11.05</v>
      </c>
      <c r="N387">
        <v>2.09</v>
      </c>
      <c r="O387">
        <v>8.2899999999999991</v>
      </c>
      <c r="P387">
        <v>27.35</v>
      </c>
      <c r="Q387">
        <v>31.21</v>
      </c>
      <c r="R387">
        <v>8.9499999999999993</v>
      </c>
      <c r="S387">
        <v>4.25</v>
      </c>
      <c r="T387">
        <v>4.49</v>
      </c>
      <c r="U387">
        <v>10.76</v>
      </c>
      <c r="V387">
        <v>8.11</v>
      </c>
      <c r="W387">
        <v>5.13</v>
      </c>
      <c r="X387">
        <v>26.33</v>
      </c>
      <c r="Y387">
        <v>18.579999999999998</v>
      </c>
      <c r="Z387">
        <v>16.64</v>
      </c>
      <c r="AB387" s="46"/>
      <c r="AD387" s="46"/>
    </row>
    <row r="388" spans="1:30" x14ac:dyDescent="0.3">
      <c r="A388">
        <v>118021570</v>
      </c>
      <c r="B388" t="s">
        <v>457</v>
      </c>
      <c r="C388">
        <v>7.6</v>
      </c>
      <c r="D388">
        <v>4.95</v>
      </c>
      <c r="E388">
        <v>12.45</v>
      </c>
      <c r="F388">
        <v>7</v>
      </c>
      <c r="G388">
        <v>10.14</v>
      </c>
      <c r="H388">
        <v>7.82</v>
      </c>
      <c r="I388">
        <v>8.32</v>
      </c>
      <c r="J388">
        <v>14.7</v>
      </c>
      <c r="K388">
        <v>6.3</v>
      </c>
      <c r="L388">
        <v>2.4900000000000002</v>
      </c>
      <c r="M388">
        <v>8.1999999999999993</v>
      </c>
      <c r="N388">
        <v>1.89</v>
      </c>
      <c r="O388">
        <v>7.13</v>
      </c>
      <c r="P388">
        <v>26.36</v>
      </c>
      <c r="Q388">
        <v>29.44</v>
      </c>
      <c r="R388">
        <v>9.98</v>
      </c>
      <c r="S388">
        <v>3.55</v>
      </c>
      <c r="T388">
        <v>4.3899999999999997</v>
      </c>
      <c r="U388">
        <v>9.9499999999999993</v>
      </c>
      <c r="V388">
        <v>58.04</v>
      </c>
      <c r="W388">
        <v>5.81</v>
      </c>
      <c r="X388">
        <v>10.08</v>
      </c>
      <c r="Y388">
        <v>25.72</v>
      </c>
      <c r="Z388">
        <v>18.03</v>
      </c>
      <c r="AB388" s="46"/>
      <c r="AD388" s="46"/>
    </row>
    <row r="389" spans="1:30" x14ac:dyDescent="0.3">
      <c r="A389">
        <v>118021651</v>
      </c>
      <c r="B389" t="s">
        <v>458</v>
      </c>
      <c r="C389">
        <v>4.4400000000000004</v>
      </c>
      <c r="D389">
        <v>2.2200000000000002</v>
      </c>
      <c r="E389">
        <v>6.91</v>
      </c>
      <c r="F389">
        <v>4.03</v>
      </c>
      <c r="G389">
        <v>8.44</v>
      </c>
      <c r="H389">
        <v>4.28</v>
      </c>
      <c r="I389">
        <v>5.45</v>
      </c>
      <c r="J389">
        <v>8.6300000000000008</v>
      </c>
      <c r="K389">
        <v>3.78</v>
      </c>
      <c r="L389">
        <v>0.72</v>
      </c>
      <c r="M389">
        <v>5.34</v>
      </c>
      <c r="N389">
        <v>1.47</v>
      </c>
      <c r="O389">
        <v>6.71</v>
      </c>
      <c r="P389">
        <v>19.7</v>
      </c>
      <c r="Q389">
        <v>16.53</v>
      </c>
      <c r="R389">
        <v>7</v>
      </c>
      <c r="S389">
        <v>3.79</v>
      </c>
      <c r="T389">
        <v>4.1399999999999997</v>
      </c>
      <c r="U389">
        <v>4.67</v>
      </c>
      <c r="V389">
        <v>24.62</v>
      </c>
      <c r="W389">
        <v>4</v>
      </c>
      <c r="X389">
        <v>10.48</v>
      </c>
      <c r="Y389">
        <v>15.75</v>
      </c>
      <c r="Z389">
        <v>20.16</v>
      </c>
      <c r="AB389" s="46"/>
      <c r="AD389" s="46"/>
    </row>
    <row r="390" spans="1:30" x14ac:dyDescent="0.3">
      <c r="A390">
        <v>118021652</v>
      </c>
      <c r="B390" t="s">
        <v>459</v>
      </c>
      <c r="C390">
        <v>11.14</v>
      </c>
      <c r="D390">
        <v>9.1</v>
      </c>
      <c r="E390">
        <v>6.96</v>
      </c>
      <c r="F390">
        <v>12</v>
      </c>
      <c r="G390">
        <v>13.04</v>
      </c>
      <c r="H390">
        <v>11.35</v>
      </c>
      <c r="I390">
        <v>11.88</v>
      </c>
      <c r="J390">
        <v>31.82</v>
      </c>
      <c r="K390">
        <v>8.1999999999999993</v>
      </c>
      <c r="L390">
        <v>6.74</v>
      </c>
      <c r="M390">
        <v>11.81</v>
      </c>
      <c r="N390">
        <v>3.43</v>
      </c>
      <c r="O390">
        <v>6.61</v>
      </c>
      <c r="P390">
        <v>31.9</v>
      </c>
      <c r="Q390">
        <v>32.43</v>
      </c>
      <c r="R390">
        <v>13.48</v>
      </c>
      <c r="S390">
        <v>4.29</v>
      </c>
      <c r="T390">
        <v>7.32</v>
      </c>
      <c r="U390">
        <v>10.7</v>
      </c>
      <c r="V390">
        <v>57.39</v>
      </c>
      <c r="W390">
        <v>11.28</v>
      </c>
      <c r="X390">
        <v>21.91</v>
      </c>
      <c r="Y390">
        <v>31.39</v>
      </c>
      <c r="Z390">
        <v>38.909999999999997</v>
      </c>
      <c r="AB390" s="46"/>
      <c r="AD390" s="46"/>
    </row>
    <row r="391" spans="1:30" x14ac:dyDescent="0.3">
      <c r="A391">
        <v>118021653</v>
      </c>
      <c r="B391" t="s">
        <v>460</v>
      </c>
      <c r="C391">
        <v>12.79</v>
      </c>
      <c r="D391">
        <v>12.8</v>
      </c>
      <c r="E391">
        <v>10.5</v>
      </c>
      <c r="F391">
        <v>12.65</v>
      </c>
      <c r="G391">
        <v>15.1</v>
      </c>
      <c r="H391">
        <v>12.6</v>
      </c>
      <c r="I391">
        <v>12.98</v>
      </c>
      <c r="J391">
        <v>37.46</v>
      </c>
      <c r="K391">
        <v>9.5299999999999994</v>
      </c>
      <c r="L391">
        <v>9.5299999999999994</v>
      </c>
      <c r="M391">
        <v>16.52</v>
      </c>
      <c r="N391">
        <v>3.87</v>
      </c>
      <c r="O391">
        <v>8.49</v>
      </c>
      <c r="P391">
        <v>22.97</v>
      </c>
      <c r="Q391">
        <v>32.01</v>
      </c>
      <c r="R391">
        <v>16.170000000000002</v>
      </c>
      <c r="S391">
        <v>6.27</v>
      </c>
      <c r="T391">
        <v>8.3699999999999992</v>
      </c>
      <c r="U391">
        <v>13.71</v>
      </c>
      <c r="V391">
        <v>59.11</v>
      </c>
      <c r="W391">
        <v>11.52</v>
      </c>
      <c r="X391">
        <v>27.84</v>
      </c>
      <c r="Y391">
        <v>31.31</v>
      </c>
      <c r="Z391">
        <v>30.07</v>
      </c>
      <c r="AB391" s="46"/>
      <c r="AD391" s="46"/>
    </row>
    <row r="392" spans="1:30" x14ac:dyDescent="0.3">
      <c r="A392">
        <v>118021654</v>
      </c>
      <c r="B392" t="s">
        <v>461</v>
      </c>
      <c r="C392">
        <v>15.58</v>
      </c>
      <c r="D392">
        <v>11.6</v>
      </c>
      <c r="E392">
        <v>4.07</v>
      </c>
      <c r="F392">
        <v>18.010000000000002</v>
      </c>
      <c r="G392">
        <v>23.23</v>
      </c>
      <c r="H392">
        <v>17.59</v>
      </c>
      <c r="I392">
        <v>15.91</v>
      </c>
      <c r="J392">
        <v>54.61</v>
      </c>
      <c r="K392">
        <v>11.68</v>
      </c>
      <c r="L392">
        <v>8.4700000000000006</v>
      </c>
      <c r="M392">
        <v>17</v>
      </c>
      <c r="N392">
        <v>3.02</v>
      </c>
      <c r="O392">
        <v>10.050000000000001</v>
      </c>
      <c r="P392">
        <v>23.4</v>
      </c>
      <c r="Q392">
        <v>39.880000000000003</v>
      </c>
      <c r="R392">
        <v>24.95</v>
      </c>
      <c r="S392">
        <v>5.64</v>
      </c>
      <c r="T392">
        <v>8.18</v>
      </c>
      <c r="U392">
        <v>2.08</v>
      </c>
      <c r="V392">
        <v>61.67</v>
      </c>
      <c r="W392">
        <v>15.12</v>
      </c>
      <c r="X392">
        <v>47.32</v>
      </c>
      <c r="Y392">
        <v>41.06</v>
      </c>
      <c r="Z392">
        <v>50.84</v>
      </c>
      <c r="AB392" s="46"/>
      <c r="AD392" s="46"/>
    </row>
    <row r="393" spans="1:30" x14ac:dyDescent="0.3">
      <c r="A393">
        <v>119011354</v>
      </c>
      <c r="B393" t="s">
        <v>462</v>
      </c>
      <c r="C393">
        <v>25.7</v>
      </c>
      <c r="D393">
        <v>32.83</v>
      </c>
      <c r="E393">
        <v>20.43</v>
      </c>
      <c r="F393">
        <v>24.65</v>
      </c>
      <c r="G393">
        <v>20.66</v>
      </c>
      <c r="H393">
        <v>22.36</v>
      </c>
      <c r="I393">
        <v>23.96</v>
      </c>
      <c r="J393">
        <v>35.69</v>
      </c>
      <c r="K393">
        <v>19.079999999999998</v>
      </c>
      <c r="L393">
        <v>32.799999999999997</v>
      </c>
      <c r="M393">
        <v>29.87</v>
      </c>
      <c r="N393">
        <v>8.33</v>
      </c>
      <c r="O393">
        <v>13.53</v>
      </c>
      <c r="P393">
        <v>19.649999999999999</v>
      </c>
      <c r="Q393">
        <v>42.4</v>
      </c>
      <c r="R393">
        <v>22.35</v>
      </c>
      <c r="S393">
        <v>9.8000000000000007</v>
      </c>
      <c r="T393">
        <v>18.559999999999999</v>
      </c>
      <c r="U393">
        <v>44.53</v>
      </c>
      <c r="V393">
        <v>60.79</v>
      </c>
      <c r="W393">
        <v>26.28</v>
      </c>
      <c r="X393">
        <v>33.82</v>
      </c>
      <c r="Y393">
        <v>39.549999999999997</v>
      </c>
      <c r="Z393">
        <v>38.35</v>
      </c>
      <c r="AB393" s="46"/>
      <c r="AD393" s="46"/>
    </row>
    <row r="394" spans="1:30" x14ac:dyDescent="0.3">
      <c r="A394">
        <v>119011355</v>
      </c>
      <c r="B394" t="s">
        <v>463</v>
      </c>
      <c r="C394">
        <v>14.18</v>
      </c>
      <c r="D394">
        <v>11.72</v>
      </c>
      <c r="E394">
        <v>10.8</v>
      </c>
      <c r="F394">
        <v>15.1</v>
      </c>
      <c r="G394">
        <v>23.44</v>
      </c>
      <c r="H394">
        <v>14.51</v>
      </c>
      <c r="I394">
        <v>15.25</v>
      </c>
      <c r="J394">
        <v>33.33</v>
      </c>
      <c r="K394">
        <v>13.5</v>
      </c>
      <c r="L394">
        <v>9.61</v>
      </c>
      <c r="M394">
        <v>18.670000000000002</v>
      </c>
      <c r="N394">
        <v>7.07</v>
      </c>
      <c r="O394">
        <v>9.9600000000000009</v>
      </c>
      <c r="P394">
        <v>13.64</v>
      </c>
      <c r="Q394">
        <v>34.619999999999997</v>
      </c>
      <c r="R394">
        <v>17.95</v>
      </c>
      <c r="S394">
        <v>8.73</v>
      </c>
      <c r="T394">
        <v>10.17</v>
      </c>
      <c r="U394">
        <v>20.100000000000001</v>
      </c>
      <c r="V394" t="s">
        <v>73</v>
      </c>
      <c r="W394">
        <v>12.1</v>
      </c>
      <c r="Y394">
        <v>14.27</v>
      </c>
      <c r="Z394">
        <v>30.69</v>
      </c>
      <c r="AB394" s="46"/>
      <c r="AD394" s="46"/>
    </row>
    <row r="395" spans="1:30" x14ac:dyDescent="0.3">
      <c r="A395">
        <v>119011356</v>
      </c>
      <c r="B395" t="s">
        <v>464</v>
      </c>
      <c r="C395">
        <v>23.69</v>
      </c>
      <c r="D395">
        <v>33.1</v>
      </c>
      <c r="E395">
        <v>20.350000000000001</v>
      </c>
      <c r="F395">
        <v>21.42</v>
      </c>
      <c r="G395">
        <v>17.579999999999998</v>
      </c>
      <c r="H395">
        <v>19.420000000000002</v>
      </c>
      <c r="I395">
        <v>21.69</v>
      </c>
      <c r="J395">
        <v>20.28</v>
      </c>
      <c r="K395">
        <v>19.12</v>
      </c>
      <c r="L395">
        <v>31.4</v>
      </c>
      <c r="M395">
        <v>31.04</v>
      </c>
      <c r="N395">
        <v>8.93</v>
      </c>
      <c r="O395">
        <v>12.91</v>
      </c>
      <c r="P395">
        <v>17.78</v>
      </c>
      <c r="Q395">
        <v>37.520000000000003</v>
      </c>
      <c r="R395">
        <v>18.91</v>
      </c>
      <c r="S395">
        <v>10.220000000000001</v>
      </c>
      <c r="T395">
        <v>20.16</v>
      </c>
      <c r="U395">
        <v>41.78</v>
      </c>
      <c r="V395">
        <v>43.43</v>
      </c>
      <c r="W395">
        <v>23.47</v>
      </c>
      <c r="X395">
        <v>31.14</v>
      </c>
      <c r="Y395">
        <v>29.91</v>
      </c>
      <c r="Z395">
        <v>33.61</v>
      </c>
      <c r="AB395" s="46"/>
      <c r="AD395" s="46"/>
    </row>
    <row r="396" spans="1:30" x14ac:dyDescent="0.3">
      <c r="A396">
        <v>119011358</v>
      </c>
      <c r="B396" t="s">
        <v>465</v>
      </c>
      <c r="C396">
        <v>13.87</v>
      </c>
      <c r="D396">
        <v>17.52</v>
      </c>
      <c r="E396">
        <v>13.74</v>
      </c>
      <c r="F396">
        <v>12.71</v>
      </c>
      <c r="G396">
        <v>13.49</v>
      </c>
      <c r="H396">
        <v>12.59</v>
      </c>
      <c r="I396">
        <v>13.45</v>
      </c>
      <c r="J396">
        <v>27.52</v>
      </c>
      <c r="K396">
        <v>8.94</v>
      </c>
      <c r="L396">
        <v>13.88</v>
      </c>
      <c r="M396">
        <v>19.86</v>
      </c>
      <c r="N396">
        <v>3.94</v>
      </c>
      <c r="O396">
        <v>10.65</v>
      </c>
      <c r="P396">
        <v>20.77</v>
      </c>
      <c r="Q396">
        <v>30.32</v>
      </c>
      <c r="R396">
        <v>13.85</v>
      </c>
      <c r="S396">
        <v>6.18</v>
      </c>
      <c r="T396">
        <v>9.18</v>
      </c>
      <c r="U396">
        <v>22.08</v>
      </c>
      <c r="V396">
        <v>61.45</v>
      </c>
      <c r="W396">
        <v>13.14</v>
      </c>
      <c r="X396">
        <v>23</v>
      </c>
      <c r="Y396">
        <v>24.36</v>
      </c>
      <c r="Z396">
        <v>29.15</v>
      </c>
      <c r="AB396" s="46"/>
      <c r="AD396" s="46"/>
    </row>
    <row r="397" spans="1:30" x14ac:dyDescent="0.3">
      <c r="A397">
        <v>119011360</v>
      </c>
      <c r="B397" t="s">
        <v>466</v>
      </c>
      <c r="C397">
        <v>15.84</v>
      </c>
      <c r="D397">
        <v>19.05</v>
      </c>
      <c r="E397">
        <v>13.7</v>
      </c>
      <c r="F397">
        <v>14.55</v>
      </c>
      <c r="G397">
        <v>17.920000000000002</v>
      </c>
      <c r="H397">
        <v>14.61</v>
      </c>
      <c r="I397">
        <v>15.34</v>
      </c>
      <c r="J397">
        <v>30.78</v>
      </c>
      <c r="K397">
        <v>12.37</v>
      </c>
      <c r="L397">
        <v>18.23</v>
      </c>
      <c r="M397">
        <v>18.11</v>
      </c>
      <c r="N397">
        <v>4.2300000000000004</v>
      </c>
      <c r="O397">
        <v>12.37</v>
      </c>
      <c r="P397">
        <v>18.86</v>
      </c>
      <c r="Q397">
        <v>31.57</v>
      </c>
      <c r="R397">
        <v>18.79</v>
      </c>
      <c r="S397">
        <v>8.5</v>
      </c>
      <c r="T397">
        <v>10.07</v>
      </c>
      <c r="U397">
        <v>23.75</v>
      </c>
      <c r="V397">
        <v>56.2</v>
      </c>
      <c r="W397">
        <v>14.96</v>
      </c>
      <c r="X397">
        <v>24.33</v>
      </c>
      <c r="Y397">
        <v>30.32</v>
      </c>
      <c r="Z397">
        <v>34.4</v>
      </c>
      <c r="AB397" s="46"/>
      <c r="AD397" s="46"/>
    </row>
    <row r="398" spans="1:30" x14ac:dyDescent="0.3">
      <c r="A398">
        <v>119011361</v>
      </c>
      <c r="B398" t="s">
        <v>467</v>
      </c>
      <c r="C398">
        <v>25.81</v>
      </c>
      <c r="D398">
        <v>36.700000000000003</v>
      </c>
      <c r="E398">
        <v>23.57</v>
      </c>
      <c r="F398">
        <v>23.18</v>
      </c>
      <c r="G398">
        <v>18.149999999999999</v>
      </c>
      <c r="H398">
        <v>21.28</v>
      </c>
      <c r="I398">
        <v>23.47</v>
      </c>
      <c r="J398">
        <v>34.840000000000003</v>
      </c>
      <c r="K398">
        <v>15.61</v>
      </c>
      <c r="L398">
        <v>35.24</v>
      </c>
      <c r="M398">
        <v>37.729999999999997</v>
      </c>
      <c r="N398">
        <v>7.7</v>
      </c>
      <c r="O398">
        <v>18.989999999999998</v>
      </c>
      <c r="P398">
        <v>24.38</v>
      </c>
      <c r="Q398">
        <v>39.869999999999997</v>
      </c>
      <c r="R398">
        <v>20.079999999999998</v>
      </c>
      <c r="S398">
        <v>8.19</v>
      </c>
      <c r="T398">
        <v>17.329999999999998</v>
      </c>
      <c r="U398">
        <v>42.73</v>
      </c>
      <c r="V398">
        <v>67.19</v>
      </c>
      <c r="W398">
        <v>24.62</v>
      </c>
      <c r="X398">
        <v>37.380000000000003</v>
      </c>
      <c r="Y398">
        <v>32.86</v>
      </c>
      <c r="Z398">
        <v>33.35</v>
      </c>
      <c r="AB398" s="46"/>
      <c r="AD398" s="46"/>
    </row>
    <row r="399" spans="1:30" x14ac:dyDescent="0.3">
      <c r="A399">
        <v>119011571</v>
      </c>
      <c r="B399" t="s">
        <v>468</v>
      </c>
      <c r="C399">
        <v>28.35</v>
      </c>
      <c r="D399">
        <v>36.07</v>
      </c>
      <c r="E399">
        <v>23.97</v>
      </c>
      <c r="F399">
        <v>26.56</v>
      </c>
      <c r="G399">
        <v>23.37</v>
      </c>
      <c r="H399">
        <v>25.13</v>
      </c>
      <c r="I399">
        <v>26.2</v>
      </c>
      <c r="J399">
        <v>38.19</v>
      </c>
      <c r="K399">
        <v>18.29</v>
      </c>
      <c r="L399">
        <v>35.43</v>
      </c>
      <c r="M399">
        <v>34.01</v>
      </c>
      <c r="N399">
        <v>8.0399999999999991</v>
      </c>
      <c r="O399">
        <v>24.88</v>
      </c>
      <c r="P399">
        <v>26.14</v>
      </c>
      <c r="Q399">
        <v>45.29</v>
      </c>
      <c r="R399">
        <v>24.41</v>
      </c>
      <c r="S399">
        <v>10.36</v>
      </c>
      <c r="T399">
        <v>17.309999999999999</v>
      </c>
      <c r="U399">
        <v>37.14</v>
      </c>
      <c r="V399">
        <v>85.24</v>
      </c>
      <c r="W399">
        <v>25.68</v>
      </c>
      <c r="X399">
        <v>40.799999999999997</v>
      </c>
      <c r="Y399">
        <v>36.590000000000003</v>
      </c>
      <c r="Z399">
        <v>40.79</v>
      </c>
      <c r="AB399" s="46"/>
      <c r="AD399" s="46"/>
    </row>
    <row r="400" spans="1:30" x14ac:dyDescent="0.3">
      <c r="A400">
        <v>119011572</v>
      </c>
      <c r="B400" t="s">
        <v>469</v>
      </c>
      <c r="C400">
        <v>23.63</v>
      </c>
      <c r="D400">
        <v>33.53</v>
      </c>
      <c r="E400">
        <v>19.8</v>
      </c>
      <c r="F400">
        <v>21.34</v>
      </c>
      <c r="G400">
        <v>19.309999999999999</v>
      </c>
      <c r="H400">
        <v>19.57</v>
      </c>
      <c r="I400">
        <v>21.94</v>
      </c>
      <c r="J400">
        <v>30.46</v>
      </c>
      <c r="K400">
        <v>16.09</v>
      </c>
      <c r="L400">
        <v>29.45</v>
      </c>
      <c r="M400">
        <v>35.159999999999997</v>
      </c>
      <c r="N400">
        <v>6.24</v>
      </c>
      <c r="O400">
        <v>18.579999999999998</v>
      </c>
      <c r="P400">
        <v>24.38</v>
      </c>
      <c r="Q400">
        <v>38.18</v>
      </c>
      <c r="R400">
        <v>21.71</v>
      </c>
      <c r="S400">
        <v>8.73</v>
      </c>
      <c r="T400">
        <v>11.71</v>
      </c>
      <c r="U400">
        <v>35.869999999999997</v>
      </c>
      <c r="V400">
        <v>83.57</v>
      </c>
      <c r="W400">
        <v>25.45</v>
      </c>
      <c r="X400">
        <v>44.24</v>
      </c>
      <c r="Y400">
        <v>32.61</v>
      </c>
      <c r="Z400">
        <v>36.86</v>
      </c>
      <c r="AB400" s="46"/>
      <c r="AD400" s="46"/>
    </row>
    <row r="401" spans="1:30" x14ac:dyDescent="0.3">
      <c r="A401">
        <v>119011655</v>
      </c>
      <c r="B401" t="s">
        <v>470</v>
      </c>
      <c r="C401">
        <v>26.64</v>
      </c>
      <c r="D401">
        <v>33.130000000000003</v>
      </c>
      <c r="E401">
        <v>26.5</v>
      </c>
      <c r="F401">
        <v>25.29</v>
      </c>
      <c r="G401">
        <v>18.28</v>
      </c>
      <c r="H401">
        <v>24.28</v>
      </c>
      <c r="I401">
        <v>24.59</v>
      </c>
      <c r="J401">
        <v>45.12</v>
      </c>
      <c r="K401">
        <v>13.22</v>
      </c>
      <c r="L401">
        <v>35.049999999999997</v>
      </c>
      <c r="M401">
        <v>36.33</v>
      </c>
      <c r="N401">
        <v>9.4499999999999993</v>
      </c>
      <c r="O401">
        <v>18.28</v>
      </c>
      <c r="P401">
        <v>48.46</v>
      </c>
      <c r="Q401">
        <v>40.119999999999997</v>
      </c>
      <c r="R401">
        <v>19.63</v>
      </c>
      <c r="S401">
        <v>8.06</v>
      </c>
      <c r="T401">
        <v>19.61</v>
      </c>
      <c r="U401">
        <v>43.01</v>
      </c>
      <c r="V401">
        <v>82.92</v>
      </c>
      <c r="W401">
        <v>26.2</v>
      </c>
      <c r="X401">
        <v>47.13</v>
      </c>
      <c r="Y401">
        <v>42.15</v>
      </c>
      <c r="Z401">
        <v>42.13</v>
      </c>
      <c r="AB401" s="46"/>
      <c r="AD401" s="46"/>
    </row>
    <row r="402" spans="1:30" x14ac:dyDescent="0.3">
      <c r="A402">
        <v>119011656</v>
      </c>
      <c r="B402" t="s">
        <v>471</v>
      </c>
      <c r="C402">
        <v>28.96</v>
      </c>
      <c r="D402">
        <v>39.76</v>
      </c>
      <c r="E402">
        <v>24.1</v>
      </c>
      <c r="F402">
        <v>26.72</v>
      </c>
      <c r="G402">
        <v>21.16</v>
      </c>
      <c r="H402">
        <v>23.7</v>
      </c>
      <c r="I402">
        <v>26.89</v>
      </c>
      <c r="J402">
        <v>32.86</v>
      </c>
      <c r="K402">
        <v>17.920000000000002</v>
      </c>
      <c r="L402">
        <v>39.74</v>
      </c>
      <c r="M402">
        <v>46.08</v>
      </c>
      <c r="N402">
        <v>9.19</v>
      </c>
      <c r="O402">
        <v>20.86</v>
      </c>
      <c r="P402">
        <v>37.06</v>
      </c>
      <c r="Q402">
        <v>40.65</v>
      </c>
      <c r="R402">
        <v>22.56</v>
      </c>
      <c r="S402">
        <v>9.9700000000000006</v>
      </c>
      <c r="T402">
        <v>24.25</v>
      </c>
      <c r="U402">
        <v>46.28</v>
      </c>
      <c r="V402">
        <v>80.260000000000005</v>
      </c>
      <c r="W402">
        <v>27.2</v>
      </c>
      <c r="X402">
        <v>38.86</v>
      </c>
      <c r="Y402">
        <v>37.28</v>
      </c>
      <c r="Z402">
        <v>35.619999999999997</v>
      </c>
      <c r="AB402" s="46"/>
      <c r="AD402" s="46"/>
    </row>
    <row r="403" spans="1:30" x14ac:dyDescent="0.3">
      <c r="A403">
        <v>119011657</v>
      </c>
      <c r="B403" t="s">
        <v>472</v>
      </c>
      <c r="C403">
        <v>14.96</v>
      </c>
      <c r="D403">
        <v>18.600000000000001</v>
      </c>
      <c r="E403">
        <v>13.42</v>
      </c>
      <c r="F403">
        <v>13.51</v>
      </c>
      <c r="G403">
        <v>15.74</v>
      </c>
      <c r="H403">
        <v>14.02</v>
      </c>
      <c r="I403">
        <v>13.79</v>
      </c>
      <c r="J403">
        <v>30.79</v>
      </c>
      <c r="K403">
        <v>9.86</v>
      </c>
      <c r="L403">
        <v>15.5</v>
      </c>
      <c r="M403">
        <v>21.05</v>
      </c>
      <c r="N403">
        <v>5.87</v>
      </c>
      <c r="O403">
        <v>10.72</v>
      </c>
      <c r="P403">
        <v>15.3</v>
      </c>
      <c r="Q403">
        <v>30.69</v>
      </c>
      <c r="R403">
        <v>16.809999999999999</v>
      </c>
      <c r="S403">
        <v>8.9499999999999993</v>
      </c>
      <c r="T403">
        <v>10.54</v>
      </c>
      <c r="U403">
        <v>21.93</v>
      </c>
      <c r="V403">
        <v>73.92</v>
      </c>
      <c r="W403">
        <v>13.01</v>
      </c>
      <c r="X403">
        <v>16</v>
      </c>
      <c r="Y403">
        <v>27.83</v>
      </c>
      <c r="Z403">
        <v>29.49</v>
      </c>
      <c r="AB403" s="46"/>
      <c r="AD403" s="46"/>
    </row>
    <row r="404" spans="1:30" x14ac:dyDescent="0.3">
      <c r="A404">
        <v>119011658</v>
      </c>
      <c r="B404" t="s">
        <v>473</v>
      </c>
      <c r="C404">
        <v>12.38</v>
      </c>
      <c r="D404">
        <v>13.34</v>
      </c>
      <c r="E404">
        <v>11.8</v>
      </c>
      <c r="F404">
        <v>12.12</v>
      </c>
      <c r="G404">
        <v>12.4</v>
      </c>
      <c r="H404">
        <v>11.86</v>
      </c>
      <c r="I404">
        <v>12.38</v>
      </c>
      <c r="J404">
        <v>26.34</v>
      </c>
      <c r="K404">
        <v>8.2100000000000009</v>
      </c>
      <c r="L404">
        <v>12.12</v>
      </c>
      <c r="M404">
        <v>14.65</v>
      </c>
      <c r="N404">
        <v>4.3899999999999997</v>
      </c>
      <c r="O404">
        <v>9.35</v>
      </c>
      <c r="P404">
        <v>16.38</v>
      </c>
      <c r="Q404">
        <v>30.42</v>
      </c>
      <c r="R404">
        <v>12.88</v>
      </c>
      <c r="S404">
        <v>6.04</v>
      </c>
      <c r="T404">
        <v>8.94</v>
      </c>
      <c r="U404">
        <v>19.84</v>
      </c>
      <c r="V404">
        <v>64.3</v>
      </c>
      <c r="W404">
        <v>11.24</v>
      </c>
      <c r="X404">
        <v>20.58</v>
      </c>
      <c r="Y404">
        <v>30.58</v>
      </c>
      <c r="Z404">
        <v>27.61</v>
      </c>
      <c r="AB404" s="46"/>
      <c r="AD404" s="46"/>
    </row>
    <row r="405" spans="1:30" x14ac:dyDescent="0.3">
      <c r="A405">
        <v>119021362</v>
      </c>
      <c r="B405" t="s">
        <v>474</v>
      </c>
      <c r="C405">
        <v>19.25</v>
      </c>
      <c r="D405">
        <v>24.96</v>
      </c>
      <c r="E405">
        <v>17.78</v>
      </c>
      <c r="F405">
        <v>17.760000000000002</v>
      </c>
      <c r="G405">
        <v>18.21</v>
      </c>
      <c r="H405">
        <v>17.28</v>
      </c>
      <c r="I405">
        <v>18.399999999999999</v>
      </c>
      <c r="J405">
        <v>32.33</v>
      </c>
      <c r="K405">
        <v>11.79</v>
      </c>
      <c r="L405">
        <v>23.42</v>
      </c>
      <c r="M405">
        <v>23.61</v>
      </c>
      <c r="N405">
        <v>5.85</v>
      </c>
      <c r="O405">
        <v>17.12</v>
      </c>
      <c r="P405">
        <v>27.39</v>
      </c>
      <c r="Q405">
        <v>34.130000000000003</v>
      </c>
      <c r="R405">
        <v>19.420000000000002</v>
      </c>
      <c r="S405">
        <v>9.0399999999999991</v>
      </c>
      <c r="T405">
        <v>13.16</v>
      </c>
      <c r="U405">
        <v>28.66</v>
      </c>
      <c r="V405">
        <v>70.22</v>
      </c>
      <c r="W405">
        <v>18.14</v>
      </c>
      <c r="X405">
        <v>25.14</v>
      </c>
      <c r="Y405">
        <v>32.42</v>
      </c>
      <c r="Z405">
        <v>30.54</v>
      </c>
      <c r="AB405" s="46"/>
      <c r="AD405" s="46"/>
    </row>
    <row r="406" spans="1:30" x14ac:dyDescent="0.3">
      <c r="A406">
        <v>119021366</v>
      </c>
      <c r="B406" t="s">
        <v>475</v>
      </c>
      <c r="C406">
        <v>24.02</v>
      </c>
      <c r="D406">
        <v>34.869999999999997</v>
      </c>
      <c r="E406">
        <v>19.21</v>
      </c>
      <c r="F406">
        <v>21.32</v>
      </c>
      <c r="G406">
        <v>19.79</v>
      </c>
      <c r="H406">
        <v>19.97</v>
      </c>
      <c r="I406">
        <v>21.4</v>
      </c>
      <c r="J406">
        <v>32.82</v>
      </c>
      <c r="K406">
        <v>15.87</v>
      </c>
      <c r="L406">
        <v>37.299999999999997</v>
      </c>
      <c r="M406">
        <v>33.76</v>
      </c>
      <c r="N406">
        <v>6.05</v>
      </c>
      <c r="O406">
        <v>17.93</v>
      </c>
      <c r="P406">
        <v>16.059999999999999</v>
      </c>
      <c r="Q406">
        <v>37.409999999999997</v>
      </c>
      <c r="R406">
        <v>21.24</v>
      </c>
      <c r="S406">
        <v>10.06</v>
      </c>
      <c r="T406">
        <v>15.96</v>
      </c>
      <c r="U406">
        <v>37.72</v>
      </c>
      <c r="V406">
        <v>72.37</v>
      </c>
      <c r="W406">
        <v>27.03</v>
      </c>
      <c r="X406">
        <v>29.6</v>
      </c>
      <c r="Y406">
        <v>37.119999999999997</v>
      </c>
      <c r="Z406">
        <v>35.630000000000003</v>
      </c>
      <c r="AB406" s="46"/>
      <c r="AD406" s="46"/>
    </row>
    <row r="407" spans="1:30" x14ac:dyDescent="0.3">
      <c r="A407">
        <v>119021367</v>
      </c>
      <c r="B407" t="s">
        <v>476</v>
      </c>
      <c r="C407">
        <v>18.3</v>
      </c>
      <c r="D407">
        <v>24.62</v>
      </c>
      <c r="E407">
        <v>16.100000000000001</v>
      </c>
      <c r="F407">
        <v>17.39</v>
      </c>
      <c r="G407">
        <v>13.95</v>
      </c>
      <c r="H407">
        <v>15.9</v>
      </c>
      <c r="I407">
        <v>17.14</v>
      </c>
      <c r="J407">
        <v>27.81</v>
      </c>
      <c r="K407">
        <v>11.53</v>
      </c>
      <c r="L407">
        <v>23.05</v>
      </c>
      <c r="M407">
        <v>23.69</v>
      </c>
      <c r="N407">
        <v>6.81</v>
      </c>
      <c r="O407">
        <v>13.62</v>
      </c>
      <c r="P407">
        <v>23.97</v>
      </c>
      <c r="Q407">
        <v>34.450000000000003</v>
      </c>
      <c r="R407">
        <v>14.39</v>
      </c>
      <c r="S407">
        <v>7.09</v>
      </c>
      <c r="T407">
        <v>14.3</v>
      </c>
      <c r="U407">
        <v>31.83</v>
      </c>
      <c r="V407">
        <v>66.98</v>
      </c>
      <c r="W407">
        <v>17.3</v>
      </c>
      <c r="X407">
        <v>24.8</v>
      </c>
      <c r="Y407">
        <v>31.91</v>
      </c>
      <c r="Z407">
        <v>28.67</v>
      </c>
      <c r="AB407" s="46"/>
      <c r="AD407" s="46"/>
    </row>
    <row r="408" spans="1:30" x14ac:dyDescent="0.3">
      <c r="A408">
        <v>119021573</v>
      </c>
      <c r="B408" t="s">
        <v>477</v>
      </c>
      <c r="C408">
        <v>26.15</v>
      </c>
      <c r="D408">
        <v>36.86</v>
      </c>
      <c r="E408">
        <v>11.63</v>
      </c>
      <c r="F408">
        <v>25.34</v>
      </c>
      <c r="G408">
        <v>19.09</v>
      </c>
      <c r="H408">
        <v>21.33</v>
      </c>
      <c r="I408">
        <v>23.32</v>
      </c>
      <c r="J408">
        <v>33.36</v>
      </c>
      <c r="K408">
        <v>12.5</v>
      </c>
      <c r="L408">
        <v>36.200000000000003</v>
      </c>
      <c r="M408">
        <v>38.24</v>
      </c>
      <c r="N408">
        <v>7.99</v>
      </c>
      <c r="O408">
        <v>19.04</v>
      </c>
      <c r="P408">
        <v>23.66</v>
      </c>
      <c r="Q408">
        <v>40.85</v>
      </c>
      <c r="R408">
        <v>20.3</v>
      </c>
      <c r="S408">
        <v>10.38</v>
      </c>
      <c r="T408">
        <v>12.38</v>
      </c>
      <c r="U408">
        <v>37.61</v>
      </c>
      <c r="V408">
        <v>92.51</v>
      </c>
      <c r="W408">
        <v>32.32</v>
      </c>
      <c r="Y408">
        <v>41.51</v>
      </c>
      <c r="Z408">
        <v>34.4</v>
      </c>
      <c r="AB408" s="46"/>
      <c r="AD408" s="46"/>
    </row>
    <row r="409" spans="1:30" x14ac:dyDescent="0.3">
      <c r="A409">
        <v>119021574</v>
      </c>
      <c r="B409" t="s">
        <v>478</v>
      </c>
      <c r="C409">
        <v>22.95</v>
      </c>
      <c r="D409">
        <v>30.75</v>
      </c>
      <c r="E409">
        <v>16.75</v>
      </c>
      <c r="F409">
        <v>21.75</v>
      </c>
      <c r="G409">
        <v>16.940000000000001</v>
      </c>
      <c r="H409">
        <v>19.510000000000002</v>
      </c>
      <c r="I409">
        <v>21.12</v>
      </c>
      <c r="J409">
        <v>36.83</v>
      </c>
      <c r="K409">
        <v>10.119999999999999</v>
      </c>
      <c r="L409">
        <v>30.54</v>
      </c>
      <c r="M409">
        <v>37.799999999999997</v>
      </c>
      <c r="N409">
        <v>5.94</v>
      </c>
      <c r="O409">
        <v>22.1</v>
      </c>
      <c r="P409">
        <v>31.29</v>
      </c>
      <c r="Q409">
        <v>33.26</v>
      </c>
      <c r="R409">
        <v>17.04</v>
      </c>
      <c r="S409">
        <v>8.2100000000000009</v>
      </c>
      <c r="T409">
        <v>11.31</v>
      </c>
      <c r="U409">
        <v>36.729999999999997</v>
      </c>
      <c r="V409">
        <v>30.43</v>
      </c>
      <c r="W409">
        <v>29.15</v>
      </c>
      <c r="Y409">
        <v>39.69</v>
      </c>
      <c r="Z409">
        <v>39.35</v>
      </c>
      <c r="AB409" s="46"/>
      <c r="AD409" s="46"/>
    </row>
    <row r="410" spans="1:30" x14ac:dyDescent="0.3">
      <c r="A410">
        <v>119021659</v>
      </c>
      <c r="B410" t="s">
        <v>479</v>
      </c>
      <c r="C410">
        <v>19.3</v>
      </c>
      <c r="D410">
        <v>28.92</v>
      </c>
      <c r="E410">
        <v>14.56</v>
      </c>
      <c r="F410">
        <v>18.239999999999998</v>
      </c>
      <c r="G410">
        <v>17.95</v>
      </c>
      <c r="H410">
        <v>17.350000000000001</v>
      </c>
      <c r="I410">
        <v>17.86</v>
      </c>
      <c r="J410">
        <v>30.96</v>
      </c>
      <c r="K410">
        <v>14.3</v>
      </c>
      <c r="L410">
        <v>29.19</v>
      </c>
      <c r="M410">
        <v>24.33</v>
      </c>
      <c r="N410">
        <v>6.06</v>
      </c>
      <c r="O410">
        <v>19.46</v>
      </c>
      <c r="P410">
        <v>20.81</v>
      </c>
      <c r="Q410">
        <v>29.85</v>
      </c>
      <c r="R410">
        <v>18.399999999999999</v>
      </c>
      <c r="S410">
        <v>9.09</v>
      </c>
      <c r="T410">
        <v>16.43</v>
      </c>
      <c r="U410">
        <v>23.78</v>
      </c>
      <c r="V410">
        <v>77.88</v>
      </c>
      <c r="W410">
        <v>17.350000000000001</v>
      </c>
      <c r="X410">
        <v>21.71</v>
      </c>
      <c r="Y410">
        <v>26.59</v>
      </c>
      <c r="Z410">
        <v>32.83</v>
      </c>
      <c r="AB410" s="46"/>
      <c r="AD410" s="46"/>
    </row>
    <row r="411" spans="1:30" x14ac:dyDescent="0.3">
      <c r="A411">
        <v>119021660</v>
      </c>
      <c r="B411" t="s">
        <v>480</v>
      </c>
      <c r="C411">
        <v>22.45</v>
      </c>
      <c r="D411">
        <v>32.729999999999997</v>
      </c>
      <c r="E411">
        <v>19.73</v>
      </c>
      <c r="F411">
        <v>20.45</v>
      </c>
      <c r="G411">
        <v>21.77</v>
      </c>
      <c r="H411">
        <v>20.059999999999999</v>
      </c>
      <c r="I411">
        <v>21.11</v>
      </c>
      <c r="J411">
        <v>42.97</v>
      </c>
      <c r="K411">
        <v>12.16</v>
      </c>
      <c r="L411">
        <v>31.26</v>
      </c>
      <c r="M411">
        <v>25.14</v>
      </c>
      <c r="N411">
        <v>5.91</v>
      </c>
      <c r="O411">
        <v>21.01</v>
      </c>
      <c r="P411">
        <v>24.16</v>
      </c>
      <c r="Q411">
        <v>36.6</v>
      </c>
      <c r="R411">
        <v>23.05</v>
      </c>
      <c r="S411">
        <v>12.7</v>
      </c>
      <c r="T411">
        <v>17.420000000000002</v>
      </c>
      <c r="U411">
        <v>25.17</v>
      </c>
      <c r="V411">
        <v>72.69</v>
      </c>
      <c r="W411">
        <v>19.95</v>
      </c>
      <c r="X411">
        <v>29.76</v>
      </c>
      <c r="Y411">
        <v>28.58</v>
      </c>
      <c r="Z411">
        <v>39.909999999999997</v>
      </c>
      <c r="AB411" s="46"/>
      <c r="AD411" s="46"/>
    </row>
    <row r="412" spans="1:30" x14ac:dyDescent="0.3">
      <c r="A412">
        <v>119021661</v>
      </c>
      <c r="B412" t="s">
        <v>481</v>
      </c>
      <c r="C412">
        <v>15.98</v>
      </c>
      <c r="D412">
        <v>18.190000000000001</v>
      </c>
      <c r="E412">
        <v>16.489999999999998</v>
      </c>
      <c r="F412">
        <v>15.24</v>
      </c>
      <c r="G412">
        <v>15.8</v>
      </c>
      <c r="H412">
        <v>15.1</v>
      </c>
      <c r="I412">
        <v>15.89</v>
      </c>
      <c r="J412">
        <v>19.93</v>
      </c>
      <c r="K412">
        <v>13.38</v>
      </c>
      <c r="L412">
        <v>17.91</v>
      </c>
      <c r="M412">
        <v>15.94</v>
      </c>
      <c r="N412">
        <v>5.38</v>
      </c>
      <c r="O412">
        <v>15.01</v>
      </c>
      <c r="P412">
        <v>21.91</v>
      </c>
      <c r="Q412">
        <v>34.450000000000003</v>
      </c>
      <c r="R412">
        <v>16.27</v>
      </c>
      <c r="S412">
        <v>8.7100000000000009</v>
      </c>
      <c r="T412">
        <v>13.2</v>
      </c>
      <c r="U412">
        <v>21.5</v>
      </c>
      <c r="V412">
        <v>44.17</v>
      </c>
      <c r="W412">
        <v>13.47</v>
      </c>
      <c r="X412">
        <v>13.12</v>
      </c>
      <c r="Y412">
        <v>29.35</v>
      </c>
      <c r="Z412">
        <v>30.23</v>
      </c>
      <c r="AB412" s="46"/>
      <c r="AD412" s="46"/>
    </row>
    <row r="413" spans="1:30" x14ac:dyDescent="0.3">
      <c r="A413">
        <v>119021662</v>
      </c>
      <c r="B413" t="s">
        <v>482</v>
      </c>
      <c r="C413">
        <v>10.65</v>
      </c>
      <c r="D413">
        <v>13.18</v>
      </c>
      <c r="E413">
        <v>11.82</v>
      </c>
      <c r="F413">
        <v>9.34</v>
      </c>
      <c r="G413">
        <v>11.09</v>
      </c>
      <c r="H413">
        <v>9.27</v>
      </c>
      <c r="I413">
        <v>10.88</v>
      </c>
      <c r="J413">
        <v>12.94</v>
      </c>
      <c r="K413">
        <v>7.91</v>
      </c>
      <c r="L413">
        <v>10.69</v>
      </c>
      <c r="M413">
        <v>14.95</v>
      </c>
      <c r="N413">
        <v>3.58</v>
      </c>
      <c r="O413">
        <v>8.7799999999999994</v>
      </c>
      <c r="P413">
        <v>17.12</v>
      </c>
      <c r="Q413">
        <v>23.55</v>
      </c>
      <c r="R413">
        <v>11.26</v>
      </c>
      <c r="S413">
        <v>6.87</v>
      </c>
      <c r="T413">
        <v>9.14</v>
      </c>
      <c r="U413">
        <v>18.59</v>
      </c>
      <c r="V413">
        <v>55.32</v>
      </c>
      <c r="W413">
        <v>11.24</v>
      </c>
      <c r="X413">
        <v>16.93</v>
      </c>
      <c r="Y413">
        <v>31.8</v>
      </c>
      <c r="Z413">
        <v>20.02</v>
      </c>
      <c r="AB413" s="46"/>
      <c r="AD413" s="46"/>
    </row>
    <row r="414" spans="1:30" x14ac:dyDescent="0.3">
      <c r="A414">
        <v>119021663</v>
      </c>
      <c r="B414" t="s">
        <v>483</v>
      </c>
      <c r="C414">
        <v>15.23</v>
      </c>
      <c r="D414">
        <v>20.3</v>
      </c>
      <c r="E414">
        <v>11.6</v>
      </c>
      <c r="F414">
        <v>13.93</v>
      </c>
      <c r="G414">
        <v>14.6</v>
      </c>
      <c r="H414">
        <v>12.58</v>
      </c>
      <c r="I414">
        <v>14.89</v>
      </c>
      <c r="J414">
        <v>24.14</v>
      </c>
      <c r="K414">
        <v>11.79</v>
      </c>
      <c r="L414">
        <v>16.25</v>
      </c>
      <c r="M414">
        <v>23</v>
      </c>
      <c r="N414">
        <v>5.54</v>
      </c>
      <c r="O414">
        <v>11.43</v>
      </c>
      <c r="P414">
        <v>24.3</v>
      </c>
      <c r="Q414">
        <v>27.17</v>
      </c>
      <c r="R414">
        <v>15.13</v>
      </c>
      <c r="S414">
        <v>8.2100000000000009</v>
      </c>
      <c r="T414">
        <v>12.37</v>
      </c>
      <c r="U414">
        <v>27.08</v>
      </c>
      <c r="V414">
        <v>50.3</v>
      </c>
      <c r="W414">
        <v>16.02</v>
      </c>
      <c r="X414">
        <v>19.59</v>
      </c>
      <c r="Y414">
        <v>34.29</v>
      </c>
      <c r="Z414">
        <v>34.1</v>
      </c>
      <c r="AB414" s="46"/>
      <c r="AD414" s="46"/>
    </row>
    <row r="415" spans="1:30" x14ac:dyDescent="0.3">
      <c r="A415">
        <v>119031370</v>
      </c>
      <c r="B415" t="s">
        <v>484</v>
      </c>
      <c r="C415">
        <v>16.399999999999999</v>
      </c>
      <c r="D415">
        <v>21.16</v>
      </c>
      <c r="E415">
        <v>13.22</v>
      </c>
      <c r="F415">
        <v>15.36</v>
      </c>
      <c r="G415">
        <v>16.78</v>
      </c>
      <c r="H415">
        <v>14.92</v>
      </c>
      <c r="I415">
        <v>15.74</v>
      </c>
      <c r="J415">
        <v>35.270000000000003</v>
      </c>
      <c r="K415">
        <v>11.55</v>
      </c>
      <c r="L415">
        <v>18.66</v>
      </c>
      <c r="M415">
        <v>20.69</v>
      </c>
      <c r="N415">
        <v>3.98</v>
      </c>
      <c r="O415">
        <v>12.66</v>
      </c>
      <c r="P415">
        <v>22.19</v>
      </c>
      <c r="Q415">
        <v>33.19</v>
      </c>
      <c r="R415">
        <v>16.899999999999999</v>
      </c>
      <c r="S415">
        <v>7.78</v>
      </c>
      <c r="T415">
        <v>10.59</v>
      </c>
      <c r="U415">
        <v>23.03</v>
      </c>
      <c r="V415">
        <v>65.489999999999995</v>
      </c>
      <c r="W415">
        <v>17.12</v>
      </c>
      <c r="X415">
        <v>27.8</v>
      </c>
      <c r="Y415">
        <v>31.72</v>
      </c>
      <c r="Z415">
        <v>29.81</v>
      </c>
      <c r="AB415" s="46"/>
      <c r="AD415" s="46"/>
    </row>
    <row r="416" spans="1:30" x14ac:dyDescent="0.3">
      <c r="A416">
        <v>119031371</v>
      </c>
      <c r="B416" t="s">
        <v>485</v>
      </c>
      <c r="C416">
        <v>7.96</v>
      </c>
      <c r="D416">
        <v>8.15</v>
      </c>
      <c r="E416">
        <v>6.3</v>
      </c>
      <c r="F416">
        <v>7.21</v>
      </c>
      <c r="G416">
        <v>11.37</v>
      </c>
      <c r="H416">
        <v>7.57</v>
      </c>
      <c r="I416">
        <v>8.27</v>
      </c>
      <c r="J416">
        <v>18.989999999999998</v>
      </c>
      <c r="K416">
        <v>6.14</v>
      </c>
      <c r="L416">
        <v>5.58</v>
      </c>
      <c r="M416">
        <v>12.15</v>
      </c>
      <c r="N416">
        <v>3.46</v>
      </c>
      <c r="O416">
        <v>7.79</v>
      </c>
      <c r="P416">
        <v>12.2</v>
      </c>
      <c r="Q416">
        <v>16.36</v>
      </c>
      <c r="R416">
        <v>11.15</v>
      </c>
      <c r="S416">
        <v>5.72</v>
      </c>
      <c r="T416">
        <v>7.35</v>
      </c>
      <c r="U416">
        <v>14.67</v>
      </c>
      <c r="V416" t="s">
        <v>73</v>
      </c>
      <c r="W416">
        <v>7.47</v>
      </c>
      <c r="X416">
        <v>12.82</v>
      </c>
      <c r="Y416">
        <v>18.62</v>
      </c>
      <c r="Z416">
        <v>13.17</v>
      </c>
      <c r="AB416" s="46"/>
      <c r="AD416" s="46"/>
    </row>
    <row r="417" spans="1:30" x14ac:dyDescent="0.3">
      <c r="A417">
        <v>119031372</v>
      </c>
      <c r="B417" t="s">
        <v>486</v>
      </c>
      <c r="C417">
        <v>12.8</v>
      </c>
      <c r="D417">
        <v>16.04</v>
      </c>
      <c r="E417">
        <v>9.94</v>
      </c>
      <c r="F417">
        <v>12.02</v>
      </c>
      <c r="G417">
        <v>13.46</v>
      </c>
      <c r="H417">
        <v>11.8</v>
      </c>
      <c r="I417">
        <v>12.19</v>
      </c>
      <c r="J417">
        <v>26.77</v>
      </c>
      <c r="K417">
        <v>9.48</v>
      </c>
      <c r="L417">
        <v>12.78</v>
      </c>
      <c r="M417">
        <v>17.899999999999999</v>
      </c>
      <c r="N417">
        <v>4.8099999999999996</v>
      </c>
      <c r="O417">
        <v>9.6300000000000008</v>
      </c>
      <c r="P417">
        <v>15.86</v>
      </c>
      <c r="Q417">
        <v>27.66</v>
      </c>
      <c r="R417">
        <v>14.19</v>
      </c>
      <c r="S417">
        <v>6.23</v>
      </c>
      <c r="T417">
        <v>9.52</v>
      </c>
      <c r="U417">
        <v>23.07</v>
      </c>
      <c r="V417">
        <v>67.3</v>
      </c>
      <c r="W417">
        <v>11.35</v>
      </c>
      <c r="X417">
        <v>22.81</v>
      </c>
      <c r="Y417">
        <v>25.03</v>
      </c>
      <c r="Z417">
        <v>18.45</v>
      </c>
      <c r="AB417" s="46"/>
      <c r="AD417" s="46"/>
    </row>
    <row r="418" spans="1:30" x14ac:dyDescent="0.3">
      <c r="A418">
        <v>119031373</v>
      </c>
      <c r="B418" t="s">
        <v>487</v>
      </c>
      <c r="C418">
        <v>25</v>
      </c>
      <c r="D418">
        <v>30.09</v>
      </c>
      <c r="E418">
        <v>19.579999999999998</v>
      </c>
      <c r="F418">
        <v>24.27</v>
      </c>
      <c r="G418">
        <v>25.68</v>
      </c>
      <c r="H418">
        <v>24.21</v>
      </c>
      <c r="I418">
        <v>23.54</v>
      </c>
      <c r="J418">
        <v>53.06</v>
      </c>
      <c r="K418">
        <v>16.3</v>
      </c>
      <c r="L418">
        <v>28.19</v>
      </c>
      <c r="M418">
        <v>29.34</v>
      </c>
      <c r="N418">
        <v>5.25</v>
      </c>
      <c r="O418">
        <v>15.96</v>
      </c>
      <c r="P418">
        <v>36.96</v>
      </c>
      <c r="Q418">
        <v>45.56</v>
      </c>
      <c r="R418">
        <v>26.1</v>
      </c>
      <c r="S418">
        <v>10.31</v>
      </c>
      <c r="T418">
        <v>12.46</v>
      </c>
      <c r="U418">
        <v>23.3</v>
      </c>
      <c r="V418">
        <v>61.02</v>
      </c>
      <c r="W418">
        <v>24.24</v>
      </c>
      <c r="X418">
        <v>39.15</v>
      </c>
      <c r="Y418">
        <v>39.1</v>
      </c>
      <c r="Z418">
        <v>49.17</v>
      </c>
      <c r="AB418" s="46"/>
      <c r="AD418" s="46"/>
    </row>
    <row r="419" spans="1:30" x14ac:dyDescent="0.3">
      <c r="A419">
        <v>119031374</v>
      </c>
      <c r="B419" t="s">
        <v>488</v>
      </c>
      <c r="C419">
        <v>12.52</v>
      </c>
      <c r="D419">
        <v>17.5</v>
      </c>
      <c r="E419">
        <v>11.97</v>
      </c>
      <c r="F419">
        <v>11.66</v>
      </c>
      <c r="G419">
        <v>10.19</v>
      </c>
      <c r="H419">
        <v>10.67</v>
      </c>
      <c r="I419">
        <v>12.27</v>
      </c>
      <c r="J419">
        <v>21.03</v>
      </c>
      <c r="K419">
        <v>9.27</v>
      </c>
      <c r="L419">
        <v>13.25</v>
      </c>
      <c r="M419">
        <v>17.11</v>
      </c>
      <c r="N419">
        <v>4.53</v>
      </c>
      <c r="O419">
        <v>9.8800000000000008</v>
      </c>
      <c r="P419">
        <v>14.9</v>
      </c>
      <c r="Q419">
        <v>27.22</v>
      </c>
      <c r="R419">
        <v>9.81</v>
      </c>
      <c r="S419">
        <v>4.41</v>
      </c>
      <c r="T419">
        <v>12.08</v>
      </c>
      <c r="U419">
        <v>20.58</v>
      </c>
      <c r="V419">
        <v>41.28</v>
      </c>
      <c r="W419">
        <v>11.6</v>
      </c>
      <c r="X419">
        <v>13.41</v>
      </c>
      <c r="Y419">
        <v>25.84</v>
      </c>
      <c r="Z419">
        <v>20.3</v>
      </c>
      <c r="AB419" s="46"/>
      <c r="AD419" s="46"/>
    </row>
    <row r="420" spans="1:30" x14ac:dyDescent="0.3">
      <c r="A420">
        <v>119031664</v>
      </c>
      <c r="B420" t="s">
        <v>489</v>
      </c>
      <c r="C420">
        <v>19</v>
      </c>
      <c r="D420">
        <v>26.36</v>
      </c>
      <c r="E420">
        <v>16.809999999999999</v>
      </c>
      <c r="F420">
        <v>16.98</v>
      </c>
      <c r="G420">
        <v>22.55</v>
      </c>
      <c r="H420">
        <v>17.05</v>
      </c>
      <c r="I420">
        <v>18.149999999999999</v>
      </c>
      <c r="J420">
        <v>25.67</v>
      </c>
      <c r="K420">
        <v>17.72</v>
      </c>
      <c r="L420">
        <v>21.47</v>
      </c>
      <c r="M420">
        <v>24.04</v>
      </c>
      <c r="N420">
        <v>5.69</v>
      </c>
      <c r="O420">
        <v>15.36</v>
      </c>
      <c r="P420">
        <v>20.14</v>
      </c>
      <c r="Q420">
        <v>39.04</v>
      </c>
      <c r="R420">
        <v>22.42</v>
      </c>
      <c r="S420">
        <v>10.86</v>
      </c>
      <c r="T420">
        <v>17.04</v>
      </c>
      <c r="U420">
        <v>21.28</v>
      </c>
      <c r="V420">
        <v>66.069999999999993</v>
      </c>
      <c r="W420">
        <v>14.42</v>
      </c>
      <c r="Y420">
        <v>30.59</v>
      </c>
      <c r="Z420">
        <v>33.64</v>
      </c>
      <c r="AB420" s="46"/>
      <c r="AD420" s="46"/>
    </row>
    <row r="421" spans="1:30" x14ac:dyDescent="0.3">
      <c r="A421">
        <v>119031665</v>
      </c>
      <c r="B421" t="s">
        <v>490</v>
      </c>
      <c r="C421">
        <v>16.87</v>
      </c>
      <c r="D421">
        <v>25.07</v>
      </c>
      <c r="E421">
        <v>15.96</v>
      </c>
      <c r="F421">
        <v>15.81</v>
      </c>
      <c r="G421">
        <v>12.84</v>
      </c>
      <c r="H421">
        <v>14.96</v>
      </c>
      <c r="I421">
        <v>15.54</v>
      </c>
      <c r="J421">
        <v>28.93</v>
      </c>
      <c r="K421">
        <v>11.44</v>
      </c>
      <c r="L421">
        <v>22.96</v>
      </c>
      <c r="M421">
        <v>18.72</v>
      </c>
      <c r="N421">
        <v>7.08</v>
      </c>
      <c r="O421">
        <v>13.3</v>
      </c>
      <c r="P421">
        <v>16.09</v>
      </c>
      <c r="Q421">
        <v>31.07</v>
      </c>
      <c r="R421">
        <v>12.56</v>
      </c>
      <c r="S421">
        <v>6.93</v>
      </c>
      <c r="T421">
        <v>17.54</v>
      </c>
      <c r="U421">
        <v>23.63</v>
      </c>
      <c r="V421">
        <v>72.599999999999994</v>
      </c>
      <c r="W421">
        <v>15.27</v>
      </c>
      <c r="X421">
        <v>8.81</v>
      </c>
      <c r="Y421">
        <v>25.13</v>
      </c>
      <c r="Z421">
        <v>21</v>
      </c>
      <c r="AB421" s="46"/>
      <c r="AD421" s="46"/>
    </row>
    <row r="422" spans="1:30" x14ac:dyDescent="0.3">
      <c r="A422">
        <v>119031666</v>
      </c>
      <c r="B422" t="s">
        <v>491</v>
      </c>
      <c r="C422">
        <v>9.18</v>
      </c>
      <c r="D422">
        <v>9.99</v>
      </c>
      <c r="E422">
        <v>5.93</v>
      </c>
      <c r="F422">
        <v>8.8699999999999992</v>
      </c>
      <c r="G422">
        <v>11.67</v>
      </c>
      <c r="H422">
        <v>8.14</v>
      </c>
      <c r="I422">
        <v>9.8000000000000007</v>
      </c>
      <c r="J422">
        <v>18.18</v>
      </c>
      <c r="K422">
        <v>8.33</v>
      </c>
      <c r="L422">
        <v>7.26</v>
      </c>
      <c r="M422">
        <v>14.32</v>
      </c>
      <c r="N422">
        <v>3.36</v>
      </c>
      <c r="O422">
        <v>8.58</v>
      </c>
      <c r="P422">
        <v>18.37</v>
      </c>
      <c r="Q422">
        <v>21.13</v>
      </c>
      <c r="R422">
        <v>11.83</v>
      </c>
      <c r="S422">
        <v>5.1100000000000003</v>
      </c>
      <c r="T422">
        <v>7.72</v>
      </c>
      <c r="U422">
        <v>15.3</v>
      </c>
      <c r="V422">
        <v>48.11</v>
      </c>
      <c r="W422">
        <v>8.51</v>
      </c>
      <c r="X422">
        <v>4.72</v>
      </c>
      <c r="Y422">
        <v>24.51</v>
      </c>
      <c r="Z422">
        <v>18.61</v>
      </c>
      <c r="AB422" s="46"/>
      <c r="AD422" s="46"/>
    </row>
    <row r="423" spans="1:30" x14ac:dyDescent="0.3">
      <c r="A423">
        <v>119031667</v>
      </c>
      <c r="B423" t="s">
        <v>492</v>
      </c>
      <c r="C423">
        <v>13.28</v>
      </c>
      <c r="D423">
        <v>17.010000000000002</v>
      </c>
      <c r="E423">
        <v>10.54</v>
      </c>
      <c r="F423">
        <v>12.16</v>
      </c>
      <c r="G423">
        <v>15.66</v>
      </c>
      <c r="H423">
        <v>11.44</v>
      </c>
      <c r="I423">
        <v>13.56</v>
      </c>
      <c r="J423">
        <v>19.43</v>
      </c>
      <c r="K423">
        <v>10.76</v>
      </c>
      <c r="L423">
        <v>14.82</v>
      </c>
      <c r="M423">
        <v>17.02</v>
      </c>
      <c r="N423">
        <v>4.42</v>
      </c>
      <c r="O423">
        <v>11.37</v>
      </c>
      <c r="P423">
        <v>20.54</v>
      </c>
      <c r="Q423">
        <v>27.57</v>
      </c>
      <c r="R423">
        <v>15.68</v>
      </c>
      <c r="S423">
        <v>8.66</v>
      </c>
      <c r="T423">
        <v>9.8800000000000008</v>
      </c>
      <c r="U423">
        <v>18.13</v>
      </c>
      <c r="V423">
        <v>33.96</v>
      </c>
      <c r="W423">
        <v>12.5</v>
      </c>
      <c r="X423">
        <v>6.37</v>
      </c>
      <c r="Y423">
        <v>26.78</v>
      </c>
      <c r="Z423">
        <v>22.47</v>
      </c>
      <c r="AB423" s="46"/>
      <c r="AD423" s="46"/>
    </row>
    <row r="424" spans="1:30" x14ac:dyDescent="0.3">
      <c r="A424">
        <v>119041377</v>
      </c>
      <c r="B424" t="s">
        <v>493</v>
      </c>
      <c r="C424">
        <v>11.7</v>
      </c>
      <c r="D424">
        <v>14.68</v>
      </c>
      <c r="E424">
        <v>10.47</v>
      </c>
      <c r="F424">
        <v>10.55</v>
      </c>
      <c r="G424">
        <v>12.73</v>
      </c>
      <c r="H424">
        <v>10.29</v>
      </c>
      <c r="I424">
        <v>11.72</v>
      </c>
      <c r="J424">
        <v>21.21</v>
      </c>
      <c r="K424">
        <v>9.06</v>
      </c>
      <c r="L424">
        <v>9.8699999999999992</v>
      </c>
      <c r="M424">
        <v>16.809999999999999</v>
      </c>
      <c r="N424">
        <v>3.15</v>
      </c>
      <c r="O424">
        <v>9.6</v>
      </c>
      <c r="P424">
        <v>15.09</v>
      </c>
      <c r="Q424">
        <v>25.45</v>
      </c>
      <c r="R424">
        <v>12.93</v>
      </c>
      <c r="S424">
        <v>6.16</v>
      </c>
      <c r="T424">
        <v>8.9</v>
      </c>
      <c r="U424">
        <v>19.27</v>
      </c>
      <c r="V424">
        <v>60.44</v>
      </c>
      <c r="W424">
        <v>12.82</v>
      </c>
      <c r="X424">
        <v>26.64</v>
      </c>
      <c r="Y424">
        <v>28.11</v>
      </c>
      <c r="Z424">
        <v>30.03</v>
      </c>
      <c r="AB424" s="46"/>
      <c r="AD424" s="46"/>
    </row>
    <row r="425" spans="1:30" x14ac:dyDescent="0.3">
      <c r="A425">
        <v>119041378</v>
      </c>
      <c r="B425" t="s">
        <v>494</v>
      </c>
      <c r="C425">
        <v>11.96</v>
      </c>
      <c r="D425">
        <v>13.69</v>
      </c>
      <c r="E425">
        <v>12.42</v>
      </c>
      <c r="F425">
        <v>10.61</v>
      </c>
      <c r="G425">
        <v>15.87</v>
      </c>
      <c r="H425">
        <v>11.47</v>
      </c>
      <c r="I425">
        <v>11.72</v>
      </c>
      <c r="J425">
        <v>18.16</v>
      </c>
      <c r="K425">
        <v>8.7899999999999991</v>
      </c>
      <c r="L425">
        <v>12.8</v>
      </c>
      <c r="M425">
        <v>11.54</v>
      </c>
      <c r="N425">
        <v>4.1500000000000004</v>
      </c>
      <c r="O425">
        <v>11.46</v>
      </c>
      <c r="P425">
        <v>18.13</v>
      </c>
      <c r="Q425">
        <v>27.39</v>
      </c>
      <c r="R425">
        <v>15.91</v>
      </c>
      <c r="S425">
        <v>8.85</v>
      </c>
      <c r="T425">
        <v>9.85</v>
      </c>
      <c r="U425">
        <v>14.85</v>
      </c>
      <c r="V425" t="s">
        <v>73</v>
      </c>
      <c r="W425">
        <v>10.14</v>
      </c>
      <c r="X425">
        <v>0</v>
      </c>
      <c r="Y425">
        <v>26.53</v>
      </c>
      <c r="Z425">
        <v>18.68</v>
      </c>
      <c r="AB425" s="46"/>
      <c r="AD425" s="46"/>
    </row>
    <row r="426" spans="1:30" x14ac:dyDescent="0.3">
      <c r="A426">
        <v>119041379</v>
      </c>
      <c r="B426" t="s">
        <v>495</v>
      </c>
      <c r="C426">
        <v>12.21</v>
      </c>
      <c r="D426">
        <v>14.77</v>
      </c>
      <c r="E426">
        <v>10.02</v>
      </c>
      <c r="F426">
        <v>11.91</v>
      </c>
      <c r="G426">
        <v>12.02</v>
      </c>
      <c r="H426">
        <v>10.68</v>
      </c>
      <c r="I426">
        <v>12.61</v>
      </c>
      <c r="J426">
        <v>16.309999999999999</v>
      </c>
      <c r="K426">
        <v>9.49</v>
      </c>
      <c r="L426">
        <v>12.56</v>
      </c>
      <c r="M426">
        <v>14.46</v>
      </c>
      <c r="N426">
        <v>4.28</v>
      </c>
      <c r="O426">
        <v>9.48</v>
      </c>
      <c r="P426">
        <v>21.91</v>
      </c>
      <c r="Q426">
        <v>27.85</v>
      </c>
      <c r="R426">
        <v>12.05</v>
      </c>
      <c r="S426">
        <v>5.87</v>
      </c>
      <c r="T426">
        <v>11.05</v>
      </c>
      <c r="U426">
        <v>18.059999999999999</v>
      </c>
      <c r="V426">
        <v>20.45</v>
      </c>
      <c r="W426">
        <v>11.59</v>
      </c>
      <c r="X426">
        <v>22.93</v>
      </c>
      <c r="Y426">
        <v>24.21</v>
      </c>
      <c r="Z426">
        <v>27.55</v>
      </c>
      <c r="AB426" s="46"/>
      <c r="AD426" s="46"/>
    </row>
    <row r="427" spans="1:30" x14ac:dyDescent="0.3">
      <c r="A427">
        <v>119041380</v>
      </c>
      <c r="B427" t="s">
        <v>496</v>
      </c>
      <c r="C427">
        <v>13.67</v>
      </c>
      <c r="D427">
        <v>17.25</v>
      </c>
      <c r="E427">
        <v>9.89</v>
      </c>
      <c r="F427">
        <v>13.53</v>
      </c>
      <c r="G427">
        <v>13.1</v>
      </c>
      <c r="H427">
        <v>11.93</v>
      </c>
      <c r="I427">
        <v>14.06</v>
      </c>
      <c r="J427">
        <v>20.149999999999999</v>
      </c>
      <c r="K427">
        <v>11.36</v>
      </c>
      <c r="L427">
        <v>12.85</v>
      </c>
      <c r="M427">
        <v>17.53</v>
      </c>
      <c r="N427">
        <v>4.8899999999999997</v>
      </c>
      <c r="O427">
        <v>12.04</v>
      </c>
      <c r="P427">
        <v>27.83</v>
      </c>
      <c r="Q427">
        <v>29.36</v>
      </c>
      <c r="R427">
        <v>13.31</v>
      </c>
      <c r="S427">
        <v>6.57</v>
      </c>
      <c r="T427">
        <v>12.12</v>
      </c>
      <c r="U427">
        <v>21.29</v>
      </c>
      <c r="V427">
        <v>25</v>
      </c>
      <c r="W427">
        <v>13.36</v>
      </c>
      <c r="X427">
        <v>18.14</v>
      </c>
      <c r="Y427">
        <v>30.77</v>
      </c>
      <c r="Z427">
        <v>24.93</v>
      </c>
      <c r="AB427" s="46"/>
      <c r="AD427" s="46"/>
    </row>
    <row r="428" spans="1:30" x14ac:dyDescent="0.3">
      <c r="A428">
        <v>119041381</v>
      </c>
      <c r="B428" t="s">
        <v>497</v>
      </c>
      <c r="C428">
        <v>14.3</v>
      </c>
      <c r="D428">
        <v>19.25</v>
      </c>
      <c r="E428">
        <v>14.52</v>
      </c>
      <c r="F428">
        <v>12.75</v>
      </c>
      <c r="G428">
        <v>14.6</v>
      </c>
      <c r="H428">
        <v>12.75</v>
      </c>
      <c r="I428">
        <v>13.89</v>
      </c>
      <c r="J428">
        <v>18.940000000000001</v>
      </c>
      <c r="K428">
        <v>11.96</v>
      </c>
      <c r="L428">
        <v>15.7</v>
      </c>
      <c r="M428">
        <v>22.03</v>
      </c>
      <c r="N428">
        <v>4.18</v>
      </c>
      <c r="O428">
        <v>12.73</v>
      </c>
      <c r="P428">
        <v>16.5</v>
      </c>
      <c r="Q428">
        <v>31.22</v>
      </c>
      <c r="R428">
        <v>14.94</v>
      </c>
      <c r="S428">
        <v>8.1999999999999993</v>
      </c>
      <c r="T428">
        <v>10.61</v>
      </c>
      <c r="U428">
        <v>19.3</v>
      </c>
      <c r="V428">
        <v>55.8</v>
      </c>
      <c r="W428">
        <v>12.11</v>
      </c>
      <c r="X428">
        <v>6.65</v>
      </c>
      <c r="Y428">
        <v>27.05</v>
      </c>
      <c r="Z428">
        <v>26.99</v>
      </c>
      <c r="AB428" s="46"/>
      <c r="AD428" s="46"/>
    </row>
    <row r="429" spans="1:30" x14ac:dyDescent="0.3">
      <c r="A429">
        <v>119041382</v>
      </c>
      <c r="B429" t="s">
        <v>498</v>
      </c>
      <c r="C429">
        <v>12.81</v>
      </c>
      <c r="D429">
        <v>15.61</v>
      </c>
      <c r="E429">
        <v>8.4</v>
      </c>
      <c r="F429">
        <v>12.68</v>
      </c>
      <c r="G429">
        <v>12.64</v>
      </c>
      <c r="H429">
        <v>11.02</v>
      </c>
      <c r="I429">
        <v>13.29</v>
      </c>
      <c r="J429">
        <v>21.04</v>
      </c>
      <c r="K429">
        <v>9.34</v>
      </c>
      <c r="L429">
        <v>10.8</v>
      </c>
      <c r="M429">
        <v>18.07</v>
      </c>
      <c r="N429">
        <v>4.5199999999999996</v>
      </c>
      <c r="O429">
        <v>9.08</v>
      </c>
      <c r="P429">
        <v>25.64</v>
      </c>
      <c r="Q429">
        <v>31.39</v>
      </c>
      <c r="R429">
        <v>12.59</v>
      </c>
      <c r="S429">
        <v>6.67</v>
      </c>
      <c r="T429">
        <v>11.17</v>
      </c>
      <c r="U429">
        <v>21.04</v>
      </c>
      <c r="V429">
        <v>52.35</v>
      </c>
      <c r="W429">
        <v>12.18</v>
      </c>
      <c r="X429">
        <v>9.4700000000000006</v>
      </c>
      <c r="Y429">
        <v>29.01</v>
      </c>
      <c r="Z429">
        <v>26.04</v>
      </c>
      <c r="AB429" s="46"/>
      <c r="AD429" s="46"/>
    </row>
    <row r="430" spans="1:30" x14ac:dyDescent="0.3">
      <c r="A430">
        <v>119041668</v>
      </c>
      <c r="B430" t="s">
        <v>499</v>
      </c>
      <c r="C430">
        <v>14.25</v>
      </c>
      <c r="D430">
        <v>20.36</v>
      </c>
      <c r="E430">
        <v>16.13</v>
      </c>
      <c r="F430">
        <v>12.46</v>
      </c>
      <c r="G430">
        <v>11.58</v>
      </c>
      <c r="H430">
        <v>12.21</v>
      </c>
      <c r="I430">
        <v>13.53</v>
      </c>
      <c r="J430">
        <v>19.61</v>
      </c>
      <c r="K430">
        <v>9.9</v>
      </c>
      <c r="L430">
        <v>18.149999999999999</v>
      </c>
      <c r="M430">
        <v>20.92</v>
      </c>
      <c r="N430">
        <v>4.53</v>
      </c>
      <c r="O430">
        <v>11.77</v>
      </c>
      <c r="P430">
        <v>16.91</v>
      </c>
      <c r="Q430">
        <v>29.98</v>
      </c>
      <c r="R430">
        <v>12.49</v>
      </c>
      <c r="S430">
        <v>5.79</v>
      </c>
      <c r="T430">
        <v>10.53</v>
      </c>
      <c r="U430">
        <v>21.51</v>
      </c>
      <c r="V430">
        <v>68.099999999999994</v>
      </c>
      <c r="W430">
        <v>12.8</v>
      </c>
      <c r="X430">
        <v>18.82</v>
      </c>
      <c r="Y430">
        <v>26.62</v>
      </c>
      <c r="Z430">
        <v>26.7</v>
      </c>
      <c r="AB430" s="46"/>
      <c r="AD430" s="46"/>
    </row>
    <row r="431" spans="1:30" x14ac:dyDescent="0.3">
      <c r="A431">
        <v>119041669</v>
      </c>
      <c r="B431" t="s">
        <v>500</v>
      </c>
      <c r="C431">
        <v>14.12</v>
      </c>
      <c r="D431">
        <v>18.05</v>
      </c>
      <c r="E431">
        <v>14.64</v>
      </c>
      <c r="F431">
        <v>12.75</v>
      </c>
      <c r="G431">
        <v>12.72</v>
      </c>
      <c r="H431">
        <v>12.46</v>
      </c>
      <c r="I431">
        <v>13.65</v>
      </c>
      <c r="J431">
        <v>22.13</v>
      </c>
      <c r="K431">
        <v>10.75</v>
      </c>
      <c r="L431">
        <v>17.14</v>
      </c>
      <c r="M431">
        <v>18.149999999999999</v>
      </c>
      <c r="N431">
        <v>4.92</v>
      </c>
      <c r="O431">
        <v>12.39</v>
      </c>
      <c r="P431">
        <v>15.66</v>
      </c>
      <c r="Q431">
        <v>28.62</v>
      </c>
      <c r="R431">
        <v>12.87</v>
      </c>
      <c r="S431">
        <v>7.82</v>
      </c>
      <c r="T431">
        <v>12.1</v>
      </c>
      <c r="U431">
        <v>25.58</v>
      </c>
      <c r="V431" t="s">
        <v>73</v>
      </c>
      <c r="W431">
        <v>15.18</v>
      </c>
      <c r="X431">
        <v>7.52</v>
      </c>
      <c r="Y431">
        <v>30.66</v>
      </c>
      <c r="Z431">
        <v>23.22</v>
      </c>
      <c r="AB431" s="46"/>
      <c r="AD431" s="46"/>
    </row>
    <row r="432" spans="1:30" x14ac:dyDescent="0.3">
      <c r="A432">
        <v>119041670</v>
      </c>
      <c r="B432" t="s">
        <v>501</v>
      </c>
      <c r="C432">
        <v>13.6</v>
      </c>
      <c r="D432">
        <v>17.02</v>
      </c>
      <c r="E432">
        <v>13</v>
      </c>
      <c r="F432">
        <v>12.64</v>
      </c>
      <c r="G432">
        <v>13.6</v>
      </c>
      <c r="H432">
        <v>12.43</v>
      </c>
      <c r="I432">
        <v>13.32</v>
      </c>
      <c r="J432">
        <v>17.510000000000002</v>
      </c>
      <c r="K432">
        <v>11.08</v>
      </c>
      <c r="L432">
        <v>15.4</v>
      </c>
      <c r="M432">
        <v>18.88</v>
      </c>
      <c r="N432">
        <v>3.97</v>
      </c>
      <c r="O432">
        <v>13.08</v>
      </c>
      <c r="P432">
        <v>23.49</v>
      </c>
      <c r="Q432">
        <v>27.75</v>
      </c>
      <c r="R432">
        <v>13.82</v>
      </c>
      <c r="S432">
        <v>8.0500000000000007</v>
      </c>
      <c r="T432">
        <v>10.09</v>
      </c>
      <c r="U432">
        <v>22.34</v>
      </c>
      <c r="V432">
        <v>0</v>
      </c>
      <c r="W432">
        <v>14.04</v>
      </c>
      <c r="X432">
        <v>11.02</v>
      </c>
      <c r="Y432">
        <v>30.22</v>
      </c>
      <c r="Z432">
        <v>23.91</v>
      </c>
      <c r="AB432" s="46"/>
      <c r="AD432" s="46"/>
    </row>
    <row r="433" spans="1:30" x14ac:dyDescent="0.3">
      <c r="A433">
        <v>119041671</v>
      </c>
      <c r="B433" t="s">
        <v>502</v>
      </c>
      <c r="C433">
        <v>14.01</v>
      </c>
      <c r="D433">
        <v>22.07</v>
      </c>
      <c r="E433">
        <v>15.48</v>
      </c>
      <c r="F433">
        <v>11.91</v>
      </c>
      <c r="G433">
        <v>25.75</v>
      </c>
      <c r="H433">
        <v>11.92</v>
      </c>
      <c r="I433">
        <v>14.37</v>
      </c>
      <c r="J433">
        <v>17.940000000000001</v>
      </c>
      <c r="K433">
        <v>5.65</v>
      </c>
      <c r="L433">
        <v>17.63</v>
      </c>
      <c r="M433">
        <v>20.67</v>
      </c>
      <c r="N433">
        <v>4.67</v>
      </c>
      <c r="O433">
        <v>11.67</v>
      </c>
      <c r="P433">
        <v>18.72</v>
      </c>
      <c r="Q433">
        <v>32.94</v>
      </c>
      <c r="R433">
        <v>26.4</v>
      </c>
      <c r="S433">
        <v>2.69</v>
      </c>
      <c r="T433">
        <v>15.29</v>
      </c>
      <c r="U433">
        <v>14.21</v>
      </c>
      <c r="V433" t="s">
        <v>73</v>
      </c>
      <c r="W433">
        <v>6.72</v>
      </c>
      <c r="X433">
        <v>0</v>
      </c>
      <c r="Y433">
        <v>14.58</v>
      </c>
      <c r="Z433">
        <v>11.03</v>
      </c>
      <c r="AB433" s="46"/>
      <c r="AD433" s="46"/>
    </row>
    <row r="434" spans="1:30" x14ac:dyDescent="0.3">
      <c r="A434">
        <v>120011383</v>
      </c>
      <c r="B434" t="s">
        <v>503</v>
      </c>
      <c r="C434">
        <v>9.64</v>
      </c>
      <c r="D434">
        <v>12.04</v>
      </c>
      <c r="E434">
        <v>9.19</v>
      </c>
      <c r="F434">
        <v>8.83</v>
      </c>
      <c r="G434">
        <v>10.029999999999999</v>
      </c>
      <c r="H434">
        <v>8.2899999999999991</v>
      </c>
      <c r="I434">
        <v>9.93</v>
      </c>
      <c r="J434">
        <v>16.73</v>
      </c>
      <c r="K434">
        <v>7.37</v>
      </c>
      <c r="L434">
        <v>8.66</v>
      </c>
      <c r="M434">
        <v>13.01</v>
      </c>
      <c r="N434">
        <v>3.51</v>
      </c>
      <c r="O434">
        <v>7.83</v>
      </c>
      <c r="P434">
        <v>21.2</v>
      </c>
      <c r="Q434">
        <v>24.53</v>
      </c>
      <c r="R434">
        <v>9.9</v>
      </c>
      <c r="S434">
        <v>4.82</v>
      </c>
      <c r="T434">
        <v>9.9600000000000009</v>
      </c>
      <c r="U434">
        <v>13.92</v>
      </c>
      <c r="V434">
        <v>36.96</v>
      </c>
      <c r="W434">
        <v>8.92</v>
      </c>
      <c r="X434">
        <v>27.4</v>
      </c>
      <c r="Y434">
        <v>29.66</v>
      </c>
      <c r="Z434">
        <v>14.69</v>
      </c>
      <c r="AB434" s="46"/>
      <c r="AD434" s="46"/>
    </row>
    <row r="435" spans="1:30" x14ac:dyDescent="0.3">
      <c r="A435">
        <v>120011385</v>
      </c>
      <c r="B435" t="s">
        <v>504</v>
      </c>
      <c r="C435">
        <v>6</v>
      </c>
      <c r="D435">
        <v>4.76</v>
      </c>
      <c r="E435">
        <v>4.87</v>
      </c>
      <c r="F435">
        <v>5.63</v>
      </c>
      <c r="G435">
        <v>9.6</v>
      </c>
      <c r="H435">
        <v>5.47</v>
      </c>
      <c r="I435">
        <v>7.11</v>
      </c>
      <c r="J435">
        <v>14.47</v>
      </c>
      <c r="K435">
        <v>5.35</v>
      </c>
      <c r="L435">
        <v>2.84</v>
      </c>
      <c r="M435">
        <v>8.44</v>
      </c>
      <c r="N435">
        <v>1.9</v>
      </c>
      <c r="O435">
        <v>5.39</v>
      </c>
      <c r="P435">
        <v>21.6</v>
      </c>
      <c r="Q435">
        <v>19.34</v>
      </c>
      <c r="R435">
        <v>9.32</v>
      </c>
      <c r="S435">
        <v>4.3</v>
      </c>
      <c r="T435">
        <v>4.97</v>
      </c>
      <c r="U435">
        <v>7.16</v>
      </c>
      <c r="V435">
        <v>56.73</v>
      </c>
      <c r="W435">
        <v>6.3</v>
      </c>
      <c r="X435">
        <v>7.02</v>
      </c>
      <c r="Y435">
        <v>31.53</v>
      </c>
      <c r="Z435">
        <v>19.48</v>
      </c>
      <c r="AB435" s="46"/>
      <c r="AD435" s="46"/>
    </row>
    <row r="436" spans="1:30" x14ac:dyDescent="0.3">
      <c r="A436">
        <v>120011386</v>
      </c>
      <c r="B436" t="s">
        <v>505</v>
      </c>
      <c r="C436">
        <v>9.06</v>
      </c>
      <c r="D436">
        <v>8.9499999999999993</v>
      </c>
      <c r="E436">
        <v>7.88</v>
      </c>
      <c r="F436">
        <v>8.2799999999999994</v>
      </c>
      <c r="G436">
        <v>12.56</v>
      </c>
      <c r="H436">
        <v>8.15</v>
      </c>
      <c r="I436">
        <v>10.01</v>
      </c>
      <c r="J436">
        <v>19.62</v>
      </c>
      <c r="K436">
        <v>6.69</v>
      </c>
      <c r="L436">
        <v>5.99</v>
      </c>
      <c r="M436">
        <v>12.15</v>
      </c>
      <c r="N436">
        <v>2.5099999999999998</v>
      </c>
      <c r="O436">
        <v>6.86</v>
      </c>
      <c r="P436">
        <v>25</v>
      </c>
      <c r="Q436">
        <v>27.1</v>
      </c>
      <c r="R436">
        <v>12.61</v>
      </c>
      <c r="S436">
        <v>5.01</v>
      </c>
      <c r="T436">
        <v>6.46</v>
      </c>
      <c r="U436">
        <v>11.29</v>
      </c>
      <c r="V436">
        <v>53.88</v>
      </c>
      <c r="W436">
        <v>9.26</v>
      </c>
      <c r="X436">
        <v>23.81</v>
      </c>
      <c r="Y436">
        <v>32.909999999999997</v>
      </c>
      <c r="Z436">
        <v>23.6</v>
      </c>
      <c r="AB436" s="46"/>
      <c r="AD436" s="46"/>
    </row>
    <row r="437" spans="1:30" x14ac:dyDescent="0.3">
      <c r="A437">
        <v>120011672</v>
      </c>
      <c r="B437" t="s">
        <v>506</v>
      </c>
      <c r="C437">
        <v>8.94</v>
      </c>
      <c r="D437">
        <v>9.19</v>
      </c>
      <c r="E437">
        <v>10.58</v>
      </c>
      <c r="F437">
        <v>8</v>
      </c>
      <c r="G437">
        <v>11.01</v>
      </c>
      <c r="H437">
        <v>8.0500000000000007</v>
      </c>
      <c r="I437">
        <v>9.6999999999999993</v>
      </c>
      <c r="J437">
        <v>16.739999999999998</v>
      </c>
      <c r="K437">
        <v>7.47</v>
      </c>
      <c r="L437">
        <v>8.07</v>
      </c>
      <c r="M437">
        <v>10.47</v>
      </c>
      <c r="N437">
        <v>2.95</v>
      </c>
      <c r="O437">
        <v>8.7799999999999994</v>
      </c>
      <c r="P437">
        <v>16.97</v>
      </c>
      <c r="Q437">
        <v>22.71</v>
      </c>
      <c r="R437">
        <v>10.86</v>
      </c>
      <c r="S437">
        <v>5.78</v>
      </c>
      <c r="T437">
        <v>7.09</v>
      </c>
      <c r="U437">
        <v>13.69</v>
      </c>
      <c r="V437">
        <v>33.33</v>
      </c>
      <c r="W437">
        <v>9.1</v>
      </c>
      <c r="X437">
        <v>17.649999999999999</v>
      </c>
      <c r="Y437">
        <v>24.23</v>
      </c>
      <c r="Z437">
        <v>14.71</v>
      </c>
      <c r="AB437" s="46"/>
      <c r="AD437" s="46"/>
    </row>
    <row r="438" spans="1:30" x14ac:dyDescent="0.3">
      <c r="A438">
        <v>120011673</v>
      </c>
      <c r="B438" t="s">
        <v>507</v>
      </c>
      <c r="C438">
        <v>14.87</v>
      </c>
      <c r="D438">
        <v>16.690000000000001</v>
      </c>
      <c r="E438">
        <v>23.16</v>
      </c>
      <c r="F438">
        <v>12.97</v>
      </c>
      <c r="G438">
        <v>20.59</v>
      </c>
      <c r="H438">
        <v>14.31</v>
      </c>
      <c r="I438">
        <v>14.84</v>
      </c>
      <c r="J438">
        <v>17.920000000000002</v>
      </c>
      <c r="K438">
        <v>11.73</v>
      </c>
      <c r="L438">
        <v>13.54</v>
      </c>
      <c r="M438">
        <v>15.6</v>
      </c>
      <c r="N438">
        <v>4.4800000000000004</v>
      </c>
      <c r="O438">
        <v>13.69</v>
      </c>
      <c r="P438">
        <v>29.34</v>
      </c>
      <c r="Q438">
        <v>44</v>
      </c>
      <c r="R438">
        <v>17.62</v>
      </c>
      <c r="S438">
        <v>6.31</v>
      </c>
      <c r="T438">
        <v>16.78</v>
      </c>
      <c r="U438">
        <v>15.08</v>
      </c>
      <c r="V438" t="s">
        <v>73</v>
      </c>
      <c r="W438">
        <v>8.67</v>
      </c>
      <c r="Y438">
        <v>22.17</v>
      </c>
      <c r="Z438">
        <v>24.38</v>
      </c>
      <c r="AB438" s="46"/>
      <c r="AD438" s="46"/>
    </row>
    <row r="439" spans="1:30" x14ac:dyDescent="0.3">
      <c r="A439">
        <v>120021387</v>
      </c>
      <c r="B439" t="s">
        <v>508</v>
      </c>
      <c r="C439">
        <v>6.01</v>
      </c>
      <c r="D439">
        <v>3.9</v>
      </c>
      <c r="E439">
        <v>7.42</v>
      </c>
      <c r="F439">
        <v>5.71</v>
      </c>
      <c r="G439">
        <v>9.27</v>
      </c>
      <c r="H439">
        <v>5.89</v>
      </c>
      <c r="I439">
        <v>7.13</v>
      </c>
      <c r="J439">
        <v>17.54</v>
      </c>
      <c r="K439">
        <v>4.3899999999999997</v>
      </c>
      <c r="L439">
        <v>1.78</v>
      </c>
      <c r="M439">
        <v>9.23</v>
      </c>
      <c r="N439">
        <v>1.31</v>
      </c>
      <c r="O439">
        <v>5.38</v>
      </c>
      <c r="P439">
        <v>18.420000000000002</v>
      </c>
      <c r="Q439">
        <v>25.32</v>
      </c>
      <c r="R439">
        <v>8.8699999999999992</v>
      </c>
      <c r="S439">
        <v>2.44</v>
      </c>
      <c r="T439">
        <v>2.99</v>
      </c>
      <c r="U439">
        <v>7.16</v>
      </c>
      <c r="V439">
        <v>68.900000000000006</v>
      </c>
      <c r="W439">
        <v>5.94</v>
      </c>
      <c r="X439">
        <v>23.59</v>
      </c>
      <c r="Y439">
        <v>24.94</v>
      </c>
      <c r="Z439">
        <v>25.39</v>
      </c>
      <c r="AB439" s="46"/>
      <c r="AD439" s="46"/>
    </row>
    <row r="440" spans="1:30" x14ac:dyDescent="0.3">
      <c r="A440">
        <v>120021389</v>
      </c>
      <c r="B440" t="s">
        <v>509</v>
      </c>
      <c r="C440">
        <v>5.7</v>
      </c>
      <c r="D440">
        <v>3.22</v>
      </c>
      <c r="E440">
        <v>6.84</v>
      </c>
      <c r="F440">
        <v>5.38</v>
      </c>
      <c r="G440">
        <v>10.33</v>
      </c>
      <c r="H440">
        <v>5.64</v>
      </c>
      <c r="I440">
        <v>6.98</v>
      </c>
      <c r="J440">
        <v>16.079999999999998</v>
      </c>
      <c r="K440">
        <v>3.66</v>
      </c>
      <c r="L440">
        <v>1.75</v>
      </c>
      <c r="M440">
        <v>7.06</v>
      </c>
      <c r="N440">
        <v>1.78</v>
      </c>
      <c r="O440">
        <v>6.41</v>
      </c>
      <c r="P440">
        <v>19.14</v>
      </c>
      <c r="Q440">
        <v>21.01</v>
      </c>
      <c r="R440">
        <v>10.25</v>
      </c>
      <c r="S440">
        <v>3.53</v>
      </c>
      <c r="T440">
        <v>3.87</v>
      </c>
      <c r="U440">
        <v>5.84</v>
      </c>
      <c r="V440">
        <v>51.18</v>
      </c>
      <c r="W440">
        <v>5.97</v>
      </c>
      <c r="X440">
        <v>24.27</v>
      </c>
      <c r="Y440">
        <v>27.75</v>
      </c>
      <c r="Z440">
        <v>28.4</v>
      </c>
      <c r="AB440" s="46"/>
      <c r="AD440" s="46"/>
    </row>
    <row r="441" spans="1:30" x14ac:dyDescent="0.3">
      <c r="A441">
        <v>120021674</v>
      </c>
      <c r="B441" t="s">
        <v>510</v>
      </c>
      <c r="C441">
        <v>5.84</v>
      </c>
      <c r="D441">
        <v>2.77</v>
      </c>
      <c r="E441">
        <v>5.76</v>
      </c>
      <c r="F441">
        <v>5.44</v>
      </c>
      <c r="G441">
        <v>12.71</v>
      </c>
      <c r="H441">
        <v>5.77</v>
      </c>
      <c r="I441">
        <v>7.24</v>
      </c>
      <c r="J441">
        <v>18.63</v>
      </c>
      <c r="K441">
        <v>4.33</v>
      </c>
      <c r="L441">
        <v>1.76</v>
      </c>
      <c r="M441">
        <v>6.42</v>
      </c>
      <c r="N441">
        <v>1.57</v>
      </c>
      <c r="O441">
        <v>7.42</v>
      </c>
      <c r="P441">
        <v>20.53</v>
      </c>
      <c r="Q441">
        <v>19.72</v>
      </c>
      <c r="R441">
        <v>13.03</v>
      </c>
      <c r="S441">
        <v>3.72</v>
      </c>
      <c r="T441">
        <v>3.2</v>
      </c>
      <c r="U441">
        <v>8.8000000000000007</v>
      </c>
      <c r="V441">
        <v>54.55</v>
      </c>
      <c r="W441">
        <v>5.18</v>
      </c>
      <c r="X441">
        <v>15.24</v>
      </c>
      <c r="Y441">
        <v>18.89</v>
      </c>
      <c r="Z441">
        <v>15.96</v>
      </c>
      <c r="AB441" s="46"/>
      <c r="AD441" s="46"/>
    </row>
    <row r="442" spans="1:30" x14ac:dyDescent="0.3">
      <c r="A442">
        <v>120021675</v>
      </c>
      <c r="B442" t="s">
        <v>511</v>
      </c>
      <c r="C442">
        <v>7.39</v>
      </c>
      <c r="D442">
        <v>5.41</v>
      </c>
      <c r="E442">
        <v>12.22</v>
      </c>
      <c r="F442">
        <v>6.51</v>
      </c>
      <c r="G442">
        <v>11.74</v>
      </c>
      <c r="H442">
        <v>7.03</v>
      </c>
      <c r="I442">
        <v>8.8000000000000007</v>
      </c>
      <c r="J442">
        <v>15.71</v>
      </c>
      <c r="K442">
        <v>5.83</v>
      </c>
      <c r="L442">
        <v>2.97</v>
      </c>
      <c r="M442">
        <v>10.51</v>
      </c>
      <c r="N442">
        <v>1.76</v>
      </c>
      <c r="O442">
        <v>8.57</v>
      </c>
      <c r="P442">
        <v>21.03</v>
      </c>
      <c r="Q442">
        <v>27.88</v>
      </c>
      <c r="R442">
        <v>11.61</v>
      </c>
      <c r="S442">
        <v>5.66</v>
      </c>
      <c r="T442">
        <v>3.51</v>
      </c>
      <c r="U442">
        <v>9.73</v>
      </c>
      <c r="V442">
        <v>57.46</v>
      </c>
      <c r="W442">
        <v>6.64</v>
      </c>
      <c r="X442">
        <v>20.45</v>
      </c>
      <c r="Y442">
        <v>34.729999999999997</v>
      </c>
      <c r="Z442">
        <v>24.13</v>
      </c>
      <c r="AB442" s="46"/>
      <c r="AD442" s="46"/>
    </row>
    <row r="443" spans="1:30" x14ac:dyDescent="0.3">
      <c r="A443">
        <v>120031392</v>
      </c>
      <c r="B443" t="s">
        <v>512</v>
      </c>
      <c r="C443">
        <v>10.06</v>
      </c>
      <c r="D443">
        <v>9.65</v>
      </c>
      <c r="E443">
        <v>11.08</v>
      </c>
      <c r="F443">
        <v>9.5399999999999991</v>
      </c>
      <c r="G443">
        <v>11.82</v>
      </c>
      <c r="H443">
        <v>9.7200000000000006</v>
      </c>
      <c r="I443">
        <v>10.59</v>
      </c>
      <c r="J443">
        <v>17.16</v>
      </c>
      <c r="K443">
        <v>7.93</v>
      </c>
      <c r="L443">
        <v>8.2200000000000006</v>
      </c>
      <c r="M443">
        <v>11.56</v>
      </c>
      <c r="N443">
        <v>2.84</v>
      </c>
      <c r="O443">
        <v>9.9700000000000006</v>
      </c>
      <c r="P443">
        <v>15.56</v>
      </c>
      <c r="Q443">
        <v>25.64</v>
      </c>
      <c r="R443">
        <v>11.67</v>
      </c>
      <c r="S443">
        <v>6.43</v>
      </c>
      <c r="T443">
        <v>7.13</v>
      </c>
      <c r="U443">
        <v>15.78</v>
      </c>
      <c r="V443">
        <v>60</v>
      </c>
      <c r="W443">
        <v>9.31</v>
      </c>
      <c r="X443">
        <v>10.27</v>
      </c>
      <c r="Y443">
        <v>25.85</v>
      </c>
      <c r="Z443">
        <v>15.54</v>
      </c>
      <c r="AB443" s="46"/>
      <c r="AD443" s="46"/>
    </row>
    <row r="444" spans="1:30" x14ac:dyDescent="0.3">
      <c r="A444">
        <v>120031393</v>
      </c>
      <c r="B444" t="s">
        <v>513</v>
      </c>
      <c r="C444">
        <v>13.62</v>
      </c>
      <c r="D444">
        <v>15.2</v>
      </c>
      <c r="E444">
        <v>12.21</v>
      </c>
      <c r="F444">
        <v>12.97</v>
      </c>
      <c r="G444">
        <v>15.06</v>
      </c>
      <c r="H444">
        <v>13</v>
      </c>
      <c r="I444">
        <v>13.53</v>
      </c>
      <c r="J444">
        <v>26.14</v>
      </c>
      <c r="K444">
        <v>9.86</v>
      </c>
      <c r="L444">
        <v>12.52</v>
      </c>
      <c r="M444">
        <v>16.64</v>
      </c>
      <c r="N444">
        <v>4.07</v>
      </c>
      <c r="O444">
        <v>13.81</v>
      </c>
      <c r="P444">
        <v>22.34</v>
      </c>
      <c r="Q444">
        <v>28.67</v>
      </c>
      <c r="R444">
        <v>15.23</v>
      </c>
      <c r="S444">
        <v>7.43</v>
      </c>
      <c r="T444">
        <v>9.7100000000000009</v>
      </c>
      <c r="U444">
        <v>20.66</v>
      </c>
      <c r="V444">
        <v>77.33</v>
      </c>
      <c r="W444">
        <v>13</v>
      </c>
      <c r="X444">
        <v>30.76</v>
      </c>
      <c r="Y444">
        <v>31.37</v>
      </c>
      <c r="Z444">
        <v>29.31</v>
      </c>
      <c r="AB444" s="46"/>
      <c r="AD444" s="46"/>
    </row>
    <row r="445" spans="1:30" x14ac:dyDescent="0.3">
      <c r="A445">
        <v>120031394</v>
      </c>
      <c r="B445" t="s">
        <v>514</v>
      </c>
      <c r="C445">
        <v>9.23</v>
      </c>
      <c r="D445">
        <v>7.79</v>
      </c>
      <c r="E445">
        <v>12.22</v>
      </c>
      <c r="F445">
        <v>8.1999999999999993</v>
      </c>
      <c r="G445">
        <v>14.07</v>
      </c>
      <c r="H445">
        <v>9.06</v>
      </c>
      <c r="I445">
        <v>9.9700000000000006</v>
      </c>
      <c r="J445">
        <v>15.13</v>
      </c>
      <c r="K445">
        <v>7.4</v>
      </c>
      <c r="L445">
        <v>5.07</v>
      </c>
      <c r="M445">
        <v>12.3</v>
      </c>
      <c r="N445">
        <v>2.2000000000000002</v>
      </c>
      <c r="O445">
        <v>11.67</v>
      </c>
      <c r="P445">
        <v>23.72</v>
      </c>
      <c r="Q445">
        <v>27.24</v>
      </c>
      <c r="R445">
        <v>14.79</v>
      </c>
      <c r="S445">
        <v>5.33</v>
      </c>
      <c r="T445">
        <v>4.72</v>
      </c>
      <c r="U445">
        <v>13.22</v>
      </c>
      <c r="V445">
        <v>53.17</v>
      </c>
      <c r="W445">
        <v>8.35</v>
      </c>
      <c r="X445">
        <v>27.25</v>
      </c>
      <c r="Y445">
        <v>29.86</v>
      </c>
      <c r="Z445">
        <v>27.65</v>
      </c>
      <c r="AB445" s="46"/>
      <c r="AD445" s="46"/>
    </row>
    <row r="446" spans="1:30" x14ac:dyDescent="0.3">
      <c r="A446">
        <v>120031395</v>
      </c>
      <c r="B446" t="s">
        <v>515</v>
      </c>
      <c r="C446">
        <v>7.14</v>
      </c>
      <c r="D446">
        <v>4.6900000000000004</v>
      </c>
      <c r="E446">
        <v>7.72</v>
      </c>
      <c r="F446">
        <v>6.51</v>
      </c>
      <c r="G446">
        <v>12.22</v>
      </c>
      <c r="H446">
        <v>7.27</v>
      </c>
      <c r="I446">
        <v>8</v>
      </c>
      <c r="J446">
        <v>15.01</v>
      </c>
      <c r="K446">
        <v>6.96</v>
      </c>
      <c r="L446">
        <v>1.94</v>
      </c>
      <c r="M446">
        <v>10.45</v>
      </c>
      <c r="N446">
        <v>1.74</v>
      </c>
      <c r="O446">
        <v>8.9600000000000009</v>
      </c>
      <c r="P446">
        <v>16.809999999999999</v>
      </c>
      <c r="Q446">
        <v>21.43</v>
      </c>
      <c r="R446">
        <v>12.5</v>
      </c>
      <c r="S446">
        <v>4.71</v>
      </c>
      <c r="T446">
        <v>3.87</v>
      </c>
      <c r="U446">
        <v>11.1</v>
      </c>
      <c r="V446">
        <v>80.650000000000006</v>
      </c>
      <c r="W446">
        <v>6.78</v>
      </c>
      <c r="X446">
        <v>8.74</v>
      </c>
      <c r="Y446">
        <v>32.840000000000003</v>
      </c>
      <c r="Z446">
        <v>17.350000000000001</v>
      </c>
      <c r="AB446" s="46"/>
      <c r="AD446" s="46"/>
    </row>
    <row r="447" spans="1:30" x14ac:dyDescent="0.3">
      <c r="A447">
        <v>120031396</v>
      </c>
      <c r="B447" t="s">
        <v>516</v>
      </c>
      <c r="C447">
        <v>14.74</v>
      </c>
      <c r="D447">
        <v>17.91</v>
      </c>
      <c r="E447">
        <v>17.010000000000002</v>
      </c>
      <c r="F447">
        <v>12.96</v>
      </c>
      <c r="G447">
        <v>19.61</v>
      </c>
      <c r="H447">
        <v>13.09</v>
      </c>
      <c r="I447">
        <v>15.12</v>
      </c>
      <c r="J447">
        <v>18.809999999999999</v>
      </c>
      <c r="K447">
        <v>11.38</v>
      </c>
      <c r="L447">
        <v>14.99</v>
      </c>
      <c r="M447">
        <v>22.68</v>
      </c>
      <c r="N447">
        <v>4.33</v>
      </c>
      <c r="O447">
        <v>13.51</v>
      </c>
      <c r="P447">
        <v>16.79</v>
      </c>
      <c r="Q447">
        <v>35.950000000000003</v>
      </c>
      <c r="R447">
        <v>21.06</v>
      </c>
      <c r="S447">
        <v>7.71</v>
      </c>
      <c r="T447">
        <v>10.76</v>
      </c>
      <c r="U447">
        <v>17.420000000000002</v>
      </c>
      <c r="V447">
        <v>66.17</v>
      </c>
      <c r="W447">
        <v>10.14</v>
      </c>
      <c r="X447">
        <v>15.77</v>
      </c>
      <c r="Y447">
        <v>23.92</v>
      </c>
      <c r="Z447">
        <v>30.78</v>
      </c>
      <c r="AB447" s="46"/>
      <c r="AD447" s="46"/>
    </row>
    <row r="448" spans="1:30" x14ac:dyDescent="0.3">
      <c r="A448">
        <v>120031576</v>
      </c>
      <c r="B448" t="s">
        <v>517</v>
      </c>
      <c r="C448">
        <v>11.74</v>
      </c>
      <c r="D448">
        <v>13.5</v>
      </c>
      <c r="E448">
        <v>8.66</v>
      </c>
      <c r="F448">
        <v>11.52</v>
      </c>
      <c r="G448">
        <v>12.45</v>
      </c>
      <c r="H448">
        <v>11.24</v>
      </c>
      <c r="I448">
        <v>11.36</v>
      </c>
      <c r="J448">
        <v>22.49</v>
      </c>
      <c r="K448">
        <v>10</v>
      </c>
      <c r="L448">
        <v>11.03</v>
      </c>
      <c r="M448">
        <v>15.56</v>
      </c>
      <c r="N448">
        <v>5.57</v>
      </c>
      <c r="O448">
        <v>10.87</v>
      </c>
      <c r="P448">
        <v>9.57</v>
      </c>
      <c r="Q448">
        <v>26.76</v>
      </c>
      <c r="R448">
        <v>14.21</v>
      </c>
      <c r="S448">
        <v>9.1300000000000008</v>
      </c>
      <c r="T448">
        <v>8.11</v>
      </c>
      <c r="U448">
        <v>19.98</v>
      </c>
      <c r="V448">
        <v>17.02</v>
      </c>
      <c r="W448">
        <v>11.27</v>
      </c>
      <c r="Y448">
        <v>33.65</v>
      </c>
      <c r="Z448">
        <v>33.25</v>
      </c>
      <c r="AB448" s="46"/>
      <c r="AD448" s="46"/>
    </row>
    <row r="449" spans="1:30" x14ac:dyDescent="0.3">
      <c r="A449">
        <v>120031676</v>
      </c>
      <c r="B449" t="s">
        <v>518</v>
      </c>
      <c r="C449">
        <v>10.88</v>
      </c>
      <c r="D449">
        <v>10.8</v>
      </c>
      <c r="E449">
        <v>12.08</v>
      </c>
      <c r="F449">
        <v>9.68</v>
      </c>
      <c r="G449">
        <v>15.68</v>
      </c>
      <c r="H449">
        <v>10.6</v>
      </c>
      <c r="I449">
        <v>11.19</v>
      </c>
      <c r="J449">
        <v>18.559999999999999</v>
      </c>
      <c r="K449">
        <v>10.199999999999999</v>
      </c>
      <c r="L449">
        <v>8.9499999999999993</v>
      </c>
      <c r="M449">
        <v>13.36</v>
      </c>
      <c r="N449">
        <v>2.65</v>
      </c>
      <c r="O449">
        <v>12.12</v>
      </c>
      <c r="P449">
        <v>22.7</v>
      </c>
      <c r="Q449">
        <v>26.63</v>
      </c>
      <c r="R449">
        <v>16.07</v>
      </c>
      <c r="S449">
        <v>7.35</v>
      </c>
      <c r="T449">
        <v>5.89</v>
      </c>
      <c r="U449">
        <v>13.59</v>
      </c>
      <c r="V449">
        <v>55.38</v>
      </c>
      <c r="W449">
        <v>9.6199999999999992</v>
      </c>
      <c r="X449">
        <v>18.46</v>
      </c>
      <c r="Y449">
        <v>27.39</v>
      </c>
      <c r="Z449">
        <v>27.14</v>
      </c>
      <c r="AB449" s="46"/>
      <c r="AD449" s="46"/>
    </row>
    <row r="450" spans="1:30" x14ac:dyDescent="0.3">
      <c r="A450">
        <v>120031677</v>
      </c>
      <c r="B450" t="s">
        <v>519</v>
      </c>
      <c r="C450">
        <v>12.58</v>
      </c>
      <c r="D450">
        <v>14.91</v>
      </c>
      <c r="E450">
        <v>15.45</v>
      </c>
      <c r="F450">
        <v>10.82</v>
      </c>
      <c r="G450">
        <v>15.43</v>
      </c>
      <c r="H450">
        <v>11.73</v>
      </c>
      <c r="I450">
        <v>12.72</v>
      </c>
      <c r="J450">
        <v>17.66</v>
      </c>
      <c r="K450">
        <v>9.81</v>
      </c>
      <c r="L450">
        <v>11.14</v>
      </c>
      <c r="M450">
        <v>14.55</v>
      </c>
      <c r="N450">
        <v>3.55</v>
      </c>
      <c r="O450">
        <v>11.99</v>
      </c>
      <c r="P450">
        <v>19.82</v>
      </c>
      <c r="Q450">
        <v>30.21</v>
      </c>
      <c r="R450">
        <v>15.66</v>
      </c>
      <c r="S450">
        <v>6.78</v>
      </c>
      <c r="T450">
        <v>9.48</v>
      </c>
      <c r="U450">
        <v>16.45</v>
      </c>
      <c r="V450">
        <v>54.12</v>
      </c>
      <c r="W450">
        <v>10.86</v>
      </c>
      <c r="X450">
        <v>21.26</v>
      </c>
      <c r="Y450">
        <v>28.28</v>
      </c>
      <c r="Z450">
        <v>24.24</v>
      </c>
      <c r="AB450" s="46"/>
      <c r="AD450" s="46"/>
    </row>
    <row r="451" spans="1:30" x14ac:dyDescent="0.3">
      <c r="A451">
        <v>120031678</v>
      </c>
      <c r="B451" t="s">
        <v>520</v>
      </c>
      <c r="C451">
        <v>19.670000000000002</v>
      </c>
      <c r="D451">
        <v>26.06</v>
      </c>
      <c r="E451">
        <v>22.33</v>
      </c>
      <c r="F451">
        <v>17.93</v>
      </c>
      <c r="G451">
        <v>17.77</v>
      </c>
      <c r="H451">
        <v>19.82</v>
      </c>
      <c r="I451">
        <v>17.71</v>
      </c>
      <c r="J451">
        <v>26.84</v>
      </c>
      <c r="K451">
        <v>14.29</v>
      </c>
      <c r="L451">
        <v>18.41</v>
      </c>
      <c r="M451">
        <v>21.16</v>
      </c>
      <c r="N451">
        <v>5.2</v>
      </c>
      <c r="O451">
        <v>13.91</v>
      </c>
      <c r="P451">
        <v>21.03</v>
      </c>
      <c r="Q451">
        <v>43.98</v>
      </c>
      <c r="R451">
        <v>17.68</v>
      </c>
      <c r="S451">
        <v>8.18</v>
      </c>
      <c r="T451">
        <v>15.34</v>
      </c>
      <c r="U451">
        <v>23.38</v>
      </c>
      <c r="V451">
        <v>72.8</v>
      </c>
      <c r="W451">
        <v>14.14</v>
      </c>
      <c r="Y451">
        <v>25.39</v>
      </c>
      <c r="Z451">
        <v>24.34</v>
      </c>
      <c r="AB451" s="46"/>
      <c r="AD451" s="46"/>
    </row>
    <row r="452" spans="1:30" x14ac:dyDescent="0.3">
      <c r="A452">
        <v>120031679</v>
      </c>
      <c r="B452" t="s">
        <v>521</v>
      </c>
      <c r="C452">
        <v>11.95</v>
      </c>
      <c r="D452">
        <v>16.39</v>
      </c>
      <c r="E452">
        <v>11.37</v>
      </c>
      <c r="F452">
        <v>10.38</v>
      </c>
      <c r="G452">
        <v>12.86</v>
      </c>
      <c r="H452">
        <v>10.4</v>
      </c>
      <c r="I452">
        <v>11.6</v>
      </c>
      <c r="J452">
        <v>20.57</v>
      </c>
      <c r="K452">
        <v>8.02</v>
      </c>
      <c r="L452">
        <v>10.26</v>
      </c>
      <c r="M452">
        <v>20.22</v>
      </c>
      <c r="N452">
        <v>3.43</v>
      </c>
      <c r="O452">
        <v>11.34</v>
      </c>
      <c r="P452">
        <v>19.329999999999998</v>
      </c>
      <c r="Q452">
        <v>24.03</v>
      </c>
      <c r="R452">
        <v>12.86</v>
      </c>
      <c r="S452">
        <v>6.24</v>
      </c>
      <c r="T452">
        <v>8.59</v>
      </c>
      <c r="U452">
        <v>19.3</v>
      </c>
      <c r="V452">
        <v>70.489999999999995</v>
      </c>
      <c r="W452">
        <v>11.02</v>
      </c>
      <c r="X452">
        <v>19.440000000000001</v>
      </c>
      <c r="Y452">
        <v>25.91</v>
      </c>
      <c r="Z452">
        <v>22.29</v>
      </c>
      <c r="AB452" s="46"/>
      <c r="AD452" s="46"/>
    </row>
    <row r="453" spans="1:30" x14ac:dyDescent="0.3">
      <c r="A453">
        <v>120031680</v>
      </c>
      <c r="B453" t="s">
        <v>522</v>
      </c>
      <c r="C453">
        <v>12.28</v>
      </c>
      <c r="D453">
        <v>19.22</v>
      </c>
      <c r="E453">
        <v>11.9</v>
      </c>
      <c r="F453">
        <v>10.36</v>
      </c>
      <c r="G453">
        <v>17.89</v>
      </c>
      <c r="H453">
        <v>11.5</v>
      </c>
      <c r="I453">
        <v>11.51</v>
      </c>
      <c r="J453">
        <v>19.82</v>
      </c>
      <c r="K453">
        <v>12.37</v>
      </c>
      <c r="L453">
        <v>9.42</v>
      </c>
      <c r="M453">
        <v>18.54</v>
      </c>
      <c r="N453">
        <v>2.86</v>
      </c>
      <c r="O453">
        <v>8.48</v>
      </c>
      <c r="P453">
        <v>12.52</v>
      </c>
      <c r="Q453">
        <v>30.1</v>
      </c>
      <c r="R453">
        <v>16.940000000000001</v>
      </c>
      <c r="S453">
        <v>5.07</v>
      </c>
      <c r="T453">
        <v>9.86</v>
      </c>
      <c r="U453">
        <v>14.68</v>
      </c>
      <c r="V453">
        <v>66.069999999999993</v>
      </c>
      <c r="W453">
        <v>8.74</v>
      </c>
      <c r="X453">
        <v>25</v>
      </c>
      <c r="Y453">
        <v>20.48</v>
      </c>
      <c r="Z453">
        <v>21.74</v>
      </c>
      <c r="AB453" s="46"/>
      <c r="AD453" s="46"/>
    </row>
    <row r="454" spans="1:30" x14ac:dyDescent="0.3">
      <c r="A454">
        <v>120031681</v>
      </c>
      <c r="B454" t="s">
        <v>523</v>
      </c>
      <c r="C454">
        <v>10.29</v>
      </c>
      <c r="D454">
        <v>14.59</v>
      </c>
      <c r="E454">
        <v>7.43</v>
      </c>
      <c r="F454">
        <v>10.07</v>
      </c>
      <c r="G454">
        <v>9.3800000000000008</v>
      </c>
      <c r="H454">
        <v>7.87</v>
      </c>
      <c r="I454">
        <v>11.07</v>
      </c>
      <c r="J454">
        <v>23.13</v>
      </c>
      <c r="K454">
        <v>7.7</v>
      </c>
      <c r="L454">
        <v>10.15</v>
      </c>
      <c r="M454">
        <v>16.77</v>
      </c>
      <c r="N454">
        <v>4.49</v>
      </c>
      <c r="O454">
        <v>7.51</v>
      </c>
      <c r="P454">
        <v>15</v>
      </c>
      <c r="Q454">
        <v>22.99</v>
      </c>
      <c r="R454">
        <v>8.99</v>
      </c>
      <c r="S454">
        <v>4.1100000000000003</v>
      </c>
      <c r="T454">
        <v>9.67</v>
      </c>
      <c r="U454">
        <v>20.73</v>
      </c>
      <c r="V454">
        <v>67.680000000000007</v>
      </c>
      <c r="W454">
        <v>8.52</v>
      </c>
      <c r="X454">
        <v>28.39</v>
      </c>
      <c r="Y454">
        <v>19.64</v>
      </c>
      <c r="Z454">
        <v>16.29</v>
      </c>
      <c r="AB454" s="46"/>
      <c r="AD454" s="46"/>
    </row>
    <row r="455" spans="1:30" x14ac:dyDescent="0.3">
      <c r="A455">
        <v>121011399</v>
      </c>
      <c r="B455" t="s">
        <v>524</v>
      </c>
      <c r="C455">
        <v>8.26</v>
      </c>
      <c r="D455">
        <v>7.71</v>
      </c>
      <c r="E455">
        <v>11.76</v>
      </c>
      <c r="F455">
        <v>6.88</v>
      </c>
      <c r="G455">
        <v>13.49</v>
      </c>
      <c r="H455">
        <v>7.79</v>
      </c>
      <c r="I455">
        <v>8.99</v>
      </c>
      <c r="J455">
        <v>13.94</v>
      </c>
      <c r="K455">
        <v>6.99</v>
      </c>
      <c r="L455">
        <v>4.91</v>
      </c>
      <c r="M455">
        <v>14.22</v>
      </c>
      <c r="N455">
        <v>2.62</v>
      </c>
      <c r="O455">
        <v>10.050000000000001</v>
      </c>
      <c r="P455">
        <v>20.22</v>
      </c>
      <c r="Q455">
        <v>23.41</v>
      </c>
      <c r="R455">
        <v>13.23</v>
      </c>
      <c r="S455">
        <v>5.51</v>
      </c>
      <c r="T455">
        <v>6.39</v>
      </c>
      <c r="U455">
        <v>11.23</v>
      </c>
      <c r="V455">
        <v>58.62</v>
      </c>
      <c r="W455">
        <v>6.93</v>
      </c>
      <c r="X455">
        <v>5.77</v>
      </c>
      <c r="Y455">
        <v>20.56</v>
      </c>
      <c r="Z455">
        <v>19.84</v>
      </c>
      <c r="AB455" s="46"/>
      <c r="AD455" s="46"/>
    </row>
    <row r="456" spans="1:30" x14ac:dyDescent="0.3">
      <c r="A456">
        <v>121011401</v>
      </c>
      <c r="B456" t="s">
        <v>525</v>
      </c>
      <c r="C456">
        <v>6.56</v>
      </c>
      <c r="D456">
        <v>5.25</v>
      </c>
      <c r="E456">
        <v>9.6199999999999992</v>
      </c>
      <c r="F456">
        <v>5.77</v>
      </c>
      <c r="G456">
        <v>11.9</v>
      </c>
      <c r="H456">
        <v>6</v>
      </c>
      <c r="I456">
        <v>7.69</v>
      </c>
      <c r="J456">
        <v>11.65</v>
      </c>
      <c r="K456">
        <v>6.09</v>
      </c>
      <c r="L456">
        <v>2.89</v>
      </c>
      <c r="M456">
        <v>11.41</v>
      </c>
      <c r="N456">
        <v>1.72</v>
      </c>
      <c r="O456">
        <v>7.52</v>
      </c>
      <c r="P456">
        <v>18.87</v>
      </c>
      <c r="Q456">
        <v>31.29</v>
      </c>
      <c r="R456">
        <v>10.72</v>
      </c>
      <c r="S456">
        <v>3.96</v>
      </c>
      <c r="T456">
        <v>5.42</v>
      </c>
      <c r="U456">
        <v>6.83</v>
      </c>
      <c r="V456">
        <v>78.569999999999993</v>
      </c>
      <c r="W456">
        <v>5.39</v>
      </c>
      <c r="Y456">
        <v>22.38</v>
      </c>
      <c r="Z456">
        <v>20.65</v>
      </c>
      <c r="AB456" s="46"/>
      <c r="AD456" s="46"/>
    </row>
    <row r="457" spans="1:30" x14ac:dyDescent="0.3">
      <c r="A457">
        <v>121011682</v>
      </c>
      <c r="B457" t="s">
        <v>526</v>
      </c>
      <c r="C457">
        <v>9.35</v>
      </c>
      <c r="D457">
        <v>8.6300000000000008</v>
      </c>
      <c r="E457">
        <v>9.68</v>
      </c>
      <c r="F457">
        <v>8.6300000000000008</v>
      </c>
      <c r="G457">
        <v>14.21</v>
      </c>
      <c r="H457">
        <v>8.75</v>
      </c>
      <c r="I457">
        <v>10.32</v>
      </c>
      <c r="J457">
        <v>22.66</v>
      </c>
      <c r="K457">
        <v>6</v>
      </c>
      <c r="L457">
        <v>6.12</v>
      </c>
      <c r="M457">
        <v>14.25</v>
      </c>
      <c r="N457">
        <v>2.57</v>
      </c>
      <c r="O457">
        <v>7.85</v>
      </c>
      <c r="P457">
        <v>28.19</v>
      </c>
      <c r="Q457">
        <v>28.98</v>
      </c>
      <c r="R457">
        <v>13.97</v>
      </c>
      <c r="S457">
        <v>4.26</v>
      </c>
      <c r="T457">
        <v>5.93</v>
      </c>
      <c r="U457">
        <v>10.67</v>
      </c>
      <c r="V457">
        <v>55.92</v>
      </c>
      <c r="W457">
        <v>7.68</v>
      </c>
      <c r="Y457">
        <v>19.53</v>
      </c>
      <c r="Z457">
        <v>29.24</v>
      </c>
      <c r="AB457" s="46"/>
      <c r="AD457" s="46"/>
    </row>
    <row r="458" spans="1:30" x14ac:dyDescent="0.3">
      <c r="A458">
        <v>121011683</v>
      </c>
      <c r="B458" t="s">
        <v>527</v>
      </c>
      <c r="C458">
        <v>4.07</v>
      </c>
      <c r="D458">
        <v>4.08</v>
      </c>
      <c r="E458">
        <v>3.11</v>
      </c>
      <c r="F458">
        <v>3.03</v>
      </c>
      <c r="G458">
        <v>8.2899999999999991</v>
      </c>
      <c r="H458">
        <v>3.24</v>
      </c>
      <c r="I458">
        <v>4.8899999999999997</v>
      </c>
      <c r="J458">
        <v>13.02</v>
      </c>
      <c r="K458">
        <v>4.47</v>
      </c>
      <c r="L458">
        <v>2.7</v>
      </c>
      <c r="M458">
        <v>8.25</v>
      </c>
      <c r="N458">
        <v>1.39</v>
      </c>
      <c r="O458">
        <v>4.29</v>
      </c>
      <c r="P458">
        <v>7.51</v>
      </c>
      <c r="Q458">
        <v>8.56</v>
      </c>
      <c r="R458">
        <v>7.21</v>
      </c>
      <c r="S458">
        <v>3.94</v>
      </c>
      <c r="T458">
        <v>3.56</v>
      </c>
      <c r="U458">
        <v>5.8</v>
      </c>
      <c r="V458" t="s">
        <v>73</v>
      </c>
      <c r="W458">
        <v>4.79</v>
      </c>
      <c r="X458">
        <v>0</v>
      </c>
      <c r="Y458">
        <v>20.16</v>
      </c>
      <c r="Z458">
        <v>9.3000000000000007</v>
      </c>
      <c r="AB458" s="46"/>
      <c r="AD458" s="46"/>
    </row>
    <row r="459" spans="1:30" x14ac:dyDescent="0.3">
      <c r="A459">
        <v>121011684</v>
      </c>
      <c r="B459" t="s">
        <v>528</v>
      </c>
      <c r="C459">
        <v>11.88</v>
      </c>
      <c r="D459">
        <v>11.23</v>
      </c>
      <c r="E459">
        <v>17.61</v>
      </c>
      <c r="F459">
        <v>10.47</v>
      </c>
      <c r="G459">
        <v>14.87</v>
      </c>
      <c r="H459">
        <v>12</v>
      </c>
      <c r="I459">
        <v>12.1</v>
      </c>
      <c r="J459">
        <v>19.059999999999999</v>
      </c>
      <c r="K459">
        <v>9.2200000000000006</v>
      </c>
      <c r="L459">
        <v>7.32</v>
      </c>
      <c r="M459">
        <v>14.61</v>
      </c>
      <c r="N459">
        <v>2.97</v>
      </c>
      <c r="O459">
        <v>9.5</v>
      </c>
      <c r="P459">
        <v>31.35</v>
      </c>
      <c r="Q459">
        <v>33.659999999999997</v>
      </c>
      <c r="R459">
        <v>13.79</v>
      </c>
      <c r="S459">
        <v>6.62</v>
      </c>
      <c r="T459">
        <v>9.92</v>
      </c>
      <c r="U459">
        <v>14.29</v>
      </c>
      <c r="V459">
        <v>38.049999999999997</v>
      </c>
      <c r="W459">
        <v>10.33</v>
      </c>
      <c r="Y459">
        <v>23.81</v>
      </c>
      <c r="Z459">
        <v>23.57</v>
      </c>
      <c r="AB459" s="46"/>
      <c r="AD459" s="46"/>
    </row>
    <row r="460" spans="1:30" x14ac:dyDescent="0.3">
      <c r="A460">
        <v>121011685</v>
      </c>
      <c r="B460" t="s">
        <v>529</v>
      </c>
      <c r="C460">
        <v>3.67</v>
      </c>
      <c r="D460">
        <v>2.58</v>
      </c>
      <c r="E460">
        <v>4.79</v>
      </c>
      <c r="F460">
        <v>3.16</v>
      </c>
      <c r="G460">
        <v>6.22</v>
      </c>
      <c r="H460">
        <v>3.44</v>
      </c>
      <c r="I460">
        <v>4.41</v>
      </c>
      <c r="J460">
        <v>11.88</v>
      </c>
      <c r="K460">
        <v>3.96</v>
      </c>
      <c r="L460">
        <v>1.6</v>
      </c>
      <c r="M460">
        <v>7.52</v>
      </c>
      <c r="N460">
        <v>1.26</v>
      </c>
      <c r="O460">
        <v>4.91</v>
      </c>
      <c r="P460">
        <v>8.99</v>
      </c>
      <c r="Q460">
        <v>10.61</v>
      </c>
      <c r="R460">
        <v>5.44</v>
      </c>
      <c r="S460">
        <v>2.0699999999999998</v>
      </c>
      <c r="T460">
        <v>3.26</v>
      </c>
      <c r="U460">
        <v>6.37</v>
      </c>
      <c r="V460" t="s">
        <v>73</v>
      </c>
      <c r="W460">
        <v>3.35</v>
      </c>
      <c r="Y460">
        <v>18.16</v>
      </c>
      <c r="Z460">
        <v>6.75</v>
      </c>
      <c r="AB460" s="46"/>
      <c r="AD460" s="46"/>
    </row>
    <row r="461" spans="1:30" x14ac:dyDescent="0.3">
      <c r="A461">
        <v>121011686</v>
      </c>
      <c r="B461" t="s">
        <v>530</v>
      </c>
      <c r="C461">
        <v>6.72</v>
      </c>
      <c r="D461">
        <v>5.71</v>
      </c>
      <c r="E461">
        <v>6.21</v>
      </c>
      <c r="F461">
        <v>6.06</v>
      </c>
      <c r="G461">
        <v>12.29</v>
      </c>
      <c r="H461">
        <v>6.22</v>
      </c>
      <c r="I461">
        <v>7.77</v>
      </c>
      <c r="J461">
        <v>15.81</v>
      </c>
      <c r="K461">
        <v>6.3</v>
      </c>
      <c r="L461">
        <v>4.3099999999999996</v>
      </c>
      <c r="M461">
        <v>7.99</v>
      </c>
      <c r="N461">
        <v>2.21</v>
      </c>
      <c r="O461">
        <v>6.45</v>
      </c>
      <c r="P461">
        <v>19.66</v>
      </c>
      <c r="Q461">
        <v>21.35</v>
      </c>
      <c r="R461">
        <v>12.36</v>
      </c>
      <c r="S461">
        <v>4.18</v>
      </c>
      <c r="T461">
        <v>4.79</v>
      </c>
      <c r="U461">
        <v>8.51</v>
      </c>
      <c r="V461">
        <v>76.19</v>
      </c>
      <c r="W461">
        <v>5.5</v>
      </c>
      <c r="X461">
        <v>16</v>
      </c>
      <c r="Y461">
        <v>21.01</v>
      </c>
      <c r="Z461">
        <v>17.39</v>
      </c>
      <c r="AB461" s="46"/>
      <c r="AD461" s="46"/>
    </row>
    <row r="462" spans="1:30" x14ac:dyDescent="0.3">
      <c r="A462">
        <v>121011687</v>
      </c>
      <c r="B462" t="s">
        <v>531</v>
      </c>
      <c r="C462">
        <v>6.18</v>
      </c>
      <c r="D462">
        <v>4.47</v>
      </c>
      <c r="E462">
        <v>7.62</v>
      </c>
      <c r="F462">
        <v>5.76</v>
      </c>
      <c r="G462">
        <v>9.61</v>
      </c>
      <c r="H462">
        <v>5.68</v>
      </c>
      <c r="I462">
        <v>7.68</v>
      </c>
      <c r="J462">
        <v>16.489999999999998</v>
      </c>
      <c r="K462">
        <v>7.01</v>
      </c>
      <c r="L462">
        <v>3.23</v>
      </c>
      <c r="M462">
        <v>9.48</v>
      </c>
      <c r="N462">
        <v>1.98</v>
      </c>
      <c r="O462">
        <v>6.52</v>
      </c>
      <c r="P462">
        <v>19.350000000000001</v>
      </c>
      <c r="Q462">
        <v>17.54</v>
      </c>
      <c r="R462">
        <v>9.6199999999999992</v>
      </c>
      <c r="S462">
        <v>4.8099999999999996</v>
      </c>
      <c r="T462">
        <v>4.1399999999999997</v>
      </c>
      <c r="U462">
        <v>10.01</v>
      </c>
      <c r="V462">
        <v>38.03</v>
      </c>
      <c r="W462">
        <v>6.25</v>
      </c>
      <c r="Y462">
        <v>18.71</v>
      </c>
      <c r="Z462">
        <v>17.95</v>
      </c>
      <c r="AB462" s="46"/>
      <c r="AD462" s="46"/>
    </row>
    <row r="463" spans="1:30" x14ac:dyDescent="0.3">
      <c r="A463">
        <v>121021403</v>
      </c>
      <c r="B463" t="s">
        <v>532</v>
      </c>
      <c r="C463">
        <v>8.39</v>
      </c>
      <c r="D463">
        <v>9.59</v>
      </c>
      <c r="E463">
        <v>9</v>
      </c>
      <c r="F463">
        <v>7.63</v>
      </c>
      <c r="G463">
        <v>8.92</v>
      </c>
      <c r="H463">
        <v>7.31</v>
      </c>
      <c r="I463">
        <v>8.74</v>
      </c>
      <c r="J463">
        <v>12.66</v>
      </c>
      <c r="K463">
        <v>6.06</v>
      </c>
      <c r="L463">
        <v>7.29</v>
      </c>
      <c r="M463">
        <v>14.74</v>
      </c>
      <c r="N463">
        <v>3.76</v>
      </c>
      <c r="O463">
        <v>6.51</v>
      </c>
      <c r="P463">
        <v>14.5</v>
      </c>
      <c r="Q463">
        <v>22</v>
      </c>
      <c r="R463">
        <v>8.64</v>
      </c>
      <c r="S463">
        <v>4.99</v>
      </c>
      <c r="T463">
        <v>7.3</v>
      </c>
      <c r="U463">
        <v>15.41</v>
      </c>
      <c r="V463">
        <v>0</v>
      </c>
      <c r="W463">
        <v>6.71</v>
      </c>
      <c r="X463">
        <v>9.59</v>
      </c>
      <c r="Y463">
        <v>17.420000000000002</v>
      </c>
      <c r="Z463">
        <v>11.93</v>
      </c>
      <c r="AB463" s="46"/>
      <c r="AD463" s="46"/>
    </row>
    <row r="464" spans="1:30" x14ac:dyDescent="0.3">
      <c r="A464">
        <v>121021404</v>
      </c>
      <c r="B464" t="s">
        <v>533</v>
      </c>
      <c r="C464">
        <v>7.2</v>
      </c>
      <c r="D464">
        <v>6.77</v>
      </c>
      <c r="E464">
        <v>6.56</v>
      </c>
      <c r="F464">
        <v>6.64</v>
      </c>
      <c r="G464">
        <v>10.210000000000001</v>
      </c>
      <c r="H464">
        <v>7.09</v>
      </c>
      <c r="I464">
        <v>7.55</v>
      </c>
      <c r="J464">
        <v>18.97</v>
      </c>
      <c r="K464">
        <v>6.22</v>
      </c>
      <c r="L464">
        <v>5.93</v>
      </c>
      <c r="M464">
        <v>9.02</v>
      </c>
      <c r="N464">
        <v>3.31</v>
      </c>
      <c r="O464">
        <v>6.59</v>
      </c>
      <c r="P464">
        <v>11.17</v>
      </c>
      <c r="Q464">
        <v>16.96</v>
      </c>
      <c r="R464">
        <v>10.59</v>
      </c>
      <c r="S464">
        <v>6.07</v>
      </c>
      <c r="T464">
        <v>6.44</v>
      </c>
      <c r="U464">
        <v>13.94</v>
      </c>
      <c r="V464" t="s">
        <v>73</v>
      </c>
      <c r="W464">
        <v>6.55</v>
      </c>
      <c r="X464">
        <v>13.88</v>
      </c>
      <c r="Y464">
        <v>14.25</v>
      </c>
      <c r="Z464">
        <v>15.47</v>
      </c>
      <c r="AB464" s="46"/>
      <c r="AD464" s="46"/>
    </row>
    <row r="465" spans="1:30" x14ac:dyDescent="0.3">
      <c r="A465">
        <v>121021406</v>
      </c>
      <c r="B465" t="s">
        <v>534</v>
      </c>
      <c r="C465">
        <v>6.54</v>
      </c>
      <c r="D465">
        <v>6.99</v>
      </c>
      <c r="E465">
        <v>5.18</v>
      </c>
      <c r="F465">
        <v>6.09</v>
      </c>
      <c r="G465">
        <v>8.7200000000000006</v>
      </c>
      <c r="H465">
        <v>5.73</v>
      </c>
      <c r="I465">
        <v>7.09</v>
      </c>
      <c r="J465">
        <v>22.06</v>
      </c>
      <c r="K465">
        <v>5.78</v>
      </c>
      <c r="L465">
        <v>4.5199999999999996</v>
      </c>
      <c r="M465">
        <v>12.63</v>
      </c>
      <c r="N465">
        <v>2.4900000000000002</v>
      </c>
      <c r="O465">
        <v>4.9000000000000004</v>
      </c>
      <c r="P465">
        <v>15.13</v>
      </c>
      <c r="Q465">
        <v>17.11</v>
      </c>
      <c r="R465">
        <v>8.1</v>
      </c>
      <c r="S465">
        <v>4.22</v>
      </c>
      <c r="T465">
        <v>4.8099999999999996</v>
      </c>
      <c r="U465">
        <v>13.66</v>
      </c>
      <c r="V465">
        <v>36.33</v>
      </c>
      <c r="W465">
        <v>6.49</v>
      </c>
      <c r="X465">
        <v>4.18</v>
      </c>
      <c r="Y465">
        <v>17.940000000000001</v>
      </c>
      <c r="Z465">
        <v>15.77</v>
      </c>
      <c r="AB465" s="46"/>
      <c r="AD465" s="46"/>
    </row>
    <row r="466" spans="1:30" x14ac:dyDescent="0.3">
      <c r="A466">
        <v>121021577</v>
      </c>
      <c r="B466" t="s">
        <v>535</v>
      </c>
      <c r="C466">
        <v>13.96</v>
      </c>
      <c r="D466">
        <v>14.87</v>
      </c>
      <c r="E466">
        <v>13.33</v>
      </c>
      <c r="F466">
        <v>12.9</v>
      </c>
      <c r="G466">
        <v>19.21</v>
      </c>
      <c r="H466">
        <v>12.76</v>
      </c>
      <c r="I466">
        <v>14.79</v>
      </c>
      <c r="J466">
        <v>23.07</v>
      </c>
      <c r="K466">
        <v>12.37</v>
      </c>
      <c r="L466">
        <v>12.26</v>
      </c>
      <c r="M466">
        <v>19.25</v>
      </c>
      <c r="N466">
        <v>4.09</v>
      </c>
      <c r="O466">
        <v>13.56</v>
      </c>
      <c r="P466">
        <v>26.06</v>
      </c>
      <c r="Q466">
        <v>34.450000000000003</v>
      </c>
      <c r="R466">
        <v>19.7</v>
      </c>
      <c r="S466">
        <v>9.01</v>
      </c>
      <c r="T466">
        <v>7.59</v>
      </c>
      <c r="U466">
        <v>17.600000000000001</v>
      </c>
      <c r="V466">
        <v>52.74</v>
      </c>
      <c r="W466">
        <v>11.53</v>
      </c>
      <c r="X466">
        <v>20.059999999999999</v>
      </c>
      <c r="Y466">
        <v>28.53</v>
      </c>
      <c r="Z466">
        <v>29.22</v>
      </c>
      <c r="AB466" s="46"/>
      <c r="AD466" s="46"/>
    </row>
    <row r="467" spans="1:30" x14ac:dyDescent="0.3">
      <c r="A467">
        <v>121021578</v>
      </c>
      <c r="B467" t="s">
        <v>536</v>
      </c>
      <c r="C467">
        <v>10.029999999999999</v>
      </c>
      <c r="D467">
        <v>10.06</v>
      </c>
      <c r="E467">
        <v>7.6</v>
      </c>
      <c r="F467">
        <v>9.3000000000000007</v>
      </c>
      <c r="G467">
        <v>14.52</v>
      </c>
      <c r="H467">
        <v>8.9600000000000009</v>
      </c>
      <c r="I467">
        <v>11.02</v>
      </c>
      <c r="J467">
        <v>27.55</v>
      </c>
      <c r="K467">
        <v>8.5500000000000007</v>
      </c>
      <c r="L467">
        <v>7.14</v>
      </c>
      <c r="M467">
        <v>15.41</v>
      </c>
      <c r="N467">
        <v>3.33</v>
      </c>
      <c r="O467">
        <v>9.7899999999999991</v>
      </c>
      <c r="P467">
        <v>23.86</v>
      </c>
      <c r="Q467">
        <v>21.45</v>
      </c>
      <c r="R467">
        <v>14.07</v>
      </c>
      <c r="S467">
        <v>5.46</v>
      </c>
      <c r="T467">
        <v>7.25</v>
      </c>
      <c r="U467">
        <v>16.440000000000001</v>
      </c>
      <c r="V467">
        <v>41.36</v>
      </c>
      <c r="W467">
        <v>8.7899999999999991</v>
      </c>
      <c r="X467">
        <v>11.33</v>
      </c>
      <c r="Y467">
        <v>20.88</v>
      </c>
      <c r="Z467">
        <v>21.65</v>
      </c>
      <c r="AB467" s="46"/>
      <c r="AD467" s="46"/>
    </row>
    <row r="468" spans="1:30" x14ac:dyDescent="0.3">
      <c r="A468">
        <v>121021579</v>
      </c>
      <c r="B468" t="s">
        <v>537</v>
      </c>
      <c r="C468">
        <v>10.78</v>
      </c>
      <c r="D468">
        <v>8.7799999999999994</v>
      </c>
      <c r="E468">
        <v>13.25</v>
      </c>
      <c r="F468">
        <v>9.83</v>
      </c>
      <c r="G468">
        <v>17.46</v>
      </c>
      <c r="H468">
        <v>11.18</v>
      </c>
      <c r="I468">
        <v>11.53</v>
      </c>
      <c r="J468">
        <v>21.35</v>
      </c>
      <c r="K468">
        <v>10.68</v>
      </c>
      <c r="L468">
        <v>6.67</v>
      </c>
      <c r="M468">
        <v>15.97</v>
      </c>
      <c r="N468">
        <v>3.99</v>
      </c>
      <c r="O468">
        <v>10.88</v>
      </c>
      <c r="P468">
        <v>22.17</v>
      </c>
      <c r="Q468">
        <v>28.19</v>
      </c>
      <c r="R468">
        <v>17.579999999999998</v>
      </c>
      <c r="S468">
        <v>7.74</v>
      </c>
      <c r="T468">
        <v>7.93</v>
      </c>
      <c r="U468">
        <v>13</v>
      </c>
      <c r="V468">
        <v>69.510000000000005</v>
      </c>
      <c r="W468">
        <v>8.85</v>
      </c>
      <c r="Y468">
        <v>23.79</v>
      </c>
      <c r="Z468">
        <v>21.78</v>
      </c>
      <c r="AB468" s="46"/>
      <c r="AD468" s="46"/>
    </row>
    <row r="469" spans="1:30" x14ac:dyDescent="0.3">
      <c r="A469">
        <v>121031407</v>
      </c>
      <c r="B469" t="s">
        <v>538</v>
      </c>
      <c r="C469">
        <v>8.35</v>
      </c>
      <c r="D469">
        <v>8.99</v>
      </c>
      <c r="E469">
        <v>10.91</v>
      </c>
      <c r="F469">
        <v>7.58</v>
      </c>
      <c r="G469">
        <v>7.84</v>
      </c>
      <c r="H469">
        <v>7.55</v>
      </c>
      <c r="I469">
        <v>8.84</v>
      </c>
      <c r="J469">
        <v>14.26</v>
      </c>
      <c r="K469">
        <v>6.54</v>
      </c>
      <c r="L469">
        <v>5.89</v>
      </c>
      <c r="M469">
        <v>14.48</v>
      </c>
      <c r="N469">
        <v>2.87</v>
      </c>
      <c r="O469">
        <v>8.0399999999999991</v>
      </c>
      <c r="P469">
        <v>21.23</v>
      </c>
      <c r="Q469">
        <v>21.96</v>
      </c>
      <c r="R469">
        <v>6.07</v>
      </c>
      <c r="S469">
        <v>3.64</v>
      </c>
      <c r="T469">
        <v>8.08</v>
      </c>
      <c r="U469">
        <v>14.6</v>
      </c>
      <c r="V469" t="s">
        <v>73</v>
      </c>
      <c r="W469">
        <v>7.61</v>
      </c>
      <c r="X469">
        <v>24.33</v>
      </c>
      <c r="Y469">
        <v>20.75</v>
      </c>
      <c r="Z469">
        <v>10.88</v>
      </c>
      <c r="AB469" s="46"/>
      <c r="AD469" s="46"/>
    </row>
    <row r="470" spans="1:30" x14ac:dyDescent="0.3">
      <c r="A470">
        <v>121031408</v>
      </c>
      <c r="B470" t="s">
        <v>539</v>
      </c>
      <c r="C470">
        <v>6.91</v>
      </c>
      <c r="D470">
        <v>6.89</v>
      </c>
      <c r="E470">
        <v>6.97</v>
      </c>
      <c r="F470">
        <v>6.34</v>
      </c>
      <c r="G470">
        <v>9.16</v>
      </c>
      <c r="H470">
        <v>6.2</v>
      </c>
      <c r="I470">
        <v>7.63</v>
      </c>
      <c r="J470">
        <v>14.51</v>
      </c>
      <c r="K470">
        <v>5.43</v>
      </c>
      <c r="L470">
        <v>4.3099999999999996</v>
      </c>
      <c r="M470">
        <v>12.17</v>
      </c>
      <c r="N470">
        <v>2.4900000000000002</v>
      </c>
      <c r="O470">
        <v>6.09</v>
      </c>
      <c r="P470">
        <v>15.2</v>
      </c>
      <c r="Q470">
        <v>18.809999999999999</v>
      </c>
      <c r="R470">
        <v>8.68</v>
      </c>
      <c r="S470">
        <v>3.05</v>
      </c>
      <c r="T470">
        <v>6.31</v>
      </c>
      <c r="U470">
        <v>12.92</v>
      </c>
      <c r="V470" t="s">
        <v>73</v>
      </c>
      <c r="W470">
        <v>5.4</v>
      </c>
      <c r="X470">
        <v>4.92</v>
      </c>
      <c r="Y470">
        <v>16.18</v>
      </c>
      <c r="Z470">
        <v>7.66</v>
      </c>
      <c r="AB470" s="46"/>
      <c r="AD470" s="46"/>
    </row>
    <row r="471" spans="1:30" x14ac:dyDescent="0.3">
      <c r="A471">
        <v>121031409</v>
      </c>
      <c r="B471" t="s">
        <v>540</v>
      </c>
      <c r="C471">
        <v>6.75</v>
      </c>
      <c r="D471">
        <v>6.97</v>
      </c>
      <c r="E471">
        <v>6.17</v>
      </c>
      <c r="F471">
        <v>6.31</v>
      </c>
      <c r="G471">
        <v>8.85</v>
      </c>
      <c r="H471">
        <v>5.95</v>
      </c>
      <c r="I471">
        <v>7.42</v>
      </c>
      <c r="J471">
        <v>16.04</v>
      </c>
      <c r="K471">
        <v>5.55</v>
      </c>
      <c r="L471">
        <v>4.68</v>
      </c>
      <c r="M471">
        <v>13.76</v>
      </c>
      <c r="N471">
        <v>2.77</v>
      </c>
      <c r="O471">
        <v>6.35</v>
      </c>
      <c r="P471">
        <v>10.55</v>
      </c>
      <c r="Q471">
        <v>18.09</v>
      </c>
      <c r="R471">
        <v>7.18</v>
      </c>
      <c r="S471">
        <v>3.82</v>
      </c>
      <c r="T471">
        <v>7.03</v>
      </c>
      <c r="U471">
        <v>11</v>
      </c>
      <c r="V471" t="s">
        <v>73</v>
      </c>
      <c r="W471">
        <v>5.33</v>
      </c>
      <c r="Y471">
        <v>17.809999999999999</v>
      </c>
      <c r="Z471">
        <v>12.52</v>
      </c>
      <c r="AB471" s="46"/>
      <c r="AD471" s="46"/>
    </row>
    <row r="472" spans="1:30" x14ac:dyDescent="0.3">
      <c r="A472">
        <v>121031410</v>
      </c>
      <c r="B472" t="s">
        <v>541</v>
      </c>
      <c r="C472">
        <v>7.76</v>
      </c>
      <c r="D472">
        <v>9.14</v>
      </c>
      <c r="E472">
        <v>6.04</v>
      </c>
      <c r="F472">
        <v>7.13</v>
      </c>
      <c r="G472">
        <v>9.09</v>
      </c>
      <c r="H472">
        <v>6.44</v>
      </c>
      <c r="I472">
        <v>8.26</v>
      </c>
      <c r="J472">
        <v>10.77</v>
      </c>
      <c r="K472">
        <v>7.41</v>
      </c>
      <c r="L472">
        <v>5.25</v>
      </c>
      <c r="M472">
        <v>16.11</v>
      </c>
      <c r="N472">
        <v>3.16</v>
      </c>
      <c r="O472">
        <v>6.76</v>
      </c>
      <c r="P472">
        <v>13.1</v>
      </c>
      <c r="Q472">
        <v>19.21</v>
      </c>
      <c r="R472">
        <v>7.73</v>
      </c>
      <c r="S472">
        <v>4.3899999999999997</v>
      </c>
      <c r="T472">
        <v>8.1999999999999993</v>
      </c>
      <c r="U472">
        <v>13.94</v>
      </c>
      <c r="V472" t="s">
        <v>73</v>
      </c>
      <c r="W472">
        <v>6.9</v>
      </c>
      <c r="Y472">
        <v>18.52</v>
      </c>
      <c r="Z472">
        <v>11.55</v>
      </c>
      <c r="AB472" s="46"/>
      <c r="AD472" s="46"/>
    </row>
    <row r="473" spans="1:30" x14ac:dyDescent="0.3">
      <c r="A473">
        <v>121031411</v>
      </c>
      <c r="B473" t="s">
        <v>542</v>
      </c>
      <c r="C473">
        <v>5.74</v>
      </c>
      <c r="D473">
        <v>5</v>
      </c>
      <c r="E473">
        <v>5.08</v>
      </c>
      <c r="F473">
        <v>5.27</v>
      </c>
      <c r="G473">
        <v>8.64</v>
      </c>
      <c r="H473">
        <v>5.34</v>
      </c>
      <c r="I473">
        <v>6.51</v>
      </c>
      <c r="J473">
        <v>13.81</v>
      </c>
      <c r="K473">
        <v>6.96</v>
      </c>
      <c r="L473">
        <v>3.12</v>
      </c>
      <c r="M473">
        <v>11.01</v>
      </c>
      <c r="N473">
        <v>2.19</v>
      </c>
      <c r="O473">
        <v>5.5</v>
      </c>
      <c r="P473">
        <v>16.03</v>
      </c>
      <c r="Q473">
        <v>13.83</v>
      </c>
      <c r="R473">
        <v>8.09</v>
      </c>
      <c r="S473">
        <v>3.2</v>
      </c>
      <c r="T473">
        <v>5.28</v>
      </c>
      <c r="U473">
        <v>11.5</v>
      </c>
      <c r="V473" t="s">
        <v>73</v>
      </c>
      <c r="W473">
        <v>6.15</v>
      </c>
      <c r="X473">
        <v>0</v>
      </c>
      <c r="Y473">
        <v>17.09</v>
      </c>
      <c r="Z473">
        <v>9.49</v>
      </c>
      <c r="AB473" s="46"/>
      <c r="AD473" s="46"/>
    </row>
    <row r="474" spans="1:30" x14ac:dyDescent="0.3">
      <c r="A474">
        <v>121031412</v>
      </c>
      <c r="B474" t="s">
        <v>543</v>
      </c>
      <c r="C474">
        <v>6.32</v>
      </c>
      <c r="D474">
        <v>7.49</v>
      </c>
      <c r="E474">
        <v>4.42</v>
      </c>
      <c r="F474">
        <v>5.62</v>
      </c>
      <c r="G474">
        <v>9.01</v>
      </c>
      <c r="H474">
        <v>5.08</v>
      </c>
      <c r="I474">
        <v>6.95</v>
      </c>
      <c r="J474">
        <v>10.55</v>
      </c>
      <c r="K474">
        <v>7.55</v>
      </c>
      <c r="L474">
        <v>4.62</v>
      </c>
      <c r="M474">
        <v>13.76</v>
      </c>
      <c r="N474">
        <v>2.62</v>
      </c>
      <c r="O474">
        <v>5.83</v>
      </c>
      <c r="P474">
        <v>5.86</v>
      </c>
      <c r="Q474">
        <v>14.84</v>
      </c>
      <c r="R474">
        <v>7.82</v>
      </c>
      <c r="S474">
        <v>3.77</v>
      </c>
      <c r="T474">
        <v>5.86</v>
      </c>
      <c r="U474">
        <v>12.45</v>
      </c>
      <c r="V474" t="s">
        <v>73</v>
      </c>
      <c r="W474">
        <v>5.71</v>
      </c>
      <c r="X474">
        <v>8.06</v>
      </c>
      <c r="Y474">
        <v>17.64</v>
      </c>
      <c r="Z474">
        <v>12.13</v>
      </c>
      <c r="AB474" s="46"/>
      <c r="AD474" s="46"/>
    </row>
    <row r="475" spans="1:30" x14ac:dyDescent="0.3">
      <c r="A475">
        <v>121041413</v>
      </c>
      <c r="B475" t="s">
        <v>544</v>
      </c>
      <c r="C475">
        <v>5.68</v>
      </c>
      <c r="D475">
        <v>3.73</v>
      </c>
      <c r="E475">
        <v>7.8</v>
      </c>
      <c r="F475">
        <v>5.21</v>
      </c>
      <c r="G475">
        <v>8.91</v>
      </c>
      <c r="H475">
        <v>5.49</v>
      </c>
      <c r="I475">
        <v>6.69</v>
      </c>
      <c r="J475">
        <v>13.2</v>
      </c>
      <c r="K475">
        <v>4.3099999999999996</v>
      </c>
      <c r="L475">
        <v>2.38</v>
      </c>
      <c r="M475">
        <v>6.61</v>
      </c>
      <c r="N475">
        <v>1.63</v>
      </c>
      <c r="O475">
        <v>6.66</v>
      </c>
      <c r="P475">
        <v>22.73</v>
      </c>
      <c r="Q475">
        <v>23.03</v>
      </c>
      <c r="R475">
        <v>7.59</v>
      </c>
      <c r="S475">
        <v>3.45</v>
      </c>
      <c r="T475">
        <v>3.78</v>
      </c>
      <c r="U475">
        <v>7.7</v>
      </c>
      <c r="V475">
        <v>50.91</v>
      </c>
      <c r="W475">
        <v>4.82</v>
      </c>
      <c r="X475">
        <v>5.13</v>
      </c>
      <c r="Y475">
        <v>11.96</v>
      </c>
      <c r="Z475">
        <v>18.329999999999998</v>
      </c>
      <c r="AB475" s="46"/>
      <c r="AD475" s="46"/>
    </row>
    <row r="476" spans="1:30" x14ac:dyDescent="0.3">
      <c r="A476">
        <v>121041414</v>
      </c>
      <c r="B476" t="s">
        <v>545</v>
      </c>
      <c r="C476">
        <v>5.34</v>
      </c>
      <c r="D476">
        <v>2.6</v>
      </c>
      <c r="E476">
        <v>9.9700000000000006</v>
      </c>
      <c r="F476">
        <v>4.59</v>
      </c>
      <c r="G476">
        <v>9.52</v>
      </c>
      <c r="H476">
        <v>5.01</v>
      </c>
      <c r="I476">
        <v>6.56</v>
      </c>
      <c r="J476">
        <v>11.26</v>
      </c>
      <c r="K476">
        <v>4.22</v>
      </c>
      <c r="L476">
        <v>1.53</v>
      </c>
      <c r="M476">
        <v>6.27</v>
      </c>
      <c r="N476">
        <v>1.46</v>
      </c>
      <c r="O476">
        <v>7.67</v>
      </c>
      <c r="P476">
        <v>20.43</v>
      </c>
      <c r="Q476">
        <v>23.42</v>
      </c>
      <c r="R476">
        <v>8.2799999999999994</v>
      </c>
      <c r="S476">
        <v>3.45</v>
      </c>
      <c r="T476">
        <v>4.82</v>
      </c>
      <c r="U476">
        <v>5.24</v>
      </c>
      <c r="V476">
        <v>64.44</v>
      </c>
      <c r="W476">
        <v>4.71</v>
      </c>
      <c r="X476">
        <v>8.08</v>
      </c>
      <c r="Y476">
        <v>15.05</v>
      </c>
      <c r="Z476">
        <v>22.32</v>
      </c>
      <c r="AB476" s="46"/>
      <c r="AD476" s="46"/>
    </row>
    <row r="477" spans="1:30" x14ac:dyDescent="0.3">
      <c r="A477">
        <v>121041416</v>
      </c>
      <c r="B477" t="s">
        <v>546</v>
      </c>
      <c r="C477">
        <v>8.0500000000000007</v>
      </c>
      <c r="D477">
        <v>6.57</v>
      </c>
      <c r="E477">
        <v>9.19</v>
      </c>
      <c r="F477">
        <v>6.99</v>
      </c>
      <c r="G477">
        <v>13.83</v>
      </c>
      <c r="H477">
        <v>7.67</v>
      </c>
      <c r="I477">
        <v>8.84</v>
      </c>
      <c r="J477">
        <v>14.79</v>
      </c>
      <c r="K477">
        <v>5.49</v>
      </c>
      <c r="L477">
        <v>2.79</v>
      </c>
      <c r="M477">
        <v>10.74</v>
      </c>
      <c r="N477">
        <v>1.57</v>
      </c>
      <c r="O477">
        <v>9.33</v>
      </c>
      <c r="P477">
        <v>27.8</v>
      </c>
      <c r="Q477">
        <v>31.89</v>
      </c>
      <c r="R477">
        <v>14.08</v>
      </c>
      <c r="S477">
        <v>3.37</v>
      </c>
      <c r="T477">
        <v>5.43</v>
      </c>
      <c r="U477">
        <v>8.25</v>
      </c>
      <c r="V477">
        <v>76.3</v>
      </c>
      <c r="W477">
        <v>5.71</v>
      </c>
      <c r="X477">
        <v>5.13</v>
      </c>
      <c r="Y477">
        <v>32.51</v>
      </c>
      <c r="Z477">
        <v>30.13</v>
      </c>
      <c r="AB477" s="46"/>
      <c r="AD477" s="46"/>
    </row>
    <row r="478" spans="1:30" x14ac:dyDescent="0.3">
      <c r="A478">
        <v>121041417</v>
      </c>
      <c r="B478" t="s">
        <v>547</v>
      </c>
      <c r="C478">
        <v>5.55</v>
      </c>
      <c r="D478">
        <v>2.63</v>
      </c>
      <c r="E478">
        <v>13.77</v>
      </c>
      <c r="F478">
        <v>4.4400000000000004</v>
      </c>
      <c r="G478">
        <v>9.24</v>
      </c>
      <c r="H478">
        <v>5.18</v>
      </c>
      <c r="I478">
        <v>6.62</v>
      </c>
      <c r="J478">
        <v>9.01</v>
      </c>
      <c r="K478">
        <v>4.9000000000000004</v>
      </c>
      <c r="L478">
        <v>0.84</v>
      </c>
      <c r="M478">
        <v>7.43</v>
      </c>
      <c r="N478">
        <v>1.39</v>
      </c>
      <c r="O478">
        <v>8.42</v>
      </c>
      <c r="P478">
        <v>26.2</v>
      </c>
      <c r="Q478">
        <v>23.73</v>
      </c>
      <c r="R478">
        <v>8.44</v>
      </c>
      <c r="S478">
        <v>3.9</v>
      </c>
      <c r="T478">
        <v>8.2799999999999994</v>
      </c>
      <c r="U478">
        <v>4.92</v>
      </c>
      <c r="V478">
        <v>30.95</v>
      </c>
      <c r="W478">
        <v>4.0599999999999996</v>
      </c>
      <c r="X478">
        <v>7.69</v>
      </c>
      <c r="Y478">
        <v>19.5</v>
      </c>
      <c r="Z478">
        <v>19.05</v>
      </c>
      <c r="AB478" s="46"/>
      <c r="AD478" s="46"/>
    </row>
    <row r="479" spans="1:30" x14ac:dyDescent="0.3">
      <c r="A479">
        <v>121041688</v>
      </c>
      <c r="B479" t="s">
        <v>548</v>
      </c>
      <c r="C479">
        <v>5.01</v>
      </c>
      <c r="D479">
        <v>3.29</v>
      </c>
      <c r="E479">
        <v>5.7</v>
      </c>
      <c r="F479">
        <v>4.83</v>
      </c>
      <c r="G479">
        <v>6.96</v>
      </c>
      <c r="H479">
        <v>4.88</v>
      </c>
      <c r="I479">
        <v>5.85</v>
      </c>
      <c r="J479">
        <v>13.03</v>
      </c>
      <c r="K479">
        <v>3.94</v>
      </c>
      <c r="L479">
        <v>1.4</v>
      </c>
      <c r="M479">
        <v>7.31</v>
      </c>
      <c r="N479">
        <v>1.78</v>
      </c>
      <c r="O479">
        <v>5.01</v>
      </c>
      <c r="P479">
        <v>18.93</v>
      </c>
      <c r="Q479">
        <v>16.64</v>
      </c>
      <c r="R479">
        <v>6.59</v>
      </c>
      <c r="S479">
        <v>2.72</v>
      </c>
      <c r="T479">
        <v>4.3499999999999996</v>
      </c>
      <c r="U479">
        <v>8.06</v>
      </c>
      <c r="V479">
        <v>19.440000000000001</v>
      </c>
      <c r="W479">
        <v>5.0199999999999996</v>
      </c>
      <c r="Y479">
        <v>14.88</v>
      </c>
      <c r="Z479">
        <v>16.62</v>
      </c>
      <c r="AB479" s="46"/>
      <c r="AD479" s="46"/>
    </row>
    <row r="480" spans="1:30" x14ac:dyDescent="0.3">
      <c r="A480">
        <v>121041689</v>
      </c>
      <c r="B480" t="s">
        <v>549</v>
      </c>
      <c r="C480">
        <v>5.0599999999999996</v>
      </c>
      <c r="D480">
        <v>3.02</v>
      </c>
      <c r="E480">
        <v>7.16</v>
      </c>
      <c r="F480">
        <v>4.84</v>
      </c>
      <c r="G480">
        <v>7.12</v>
      </c>
      <c r="H480">
        <v>5.43</v>
      </c>
      <c r="I480">
        <v>5.65</v>
      </c>
      <c r="J480">
        <v>13.69</v>
      </c>
      <c r="K480">
        <v>5.38</v>
      </c>
      <c r="L480">
        <v>1.55</v>
      </c>
      <c r="M480">
        <v>7.96</v>
      </c>
      <c r="N480">
        <v>1.55</v>
      </c>
      <c r="O480">
        <v>5.63</v>
      </c>
      <c r="P480">
        <v>22.11</v>
      </c>
      <c r="Q480">
        <v>18.02</v>
      </c>
      <c r="R480">
        <v>6.55</v>
      </c>
      <c r="S480">
        <v>2.76</v>
      </c>
      <c r="T480">
        <v>3.33</v>
      </c>
      <c r="U480">
        <v>9.11</v>
      </c>
      <c r="V480" t="s">
        <v>73</v>
      </c>
      <c r="W480">
        <v>4.37</v>
      </c>
      <c r="X480">
        <v>11.75</v>
      </c>
      <c r="Y480">
        <v>19.28</v>
      </c>
      <c r="Z480">
        <v>6.96</v>
      </c>
      <c r="AB480" s="46"/>
      <c r="AD480" s="46"/>
    </row>
    <row r="481" spans="1:30" x14ac:dyDescent="0.3">
      <c r="A481">
        <v>122011418</v>
      </c>
      <c r="B481" t="s">
        <v>550</v>
      </c>
      <c r="C481">
        <v>5.1100000000000003</v>
      </c>
      <c r="D481">
        <v>4.54</v>
      </c>
      <c r="E481">
        <v>5.36</v>
      </c>
      <c r="F481">
        <v>4.5599999999999996</v>
      </c>
      <c r="G481">
        <v>8.0500000000000007</v>
      </c>
      <c r="H481">
        <v>4.24</v>
      </c>
      <c r="I481">
        <v>6.31</v>
      </c>
      <c r="J481">
        <v>11.81</v>
      </c>
      <c r="K481">
        <v>5.8</v>
      </c>
      <c r="L481">
        <v>2.38</v>
      </c>
      <c r="M481">
        <v>11.1</v>
      </c>
      <c r="N481">
        <v>1.73</v>
      </c>
      <c r="O481">
        <v>4.6399999999999997</v>
      </c>
      <c r="P481">
        <v>14.62</v>
      </c>
      <c r="Q481">
        <v>15.06</v>
      </c>
      <c r="R481">
        <v>7.82</v>
      </c>
      <c r="S481">
        <v>3.49</v>
      </c>
      <c r="T481">
        <v>3.81</v>
      </c>
      <c r="U481">
        <v>9.14</v>
      </c>
      <c r="V481">
        <v>63.19</v>
      </c>
      <c r="W481">
        <v>4.74</v>
      </c>
      <c r="X481">
        <v>12.76</v>
      </c>
      <c r="Y481">
        <v>16.739999999999998</v>
      </c>
      <c r="Z481">
        <v>18.03</v>
      </c>
      <c r="AB481" s="46"/>
      <c r="AD481" s="46"/>
    </row>
    <row r="482" spans="1:30" x14ac:dyDescent="0.3">
      <c r="A482">
        <v>122011419</v>
      </c>
      <c r="B482" t="s">
        <v>551</v>
      </c>
      <c r="C482">
        <v>5.08</v>
      </c>
      <c r="D482">
        <v>4.0599999999999996</v>
      </c>
      <c r="E482">
        <v>7.05</v>
      </c>
      <c r="F482">
        <v>4.5599999999999996</v>
      </c>
      <c r="G482">
        <v>7.56</v>
      </c>
      <c r="H482">
        <v>4.6500000000000004</v>
      </c>
      <c r="I482">
        <v>5.91</v>
      </c>
      <c r="J482">
        <v>14.09</v>
      </c>
      <c r="K482">
        <v>2.96</v>
      </c>
      <c r="L482">
        <v>1.83</v>
      </c>
      <c r="M482">
        <v>7.93</v>
      </c>
      <c r="N482">
        <v>1.27</v>
      </c>
      <c r="O482">
        <v>5.33</v>
      </c>
      <c r="P482">
        <v>18.62</v>
      </c>
      <c r="Q482">
        <v>22.36</v>
      </c>
      <c r="R482">
        <v>6.91</v>
      </c>
      <c r="S482">
        <v>2.87</v>
      </c>
      <c r="T482">
        <v>3.54</v>
      </c>
      <c r="U482">
        <v>5.62</v>
      </c>
      <c r="V482">
        <v>67.06</v>
      </c>
      <c r="W482">
        <v>4.45</v>
      </c>
      <c r="X482">
        <v>0</v>
      </c>
      <c r="Y482">
        <v>7.6</v>
      </c>
      <c r="Z482">
        <v>21.74</v>
      </c>
      <c r="AB482" s="46"/>
      <c r="AD482" s="46"/>
    </row>
    <row r="483" spans="1:30" x14ac:dyDescent="0.3">
      <c r="A483">
        <v>122021420</v>
      </c>
      <c r="B483" t="s">
        <v>552</v>
      </c>
      <c r="C483">
        <v>7.7</v>
      </c>
      <c r="D483">
        <v>9.41</v>
      </c>
      <c r="E483">
        <v>5.0199999999999996</v>
      </c>
      <c r="F483">
        <v>7.5</v>
      </c>
      <c r="G483">
        <v>8.1300000000000008</v>
      </c>
      <c r="H483">
        <v>6.52</v>
      </c>
      <c r="I483">
        <v>8.1300000000000008</v>
      </c>
      <c r="J483">
        <v>13.18</v>
      </c>
      <c r="K483">
        <v>6.51</v>
      </c>
      <c r="L483">
        <v>6.01</v>
      </c>
      <c r="M483">
        <v>14.61</v>
      </c>
      <c r="N483">
        <v>3.75</v>
      </c>
      <c r="O483">
        <v>5.36</v>
      </c>
      <c r="P483">
        <v>13.37</v>
      </c>
      <c r="Q483">
        <v>19.690000000000001</v>
      </c>
      <c r="R483">
        <v>7.84</v>
      </c>
      <c r="S483">
        <v>3.89</v>
      </c>
      <c r="T483">
        <v>8.65</v>
      </c>
      <c r="U483">
        <v>15.97</v>
      </c>
      <c r="V483" t="s">
        <v>73</v>
      </c>
      <c r="W483">
        <v>6.58</v>
      </c>
      <c r="X483">
        <v>0</v>
      </c>
      <c r="Z483">
        <v>13.52</v>
      </c>
      <c r="AB483" s="46"/>
      <c r="AD483" s="46"/>
    </row>
    <row r="484" spans="1:30" x14ac:dyDescent="0.3">
      <c r="A484">
        <v>122021421</v>
      </c>
      <c r="B484" t="s">
        <v>553</v>
      </c>
      <c r="C484">
        <v>6.32</v>
      </c>
      <c r="D484">
        <v>6.58</v>
      </c>
      <c r="E484">
        <v>3.48</v>
      </c>
      <c r="F484">
        <v>5.63</v>
      </c>
      <c r="G484">
        <v>9.3800000000000008</v>
      </c>
      <c r="H484">
        <v>5.55</v>
      </c>
      <c r="I484">
        <v>7.01</v>
      </c>
      <c r="J484">
        <v>12.83</v>
      </c>
      <c r="K484">
        <v>6.98</v>
      </c>
      <c r="L484">
        <v>5.79</v>
      </c>
      <c r="M484">
        <v>7.57</v>
      </c>
      <c r="N484">
        <v>2.87</v>
      </c>
      <c r="O484">
        <v>4.9400000000000004</v>
      </c>
      <c r="P484">
        <v>16.2</v>
      </c>
      <c r="Q484">
        <v>12.87</v>
      </c>
      <c r="R484">
        <v>9.52</v>
      </c>
      <c r="S484">
        <v>3.34</v>
      </c>
      <c r="T484">
        <v>6.41</v>
      </c>
      <c r="U484">
        <v>11.39</v>
      </c>
      <c r="V484" t="s">
        <v>73</v>
      </c>
      <c r="W484">
        <v>6.63</v>
      </c>
      <c r="X484">
        <v>0</v>
      </c>
      <c r="Y484">
        <v>19.72</v>
      </c>
      <c r="Z484">
        <v>11.28</v>
      </c>
      <c r="AB484" s="46"/>
      <c r="AD484" s="46"/>
    </row>
    <row r="485" spans="1:30" x14ac:dyDescent="0.3">
      <c r="A485">
        <v>122021422</v>
      </c>
      <c r="B485" t="s">
        <v>554</v>
      </c>
      <c r="C485">
        <v>6.69</v>
      </c>
      <c r="D485">
        <v>6.82</v>
      </c>
      <c r="E485">
        <v>5.9</v>
      </c>
      <c r="F485">
        <v>6.34</v>
      </c>
      <c r="G485">
        <v>8.14</v>
      </c>
      <c r="H485">
        <v>5.94</v>
      </c>
      <c r="I485">
        <v>7.37</v>
      </c>
      <c r="J485">
        <v>14.79</v>
      </c>
      <c r="K485">
        <v>5.76</v>
      </c>
      <c r="L485">
        <v>4.5</v>
      </c>
      <c r="M485">
        <v>9.92</v>
      </c>
      <c r="N485">
        <v>3.07</v>
      </c>
      <c r="O485">
        <v>5.61</v>
      </c>
      <c r="P485">
        <v>20.51</v>
      </c>
      <c r="Q485">
        <v>18.77</v>
      </c>
      <c r="R485">
        <v>7.5</v>
      </c>
      <c r="S485">
        <v>3.57</v>
      </c>
      <c r="T485">
        <v>6.27</v>
      </c>
      <c r="U485">
        <v>13.06</v>
      </c>
      <c r="V485" t="s">
        <v>73</v>
      </c>
      <c r="W485">
        <v>5.41</v>
      </c>
      <c r="X485">
        <v>6.9</v>
      </c>
      <c r="Y485">
        <v>4.62</v>
      </c>
      <c r="Z485">
        <v>13.78</v>
      </c>
      <c r="AB485" s="46"/>
      <c r="AD485" s="46"/>
    </row>
    <row r="486" spans="1:30" x14ac:dyDescent="0.3">
      <c r="A486">
        <v>122021690</v>
      </c>
      <c r="B486" t="s">
        <v>555</v>
      </c>
      <c r="C486">
        <v>7.37</v>
      </c>
      <c r="D486">
        <v>7.84</v>
      </c>
      <c r="E486">
        <v>6.36</v>
      </c>
      <c r="F486">
        <v>6.37</v>
      </c>
      <c r="G486">
        <v>10.11</v>
      </c>
      <c r="H486">
        <v>6.85</v>
      </c>
      <c r="I486">
        <v>7.63</v>
      </c>
      <c r="J486">
        <v>16.63</v>
      </c>
      <c r="K486">
        <v>6.43</v>
      </c>
      <c r="L486">
        <v>6.26</v>
      </c>
      <c r="M486">
        <v>7.32</v>
      </c>
      <c r="N486">
        <v>3.33</v>
      </c>
      <c r="O486">
        <v>5.43</v>
      </c>
      <c r="P486">
        <v>15.89</v>
      </c>
      <c r="Q486">
        <v>17.86</v>
      </c>
      <c r="R486">
        <v>10.43</v>
      </c>
      <c r="S486">
        <v>4.8600000000000003</v>
      </c>
      <c r="T486">
        <v>7.38</v>
      </c>
      <c r="U486">
        <v>10.63</v>
      </c>
      <c r="V486" t="s">
        <v>73</v>
      </c>
      <c r="W486">
        <v>7.07</v>
      </c>
      <c r="X486">
        <v>2.46</v>
      </c>
      <c r="Y486">
        <v>13.59</v>
      </c>
      <c r="Z486">
        <v>12.02</v>
      </c>
      <c r="AB486" s="46"/>
      <c r="AD486" s="46"/>
    </row>
    <row r="487" spans="1:30" x14ac:dyDescent="0.3">
      <c r="A487">
        <v>122021691</v>
      </c>
      <c r="B487" t="s">
        <v>556</v>
      </c>
      <c r="C487">
        <v>8.16</v>
      </c>
      <c r="D487">
        <v>9.2899999999999991</v>
      </c>
      <c r="E487">
        <v>5.85</v>
      </c>
      <c r="F487">
        <v>7.72</v>
      </c>
      <c r="G487">
        <v>9.99</v>
      </c>
      <c r="H487">
        <v>6.73</v>
      </c>
      <c r="I487">
        <v>8.9499999999999993</v>
      </c>
      <c r="J487">
        <v>15.37</v>
      </c>
      <c r="K487">
        <v>6.41</v>
      </c>
      <c r="L487">
        <v>6.06</v>
      </c>
      <c r="M487">
        <v>11.98</v>
      </c>
      <c r="N487">
        <v>3.85</v>
      </c>
      <c r="O487">
        <v>6.59</v>
      </c>
      <c r="P487">
        <v>12.5</v>
      </c>
      <c r="Q487">
        <v>21.76</v>
      </c>
      <c r="R487">
        <v>9.6199999999999992</v>
      </c>
      <c r="S487">
        <v>5.16</v>
      </c>
      <c r="T487">
        <v>8.4700000000000006</v>
      </c>
      <c r="U487">
        <v>11.81</v>
      </c>
      <c r="V487" t="s">
        <v>73</v>
      </c>
      <c r="W487">
        <v>5.53</v>
      </c>
      <c r="X487">
        <v>0</v>
      </c>
      <c r="Y487">
        <v>9.4</v>
      </c>
      <c r="Z487">
        <v>11.18</v>
      </c>
      <c r="AB487" s="46"/>
      <c r="AD487" s="46"/>
    </row>
    <row r="488" spans="1:30" ht="16.2" customHeight="1" x14ac:dyDescent="0.3">
      <c r="A488">
        <v>122031424</v>
      </c>
      <c r="B488" t="s">
        <v>557</v>
      </c>
      <c r="C488">
        <v>9.2799999999999994</v>
      </c>
      <c r="D488">
        <v>8.93</v>
      </c>
      <c r="E488">
        <v>7.39</v>
      </c>
      <c r="F488">
        <v>9.0299999999999994</v>
      </c>
      <c r="G488">
        <v>12.11</v>
      </c>
      <c r="H488">
        <v>8.59</v>
      </c>
      <c r="I488">
        <v>10.16</v>
      </c>
      <c r="J488">
        <v>29.36</v>
      </c>
      <c r="K488">
        <v>7.48</v>
      </c>
      <c r="L488">
        <v>6.87</v>
      </c>
      <c r="M488">
        <v>13.9</v>
      </c>
      <c r="N488">
        <v>3.01</v>
      </c>
      <c r="O488">
        <v>6.72</v>
      </c>
      <c r="P488">
        <v>29.95</v>
      </c>
      <c r="Q488">
        <v>23.78</v>
      </c>
      <c r="R488">
        <v>12.62</v>
      </c>
      <c r="S488">
        <v>4.47</v>
      </c>
      <c r="T488">
        <v>6.32</v>
      </c>
      <c r="U488">
        <v>11.34</v>
      </c>
      <c r="V488">
        <v>50.34</v>
      </c>
      <c r="W488">
        <v>8.61</v>
      </c>
      <c r="X488">
        <v>18.57</v>
      </c>
      <c r="Y488">
        <v>23.66</v>
      </c>
      <c r="Z488">
        <v>30.8</v>
      </c>
      <c r="AB488" s="46"/>
      <c r="AD488" s="46"/>
    </row>
    <row r="489" spans="1:30" x14ac:dyDescent="0.3">
      <c r="A489">
        <v>122031425</v>
      </c>
      <c r="B489" t="s">
        <v>558</v>
      </c>
      <c r="C489">
        <v>7.62</v>
      </c>
      <c r="D489">
        <v>6.92</v>
      </c>
      <c r="E489">
        <v>4</v>
      </c>
      <c r="F489">
        <v>7.32</v>
      </c>
      <c r="G489">
        <v>11.84</v>
      </c>
      <c r="H489">
        <v>6.85</v>
      </c>
      <c r="I489">
        <v>8.7899999999999991</v>
      </c>
      <c r="J489">
        <v>17.809999999999999</v>
      </c>
      <c r="K489">
        <v>8.83</v>
      </c>
      <c r="L489">
        <v>6.61</v>
      </c>
      <c r="M489">
        <v>6.32</v>
      </c>
      <c r="N489">
        <v>4.04</v>
      </c>
      <c r="O489">
        <v>5.09</v>
      </c>
      <c r="P489">
        <v>18.399999999999999</v>
      </c>
      <c r="Q489">
        <v>16.57</v>
      </c>
      <c r="R489">
        <v>12.1</v>
      </c>
      <c r="S489">
        <v>4.93</v>
      </c>
      <c r="T489">
        <v>7.35</v>
      </c>
      <c r="U489">
        <v>10.08</v>
      </c>
      <c r="V489" t="s">
        <v>73</v>
      </c>
      <c r="W489">
        <v>6.87</v>
      </c>
      <c r="X489">
        <v>3.7</v>
      </c>
      <c r="Y489">
        <v>16.97</v>
      </c>
      <c r="Z489">
        <v>0</v>
      </c>
      <c r="AB489" s="46"/>
      <c r="AD489" s="46"/>
    </row>
    <row r="490" spans="1:30" x14ac:dyDescent="0.3">
      <c r="A490">
        <v>122031427</v>
      </c>
      <c r="B490" t="s">
        <v>559</v>
      </c>
      <c r="C490">
        <v>6.54</v>
      </c>
      <c r="D490">
        <v>6.34</v>
      </c>
      <c r="E490">
        <v>4.72</v>
      </c>
      <c r="F490">
        <v>5.77</v>
      </c>
      <c r="G490">
        <v>10.71</v>
      </c>
      <c r="H490">
        <v>5.87</v>
      </c>
      <c r="I490">
        <v>7.3</v>
      </c>
      <c r="J490">
        <v>20.63</v>
      </c>
      <c r="K490">
        <v>7.59</v>
      </c>
      <c r="L490">
        <v>4.0999999999999996</v>
      </c>
      <c r="M490">
        <v>11.56</v>
      </c>
      <c r="N490">
        <v>2.62</v>
      </c>
      <c r="O490">
        <v>4.8099999999999996</v>
      </c>
      <c r="P490">
        <v>15.59</v>
      </c>
      <c r="Q490">
        <v>14.96</v>
      </c>
      <c r="R490">
        <v>10.55</v>
      </c>
      <c r="S490">
        <v>3.85</v>
      </c>
      <c r="T490">
        <v>5.46</v>
      </c>
      <c r="U490">
        <v>11.13</v>
      </c>
      <c r="V490">
        <v>63.01</v>
      </c>
      <c r="W490">
        <v>7.18</v>
      </c>
      <c r="X490">
        <v>0</v>
      </c>
      <c r="Y490">
        <v>17.489999999999998</v>
      </c>
      <c r="Z490">
        <v>20.65</v>
      </c>
      <c r="AB490" s="46"/>
      <c r="AD490" s="46"/>
    </row>
    <row r="491" spans="1:30" x14ac:dyDescent="0.3">
      <c r="A491">
        <v>122031429</v>
      </c>
      <c r="B491" t="s">
        <v>560</v>
      </c>
      <c r="C491">
        <v>5.83</v>
      </c>
      <c r="D491">
        <v>4.25</v>
      </c>
      <c r="E491">
        <v>6.77</v>
      </c>
      <c r="F491">
        <v>5.6</v>
      </c>
      <c r="G491">
        <v>8.8699999999999992</v>
      </c>
      <c r="H491">
        <v>5.6</v>
      </c>
      <c r="I491">
        <v>6.85</v>
      </c>
      <c r="J491">
        <v>14.69</v>
      </c>
      <c r="K491">
        <v>4.62</v>
      </c>
      <c r="L491">
        <v>3.26</v>
      </c>
      <c r="M491">
        <v>7.16</v>
      </c>
      <c r="N491">
        <v>2.34</v>
      </c>
      <c r="O491">
        <v>5.85</v>
      </c>
      <c r="P491">
        <v>18.97</v>
      </c>
      <c r="Q491">
        <v>19.850000000000001</v>
      </c>
      <c r="R491">
        <v>8.7799999999999994</v>
      </c>
      <c r="S491">
        <v>3.61</v>
      </c>
      <c r="T491">
        <v>4.5599999999999996</v>
      </c>
      <c r="U491">
        <v>8.08</v>
      </c>
      <c r="V491">
        <v>52.7</v>
      </c>
      <c r="W491">
        <v>4.4800000000000004</v>
      </c>
      <c r="X491">
        <v>3.91</v>
      </c>
      <c r="Y491">
        <v>18.8</v>
      </c>
      <c r="Z491">
        <v>20.68</v>
      </c>
      <c r="AB491" s="46"/>
      <c r="AD491" s="46"/>
    </row>
    <row r="492" spans="1:30" x14ac:dyDescent="0.3">
      <c r="A492">
        <v>122031430</v>
      </c>
      <c r="B492" t="s">
        <v>561</v>
      </c>
      <c r="C492">
        <v>6.96</v>
      </c>
      <c r="D492">
        <v>5.48</v>
      </c>
      <c r="E492">
        <v>6.61</v>
      </c>
      <c r="F492">
        <v>6.51</v>
      </c>
      <c r="G492">
        <v>12.04</v>
      </c>
      <c r="H492">
        <v>6.65</v>
      </c>
      <c r="I492">
        <v>8.2100000000000009</v>
      </c>
      <c r="J492">
        <v>22.23</v>
      </c>
      <c r="K492">
        <v>6.19</v>
      </c>
      <c r="L492">
        <v>3.74</v>
      </c>
      <c r="M492">
        <v>11.65</v>
      </c>
      <c r="N492">
        <v>2.5099999999999998</v>
      </c>
      <c r="O492">
        <v>5.78</v>
      </c>
      <c r="P492">
        <v>20.239999999999998</v>
      </c>
      <c r="Q492">
        <v>21.01</v>
      </c>
      <c r="R492">
        <v>12.23</v>
      </c>
      <c r="S492">
        <v>3.89</v>
      </c>
      <c r="T492">
        <v>4.78</v>
      </c>
      <c r="U492">
        <v>12.12</v>
      </c>
      <c r="V492">
        <v>65.63</v>
      </c>
      <c r="W492">
        <v>5.62</v>
      </c>
      <c r="X492">
        <v>16.670000000000002</v>
      </c>
      <c r="Y492">
        <v>11.78</v>
      </c>
      <c r="Z492">
        <v>14.8</v>
      </c>
      <c r="AB492" s="46"/>
      <c r="AD492" s="46"/>
    </row>
    <row r="493" spans="1:30" x14ac:dyDescent="0.3">
      <c r="A493">
        <v>122031432</v>
      </c>
      <c r="B493" t="s">
        <v>562</v>
      </c>
      <c r="C493">
        <v>11.1</v>
      </c>
      <c r="D493">
        <v>16.43</v>
      </c>
      <c r="E493">
        <v>6.31</v>
      </c>
      <c r="F493">
        <v>10.16</v>
      </c>
      <c r="G493">
        <v>11.09</v>
      </c>
      <c r="H493">
        <v>7.39</v>
      </c>
      <c r="I493">
        <v>12.19</v>
      </c>
      <c r="J493">
        <v>22.68</v>
      </c>
      <c r="K493">
        <v>9.42</v>
      </c>
      <c r="L493">
        <v>8.67</v>
      </c>
      <c r="M493">
        <v>38.11</v>
      </c>
      <c r="N493">
        <v>5.45</v>
      </c>
      <c r="O493">
        <v>5.78</v>
      </c>
      <c r="P493">
        <v>25.53</v>
      </c>
      <c r="Q493">
        <v>25.57</v>
      </c>
      <c r="R493">
        <v>10.36</v>
      </c>
      <c r="S493">
        <v>6.18</v>
      </c>
      <c r="T493">
        <v>11.49</v>
      </c>
      <c r="U493">
        <v>21.77</v>
      </c>
      <c r="V493" t="s">
        <v>73</v>
      </c>
      <c r="W493">
        <v>6.23</v>
      </c>
      <c r="Z493">
        <v>6.25</v>
      </c>
      <c r="AB493" s="46"/>
      <c r="AD493" s="46"/>
    </row>
    <row r="494" spans="1:30" x14ac:dyDescent="0.3">
      <c r="A494">
        <v>122031692</v>
      </c>
      <c r="B494" t="s">
        <v>563</v>
      </c>
      <c r="C494">
        <v>6.07</v>
      </c>
      <c r="D494">
        <v>6.1</v>
      </c>
      <c r="E494">
        <v>3.76</v>
      </c>
      <c r="F494">
        <v>5.2</v>
      </c>
      <c r="G494">
        <v>9.93</v>
      </c>
      <c r="H494">
        <v>5.3</v>
      </c>
      <c r="I494">
        <v>6.83</v>
      </c>
      <c r="J494">
        <v>14.07</v>
      </c>
      <c r="K494">
        <v>7.17</v>
      </c>
      <c r="L494">
        <v>3.61</v>
      </c>
      <c r="M494">
        <v>11.33</v>
      </c>
      <c r="N494">
        <v>2.68</v>
      </c>
      <c r="O494">
        <v>4.82</v>
      </c>
      <c r="P494">
        <v>11.02</v>
      </c>
      <c r="Q494">
        <v>13.16</v>
      </c>
      <c r="R494">
        <v>9.3000000000000007</v>
      </c>
      <c r="S494">
        <v>4.93</v>
      </c>
      <c r="T494">
        <v>5.56</v>
      </c>
      <c r="U494">
        <v>10.17</v>
      </c>
      <c r="V494" t="s">
        <v>73</v>
      </c>
      <c r="W494">
        <v>6.67</v>
      </c>
      <c r="X494">
        <v>0</v>
      </c>
      <c r="Y494">
        <v>18.77</v>
      </c>
      <c r="Z494">
        <v>16.920000000000002</v>
      </c>
      <c r="AB494" s="46"/>
      <c r="AD494" s="46"/>
    </row>
    <row r="495" spans="1:30" x14ac:dyDescent="0.3">
      <c r="A495">
        <v>122031693</v>
      </c>
      <c r="B495" t="s">
        <v>564</v>
      </c>
      <c r="C495">
        <v>7.06</v>
      </c>
      <c r="D495">
        <v>7.59</v>
      </c>
      <c r="E495">
        <v>7.31</v>
      </c>
      <c r="F495">
        <v>6.29</v>
      </c>
      <c r="G495">
        <v>9.07</v>
      </c>
      <c r="H495">
        <v>6.15</v>
      </c>
      <c r="I495">
        <v>7.73</v>
      </c>
      <c r="J495">
        <v>12.84</v>
      </c>
      <c r="K495">
        <v>5.85</v>
      </c>
      <c r="L495">
        <v>5.68</v>
      </c>
      <c r="M495">
        <v>9.2200000000000006</v>
      </c>
      <c r="N495">
        <v>2.94</v>
      </c>
      <c r="O495">
        <v>6.02</v>
      </c>
      <c r="P495">
        <v>15.71</v>
      </c>
      <c r="Q495">
        <v>18.98</v>
      </c>
      <c r="R495">
        <v>9.36</v>
      </c>
      <c r="S495">
        <v>3.84</v>
      </c>
      <c r="T495">
        <v>5.78</v>
      </c>
      <c r="U495">
        <v>13.19</v>
      </c>
      <c r="V495">
        <v>44.44</v>
      </c>
      <c r="W495">
        <v>5.21</v>
      </c>
      <c r="X495">
        <v>10.85</v>
      </c>
      <c r="Y495">
        <v>21.04</v>
      </c>
      <c r="Z495">
        <v>15.23</v>
      </c>
      <c r="AB495" s="46"/>
      <c r="AD495" s="46"/>
    </row>
    <row r="496" spans="1:30" x14ac:dyDescent="0.3">
      <c r="A496">
        <v>122031694</v>
      </c>
      <c r="B496" t="s">
        <v>565</v>
      </c>
      <c r="C496">
        <v>6.23</v>
      </c>
      <c r="D496">
        <v>4.62</v>
      </c>
      <c r="E496">
        <v>5.42</v>
      </c>
      <c r="F496">
        <v>6.16</v>
      </c>
      <c r="G496">
        <v>10.11</v>
      </c>
      <c r="H496">
        <v>6.34</v>
      </c>
      <c r="I496">
        <v>6.94</v>
      </c>
      <c r="J496">
        <v>17.53</v>
      </c>
      <c r="K496">
        <v>4.76</v>
      </c>
      <c r="L496">
        <v>3.6</v>
      </c>
      <c r="M496">
        <v>7.05</v>
      </c>
      <c r="N496">
        <v>2.5499999999999998</v>
      </c>
      <c r="O496">
        <v>6.28</v>
      </c>
      <c r="P496">
        <v>16.78</v>
      </c>
      <c r="Q496">
        <v>17.420000000000002</v>
      </c>
      <c r="R496">
        <v>10.82</v>
      </c>
      <c r="S496">
        <v>4.79</v>
      </c>
      <c r="T496">
        <v>3.97</v>
      </c>
      <c r="U496">
        <v>10.74</v>
      </c>
      <c r="V496">
        <v>16.440000000000001</v>
      </c>
      <c r="W496">
        <v>4.8899999999999997</v>
      </c>
      <c r="X496">
        <v>0</v>
      </c>
      <c r="Y496">
        <v>22.13</v>
      </c>
      <c r="Z496">
        <v>12.1</v>
      </c>
      <c r="AB496" s="46"/>
      <c r="AD496" s="46"/>
    </row>
    <row r="497" spans="1:30" x14ac:dyDescent="0.3">
      <c r="A497">
        <v>122031695</v>
      </c>
      <c r="B497" t="s">
        <v>566</v>
      </c>
      <c r="C497">
        <v>10.79</v>
      </c>
      <c r="D497">
        <v>10.17</v>
      </c>
      <c r="E497">
        <v>14.55</v>
      </c>
      <c r="F497">
        <v>9.84</v>
      </c>
      <c r="G497">
        <v>13.83</v>
      </c>
      <c r="H497">
        <v>10.27</v>
      </c>
      <c r="I497">
        <v>11.55</v>
      </c>
      <c r="J497">
        <v>16.89</v>
      </c>
      <c r="K497">
        <v>8.2899999999999991</v>
      </c>
      <c r="L497">
        <v>8.33</v>
      </c>
      <c r="M497">
        <v>11.42</v>
      </c>
      <c r="N497">
        <v>3.69</v>
      </c>
      <c r="O497">
        <v>9.8800000000000008</v>
      </c>
      <c r="P497">
        <v>23.24</v>
      </c>
      <c r="Q497">
        <v>34.94</v>
      </c>
      <c r="R497">
        <v>14.04</v>
      </c>
      <c r="S497">
        <v>7.97</v>
      </c>
      <c r="T497">
        <v>7.86</v>
      </c>
      <c r="U497">
        <v>13.37</v>
      </c>
      <c r="V497">
        <v>45.78</v>
      </c>
      <c r="W497">
        <v>7.58</v>
      </c>
      <c r="X497">
        <v>0</v>
      </c>
      <c r="Y497">
        <v>15.52</v>
      </c>
      <c r="Z497">
        <v>20.36</v>
      </c>
      <c r="AB497" s="46"/>
      <c r="AD497" s="46"/>
    </row>
    <row r="498" spans="1:30" x14ac:dyDescent="0.3">
      <c r="A498">
        <v>122031696</v>
      </c>
      <c r="B498" t="s">
        <v>567</v>
      </c>
      <c r="C498">
        <v>6.24</v>
      </c>
      <c r="D498">
        <v>6.13</v>
      </c>
      <c r="E498">
        <v>5.33</v>
      </c>
      <c r="F498">
        <v>5.66</v>
      </c>
      <c r="G498">
        <v>9.44</v>
      </c>
      <c r="H498">
        <v>5.75</v>
      </c>
      <c r="I498">
        <v>6.83</v>
      </c>
      <c r="J498">
        <v>13.53</v>
      </c>
      <c r="K498">
        <v>7.06</v>
      </c>
      <c r="L498">
        <v>4.71</v>
      </c>
      <c r="M498">
        <v>9.93</v>
      </c>
      <c r="N498">
        <v>2.98</v>
      </c>
      <c r="O498">
        <v>5.32</v>
      </c>
      <c r="P498">
        <v>6.88</v>
      </c>
      <c r="Q498">
        <v>15.18</v>
      </c>
      <c r="R498">
        <v>9.35</v>
      </c>
      <c r="S498">
        <v>5.75</v>
      </c>
      <c r="T498">
        <v>5.49</v>
      </c>
      <c r="U498">
        <v>10.83</v>
      </c>
      <c r="V498" t="s">
        <v>73</v>
      </c>
      <c r="W498">
        <v>4.95</v>
      </c>
      <c r="X498">
        <v>0</v>
      </c>
      <c r="Y498">
        <v>13.75</v>
      </c>
      <c r="Z498">
        <v>12.23</v>
      </c>
      <c r="AB498" s="46"/>
      <c r="AD498" s="46"/>
    </row>
    <row r="499" spans="1:30" x14ac:dyDescent="0.3">
      <c r="A499">
        <v>122031697</v>
      </c>
      <c r="B499" t="s">
        <v>568</v>
      </c>
      <c r="C499">
        <v>8.52</v>
      </c>
      <c r="D499">
        <v>6.6</v>
      </c>
      <c r="E499">
        <v>4.2</v>
      </c>
      <c r="F499">
        <v>7.79</v>
      </c>
      <c r="G499">
        <v>14.61</v>
      </c>
      <c r="H499">
        <v>7.92</v>
      </c>
      <c r="I499">
        <v>9.8800000000000008</v>
      </c>
      <c r="J499">
        <v>19.55</v>
      </c>
      <c r="K499">
        <v>7.16</v>
      </c>
      <c r="L499">
        <v>5.3</v>
      </c>
      <c r="M499">
        <v>7.38</v>
      </c>
      <c r="N499">
        <v>2.6</v>
      </c>
      <c r="O499">
        <v>6.45</v>
      </c>
      <c r="P499">
        <v>24.12</v>
      </c>
      <c r="Q499">
        <v>23.57</v>
      </c>
      <c r="R499">
        <v>15.44</v>
      </c>
      <c r="S499">
        <v>5.7</v>
      </c>
      <c r="T499">
        <v>5.48</v>
      </c>
      <c r="U499">
        <v>9.81</v>
      </c>
      <c r="V499">
        <v>49.21</v>
      </c>
      <c r="W499">
        <v>7.64</v>
      </c>
      <c r="X499">
        <v>4.2300000000000004</v>
      </c>
      <c r="Y499">
        <v>20.440000000000001</v>
      </c>
      <c r="Z499">
        <v>19.649999999999999</v>
      </c>
      <c r="AB499" s="46"/>
      <c r="AD499" s="46"/>
    </row>
    <row r="500" spans="1:30" x14ac:dyDescent="0.3">
      <c r="A500">
        <v>123011433</v>
      </c>
      <c r="B500" t="s">
        <v>569</v>
      </c>
      <c r="C500">
        <v>9.82</v>
      </c>
      <c r="D500">
        <v>9.6999999999999993</v>
      </c>
      <c r="E500">
        <v>5.68</v>
      </c>
      <c r="F500">
        <v>9.48</v>
      </c>
      <c r="G500">
        <v>13.8</v>
      </c>
      <c r="H500">
        <v>9.4700000000000006</v>
      </c>
      <c r="I500">
        <v>10.199999999999999</v>
      </c>
      <c r="J500">
        <v>22.35</v>
      </c>
      <c r="K500">
        <v>9.3800000000000008</v>
      </c>
      <c r="L500">
        <v>8.4</v>
      </c>
      <c r="M500">
        <v>14.36</v>
      </c>
      <c r="N500">
        <v>3.73</v>
      </c>
      <c r="O500">
        <v>7.3</v>
      </c>
      <c r="P500">
        <v>17.28</v>
      </c>
      <c r="Q500">
        <v>24.66</v>
      </c>
      <c r="R500">
        <v>15.02</v>
      </c>
      <c r="S500">
        <v>6.67</v>
      </c>
      <c r="T500">
        <v>7.55</v>
      </c>
      <c r="U500">
        <v>19.739999999999998</v>
      </c>
      <c r="V500">
        <v>72.88</v>
      </c>
      <c r="W500">
        <v>9.67</v>
      </c>
      <c r="X500">
        <v>8.7799999999999994</v>
      </c>
      <c r="Y500">
        <v>20.89</v>
      </c>
      <c r="Z500">
        <v>19.14</v>
      </c>
      <c r="AB500" s="46"/>
      <c r="AD500" s="46"/>
    </row>
    <row r="501" spans="1:30" x14ac:dyDescent="0.3">
      <c r="A501">
        <v>123011698</v>
      </c>
      <c r="B501" t="s">
        <v>570</v>
      </c>
      <c r="C501">
        <v>12.01</v>
      </c>
      <c r="D501">
        <v>14.06</v>
      </c>
      <c r="E501">
        <v>7.75</v>
      </c>
      <c r="F501">
        <v>11.72</v>
      </c>
      <c r="G501">
        <v>15.13</v>
      </c>
      <c r="H501">
        <v>10.59</v>
      </c>
      <c r="I501">
        <v>11.98</v>
      </c>
      <c r="J501">
        <v>17.309999999999999</v>
      </c>
      <c r="K501">
        <v>9.31</v>
      </c>
      <c r="L501">
        <v>13.02</v>
      </c>
      <c r="M501">
        <v>16.920000000000002</v>
      </c>
      <c r="N501">
        <v>5.66</v>
      </c>
      <c r="O501">
        <v>8.17</v>
      </c>
      <c r="P501">
        <v>10.87</v>
      </c>
      <c r="Q501">
        <v>28.14</v>
      </c>
      <c r="R501">
        <v>16.920000000000002</v>
      </c>
      <c r="S501">
        <v>4.7699999999999996</v>
      </c>
      <c r="T501">
        <v>10.35</v>
      </c>
      <c r="U501">
        <v>18.43</v>
      </c>
      <c r="V501">
        <v>11.24</v>
      </c>
      <c r="W501">
        <v>7.77</v>
      </c>
      <c r="X501">
        <v>5.23</v>
      </c>
      <c r="Y501">
        <v>23.76</v>
      </c>
      <c r="Z501">
        <v>18.239999999999998</v>
      </c>
      <c r="AB501" s="46"/>
      <c r="AD501" s="46"/>
    </row>
    <row r="502" spans="1:30" x14ac:dyDescent="0.3">
      <c r="A502">
        <v>123011699</v>
      </c>
      <c r="B502" t="s">
        <v>571</v>
      </c>
      <c r="C502">
        <v>12.33</v>
      </c>
      <c r="D502">
        <v>14.33</v>
      </c>
      <c r="E502">
        <v>9.1999999999999993</v>
      </c>
      <c r="F502">
        <v>11.57</v>
      </c>
      <c r="G502">
        <v>14.97</v>
      </c>
      <c r="H502">
        <v>10.95</v>
      </c>
      <c r="I502">
        <v>12.36</v>
      </c>
      <c r="J502">
        <v>29.11</v>
      </c>
      <c r="K502">
        <v>8.67</v>
      </c>
      <c r="L502">
        <v>11.55</v>
      </c>
      <c r="M502">
        <v>18.100000000000001</v>
      </c>
      <c r="N502">
        <v>4.68</v>
      </c>
      <c r="O502">
        <v>8.1</v>
      </c>
      <c r="P502">
        <v>21.6</v>
      </c>
      <c r="Q502">
        <v>29.94</v>
      </c>
      <c r="R502">
        <v>17.079999999999998</v>
      </c>
      <c r="S502">
        <v>6.99</v>
      </c>
      <c r="T502">
        <v>8.0399999999999991</v>
      </c>
      <c r="U502">
        <v>21.1</v>
      </c>
      <c r="V502">
        <v>62.2</v>
      </c>
      <c r="W502">
        <v>8.9600000000000009</v>
      </c>
      <c r="X502">
        <v>15.71</v>
      </c>
      <c r="Y502">
        <v>14.47</v>
      </c>
      <c r="Z502">
        <v>22.02</v>
      </c>
      <c r="AB502" s="46"/>
      <c r="AD502" s="46"/>
    </row>
    <row r="503" spans="1:30" x14ac:dyDescent="0.3">
      <c r="A503">
        <v>123011700</v>
      </c>
      <c r="B503" t="s">
        <v>572</v>
      </c>
      <c r="C503">
        <v>8.69</v>
      </c>
      <c r="D503">
        <v>11.03</v>
      </c>
      <c r="E503">
        <v>6.57</v>
      </c>
      <c r="F503">
        <v>7.96</v>
      </c>
      <c r="G503">
        <v>10.02</v>
      </c>
      <c r="H503">
        <v>7.15</v>
      </c>
      <c r="I503">
        <v>8.7200000000000006</v>
      </c>
      <c r="J503">
        <v>14.38</v>
      </c>
      <c r="K503">
        <v>7.31</v>
      </c>
      <c r="L503">
        <v>8.89</v>
      </c>
      <c r="M503">
        <v>14.73</v>
      </c>
      <c r="N503">
        <v>4.8</v>
      </c>
      <c r="O503">
        <v>4.6399999999999997</v>
      </c>
      <c r="P503">
        <v>3.29</v>
      </c>
      <c r="Q503">
        <v>20.89</v>
      </c>
      <c r="R503">
        <v>10.119999999999999</v>
      </c>
      <c r="S503">
        <v>4.8899999999999997</v>
      </c>
      <c r="T503">
        <v>8.6</v>
      </c>
      <c r="U503">
        <v>15.43</v>
      </c>
      <c r="V503" t="s">
        <v>73</v>
      </c>
      <c r="W503">
        <v>6.67</v>
      </c>
      <c r="X503">
        <v>5.68</v>
      </c>
      <c r="Y503">
        <v>14.86</v>
      </c>
      <c r="Z503">
        <v>10.08</v>
      </c>
      <c r="AB503" s="46"/>
      <c r="AD503" s="46"/>
    </row>
    <row r="504" spans="1:30" x14ac:dyDescent="0.3">
      <c r="A504">
        <v>123011701</v>
      </c>
      <c r="B504" t="s">
        <v>573</v>
      </c>
      <c r="C504">
        <v>11.62</v>
      </c>
      <c r="D504">
        <v>15.28</v>
      </c>
      <c r="E504">
        <v>8.8699999999999992</v>
      </c>
      <c r="F504">
        <v>10.78</v>
      </c>
      <c r="G504">
        <v>11.06</v>
      </c>
      <c r="H504">
        <v>9.5399999999999991</v>
      </c>
      <c r="I504">
        <v>11.31</v>
      </c>
      <c r="J504">
        <v>18.07</v>
      </c>
      <c r="K504">
        <v>7.37</v>
      </c>
      <c r="L504">
        <v>11.94</v>
      </c>
      <c r="M504">
        <v>18.96</v>
      </c>
      <c r="N504">
        <v>4.96</v>
      </c>
      <c r="O504">
        <v>7.57</v>
      </c>
      <c r="P504">
        <v>10.48</v>
      </c>
      <c r="Q504">
        <v>28.69</v>
      </c>
      <c r="R504">
        <v>12.39</v>
      </c>
      <c r="S504">
        <v>6.02</v>
      </c>
      <c r="T504">
        <v>9.06</v>
      </c>
      <c r="U504">
        <v>22.2</v>
      </c>
      <c r="V504">
        <v>71.650000000000006</v>
      </c>
      <c r="W504">
        <v>7.77</v>
      </c>
      <c r="X504">
        <v>8.61</v>
      </c>
      <c r="Y504">
        <v>16.149999999999999</v>
      </c>
      <c r="Z504">
        <v>13.69</v>
      </c>
      <c r="AB504" s="46"/>
      <c r="AD504" s="46"/>
    </row>
    <row r="505" spans="1:30" x14ac:dyDescent="0.3">
      <c r="A505">
        <v>123011702</v>
      </c>
      <c r="B505" t="s">
        <v>574</v>
      </c>
      <c r="C505">
        <v>11.44</v>
      </c>
      <c r="D505">
        <v>12.09</v>
      </c>
      <c r="E505">
        <v>10.050000000000001</v>
      </c>
      <c r="F505">
        <v>10.41</v>
      </c>
      <c r="G505">
        <v>23.66</v>
      </c>
      <c r="H505">
        <v>10.11</v>
      </c>
      <c r="I505">
        <v>12.11</v>
      </c>
      <c r="J505">
        <v>17.809999999999999</v>
      </c>
      <c r="K505">
        <v>7.88</v>
      </c>
      <c r="L505">
        <v>11.34</v>
      </c>
      <c r="M505">
        <v>13.29</v>
      </c>
      <c r="N505">
        <v>5.95</v>
      </c>
      <c r="O505">
        <v>7.53</v>
      </c>
      <c r="P505">
        <v>8.64</v>
      </c>
      <c r="Q505">
        <v>34.090000000000003</v>
      </c>
      <c r="R505">
        <v>26.2</v>
      </c>
      <c r="S505">
        <v>11.59</v>
      </c>
      <c r="T505">
        <v>10.75</v>
      </c>
      <c r="U505">
        <v>13.69</v>
      </c>
      <c r="V505" t="s">
        <v>73</v>
      </c>
      <c r="W505">
        <v>5.6</v>
      </c>
      <c r="X505">
        <v>10.45</v>
      </c>
      <c r="Y505">
        <v>7.23</v>
      </c>
      <c r="Z505">
        <v>12.66</v>
      </c>
      <c r="AB505" s="46"/>
      <c r="AD505" s="46"/>
    </row>
    <row r="506" spans="1:30" x14ac:dyDescent="0.3">
      <c r="A506">
        <v>123021436</v>
      </c>
      <c r="B506" t="s">
        <v>575</v>
      </c>
      <c r="C506">
        <v>20.29</v>
      </c>
      <c r="D506">
        <v>25.87</v>
      </c>
      <c r="E506">
        <v>13.19</v>
      </c>
      <c r="F506">
        <v>19.28</v>
      </c>
      <c r="G506">
        <v>20.149999999999999</v>
      </c>
      <c r="H506">
        <v>16.52</v>
      </c>
      <c r="I506">
        <v>19.96</v>
      </c>
      <c r="J506">
        <v>29.8</v>
      </c>
      <c r="K506">
        <v>12.92</v>
      </c>
      <c r="L506">
        <v>24.62</v>
      </c>
      <c r="M506">
        <v>27.47</v>
      </c>
      <c r="N506">
        <v>5.84</v>
      </c>
      <c r="O506">
        <v>10.96</v>
      </c>
      <c r="P506">
        <v>31.94</v>
      </c>
      <c r="Q506">
        <v>37.31</v>
      </c>
      <c r="R506">
        <v>21.59</v>
      </c>
      <c r="S506">
        <v>5.96</v>
      </c>
      <c r="T506">
        <v>12.44</v>
      </c>
      <c r="U506">
        <v>29.94</v>
      </c>
      <c r="V506">
        <v>52.9</v>
      </c>
      <c r="W506">
        <v>18.28</v>
      </c>
      <c r="X506">
        <v>32</v>
      </c>
      <c r="Y506">
        <v>25.12</v>
      </c>
      <c r="Z506">
        <v>33.57</v>
      </c>
      <c r="AB506" s="46"/>
      <c r="AD506" s="46"/>
    </row>
    <row r="507" spans="1:30" x14ac:dyDescent="0.3">
      <c r="A507">
        <v>123021437</v>
      </c>
      <c r="B507" t="s">
        <v>576</v>
      </c>
      <c r="C507">
        <v>18.43</v>
      </c>
      <c r="D507">
        <v>22.29</v>
      </c>
      <c r="E507">
        <v>15.41</v>
      </c>
      <c r="F507">
        <v>17.149999999999999</v>
      </c>
      <c r="G507">
        <v>20.53</v>
      </c>
      <c r="H507">
        <v>16.73</v>
      </c>
      <c r="I507">
        <v>18.03</v>
      </c>
      <c r="J507">
        <v>31</v>
      </c>
      <c r="K507">
        <v>11.69</v>
      </c>
      <c r="L507">
        <v>20.07</v>
      </c>
      <c r="M507">
        <v>25.02</v>
      </c>
      <c r="N507">
        <v>5.37</v>
      </c>
      <c r="O507">
        <v>17.11</v>
      </c>
      <c r="P507">
        <v>24.64</v>
      </c>
      <c r="Q507">
        <v>35.35</v>
      </c>
      <c r="R507">
        <v>21.9</v>
      </c>
      <c r="S507">
        <v>7.92</v>
      </c>
      <c r="T507">
        <v>12.14</v>
      </c>
      <c r="U507">
        <v>24.06</v>
      </c>
      <c r="V507">
        <v>74.290000000000006</v>
      </c>
      <c r="W507">
        <v>15.99</v>
      </c>
      <c r="X507">
        <v>22.5</v>
      </c>
      <c r="Y507">
        <v>27.23</v>
      </c>
      <c r="Z507">
        <v>26.92</v>
      </c>
      <c r="AB507" s="46"/>
      <c r="AD507" s="46"/>
    </row>
    <row r="508" spans="1:30" x14ac:dyDescent="0.3">
      <c r="A508">
        <v>123021438</v>
      </c>
      <c r="B508" t="s">
        <v>577</v>
      </c>
      <c r="C508">
        <v>18.309999999999999</v>
      </c>
      <c r="D508">
        <v>26.64</v>
      </c>
      <c r="E508">
        <v>9.77</v>
      </c>
      <c r="F508">
        <v>16.54</v>
      </c>
      <c r="G508">
        <v>17.88</v>
      </c>
      <c r="H508">
        <v>13.95</v>
      </c>
      <c r="I508">
        <v>17.12</v>
      </c>
      <c r="J508">
        <v>21.14</v>
      </c>
      <c r="K508">
        <v>10.9</v>
      </c>
      <c r="L508">
        <v>23.12</v>
      </c>
      <c r="M508">
        <v>30.87</v>
      </c>
      <c r="N508">
        <v>6.29</v>
      </c>
      <c r="O508">
        <v>8.7200000000000006</v>
      </c>
      <c r="P508">
        <v>24.88</v>
      </c>
      <c r="Q508">
        <v>33.29</v>
      </c>
      <c r="R508">
        <v>19.71</v>
      </c>
      <c r="S508">
        <v>7.48</v>
      </c>
      <c r="T508">
        <v>12.68</v>
      </c>
      <c r="U508">
        <v>30.24</v>
      </c>
      <c r="V508">
        <v>55.68</v>
      </c>
      <c r="W508">
        <v>16.23</v>
      </c>
      <c r="X508">
        <v>26.23</v>
      </c>
      <c r="Y508">
        <v>29.06</v>
      </c>
      <c r="Z508">
        <v>26.84</v>
      </c>
      <c r="AB508" s="46"/>
      <c r="AD508" s="46"/>
    </row>
    <row r="509" spans="1:30" x14ac:dyDescent="0.3">
      <c r="A509">
        <v>123021439</v>
      </c>
      <c r="B509" t="s">
        <v>578</v>
      </c>
      <c r="C509" t="s">
        <v>73</v>
      </c>
      <c r="D509" t="s">
        <v>73</v>
      </c>
      <c r="E509" t="s">
        <v>73</v>
      </c>
      <c r="F509" t="s">
        <v>73</v>
      </c>
      <c r="G509" t="s">
        <v>73</v>
      </c>
      <c r="H509" t="s">
        <v>73</v>
      </c>
      <c r="I509" t="s">
        <v>73</v>
      </c>
      <c r="J509" t="s">
        <v>73</v>
      </c>
      <c r="K509" t="s">
        <v>73</v>
      </c>
      <c r="L509" t="s">
        <v>73</v>
      </c>
      <c r="M509" t="s">
        <v>73</v>
      </c>
      <c r="N509" t="s">
        <v>73</v>
      </c>
      <c r="O509" t="s">
        <v>73</v>
      </c>
      <c r="P509" t="s">
        <v>73</v>
      </c>
      <c r="Q509" t="s">
        <v>73</v>
      </c>
      <c r="R509" t="s">
        <v>73</v>
      </c>
      <c r="S509" t="s">
        <v>73</v>
      </c>
      <c r="T509" t="s">
        <v>73</v>
      </c>
      <c r="U509" t="s">
        <v>73</v>
      </c>
      <c r="V509" t="s">
        <v>73</v>
      </c>
      <c r="AB509" s="46"/>
      <c r="AD509" s="46"/>
    </row>
    <row r="510" spans="1:30" x14ac:dyDescent="0.3">
      <c r="A510">
        <v>123021441</v>
      </c>
      <c r="B510" t="s">
        <v>579</v>
      </c>
      <c r="C510">
        <v>17.23</v>
      </c>
      <c r="D510">
        <v>23.3</v>
      </c>
      <c r="E510">
        <v>12.76</v>
      </c>
      <c r="F510">
        <v>16.07</v>
      </c>
      <c r="G510">
        <v>16.27</v>
      </c>
      <c r="H510">
        <v>14.64</v>
      </c>
      <c r="I510">
        <v>16.510000000000002</v>
      </c>
      <c r="J510">
        <v>31.14</v>
      </c>
      <c r="K510">
        <v>10.11</v>
      </c>
      <c r="L510">
        <v>21.09</v>
      </c>
      <c r="M510">
        <v>26.85</v>
      </c>
      <c r="N510">
        <v>4.75</v>
      </c>
      <c r="O510">
        <v>13.07</v>
      </c>
      <c r="P510">
        <v>20.94</v>
      </c>
      <c r="Q510">
        <v>33.17</v>
      </c>
      <c r="R510">
        <v>17.57</v>
      </c>
      <c r="S510">
        <v>7.6</v>
      </c>
      <c r="T510">
        <v>11.43</v>
      </c>
      <c r="U510">
        <v>26.74</v>
      </c>
      <c r="V510">
        <v>69.8</v>
      </c>
      <c r="W510">
        <v>15.54</v>
      </c>
      <c r="X510">
        <v>22.02</v>
      </c>
      <c r="Y510">
        <v>26.51</v>
      </c>
      <c r="Z510">
        <v>30.26</v>
      </c>
      <c r="AB510" s="46"/>
      <c r="AD510" s="46"/>
    </row>
    <row r="511" spans="1:30" x14ac:dyDescent="0.3">
      <c r="A511">
        <v>123021443</v>
      </c>
      <c r="B511" t="s">
        <v>580</v>
      </c>
      <c r="C511">
        <v>18.95</v>
      </c>
      <c r="D511">
        <v>23.9</v>
      </c>
      <c r="E511">
        <v>11.9</v>
      </c>
      <c r="F511">
        <v>18.02</v>
      </c>
      <c r="G511">
        <v>20.14</v>
      </c>
      <c r="H511">
        <v>16.72</v>
      </c>
      <c r="I511">
        <v>17.8</v>
      </c>
      <c r="J511">
        <v>31.22</v>
      </c>
      <c r="K511">
        <v>10.92</v>
      </c>
      <c r="L511">
        <v>23.17</v>
      </c>
      <c r="M511">
        <v>29.36</v>
      </c>
      <c r="N511">
        <v>6.52</v>
      </c>
      <c r="O511">
        <v>13.05</v>
      </c>
      <c r="P511">
        <v>23.31</v>
      </c>
      <c r="Q511">
        <v>33.590000000000003</v>
      </c>
      <c r="R511">
        <v>21.51</v>
      </c>
      <c r="S511">
        <v>8.31</v>
      </c>
      <c r="T511">
        <v>13.32</v>
      </c>
      <c r="U511">
        <v>26.39</v>
      </c>
      <c r="V511">
        <v>56.81</v>
      </c>
      <c r="W511">
        <v>17.05</v>
      </c>
      <c r="X511">
        <v>25.83</v>
      </c>
      <c r="Y511">
        <v>23.69</v>
      </c>
      <c r="Z511">
        <v>29.88</v>
      </c>
      <c r="AB511" s="46"/>
      <c r="AD511" s="46"/>
    </row>
    <row r="512" spans="1:30" x14ac:dyDescent="0.3">
      <c r="A512">
        <v>123021444</v>
      </c>
      <c r="B512" t="s">
        <v>581</v>
      </c>
      <c r="C512">
        <v>17.14</v>
      </c>
      <c r="D512">
        <v>23.29</v>
      </c>
      <c r="E512">
        <v>12.93</v>
      </c>
      <c r="F512">
        <v>15.98</v>
      </c>
      <c r="G512">
        <v>15.5</v>
      </c>
      <c r="H512">
        <v>13.51</v>
      </c>
      <c r="I512">
        <v>17.12</v>
      </c>
      <c r="J512">
        <v>28.02</v>
      </c>
      <c r="K512">
        <v>9.32</v>
      </c>
      <c r="L512">
        <v>19.690000000000001</v>
      </c>
      <c r="M512">
        <v>26.59</v>
      </c>
      <c r="N512">
        <v>3.93</v>
      </c>
      <c r="O512">
        <v>11.84</v>
      </c>
      <c r="P512">
        <v>34.83</v>
      </c>
      <c r="Q512">
        <v>31.64</v>
      </c>
      <c r="R512">
        <v>16.73</v>
      </c>
      <c r="S512">
        <v>5.85</v>
      </c>
      <c r="T512">
        <v>10.7</v>
      </c>
      <c r="U512">
        <v>28.7</v>
      </c>
      <c r="V512">
        <v>55.12</v>
      </c>
      <c r="W512">
        <v>17.21</v>
      </c>
      <c r="X512">
        <v>30.76</v>
      </c>
      <c r="Y512">
        <v>29.76</v>
      </c>
      <c r="Z512">
        <v>27.47</v>
      </c>
      <c r="AB512" s="46"/>
      <c r="AD512" s="46"/>
    </row>
    <row r="513" spans="1:30" x14ac:dyDescent="0.3">
      <c r="A513">
        <v>123021703</v>
      </c>
      <c r="B513" t="s">
        <v>582</v>
      </c>
      <c r="C513">
        <v>14.88</v>
      </c>
      <c r="D513">
        <v>17.11</v>
      </c>
      <c r="E513">
        <v>14.91</v>
      </c>
      <c r="F513">
        <v>13.57</v>
      </c>
      <c r="G513">
        <v>16.38</v>
      </c>
      <c r="H513">
        <v>13.71</v>
      </c>
      <c r="I513">
        <v>14.21</v>
      </c>
      <c r="J513">
        <v>31.12</v>
      </c>
      <c r="K513">
        <v>10.23</v>
      </c>
      <c r="L513">
        <v>16.07</v>
      </c>
      <c r="M513">
        <v>25.34</v>
      </c>
      <c r="N513">
        <v>7.02</v>
      </c>
      <c r="O513">
        <v>10.92</v>
      </c>
      <c r="P513">
        <v>10.63</v>
      </c>
      <c r="Q513">
        <v>35.33</v>
      </c>
      <c r="R513">
        <v>16.350000000000001</v>
      </c>
      <c r="S513">
        <v>6.68</v>
      </c>
      <c r="T513">
        <v>11.73</v>
      </c>
      <c r="U513">
        <v>26.8</v>
      </c>
      <c r="V513" t="s">
        <v>73</v>
      </c>
      <c r="W513">
        <v>9.08</v>
      </c>
      <c r="X513">
        <v>11.26</v>
      </c>
      <c r="Y513">
        <v>14.16</v>
      </c>
      <c r="Z513">
        <v>18.41</v>
      </c>
      <c r="AB513" s="46"/>
      <c r="AD513" s="46"/>
    </row>
    <row r="514" spans="1:30" x14ac:dyDescent="0.3">
      <c r="A514">
        <v>123021704</v>
      </c>
      <c r="B514" t="s">
        <v>583</v>
      </c>
      <c r="C514">
        <v>13.9</v>
      </c>
      <c r="D514">
        <v>17.95</v>
      </c>
      <c r="E514">
        <v>10.28</v>
      </c>
      <c r="F514">
        <v>12.77</v>
      </c>
      <c r="G514">
        <v>15.07</v>
      </c>
      <c r="H514">
        <v>12.14</v>
      </c>
      <c r="I514">
        <v>13.23</v>
      </c>
      <c r="J514">
        <v>24.19</v>
      </c>
      <c r="K514">
        <v>8.89</v>
      </c>
      <c r="L514">
        <v>15.68</v>
      </c>
      <c r="M514">
        <v>21.95</v>
      </c>
      <c r="N514">
        <v>4.4800000000000004</v>
      </c>
      <c r="O514">
        <v>11.31</v>
      </c>
      <c r="P514">
        <v>12.08</v>
      </c>
      <c r="Q514">
        <v>29</v>
      </c>
      <c r="R514">
        <v>15.61</v>
      </c>
      <c r="S514">
        <v>7.24</v>
      </c>
      <c r="T514">
        <v>9.18</v>
      </c>
      <c r="U514">
        <v>22.62</v>
      </c>
      <c r="V514">
        <v>63.13</v>
      </c>
      <c r="W514">
        <v>11.54</v>
      </c>
      <c r="X514">
        <v>31.14</v>
      </c>
      <c r="Y514">
        <v>20.02</v>
      </c>
      <c r="Z514">
        <v>28.88</v>
      </c>
      <c r="AB514" s="46"/>
      <c r="AD514" s="46"/>
    </row>
    <row r="515" spans="1:30" x14ac:dyDescent="0.3">
      <c r="A515">
        <v>123021705</v>
      </c>
      <c r="B515" t="s">
        <v>584</v>
      </c>
      <c r="C515">
        <v>15.49</v>
      </c>
      <c r="D515">
        <v>20.8</v>
      </c>
      <c r="E515">
        <v>11.67</v>
      </c>
      <c r="F515">
        <v>14.7</v>
      </c>
      <c r="G515">
        <v>13.45</v>
      </c>
      <c r="H515">
        <v>12.82</v>
      </c>
      <c r="I515">
        <v>15.15</v>
      </c>
      <c r="J515">
        <v>24.32</v>
      </c>
      <c r="K515">
        <v>8.64</v>
      </c>
      <c r="L515">
        <v>19.28</v>
      </c>
      <c r="M515">
        <v>23.24</v>
      </c>
      <c r="N515">
        <v>4.75</v>
      </c>
      <c r="O515">
        <v>12.35</v>
      </c>
      <c r="P515">
        <v>19.78</v>
      </c>
      <c r="Q515">
        <v>29.72</v>
      </c>
      <c r="R515">
        <v>13.85</v>
      </c>
      <c r="S515">
        <v>6.53</v>
      </c>
      <c r="T515">
        <v>10.35</v>
      </c>
      <c r="U515">
        <v>27.55</v>
      </c>
      <c r="V515">
        <v>43.66</v>
      </c>
      <c r="W515">
        <v>15.91</v>
      </c>
      <c r="X515">
        <v>31.65</v>
      </c>
      <c r="Y515">
        <v>23</v>
      </c>
      <c r="Z515">
        <v>26.85</v>
      </c>
      <c r="AB515" s="46"/>
      <c r="AD515" s="46"/>
    </row>
    <row r="516" spans="1:30" x14ac:dyDescent="0.3">
      <c r="A516">
        <v>123021706</v>
      </c>
      <c r="B516" t="s">
        <v>585</v>
      </c>
      <c r="C516">
        <v>22.47</v>
      </c>
      <c r="D516">
        <v>29.4</v>
      </c>
      <c r="E516">
        <v>11.01</v>
      </c>
      <c r="F516">
        <v>22.78</v>
      </c>
      <c r="G516">
        <v>18.399999999999999</v>
      </c>
      <c r="H516">
        <v>17.39</v>
      </c>
      <c r="I516">
        <v>22.51</v>
      </c>
      <c r="J516">
        <v>32.82</v>
      </c>
      <c r="K516">
        <v>12.26</v>
      </c>
      <c r="L516">
        <v>25.28</v>
      </c>
      <c r="M516">
        <v>29.92</v>
      </c>
      <c r="N516">
        <v>6.25</v>
      </c>
      <c r="O516">
        <v>10.55</v>
      </c>
      <c r="P516">
        <v>25.86</v>
      </c>
      <c r="Q516">
        <v>38.549999999999997</v>
      </c>
      <c r="R516">
        <v>18.82</v>
      </c>
      <c r="S516">
        <v>7.74</v>
      </c>
      <c r="T516">
        <v>14.08</v>
      </c>
      <c r="U516">
        <v>32.67</v>
      </c>
      <c r="V516">
        <v>42.59</v>
      </c>
      <c r="W516">
        <v>24.37</v>
      </c>
      <c r="X516">
        <v>47.52</v>
      </c>
      <c r="Y516">
        <v>33.130000000000003</v>
      </c>
      <c r="Z516">
        <v>39.5</v>
      </c>
      <c r="AB516" s="46"/>
      <c r="AD516" s="46"/>
    </row>
    <row r="517" spans="1:30" x14ac:dyDescent="0.3">
      <c r="A517">
        <v>123031445</v>
      </c>
      <c r="B517" t="s">
        <v>586</v>
      </c>
      <c r="C517">
        <v>12.18</v>
      </c>
      <c r="D517">
        <v>14.64</v>
      </c>
      <c r="E517">
        <v>7.31</v>
      </c>
      <c r="F517">
        <v>11.7</v>
      </c>
      <c r="G517">
        <v>14.11</v>
      </c>
      <c r="H517">
        <v>10.08</v>
      </c>
      <c r="I517">
        <v>12.96</v>
      </c>
      <c r="J517">
        <v>24.04</v>
      </c>
      <c r="K517">
        <v>8.44</v>
      </c>
      <c r="L517">
        <v>14.17</v>
      </c>
      <c r="M517">
        <v>18.239999999999998</v>
      </c>
      <c r="N517">
        <v>4.8099999999999996</v>
      </c>
      <c r="O517">
        <v>7.97</v>
      </c>
      <c r="P517">
        <v>19.809999999999999</v>
      </c>
      <c r="Q517">
        <v>28.1</v>
      </c>
      <c r="R517">
        <v>15.68</v>
      </c>
      <c r="S517">
        <v>7.81</v>
      </c>
      <c r="T517">
        <v>10.76</v>
      </c>
      <c r="U517">
        <v>23.5</v>
      </c>
      <c r="V517" t="s">
        <v>73</v>
      </c>
      <c r="W517">
        <v>11.66</v>
      </c>
      <c r="X517">
        <v>21.31</v>
      </c>
      <c r="Z517">
        <v>20.22</v>
      </c>
      <c r="AB517" s="46"/>
      <c r="AD517" s="46"/>
    </row>
    <row r="518" spans="1:30" x14ac:dyDescent="0.3">
      <c r="A518">
        <v>123031446</v>
      </c>
      <c r="B518" t="s">
        <v>587</v>
      </c>
      <c r="C518">
        <v>9.5399999999999991</v>
      </c>
      <c r="D518">
        <v>12.73</v>
      </c>
      <c r="E518">
        <v>6.35</v>
      </c>
      <c r="F518">
        <v>8.18</v>
      </c>
      <c r="G518">
        <v>11.57</v>
      </c>
      <c r="H518">
        <v>7.7</v>
      </c>
      <c r="I518">
        <v>9.3000000000000007</v>
      </c>
      <c r="J518">
        <v>15.78</v>
      </c>
      <c r="K518">
        <v>7.43</v>
      </c>
      <c r="L518">
        <v>9.5299999999999994</v>
      </c>
      <c r="M518">
        <v>23.52</v>
      </c>
      <c r="N518">
        <v>4.38</v>
      </c>
      <c r="O518">
        <v>4.57</v>
      </c>
      <c r="P518">
        <v>6.25</v>
      </c>
      <c r="Q518">
        <v>23.26</v>
      </c>
      <c r="R518">
        <v>12.86</v>
      </c>
      <c r="S518">
        <v>5.77</v>
      </c>
      <c r="T518">
        <v>8.44</v>
      </c>
      <c r="U518">
        <v>21.43</v>
      </c>
      <c r="V518" t="s">
        <v>73</v>
      </c>
      <c r="W518">
        <v>6.31</v>
      </c>
      <c r="X518">
        <v>8.6300000000000008</v>
      </c>
      <c r="Y518">
        <v>17.489999999999998</v>
      </c>
      <c r="Z518">
        <v>14.05</v>
      </c>
      <c r="AB518" s="46"/>
      <c r="AD518" s="46"/>
    </row>
    <row r="519" spans="1:30" x14ac:dyDescent="0.3">
      <c r="A519">
        <v>123031447</v>
      </c>
      <c r="B519" t="s">
        <v>588</v>
      </c>
      <c r="C519">
        <v>14.12</v>
      </c>
      <c r="D519">
        <v>17.87</v>
      </c>
      <c r="E519">
        <v>9.3800000000000008</v>
      </c>
      <c r="F519">
        <v>12.78</v>
      </c>
      <c r="G519">
        <v>17.2</v>
      </c>
      <c r="H519">
        <v>11.47</v>
      </c>
      <c r="I519">
        <v>14.46</v>
      </c>
      <c r="J519">
        <v>24.75</v>
      </c>
      <c r="K519">
        <v>9.83</v>
      </c>
      <c r="L519">
        <v>14.2</v>
      </c>
      <c r="M519">
        <v>24.45</v>
      </c>
      <c r="N519">
        <v>4.87</v>
      </c>
      <c r="O519">
        <v>8.8000000000000007</v>
      </c>
      <c r="P519">
        <v>25.57</v>
      </c>
      <c r="Q519">
        <v>32.79</v>
      </c>
      <c r="R519">
        <v>18.760000000000002</v>
      </c>
      <c r="S519">
        <v>7.58</v>
      </c>
      <c r="T519">
        <v>10.63</v>
      </c>
      <c r="U519">
        <v>27.06</v>
      </c>
      <c r="V519">
        <v>71.5</v>
      </c>
      <c r="W519">
        <v>11.77</v>
      </c>
      <c r="X519">
        <v>15.98</v>
      </c>
      <c r="Y519">
        <v>24.43</v>
      </c>
      <c r="Z519">
        <v>24.24</v>
      </c>
      <c r="AB519" s="46"/>
      <c r="AD519" s="46"/>
    </row>
    <row r="520" spans="1:30" x14ac:dyDescent="0.3">
      <c r="A520">
        <v>123031448</v>
      </c>
      <c r="B520" t="s">
        <v>589</v>
      </c>
      <c r="C520">
        <v>11.64</v>
      </c>
      <c r="D520">
        <v>15.79</v>
      </c>
      <c r="E520">
        <v>7.3</v>
      </c>
      <c r="F520">
        <v>11.09</v>
      </c>
      <c r="G520">
        <v>11.26</v>
      </c>
      <c r="H520">
        <v>9.4600000000000009</v>
      </c>
      <c r="I520">
        <v>11.5</v>
      </c>
      <c r="J520">
        <v>15.31</v>
      </c>
      <c r="K520">
        <v>9.24</v>
      </c>
      <c r="L520">
        <v>14.23</v>
      </c>
      <c r="M520">
        <v>20.71</v>
      </c>
      <c r="N520">
        <v>5.64</v>
      </c>
      <c r="O520">
        <v>6.64</v>
      </c>
      <c r="P520">
        <v>7.43</v>
      </c>
      <c r="Q520">
        <v>27.98</v>
      </c>
      <c r="R520">
        <v>12.05</v>
      </c>
      <c r="S520">
        <v>6.36</v>
      </c>
      <c r="T520">
        <v>11.51</v>
      </c>
      <c r="U520">
        <v>29.72</v>
      </c>
      <c r="V520" t="s">
        <v>73</v>
      </c>
      <c r="W520">
        <v>8.92</v>
      </c>
      <c r="X520">
        <v>9.1199999999999992</v>
      </c>
      <c r="Y520">
        <v>34.36</v>
      </c>
      <c r="Z520">
        <v>14.39</v>
      </c>
      <c r="AB520" s="46"/>
      <c r="AD520" s="46"/>
    </row>
    <row r="521" spans="1:30" x14ac:dyDescent="0.3">
      <c r="A521">
        <v>124011449</v>
      </c>
      <c r="B521" t="s">
        <v>590</v>
      </c>
      <c r="C521">
        <v>12.64</v>
      </c>
      <c r="D521">
        <v>13.01</v>
      </c>
      <c r="E521">
        <v>12.16</v>
      </c>
      <c r="F521">
        <v>12.36</v>
      </c>
      <c r="G521">
        <v>13.02</v>
      </c>
      <c r="H521">
        <v>10.49</v>
      </c>
      <c r="I521">
        <v>14.47</v>
      </c>
      <c r="J521">
        <v>24.84</v>
      </c>
      <c r="K521">
        <v>7.84</v>
      </c>
      <c r="L521">
        <v>8.67</v>
      </c>
      <c r="M521">
        <v>18.62</v>
      </c>
      <c r="N521">
        <v>2.91</v>
      </c>
      <c r="O521">
        <v>13.7</v>
      </c>
      <c r="P521">
        <v>26.83</v>
      </c>
      <c r="Q521">
        <v>27.52</v>
      </c>
      <c r="R521">
        <v>13.11</v>
      </c>
      <c r="S521">
        <v>8.1300000000000008</v>
      </c>
      <c r="T521">
        <v>9.66</v>
      </c>
      <c r="U521">
        <v>26.75</v>
      </c>
      <c r="V521" t="s">
        <v>73</v>
      </c>
      <c r="W521">
        <v>16.28</v>
      </c>
      <c r="X521">
        <v>7.23</v>
      </c>
      <c r="Y521">
        <v>17.14</v>
      </c>
      <c r="Z521">
        <v>35.590000000000003</v>
      </c>
      <c r="AB521" s="46"/>
      <c r="AD521" s="46"/>
    </row>
    <row r="522" spans="1:30" x14ac:dyDescent="0.3">
      <c r="A522">
        <v>124011450</v>
      </c>
      <c r="B522" t="s">
        <v>591</v>
      </c>
      <c r="C522">
        <v>6.98</v>
      </c>
      <c r="D522">
        <v>7.97</v>
      </c>
      <c r="E522">
        <v>5.1100000000000003</v>
      </c>
      <c r="F522">
        <v>6.35</v>
      </c>
      <c r="G522">
        <v>8.9700000000000006</v>
      </c>
      <c r="H522">
        <v>5.98</v>
      </c>
      <c r="I522">
        <v>7.44</v>
      </c>
      <c r="J522">
        <v>15.12</v>
      </c>
      <c r="K522">
        <v>5.98</v>
      </c>
      <c r="L522">
        <v>5.17</v>
      </c>
      <c r="M522">
        <v>13.94</v>
      </c>
      <c r="N522">
        <v>2.36</v>
      </c>
      <c r="O522">
        <v>5.9</v>
      </c>
      <c r="P522">
        <v>12.89</v>
      </c>
      <c r="Q522">
        <v>16.989999999999998</v>
      </c>
      <c r="R522">
        <v>9.07</v>
      </c>
      <c r="S522">
        <v>4.76</v>
      </c>
      <c r="T522">
        <v>4.87</v>
      </c>
      <c r="U522">
        <v>18.260000000000002</v>
      </c>
      <c r="V522">
        <v>57.26</v>
      </c>
      <c r="W522">
        <v>6.69</v>
      </c>
      <c r="X522">
        <v>7.65</v>
      </c>
      <c r="Y522">
        <v>6.15</v>
      </c>
      <c r="Z522">
        <v>15.82</v>
      </c>
      <c r="AB522" s="46"/>
      <c r="AD522" s="46"/>
    </row>
    <row r="523" spans="1:30" x14ac:dyDescent="0.3">
      <c r="A523">
        <v>124011451</v>
      </c>
      <c r="B523" t="s">
        <v>592</v>
      </c>
      <c r="C523" t="s">
        <v>73</v>
      </c>
      <c r="D523" t="s">
        <v>73</v>
      </c>
      <c r="E523" t="s">
        <v>73</v>
      </c>
      <c r="F523" t="s">
        <v>73</v>
      </c>
      <c r="G523" t="s">
        <v>73</v>
      </c>
      <c r="H523" t="s">
        <v>73</v>
      </c>
      <c r="I523" t="s">
        <v>73</v>
      </c>
      <c r="J523" t="s">
        <v>73</v>
      </c>
      <c r="K523" t="s">
        <v>73</v>
      </c>
      <c r="L523" t="s">
        <v>73</v>
      </c>
      <c r="M523" t="s">
        <v>73</v>
      </c>
      <c r="N523" t="s">
        <v>73</v>
      </c>
      <c r="O523" t="s">
        <v>73</v>
      </c>
      <c r="P523" t="s">
        <v>73</v>
      </c>
      <c r="Q523" t="s">
        <v>73</v>
      </c>
      <c r="R523" t="s">
        <v>73</v>
      </c>
      <c r="S523" t="s">
        <v>73</v>
      </c>
      <c r="T523" t="s">
        <v>73</v>
      </c>
      <c r="U523" t="s">
        <v>73</v>
      </c>
      <c r="V523" t="s">
        <v>73</v>
      </c>
      <c r="AB523" s="46"/>
      <c r="AD523" s="46"/>
    </row>
    <row r="524" spans="1:30" x14ac:dyDescent="0.3">
      <c r="A524">
        <v>124011452</v>
      </c>
      <c r="B524" t="s">
        <v>593</v>
      </c>
      <c r="C524">
        <v>15.55</v>
      </c>
      <c r="D524">
        <v>16.88</v>
      </c>
      <c r="E524">
        <v>14.89</v>
      </c>
      <c r="F524">
        <v>14.78</v>
      </c>
      <c r="G524">
        <v>16.45</v>
      </c>
      <c r="H524">
        <v>13.96</v>
      </c>
      <c r="I524">
        <v>16.510000000000002</v>
      </c>
      <c r="J524">
        <v>27.78</v>
      </c>
      <c r="K524">
        <v>9.42</v>
      </c>
      <c r="L524">
        <v>9.36</v>
      </c>
      <c r="M524">
        <v>22.33</v>
      </c>
      <c r="N524">
        <v>3.48</v>
      </c>
      <c r="O524">
        <v>17.190000000000001</v>
      </c>
      <c r="P524">
        <v>31.59</v>
      </c>
      <c r="Q524">
        <v>30.41</v>
      </c>
      <c r="R524">
        <v>16.14</v>
      </c>
      <c r="S524">
        <v>8.4499999999999993</v>
      </c>
      <c r="T524">
        <v>10.130000000000001</v>
      </c>
      <c r="U524">
        <v>30.4</v>
      </c>
      <c r="V524">
        <v>50.78</v>
      </c>
      <c r="W524">
        <v>17.260000000000002</v>
      </c>
      <c r="X524">
        <v>32.93</v>
      </c>
      <c r="Y524">
        <v>27.41</v>
      </c>
      <c r="Z524">
        <v>32.35</v>
      </c>
      <c r="AB524" s="46"/>
      <c r="AD524" s="46"/>
    </row>
    <row r="525" spans="1:30" x14ac:dyDescent="0.3">
      <c r="A525">
        <v>124011453</v>
      </c>
      <c r="B525" t="s">
        <v>594</v>
      </c>
      <c r="C525">
        <v>11.18</v>
      </c>
      <c r="D525">
        <v>12.61</v>
      </c>
      <c r="E525">
        <v>10.53</v>
      </c>
      <c r="F525">
        <v>10.01</v>
      </c>
      <c r="G525">
        <v>13.32</v>
      </c>
      <c r="H525">
        <v>9.39</v>
      </c>
      <c r="I525">
        <v>12.2</v>
      </c>
      <c r="J525">
        <v>21.33</v>
      </c>
      <c r="K525">
        <v>8.43</v>
      </c>
      <c r="L525">
        <v>8.43</v>
      </c>
      <c r="M525">
        <v>19.93</v>
      </c>
      <c r="N525">
        <v>3.18</v>
      </c>
      <c r="O525">
        <v>11.31</v>
      </c>
      <c r="P525">
        <v>17.36</v>
      </c>
      <c r="Q525">
        <v>24.06</v>
      </c>
      <c r="R525">
        <v>13.35</v>
      </c>
      <c r="S525">
        <v>7.52</v>
      </c>
      <c r="T525">
        <v>8.16</v>
      </c>
      <c r="U525">
        <v>33.26</v>
      </c>
      <c r="V525">
        <v>0</v>
      </c>
      <c r="W525">
        <v>11.37</v>
      </c>
      <c r="X525">
        <v>12.64</v>
      </c>
      <c r="Y525">
        <v>22.69</v>
      </c>
      <c r="Z525">
        <v>20.61</v>
      </c>
      <c r="AB525" s="46"/>
      <c r="AD525" s="46"/>
    </row>
    <row r="526" spans="1:30" x14ac:dyDescent="0.3">
      <c r="A526">
        <v>124011454</v>
      </c>
      <c r="B526" t="s">
        <v>595</v>
      </c>
      <c r="C526">
        <v>8.27</v>
      </c>
      <c r="D526">
        <v>9.11</v>
      </c>
      <c r="E526">
        <v>7.12</v>
      </c>
      <c r="F526">
        <v>7.46</v>
      </c>
      <c r="G526">
        <v>10.32</v>
      </c>
      <c r="H526">
        <v>7.09</v>
      </c>
      <c r="I526">
        <v>8.9700000000000006</v>
      </c>
      <c r="J526">
        <v>16.489999999999998</v>
      </c>
      <c r="K526">
        <v>6.95</v>
      </c>
      <c r="L526">
        <v>6.31</v>
      </c>
      <c r="M526">
        <v>17.18</v>
      </c>
      <c r="N526">
        <v>2.95</v>
      </c>
      <c r="O526">
        <v>7.01</v>
      </c>
      <c r="P526">
        <v>16.350000000000001</v>
      </c>
      <c r="Q526">
        <v>19.440000000000001</v>
      </c>
      <c r="R526">
        <v>10.72</v>
      </c>
      <c r="S526">
        <v>5.39</v>
      </c>
      <c r="T526">
        <v>6.19</v>
      </c>
      <c r="U526">
        <v>20.89</v>
      </c>
      <c r="V526">
        <v>100</v>
      </c>
      <c r="W526">
        <v>7.85</v>
      </c>
      <c r="X526">
        <v>9.9700000000000006</v>
      </c>
      <c r="Y526">
        <v>7.97</v>
      </c>
      <c r="Z526">
        <v>13.31</v>
      </c>
      <c r="AB526" s="46"/>
      <c r="AD526" s="46"/>
    </row>
    <row r="527" spans="1:30" x14ac:dyDescent="0.3">
      <c r="A527">
        <v>124011455</v>
      </c>
      <c r="B527" t="s">
        <v>596</v>
      </c>
      <c r="C527">
        <v>10.9</v>
      </c>
      <c r="D527">
        <v>11.93</v>
      </c>
      <c r="E527">
        <v>11.43</v>
      </c>
      <c r="F527">
        <v>10.28</v>
      </c>
      <c r="G527">
        <v>11.23</v>
      </c>
      <c r="H527">
        <v>9.0399999999999991</v>
      </c>
      <c r="I527">
        <v>12.26</v>
      </c>
      <c r="J527">
        <v>18.190000000000001</v>
      </c>
      <c r="K527">
        <v>7.99</v>
      </c>
      <c r="L527">
        <v>7.27</v>
      </c>
      <c r="M527">
        <v>23.32</v>
      </c>
      <c r="N527">
        <v>3.59</v>
      </c>
      <c r="O527">
        <v>9.9600000000000009</v>
      </c>
      <c r="P527">
        <v>25.76</v>
      </c>
      <c r="Q527">
        <v>24.64</v>
      </c>
      <c r="R527">
        <v>11.16</v>
      </c>
      <c r="S527">
        <v>7.62</v>
      </c>
      <c r="T527">
        <v>7.27</v>
      </c>
      <c r="U527">
        <v>27.28</v>
      </c>
      <c r="V527" t="s">
        <v>73</v>
      </c>
      <c r="W527">
        <v>13.29</v>
      </c>
      <c r="X527">
        <v>17.149999999999999</v>
      </c>
      <c r="Z527">
        <v>22.64</v>
      </c>
      <c r="AB527" s="46"/>
      <c r="AD527" s="46"/>
    </row>
    <row r="528" spans="1:30" x14ac:dyDescent="0.3">
      <c r="A528">
        <v>124021456</v>
      </c>
      <c r="B528" t="s">
        <v>597</v>
      </c>
      <c r="C528" t="s">
        <v>73</v>
      </c>
      <c r="D528" t="s">
        <v>73</v>
      </c>
      <c r="E528" t="s">
        <v>73</v>
      </c>
      <c r="F528" t="s">
        <v>73</v>
      </c>
      <c r="G528" t="s">
        <v>73</v>
      </c>
      <c r="H528" t="s">
        <v>73</v>
      </c>
      <c r="I528" t="s">
        <v>73</v>
      </c>
      <c r="J528" t="s">
        <v>73</v>
      </c>
      <c r="K528" t="s">
        <v>73</v>
      </c>
      <c r="L528" t="s">
        <v>73</v>
      </c>
      <c r="M528" t="s">
        <v>73</v>
      </c>
      <c r="N528" t="s">
        <v>73</v>
      </c>
      <c r="O528" t="s">
        <v>73</v>
      </c>
      <c r="P528" t="s">
        <v>73</v>
      </c>
      <c r="Q528" t="s">
        <v>73</v>
      </c>
      <c r="R528" t="s">
        <v>73</v>
      </c>
      <c r="S528" t="s">
        <v>73</v>
      </c>
      <c r="T528" t="s">
        <v>73</v>
      </c>
      <c r="U528" t="s">
        <v>73</v>
      </c>
      <c r="V528" t="s">
        <v>73</v>
      </c>
      <c r="AB528" s="46"/>
      <c r="AD528" s="46"/>
    </row>
    <row r="529" spans="1:30" x14ac:dyDescent="0.3">
      <c r="A529">
        <v>124031457</v>
      </c>
      <c r="B529" t="s">
        <v>598</v>
      </c>
      <c r="C529">
        <v>14.02</v>
      </c>
      <c r="D529">
        <v>18.59</v>
      </c>
      <c r="E529">
        <v>8.5500000000000007</v>
      </c>
      <c r="F529">
        <v>13.61</v>
      </c>
      <c r="G529">
        <v>12.88</v>
      </c>
      <c r="H529">
        <v>11.22</v>
      </c>
      <c r="I529">
        <v>14.05</v>
      </c>
      <c r="J529">
        <v>21.49</v>
      </c>
      <c r="K529">
        <v>9.8000000000000007</v>
      </c>
      <c r="L529">
        <v>13.54</v>
      </c>
      <c r="M529">
        <v>24.22</v>
      </c>
      <c r="N529">
        <v>4.6100000000000003</v>
      </c>
      <c r="O529">
        <v>8.1199999999999992</v>
      </c>
      <c r="P529">
        <v>29.62</v>
      </c>
      <c r="Q529">
        <v>31.91</v>
      </c>
      <c r="R529">
        <v>14</v>
      </c>
      <c r="S529">
        <v>6.4</v>
      </c>
      <c r="T529">
        <v>10.7</v>
      </c>
      <c r="U529">
        <v>23.94</v>
      </c>
      <c r="V529">
        <v>74.489999999999995</v>
      </c>
      <c r="W529">
        <v>11.8</v>
      </c>
      <c r="X529">
        <v>17.82</v>
      </c>
      <c r="Y529">
        <v>25.04</v>
      </c>
      <c r="Z529">
        <v>22.56</v>
      </c>
      <c r="AB529" s="46"/>
      <c r="AD529" s="46"/>
    </row>
    <row r="530" spans="1:30" x14ac:dyDescent="0.3">
      <c r="A530">
        <v>124031459</v>
      </c>
      <c r="B530" t="s">
        <v>599</v>
      </c>
      <c r="C530">
        <v>8.89</v>
      </c>
      <c r="D530">
        <v>10.39</v>
      </c>
      <c r="E530">
        <v>6.32</v>
      </c>
      <c r="F530">
        <v>8.4600000000000009</v>
      </c>
      <c r="G530">
        <v>10.25</v>
      </c>
      <c r="H530">
        <v>7.98</v>
      </c>
      <c r="I530">
        <v>9.01</v>
      </c>
      <c r="J530">
        <v>17.850000000000001</v>
      </c>
      <c r="K530">
        <v>7.45</v>
      </c>
      <c r="L530">
        <v>8.16</v>
      </c>
      <c r="M530">
        <v>13.68</v>
      </c>
      <c r="N530">
        <v>3.01</v>
      </c>
      <c r="O530">
        <v>6.43</v>
      </c>
      <c r="P530">
        <v>10.53</v>
      </c>
      <c r="Q530">
        <v>24.06</v>
      </c>
      <c r="R530">
        <v>11.1</v>
      </c>
      <c r="S530">
        <v>6.04</v>
      </c>
      <c r="T530">
        <v>6.17</v>
      </c>
      <c r="U530">
        <v>17.829999999999998</v>
      </c>
      <c r="V530">
        <v>67.89</v>
      </c>
      <c r="W530">
        <v>9.1199999999999992</v>
      </c>
      <c r="X530">
        <v>11.56</v>
      </c>
      <c r="Y530">
        <v>38.11</v>
      </c>
      <c r="Z530">
        <v>20.74</v>
      </c>
      <c r="AB530" s="46"/>
      <c r="AD530" s="46"/>
    </row>
    <row r="531" spans="1:30" x14ac:dyDescent="0.3">
      <c r="A531">
        <v>124031460</v>
      </c>
      <c r="B531" t="s">
        <v>600</v>
      </c>
      <c r="C531">
        <v>9.4600000000000009</v>
      </c>
      <c r="D531">
        <v>12.59</v>
      </c>
      <c r="E531">
        <v>6.23</v>
      </c>
      <c r="F531">
        <v>8.75</v>
      </c>
      <c r="G531">
        <v>10.58</v>
      </c>
      <c r="H531">
        <v>7.69</v>
      </c>
      <c r="I531">
        <v>9.2899999999999991</v>
      </c>
      <c r="J531">
        <v>17.73</v>
      </c>
      <c r="K531">
        <v>6.19</v>
      </c>
      <c r="L531">
        <v>10.130000000000001</v>
      </c>
      <c r="M531">
        <v>15.97</v>
      </c>
      <c r="N531">
        <v>4.07</v>
      </c>
      <c r="O531">
        <v>6.12</v>
      </c>
      <c r="P531">
        <v>7.32</v>
      </c>
      <c r="Q531">
        <v>23.41</v>
      </c>
      <c r="R531">
        <v>12.02</v>
      </c>
      <c r="S531">
        <v>4.72</v>
      </c>
      <c r="T531">
        <v>8.09</v>
      </c>
      <c r="U531">
        <v>18.87</v>
      </c>
      <c r="V531">
        <v>9.2100000000000009</v>
      </c>
      <c r="W531">
        <v>6.39</v>
      </c>
      <c r="X531">
        <v>10.17</v>
      </c>
      <c r="Y531">
        <v>19.84</v>
      </c>
      <c r="Z531">
        <v>11.24</v>
      </c>
      <c r="AB531" s="46"/>
      <c r="AD531" s="46"/>
    </row>
    <row r="532" spans="1:30" x14ac:dyDescent="0.3">
      <c r="A532">
        <v>124031461</v>
      </c>
      <c r="B532" t="s">
        <v>601</v>
      </c>
      <c r="C532">
        <v>13.07</v>
      </c>
      <c r="D532">
        <v>16.16</v>
      </c>
      <c r="E532">
        <v>9.34</v>
      </c>
      <c r="F532">
        <v>12.64</v>
      </c>
      <c r="G532">
        <v>12.97</v>
      </c>
      <c r="H532">
        <v>10.87</v>
      </c>
      <c r="I532">
        <v>13.43</v>
      </c>
      <c r="J532">
        <v>19.010000000000002</v>
      </c>
      <c r="K532">
        <v>10.1</v>
      </c>
      <c r="L532">
        <v>11.77</v>
      </c>
      <c r="M532">
        <v>20.81</v>
      </c>
      <c r="N532">
        <v>4.03</v>
      </c>
      <c r="O532">
        <v>10.17</v>
      </c>
      <c r="P532">
        <v>24.27</v>
      </c>
      <c r="Q532">
        <v>29.76</v>
      </c>
      <c r="R532">
        <v>13.9</v>
      </c>
      <c r="S532">
        <v>6.74</v>
      </c>
      <c r="T532">
        <v>10.01</v>
      </c>
      <c r="U532">
        <v>20.010000000000002</v>
      </c>
      <c r="V532">
        <v>55.14</v>
      </c>
      <c r="W532">
        <v>11.26</v>
      </c>
      <c r="X532">
        <v>16.52</v>
      </c>
      <c r="Y532">
        <v>26.2</v>
      </c>
      <c r="Z532">
        <v>23.69</v>
      </c>
      <c r="AB532" s="46"/>
      <c r="AD532" s="46"/>
    </row>
    <row r="533" spans="1:30" x14ac:dyDescent="0.3">
      <c r="A533">
        <v>124031462</v>
      </c>
      <c r="B533" t="s">
        <v>602</v>
      </c>
      <c r="C533">
        <v>16.55</v>
      </c>
      <c r="D533">
        <v>18.62</v>
      </c>
      <c r="E533">
        <v>15.24</v>
      </c>
      <c r="F533">
        <v>15.29</v>
      </c>
      <c r="G533">
        <v>20.03</v>
      </c>
      <c r="H533">
        <v>15.08</v>
      </c>
      <c r="I533">
        <v>16.579999999999998</v>
      </c>
      <c r="J533">
        <v>30.78</v>
      </c>
      <c r="K533">
        <v>10.029999999999999</v>
      </c>
      <c r="L533">
        <v>14.47</v>
      </c>
      <c r="M533">
        <v>25.56</v>
      </c>
      <c r="N533">
        <v>4.45</v>
      </c>
      <c r="O533">
        <v>16.82</v>
      </c>
      <c r="P533">
        <v>25.88</v>
      </c>
      <c r="Q533">
        <v>34.61</v>
      </c>
      <c r="R533">
        <v>21.47</v>
      </c>
      <c r="S533">
        <v>6.96</v>
      </c>
      <c r="T533">
        <v>9.7100000000000009</v>
      </c>
      <c r="U533">
        <v>23.65</v>
      </c>
      <c r="V533">
        <v>66.11</v>
      </c>
      <c r="W533">
        <v>12.97</v>
      </c>
      <c r="X533">
        <v>25.32</v>
      </c>
      <c r="Y533">
        <v>18.579999999999998</v>
      </c>
      <c r="Z533">
        <v>26.72</v>
      </c>
      <c r="AB533" s="46"/>
      <c r="AD533" s="46"/>
    </row>
    <row r="534" spans="1:30" x14ac:dyDescent="0.3">
      <c r="A534">
        <v>124031463</v>
      </c>
      <c r="B534" t="s">
        <v>603</v>
      </c>
      <c r="C534">
        <v>9.6300000000000008</v>
      </c>
      <c r="D534">
        <v>12.54</v>
      </c>
      <c r="E534">
        <v>5.78</v>
      </c>
      <c r="F534">
        <v>9.32</v>
      </c>
      <c r="G534">
        <v>9.61</v>
      </c>
      <c r="H534">
        <v>8.08</v>
      </c>
      <c r="I534">
        <v>9.41</v>
      </c>
      <c r="J534">
        <v>21.74</v>
      </c>
      <c r="K534">
        <v>6.39</v>
      </c>
      <c r="L534">
        <v>10.23</v>
      </c>
      <c r="M534">
        <v>16.32</v>
      </c>
      <c r="N534">
        <v>4.66</v>
      </c>
      <c r="O534">
        <v>5.66</v>
      </c>
      <c r="P534">
        <v>10.88</v>
      </c>
      <c r="Q534">
        <v>24.31</v>
      </c>
      <c r="R534">
        <v>10.59</v>
      </c>
      <c r="S534">
        <v>4.91</v>
      </c>
      <c r="T534">
        <v>8.9499999999999993</v>
      </c>
      <c r="U534">
        <v>19.47</v>
      </c>
      <c r="V534" t="s">
        <v>73</v>
      </c>
      <c r="W534">
        <v>6.29</v>
      </c>
      <c r="X534">
        <v>5.51</v>
      </c>
      <c r="Y534">
        <v>10.36</v>
      </c>
      <c r="Z534">
        <v>15.22</v>
      </c>
      <c r="AB534" s="46"/>
      <c r="AD534" s="46"/>
    </row>
    <row r="535" spans="1:30" x14ac:dyDescent="0.3">
      <c r="A535">
        <v>124031464</v>
      </c>
      <c r="B535" t="s">
        <v>604</v>
      </c>
      <c r="C535">
        <v>17.940000000000001</v>
      </c>
      <c r="D535">
        <v>21.09</v>
      </c>
      <c r="E535">
        <v>12.3</v>
      </c>
      <c r="F535">
        <v>16.71</v>
      </c>
      <c r="G535">
        <v>25.71</v>
      </c>
      <c r="H535">
        <v>16.86</v>
      </c>
      <c r="I535">
        <v>17.670000000000002</v>
      </c>
      <c r="J535">
        <v>32.03</v>
      </c>
      <c r="K535">
        <v>11.68</v>
      </c>
      <c r="L535">
        <v>14.56</v>
      </c>
      <c r="M535">
        <v>22.74</v>
      </c>
      <c r="N535">
        <v>3.37</v>
      </c>
      <c r="O535">
        <v>17.920000000000002</v>
      </c>
      <c r="P535">
        <v>32.81</v>
      </c>
      <c r="Q535">
        <v>39.14</v>
      </c>
      <c r="R535">
        <v>27.88</v>
      </c>
      <c r="S535">
        <v>8.83</v>
      </c>
      <c r="T535">
        <v>7.93</v>
      </c>
      <c r="U535">
        <v>19.62</v>
      </c>
      <c r="V535">
        <v>60.58</v>
      </c>
      <c r="W535">
        <v>16.64</v>
      </c>
      <c r="X535">
        <v>27.6</v>
      </c>
      <c r="Y535">
        <v>30.94</v>
      </c>
      <c r="Z535">
        <v>36.64</v>
      </c>
      <c r="AB535" s="46"/>
      <c r="AD535" s="46"/>
    </row>
    <row r="536" spans="1:30" x14ac:dyDescent="0.3">
      <c r="A536">
        <v>124031465</v>
      </c>
      <c r="B536" t="s">
        <v>605</v>
      </c>
      <c r="C536">
        <v>10.77</v>
      </c>
      <c r="D536">
        <v>14.22</v>
      </c>
      <c r="E536">
        <v>5.91</v>
      </c>
      <c r="F536">
        <v>10.06</v>
      </c>
      <c r="G536">
        <v>12.88</v>
      </c>
      <c r="H536">
        <v>8.51</v>
      </c>
      <c r="I536">
        <v>11.05</v>
      </c>
      <c r="J536">
        <v>17.63</v>
      </c>
      <c r="K536">
        <v>7.59</v>
      </c>
      <c r="L536">
        <v>13.52</v>
      </c>
      <c r="M536">
        <v>13.93</v>
      </c>
      <c r="N536">
        <v>5.37</v>
      </c>
      <c r="O536">
        <v>4.96</v>
      </c>
      <c r="P536">
        <v>13.48</v>
      </c>
      <c r="Q536">
        <v>25.79</v>
      </c>
      <c r="R536">
        <v>15.25</v>
      </c>
      <c r="S536">
        <v>6.99</v>
      </c>
      <c r="T536">
        <v>10.43</v>
      </c>
      <c r="U536">
        <v>20.97</v>
      </c>
      <c r="V536" t="s">
        <v>73</v>
      </c>
      <c r="W536">
        <v>7.88</v>
      </c>
      <c r="X536">
        <v>20.22</v>
      </c>
      <c r="Y536">
        <v>19.97</v>
      </c>
      <c r="Z536">
        <v>12.82</v>
      </c>
      <c r="AB536" s="46"/>
      <c r="AD536" s="46"/>
    </row>
    <row r="537" spans="1:30" x14ac:dyDescent="0.3">
      <c r="A537">
        <v>124031707</v>
      </c>
      <c r="B537" t="s">
        <v>606</v>
      </c>
      <c r="C537">
        <v>13.03</v>
      </c>
      <c r="D537">
        <v>17.62</v>
      </c>
      <c r="E537">
        <v>9.5</v>
      </c>
      <c r="F537">
        <v>12.03</v>
      </c>
      <c r="G537">
        <v>12.37</v>
      </c>
      <c r="H537">
        <v>10.08</v>
      </c>
      <c r="I537">
        <v>13.11</v>
      </c>
      <c r="J537">
        <v>18.98</v>
      </c>
      <c r="K537">
        <v>9.02</v>
      </c>
      <c r="L537">
        <v>14.02</v>
      </c>
      <c r="M537">
        <v>24.75</v>
      </c>
      <c r="N537">
        <v>4.32</v>
      </c>
      <c r="O537">
        <v>7.15</v>
      </c>
      <c r="P537">
        <v>12.23</v>
      </c>
      <c r="Q537">
        <v>32.39</v>
      </c>
      <c r="R537">
        <v>13.98</v>
      </c>
      <c r="S537">
        <v>6</v>
      </c>
      <c r="T537">
        <v>8.8800000000000008</v>
      </c>
      <c r="U537">
        <v>23.73</v>
      </c>
      <c r="V537">
        <v>52.25</v>
      </c>
      <c r="W537">
        <v>10.71</v>
      </c>
      <c r="X537">
        <v>26.26</v>
      </c>
      <c r="Y537">
        <v>13.74</v>
      </c>
      <c r="Z537">
        <v>24.16</v>
      </c>
      <c r="AB537" s="46"/>
      <c r="AD537" s="46"/>
    </row>
    <row r="538" spans="1:30" x14ac:dyDescent="0.3">
      <c r="A538">
        <v>124031708</v>
      </c>
      <c r="B538" t="s">
        <v>607</v>
      </c>
      <c r="C538">
        <v>12.38</v>
      </c>
      <c r="D538">
        <v>14.34</v>
      </c>
      <c r="E538">
        <v>11.78</v>
      </c>
      <c r="F538">
        <v>11.4</v>
      </c>
      <c r="G538">
        <v>12.52</v>
      </c>
      <c r="H538">
        <v>10.18</v>
      </c>
      <c r="I538">
        <v>12.79</v>
      </c>
      <c r="J538">
        <v>14.45</v>
      </c>
      <c r="K538">
        <v>7.92</v>
      </c>
      <c r="L538">
        <v>12.88</v>
      </c>
      <c r="M538">
        <v>21.45</v>
      </c>
      <c r="N538">
        <v>5.28</v>
      </c>
      <c r="O538">
        <v>8.64</v>
      </c>
      <c r="P538">
        <v>14.41</v>
      </c>
      <c r="Q538">
        <v>33.700000000000003</v>
      </c>
      <c r="R538">
        <v>13.92</v>
      </c>
      <c r="S538">
        <v>5.81</v>
      </c>
      <c r="T538">
        <v>10.09</v>
      </c>
      <c r="U538">
        <v>19.77</v>
      </c>
      <c r="V538" t="s">
        <v>73</v>
      </c>
      <c r="W538">
        <v>6.61</v>
      </c>
      <c r="X538">
        <v>11.68</v>
      </c>
      <c r="Y538">
        <v>18.84</v>
      </c>
      <c r="Z538">
        <v>14.57</v>
      </c>
      <c r="AB538" s="46"/>
      <c r="AD538" s="46"/>
    </row>
    <row r="539" spans="1:30" x14ac:dyDescent="0.3">
      <c r="A539">
        <v>124041466</v>
      </c>
      <c r="B539" t="s">
        <v>608</v>
      </c>
      <c r="C539">
        <v>13.71</v>
      </c>
      <c r="D539">
        <v>15.36</v>
      </c>
      <c r="E539">
        <v>8.6</v>
      </c>
      <c r="F539">
        <v>13.35</v>
      </c>
      <c r="G539">
        <v>16.309999999999999</v>
      </c>
      <c r="H539">
        <v>12.35</v>
      </c>
      <c r="I539">
        <v>14.21</v>
      </c>
      <c r="J539">
        <v>24.67</v>
      </c>
      <c r="K539">
        <v>11.55</v>
      </c>
      <c r="L539">
        <v>11.86</v>
      </c>
      <c r="M539">
        <v>19.100000000000001</v>
      </c>
      <c r="N539">
        <v>4.01</v>
      </c>
      <c r="O539">
        <v>12.16</v>
      </c>
      <c r="P539">
        <v>27.83</v>
      </c>
      <c r="Q539">
        <v>29.69</v>
      </c>
      <c r="R539">
        <v>17.47</v>
      </c>
      <c r="S539">
        <v>7.48</v>
      </c>
      <c r="T539">
        <v>9.39</v>
      </c>
      <c r="U539">
        <v>21.63</v>
      </c>
      <c r="V539">
        <v>51.99</v>
      </c>
      <c r="W539">
        <v>13.11</v>
      </c>
      <c r="X539">
        <v>17.45</v>
      </c>
      <c r="Y539">
        <v>20.65</v>
      </c>
      <c r="Z539">
        <v>20.82</v>
      </c>
      <c r="AB539" s="46"/>
      <c r="AD539" s="46"/>
    </row>
    <row r="540" spans="1:30" x14ac:dyDescent="0.3">
      <c r="A540">
        <v>124041467</v>
      </c>
      <c r="B540" t="s">
        <v>609</v>
      </c>
      <c r="C540">
        <v>15.93</v>
      </c>
      <c r="D540">
        <v>20.75</v>
      </c>
      <c r="E540">
        <v>11.06</v>
      </c>
      <c r="F540">
        <v>14.88</v>
      </c>
      <c r="G540">
        <v>17.22</v>
      </c>
      <c r="H540">
        <v>13.04</v>
      </c>
      <c r="I540">
        <v>16.07</v>
      </c>
      <c r="J540">
        <v>28.81</v>
      </c>
      <c r="K540">
        <v>9.32</v>
      </c>
      <c r="L540">
        <v>15.74</v>
      </c>
      <c r="M540">
        <v>24.87</v>
      </c>
      <c r="N540">
        <v>4.07</v>
      </c>
      <c r="O540">
        <v>11.01</v>
      </c>
      <c r="P540">
        <v>27.38</v>
      </c>
      <c r="Q540">
        <v>37.119999999999997</v>
      </c>
      <c r="R540">
        <v>19.28</v>
      </c>
      <c r="S540">
        <v>6.98</v>
      </c>
      <c r="T540">
        <v>9.27</v>
      </c>
      <c r="U540">
        <v>23.19</v>
      </c>
      <c r="V540">
        <v>61.42</v>
      </c>
      <c r="W540">
        <v>13.1</v>
      </c>
      <c r="X540">
        <v>29.55</v>
      </c>
      <c r="Y540">
        <v>17.170000000000002</v>
      </c>
      <c r="Z540">
        <v>23.65</v>
      </c>
      <c r="AB540" s="46"/>
      <c r="AD540" s="46"/>
    </row>
    <row r="541" spans="1:30" x14ac:dyDescent="0.3">
      <c r="A541">
        <v>124041468</v>
      </c>
      <c r="B541" t="s">
        <v>610</v>
      </c>
      <c r="C541">
        <v>13.25</v>
      </c>
      <c r="D541">
        <v>22.46</v>
      </c>
      <c r="E541">
        <v>5.17</v>
      </c>
      <c r="F541">
        <v>13.42</v>
      </c>
      <c r="G541">
        <v>10.97</v>
      </c>
      <c r="H541">
        <v>10.18</v>
      </c>
      <c r="I541">
        <v>12.65</v>
      </c>
      <c r="J541">
        <v>27.86</v>
      </c>
      <c r="K541">
        <v>7.87</v>
      </c>
      <c r="L541">
        <v>17.64</v>
      </c>
      <c r="M541">
        <v>22.69</v>
      </c>
      <c r="N541">
        <v>5.99</v>
      </c>
      <c r="O541">
        <v>6.65</v>
      </c>
      <c r="P541">
        <v>21.98</v>
      </c>
      <c r="Q541">
        <v>28.94</v>
      </c>
      <c r="R541">
        <v>12.4</v>
      </c>
      <c r="S541">
        <v>4.96</v>
      </c>
      <c r="T541">
        <v>14.91</v>
      </c>
      <c r="U541">
        <v>24.23</v>
      </c>
      <c r="V541" t="s">
        <v>73</v>
      </c>
      <c r="W541">
        <v>10.57</v>
      </c>
      <c r="X541">
        <v>12.36</v>
      </c>
      <c r="Y541">
        <v>33.96</v>
      </c>
      <c r="Z541">
        <v>13.5</v>
      </c>
      <c r="AB541" s="46"/>
      <c r="AD541" s="46"/>
    </row>
    <row r="542" spans="1:30" x14ac:dyDescent="0.3">
      <c r="A542">
        <v>124051469</v>
      </c>
      <c r="B542" t="s">
        <v>611</v>
      </c>
      <c r="C542">
        <v>9.11</v>
      </c>
      <c r="D542">
        <v>14.03</v>
      </c>
      <c r="E542">
        <v>6.67</v>
      </c>
      <c r="F542">
        <v>8.2100000000000009</v>
      </c>
      <c r="G542">
        <v>8.4</v>
      </c>
      <c r="H542">
        <v>7.33</v>
      </c>
      <c r="I542">
        <v>8.6</v>
      </c>
      <c r="J542">
        <v>20.09</v>
      </c>
      <c r="K542">
        <v>5.4</v>
      </c>
      <c r="L542">
        <v>13.46</v>
      </c>
      <c r="M542">
        <v>11.07</v>
      </c>
      <c r="N542">
        <v>4.43</v>
      </c>
      <c r="O542">
        <v>5.87</v>
      </c>
      <c r="P542">
        <v>3.1</v>
      </c>
      <c r="Q542">
        <v>18.75</v>
      </c>
      <c r="R542">
        <v>10.23</v>
      </c>
      <c r="S542">
        <v>4.29</v>
      </c>
      <c r="T542">
        <v>8.06</v>
      </c>
      <c r="U542">
        <v>20.190000000000001</v>
      </c>
      <c r="V542" t="s">
        <v>73</v>
      </c>
      <c r="W542">
        <v>7.77</v>
      </c>
      <c r="X542">
        <v>6.73</v>
      </c>
      <c r="Y542">
        <v>17.350000000000001</v>
      </c>
      <c r="Z542">
        <v>12</v>
      </c>
      <c r="AB542" s="46"/>
      <c r="AD542" s="46"/>
    </row>
    <row r="543" spans="1:30" x14ac:dyDescent="0.3">
      <c r="A543">
        <v>124051470</v>
      </c>
      <c r="B543" t="s">
        <v>612</v>
      </c>
      <c r="C543">
        <v>13.49</v>
      </c>
      <c r="D543">
        <v>18.73</v>
      </c>
      <c r="E543">
        <v>9.91</v>
      </c>
      <c r="F543">
        <v>12.28</v>
      </c>
      <c r="G543">
        <v>12.73</v>
      </c>
      <c r="H543">
        <v>10.56</v>
      </c>
      <c r="I543">
        <v>13.33</v>
      </c>
      <c r="J543">
        <v>15.34</v>
      </c>
      <c r="K543">
        <v>8.8699999999999992</v>
      </c>
      <c r="L543">
        <v>16.440000000000001</v>
      </c>
      <c r="M543">
        <v>22.87</v>
      </c>
      <c r="N543">
        <v>4.63</v>
      </c>
      <c r="O543">
        <v>8.84</v>
      </c>
      <c r="P543">
        <v>14.25</v>
      </c>
      <c r="Q543">
        <v>29.68</v>
      </c>
      <c r="R543">
        <v>13.85</v>
      </c>
      <c r="S543">
        <v>6.94</v>
      </c>
      <c r="T543">
        <v>11.18</v>
      </c>
      <c r="U543">
        <v>26.22</v>
      </c>
      <c r="V543">
        <v>29.67</v>
      </c>
      <c r="W543">
        <v>11.3</v>
      </c>
      <c r="X543">
        <v>11.11</v>
      </c>
      <c r="Y543">
        <v>26.71</v>
      </c>
      <c r="Z543">
        <v>20.3</v>
      </c>
      <c r="AB543" s="46"/>
      <c r="AD543" s="46"/>
    </row>
    <row r="544" spans="1:30" x14ac:dyDescent="0.3">
      <c r="A544">
        <v>124051580</v>
      </c>
      <c r="B544" t="s">
        <v>613</v>
      </c>
      <c r="C544">
        <v>19.18</v>
      </c>
      <c r="D544">
        <v>26.55</v>
      </c>
      <c r="E544">
        <v>11.25</v>
      </c>
      <c r="F544">
        <v>17.52</v>
      </c>
      <c r="G544">
        <v>20.25</v>
      </c>
      <c r="H544">
        <v>13.84</v>
      </c>
      <c r="I544">
        <v>19.66</v>
      </c>
      <c r="J544">
        <v>24.84</v>
      </c>
      <c r="K544">
        <v>12.33</v>
      </c>
      <c r="L544">
        <v>23.41</v>
      </c>
      <c r="M544">
        <v>28.82</v>
      </c>
      <c r="N544">
        <v>5.9</v>
      </c>
      <c r="O544">
        <v>11.67</v>
      </c>
      <c r="P544">
        <v>22.84</v>
      </c>
      <c r="Q544">
        <v>36.11</v>
      </c>
      <c r="R544">
        <v>21.94</v>
      </c>
      <c r="S544">
        <v>8.11</v>
      </c>
      <c r="T544">
        <v>15.13</v>
      </c>
      <c r="U544">
        <v>29.32</v>
      </c>
      <c r="V544">
        <v>49.28</v>
      </c>
      <c r="W544">
        <v>17.420000000000002</v>
      </c>
      <c r="X544">
        <v>23.88</v>
      </c>
      <c r="Y544">
        <v>28.38</v>
      </c>
      <c r="Z544">
        <v>22.87</v>
      </c>
      <c r="AB544" s="46"/>
      <c r="AD544" s="46"/>
    </row>
    <row r="545" spans="1:30" x14ac:dyDescent="0.3">
      <c r="A545">
        <v>124051581</v>
      </c>
      <c r="B545" t="s">
        <v>614</v>
      </c>
      <c r="C545">
        <v>19.66</v>
      </c>
      <c r="D545">
        <v>24.3</v>
      </c>
      <c r="E545">
        <v>12.58</v>
      </c>
      <c r="F545">
        <v>18.809999999999999</v>
      </c>
      <c r="G545">
        <v>21.77</v>
      </c>
      <c r="H545">
        <v>17.420000000000002</v>
      </c>
      <c r="I545">
        <v>19.07</v>
      </c>
      <c r="J545">
        <v>33.94</v>
      </c>
      <c r="K545">
        <v>12.58</v>
      </c>
      <c r="L545">
        <v>21.38</v>
      </c>
      <c r="M545">
        <v>25.72</v>
      </c>
      <c r="N545">
        <v>4.34</v>
      </c>
      <c r="O545">
        <v>16.59</v>
      </c>
      <c r="P545">
        <v>29.31</v>
      </c>
      <c r="Q545">
        <v>36.32</v>
      </c>
      <c r="R545">
        <v>23.07</v>
      </c>
      <c r="S545">
        <v>7.95</v>
      </c>
      <c r="T545">
        <v>11.26</v>
      </c>
      <c r="U545">
        <v>23.52</v>
      </c>
      <c r="V545">
        <v>62.12</v>
      </c>
      <c r="W545">
        <v>18.32</v>
      </c>
      <c r="X545">
        <v>29.4</v>
      </c>
      <c r="Y545">
        <v>26.22</v>
      </c>
      <c r="Z545">
        <v>31.28</v>
      </c>
      <c r="AB545" s="46"/>
      <c r="AD545" s="46"/>
    </row>
    <row r="546" spans="1:30" x14ac:dyDescent="0.3">
      <c r="A546">
        <v>125011475</v>
      </c>
      <c r="B546" t="s">
        <v>615</v>
      </c>
      <c r="C546" t="s">
        <v>73</v>
      </c>
      <c r="D546" t="s">
        <v>73</v>
      </c>
      <c r="E546" t="s">
        <v>73</v>
      </c>
      <c r="F546" t="s">
        <v>73</v>
      </c>
      <c r="G546" t="s">
        <v>73</v>
      </c>
      <c r="H546" t="s">
        <v>73</v>
      </c>
      <c r="I546" t="s">
        <v>73</v>
      </c>
      <c r="J546" t="s">
        <v>73</v>
      </c>
      <c r="K546" t="s">
        <v>73</v>
      </c>
      <c r="L546" t="s">
        <v>73</v>
      </c>
      <c r="M546" t="s">
        <v>73</v>
      </c>
      <c r="N546" t="s">
        <v>73</v>
      </c>
      <c r="O546" t="s">
        <v>73</v>
      </c>
      <c r="P546" t="s">
        <v>73</v>
      </c>
      <c r="Q546" t="s">
        <v>73</v>
      </c>
      <c r="R546" t="s">
        <v>73</v>
      </c>
      <c r="S546" t="s">
        <v>73</v>
      </c>
      <c r="T546" t="s">
        <v>73</v>
      </c>
      <c r="U546" t="s">
        <v>73</v>
      </c>
      <c r="V546" t="s">
        <v>73</v>
      </c>
      <c r="AB546" s="46"/>
      <c r="AD546" s="46"/>
    </row>
    <row r="547" spans="1:30" x14ac:dyDescent="0.3">
      <c r="A547">
        <v>125011582</v>
      </c>
      <c r="B547" t="s">
        <v>616</v>
      </c>
      <c r="C547">
        <v>20.22</v>
      </c>
      <c r="D547">
        <v>31.83</v>
      </c>
      <c r="E547">
        <v>16.45</v>
      </c>
      <c r="F547">
        <v>17.600000000000001</v>
      </c>
      <c r="G547">
        <v>18.8</v>
      </c>
      <c r="H547">
        <v>16.52</v>
      </c>
      <c r="I547">
        <v>18.62</v>
      </c>
      <c r="J547">
        <v>31.05</v>
      </c>
      <c r="K547">
        <v>16.760000000000002</v>
      </c>
      <c r="L547">
        <v>29.79</v>
      </c>
      <c r="M547">
        <v>36.08</v>
      </c>
      <c r="N547">
        <v>5.1100000000000003</v>
      </c>
      <c r="O547">
        <v>15.4</v>
      </c>
      <c r="P547">
        <v>22.92</v>
      </c>
      <c r="Q547">
        <v>32.4</v>
      </c>
      <c r="R547">
        <v>20.86</v>
      </c>
      <c r="S547">
        <v>10.16</v>
      </c>
      <c r="T547">
        <v>12.43</v>
      </c>
      <c r="U547">
        <v>27.82</v>
      </c>
      <c r="V547">
        <v>87.67</v>
      </c>
      <c r="W547">
        <v>24.32</v>
      </c>
      <c r="Y547">
        <v>32.159999999999997</v>
      </c>
      <c r="Z547">
        <v>39.44</v>
      </c>
      <c r="AB547" s="46"/>
      <c r="AD547" s="46"/>
    </row>
    <row r="548" spans="1:30" x14ac:dyDescent="0.3">
      <c r="A548">
        <v>125011583</v>
      </c>
      <c r="B548" t="s">
        <v>617</v>
      </c>
      <c r="C548">
        <v>17.5</v>
      </c>
      <c r="D548">
        <v>27.15</v>
      </c>
      <c r="E548">
        <v>9.83</v>
      </c>
      <c r="F548">
        <v>15.92</v>
      </c>
      <c r="G548">
        <v>21.84</v>
      </c>
      <c r="H548">
        <v>15.16</v>
      </c>
      <c r="I548">
        <v>15.19</v>
      </c>
      <c r="J548">
        <v>37.119999999999997</v>
      </c>
      <c r="K548">
        <v>22.78</v>
      </c>
      <c r="L548">
        <v>22.71</v>
      </c>
      <c r="M548">
        <v>36.229999999999997</v>
      </c>
      <c r="N548">
        <v>3.32</v>
      </c>
      <c r="O548">
        <v>12.36</v>
      </c>
      <c r="P548">
        <v>10.65</v>
      </c>
      <c r="Q548">
        <v>31.04</v>
      </c>
      <c r="R548">
        <v>22.75</v>
      </c>
      <c r="S548">
        <v>14.15</v>
      </c>
      <c r="T548">
        <v>12.43</v>
      </c>
      <c r="U548">
        <v>18.440000000000001</v>
      </c>
      <c r="V548">
        <v>83.68</v>
      </c>
      <c r="W548">
        <v>21.44</v>
      </c>
      <c r="Y548">
        <v>32.979999999999997</v>
      </c>
      <c r="Z548">
        <v>42</v>
      </c>
      <c r="AB548" s="46"/>
      <c r="AD548" s="46"/>
    </row>
    <row r="549" spans="1:30" x14ac:dyDescent="0.3">
      <c r="A549">
        <v>125011584</v>
      </c>
      <c r="B549" t="s">
        <v>618</v>
      </c>
      <c r="C549">
        <v>23.83</v>
      </c>
      <c r="D549">
        <v>38</v>
      </c>
      <c r="E549">
        <v>15.19</v>
      </c>
      <c r="F549">
        <v>21.38</v>
      </c>
      <c r="G549">
        <v>17.760000000000002</v>
      </c>
      <c r="H549">
        <v>16.61</v>
      </c>
      <c r="I549">
        <v>23.24</v>
      </c>
      <c r="J549">
        <v>34.130000000000003</v>
      </c>
      <c r="K549">
        <v>14.88</v>
      </c>
      <c r="L549">
        <v>39.299999999999997</v>
      </c>
      <c r="M549">
        <v>39.46</v>
      </c>
      <c r="N549">
        <v>7.24</v>
      </c>
      <c r="O549">
        <v>12.72</v>
      </c>
      <c r="P549">
        <v>28.19</v>
      </c>
      <c r="Q549">
        <v>35.15</v>
      </c>
      <c r="R549">
        <v>19.05</v>
      </c>
      <c r="S549">
        <v>7.48</v>
      </c>
      <c r="T549">
        <v>20.96</v>
      </c>
      <c r="U549">
        <v>37.92</v>
      </c>
      <c r="V549">
        <v>65.64</v>
      </c>
      <c r="W549">
        <v>25.95</v>
      </c>
      <c r="X549">
        <v>49</v>
      </c>
      <c r="Y549">
        <v>33.51</v>
      </c>
      <c r="Z549">
        <v>36.36</v>
      </c>
      <c r="AB549" s="46"/>
      <c r="AD549" s="46"/>
    </row>
    <row r="550" spans="1:30" x14ac:dyDescent="0.3">
      <c r="A550">
        <v>125011585</v>
      </c>
      <c r="B550" t="s">
        <v>619</v>
      </c>
      <c r="C550">
        <v>19.02</v>
      </c>
      <c r="D550">
        <v>31.76</v>
      </c>
      <c r="E550">
        <v>15.41</v>
      </c>
      <c r="F550">
        <v>16.53</v>
      </c>
      <c r="G550">
        <v>16.13</v>
      </c>
      <c r="H550">
        <v>16.02</v>
      </c>
      <c r="I550">
        <v>16.52</v>
      </c>
      <c r="J550">
        <v>32.39</v>
      </c>
      <c r="K550">
        <v>12.57</v>
      </c>
      <c r="L550">
        <v>29.08</v>
      </c>
      <c r="M550">
        <v>32.5</v>
      </c>
      <c r="N550">
        <v>5.05</v>
      </c>
      <c r="O550">
        <v>17.77</v>
      </c>
      <c r="P550">
        <v>19.09</v>
      </c>
      <c r="Q550">
        <v>32.71</v>
      </c>
      <c r="R550">
        <v>16.989999999999998</v>
      </c>
      <c r="S550">
        <v>8.51</v>
      </c>
      <c r="T550">
        <v>11.05</v>
      </c>
      <c r="U550">
        <v>30.31</v>
      </c>
      <c r="V550">
        <v>83.43</v>
      </c>
      <c r="W550">
        <v>20.86</v>
      </c>
      <c r="Y550">
        <v>26.92</v>
      </c>
      <c r="Z550">
        <v>31.89</v>
      </c>
      <c r="AB550" s="46"/>
      <c r="AD550" s="46"/>
    </row>
    <row r="551" spans="1:30" x14ac:dyDescent="0.3">
      <c r="A551">
        <v>125011586</v>
      </c>
      <c r="B551" t="s">
        <v>620</v>
      </c>
      <c r="C551">
        <v>16.96</v>
      </c>
      <c r="D551">
        <v>26.26</v>
      </c>
      <c r="E551">
        <v>18.14</v>
      </c>
      <c r="F551">
        <v>15.25</v>
      </c>
      <c r="G551">
        <v>11.82</v>
      </c>
      <c r="H551">
        <v>14.99</v>
      </c>
      <c r="I551">
        <v>15.39</v>
      </c>
      <c r="J551">
        <v>28.61</v>
      </c>
      <c r="K551">
        <v>9.98</v>
      </c>
      <c r="L551">
        <v>23.25</v>
      </c>
      <c r="M551">
        <v>22.79</v>
      </c>
      <c r="N551">
        <v>5.64</v>
      </c>
      <c r="O551">
        <v>12.51</v>
      </c>
      <c r="P551">
        <v>19.22</v>
      </c>
      <c r="Q551">
        <v>33.409999999999997</v>
      </c>
      <c r="R551">
        <v>12.18</v>
      </c>
      <c r="S551">
        <v>6.16</v>
      </c>
      <c r="T551">
        <v>12.81</v>
      </c>
      <c r="U551">
        <v>24.84</v>
      </c>
      <c r="V551">
        <v>59.48</v>
      </c>
      <c r="W551">
        <v>14.07</v>
      </c>
      <c r="X551">
        <v>9.4</v>
      </c>
      <c r="Y551">
        <v>23.7</v>
      </c>
      <c r="Z551">
        <v>27.72</v>
      </c>
      <c r="AB551" s="46"/>
      <c r="AD551" s="46"/>
    </row>
    <row r="552" spans="1:30" x14ac:dyDescent="0.3">
      <c r="A552">
        <v>125011587</v>
      </c>
      <c r="B552" t="s">
        <v>621</v>
      </c>
      <c r="C552">
        <v>32.79</v>
      </c>
      <c r="D552">
        <v>31.04</v>
      </c>
      <c r="E552">
        <v>51.72</v>
      </c>
      <c r="F552">
        <v>26.74</v>
      </c>
      <c r="G552">
        <v>25.97</v>
      </c>
      <c r="H552">
        <v>33.01</v>
      </c>
      <c r="I552">
        <v>33.39</v>
      </c>
      <c r="J552">
        <v>28.14</v>
      </c>
      <c r="K552">
        <v>13.96</v>
      </c>
      <c r="L552">
        <v>22.34</v>
      </c>
      <c r="M552">
        <v>24.92</v>
      </c>
      <c r="N552">
        <v>6.4</v>
      </c>
      <c r="O552">
        <v>15.96</v>
      </c>
      <c r="P552">
        <v>24.86</v>
      </c>
      <c r="Q552">
        <v>61.42</v>
      </c>
      <c r="R552">
        <v>26.08</v>
      </c>
      <c r="S552">
        <v>14.74</v>
      </c>
      <c r="T552">
        <v>13.61</v>
      </c>
      <c r="U552">
        <v>49.72</v>
      </c>
      <c r="V552">
        <v>89.72</v>
      </c>
      <c r="W552">
        <v>22.07</v>
      </c>
      <c r="Y552">
        <v>28.98</v>
      </c>
      <c r="Z552">
        <v>33.17</v>
      </c>
      <c r="AB552" s="46"/>
      <c r="AD552" s="46"/>
    </row>
    <row r="553" spans="1:30" x14ac:dyDescent="0.3">
      <c r="A553">
        <v>125011709</v>
      </c>
      <c r="B553" t="s">
        <v>622</v>
      </c>
      <c r="C553">
        <v>13.89</v>
      </c>
      <c r="D553">
        <v>17.41</v>
      </c>
      <c r="E553">
        <v>16.23</v>
      </c>
      <c r="F553">
        <v>12.08</v>
      </c>
      <c r="G553">
        <v>13.23</v>
      </c>
      <c r="H553">
        <v>11.73</v>
      </c>
      <c r="I553">
        <v>13.8</v>
      </c>
      <c r="J553">
        <v>17.670000000000002</v>
      </c>
      <c r="K553">
        <v>8.42</v>
      </c>
      <c r="L553">
        <v>13.86</v>
      </c>
      <c r="M553">
        <v>22.83</v>
      </c>
      <c r="N553">
        <v>5.57</v>
      </c>
      <c r="O553">
        <v>11.03</v>
      </c>
      <c r="P553">
        <v>9.4499999999999993</v>
      </c>
      <c r="Q553">
        <v>32.92</v>
      </c>
      <c r="R553">
        <v>12.56</v>
      </c>
      <c r="S553">
        <v>6.08</v>
      </c>
      <c r="T553">
        <v>11.07</v>
      </c>
      <c r="U553">
        <v>22.27</v>
      </c>
      <c r="V553" t="s">
        <v>73</v>
      </c>
      <c r="W553">
        <v>10.26</v>
      </c>
      <c r="Y553">
        <v>25.64</v>
      </c>
      <c r="Z553">
        <v>19.11</v>
      </c>
      <c r="AB553" s="46"/>
      <c r="AD553" s="46"/>
    </row>
    <row r="554" spans="1:30" x14ac:dyDescent="0.3">
      <c r="A554">
        <v>125011710</v>
      </c>
      <c r="B554" t="s">
        <v>623</v>
      </c>
      <c r="C554">
        <v>15.86</v>
      </c>
      <c r="D554">
        <v>19.690000000000001</v>
      </c>
      <c r="E554">
        <v>19.11</v>
      </c>
      <c r="F554">
        <v>14.4</v>
      </c>
      <c r="G554">
        <v>21.11</v>
      </c>
      <c r="H554">
        <v>14</v>
      </c>
      <c r="I554">
        <v>16.38</v>
      </c>
      <c r="J554">
        <v>15.71</v>
      </c>
      <c r="K554">
        <v>10.39</v>
      </c>
      <c r="L554">
        <v>18.78</v>
      </c>
      <c r="M554">
        <v>16.21</v>
      </c>
      <c r="N554">
        <v>4.75</v>
      </c>
      <c r="O554">
        <v>16.25</v>
      </c>
      <c r="P554">
        <v>25.33</v>
      </c>
      <c r="Q554">
        <v>46.36</v>
      </c>
      <c r="R554">
        <v>20.04</v>
      </c>
      <c r="S554">
        <v>5.94</v>
      </c>
      <c r="T554">
        <v>14.45</v>
      </c>
      <c r="U554">
        <v>17.71</v>
      </c>
      <c r="V554" t="s">
        <v>73</v>
      </c>
      <c r="W554">
        <v>8.36</v>
      </c>
      <c r="X554">
        <v>0</v>
      </c>
      <c r="Y554">
        <v>19.649999999999999</v>
      </c>
      <c r="Z554">
        <v>31.5</v>
      </c>
      <c r="AB554" s="46"/>
      <c r="AD554" s="46"/>
    </row>
    <row r="555" spans="1:30" x14ac:dyDescent="0.3">
      <c r="A555">
        <v>125021477</v>
      </c>
      <c r="B555" t="s">
        <v>624</v>
      </c>
      <c r="C555">
        <v>16.34</v>
      </c>
      <c r="D555">
        <v>18.98</v>
      </c>
      <c r="E555">
        <v>14.65</v>
      </c>
      <c r="F555">
        <v>15.46</v>
      </c>
      <c r="G555">
        <v>17.170000000000002</v>
      </c>
      <c r="H555">
        <v>15.42</v>
      </c>
      <c r="I555">
        <v>15.74</v>
      </c>
      <c r="J555">
        <v>33.840000000000003</v>
      </c>
      <c r="K555">
        <v>10.61</v>
      </c>
      <c r="L555">
        <v>16.62</v>
      </c>
      <c r="M555">
        <v>21.95</v>
      </c>
      <c r="N555">
        <v>5.43</v>
      </c>
      <c r="O555">
        <v>13.5</v>
      </c>
      <c r="P555">
        <v>25.13</v>
      </c>
      <c r="Q555">
        <v>35.07</v>
      </c>
      <c r="R555">
        <v>18.02</v>
      </c>
      <c r="S555">
        <v>7.01</v>
      </c>
      <c r="T555">
        <v>10.58</v>
      </c>
      <c r="U555">
        <v>22.7</v>
      </c>
      <c r="V555">
        <v>58.67</v>
      </c>
      <c r="W555">
        <v>13.13</v>
      </c>
      <c r="X555">
        <v>23.79</v>
      </c>
      <c r="Y555">
        <v>25.83</v>
      </c>
      <c r="Z555">
        <v>30.94</v>
      </c>
      <c r="AB555" s="46"/>
      <c r="AD555" s="46"/>
    </row>
    <row r="556" spans="1:30" x14ac:dyDescent="0.3">
      <c r="A556">
        <v>125021478</v>
      </c>
      <c r="B556" t="s">
        <v>625</v>
      </c>
      <c r="C556">
        <v>17.75</v>
      </c>
      <c r="D556">
        <v>19.53</v>
      </c>
      <c r="E556">
        <v>14.94</v>
      </c>
      <c r="F556">
        <v>17.53</v>
      </c>
      <c r="G556">
        <v>18.190000000000001</v>
      </c>
      <c r="H556">
        <v>18.03</v>
      </c>
      <c r="I556">
        <v>16.510000000000002</v>
      </c>
      <c r="J556">
        <v>41.35</v>
      </c>
      <c r="K556">
        <v>12.64</v>
      </c>
      <c r="L556">
        <v>16.98</v>
      </c>
      <c r="M556">
        <v>19.649999999999999</v>
      </c>
      <c r="N556">
        <v>6.58</v>
      </c>
      <c r="O556">
        <v>13.8</v>
      </c>
      <c r="P556">
        <v>26.1</v>
      </c>
      <c r="Q556">
        <v>36.83</v>
      </c>
      <c r="R556">
        <v>18.79</v>
      </c>
      <c r="S556">
        <v>7.91</v>
      </c>
      <c r="T556">
        <v>12.15</v>
      </c>
      <c r="U556">
        <v>22.91</v>
      </c>
      <c r="V556">
        <v>66.25</v>
      </c>
      <c r="W556">
        <v>15.29</v>
      </c>
      <c r="X556">
        <v>36.950000000000003</v>
      </c>
      <c r="Y556">
        <v>29.42</v>
      </c>
      <c r="Z556">
        <v>42.19</v>
      </c>
      <c r="AB556" s="46"/>
      <c r="AD556" s="46"/>
    </row>
    <row r="557" spans="1:30" x14ac:dyDescent="0.3">
      <c r="A557">
        <v>125021711</v>
      </c>
      <c r="B557" t="s">
        <v>626</v>
      </c>
      <c r="C557">
        <v>13.18</v>
      </c>
      <c r="D557">
        <v>16.399999999999999</v>
      </c>
      <c r="E557">
        <v>14.38</v>
      </c>
      <c r="F557">
        <v>11.58</v>
      </c>
      <c r="G557">
        <v>12.95</v>
      </c>
      <c r="H557">
        <v>11.58</v>
      </c>
      <c r="I557">
        <v>12.98</v>
      </c>
      <c r="J557">
        <v>14.52</v>
      </c>
      <c r="K557">
        <v>11.53</v>
      </c>
      <c r="L557">
        <v>12.64</v>
      </c>
      <c r="M557">
        <v>19.39</v>
      </c>
      <c r="N557">
        <v>5.04</v>
      </c>
      <c r="O557">
        <v>10.77</v>
      </c>
      <c r="P557">
        <v>17.59</v>
      </c>
      <c r="Q557">
        <v>28.06</v>
      </c>
      <c r="R557">
        <v>12.77</v>
      </c>
      <c r="S557">
        <v>5.63</v>
      </c>
      <c r="T557">
        <v>10.85</v>
      </c>
      <c r="U557">
        <v>24.99</v>
      </c>
      <c r="V557" t="s">
        <v>73</v>
      </c>
      <c r="W557">
        <v>11.93</v>
      </c>
      <c r="Y557">
        <v>25.78</v>
      </c>
      <c r="Z557">
        <v>23.67</v>
      </c>
      <c r="AB557" s="46"/>
      <c r="AD557" s="46"/>
    </row>
    <row r="558" spans="1:30" x14ac:dyDescent="0.3">
      <c r="A558">
        <v>125021712</v>
      </c>
      <c r="B558" t="s">
        <v>627</v>
      </c>
      <c r="C558">
        <v>14</v>
      </c>
      <c r="D558">
        <v>17.670000000000002</v>
      </c>
      <c r="E558">
        <v>12.52</v>
      </c>
      <c r="F558">
        <v>13.42</v>
      </c>
      <c r="G558">
        <v>10.72</v>
      </c>
      <c r="H558">
        <v>12.39</v>
      </c>
      <c r="I558">
        <v>13.33</v>
      </c>
      <c r="J558">
        <v>19.62</v>
      </c>
      <c r="K558">
        <v>10.35</v>
      </c>
      <c r="L558">
        <v>15.47</v>
      </c>
      <c r="M558">
        <v>17.91</v>
      </c>
      <c r="N558">
        <v>5.86</v>
      </c>
      <c r="O558">
        <v>11.78</v>
      </c>
      <c r="P558">
        <v>15.9</v>
      </c>
      <c r="Q558">
        <v>29.99</v>
      </c>
      <c r="R558">
        <v>10.039999999999999</v>
      </c>
      <c r="S558">
        <v>5.36</v>
      </c>
      <c r="T558">
        <v>12.71</v>
      </c>
      <c r="U558">
        <v>21.37</v>
      </c>
      <c r="V558">
        <v>31.47</v>
      </c>
      <c r="W558">
        <v>11.36</v>
      </c>
      <c r="X558">
        <v>9.68</v>
      </c>
      <c r="Y558">
        <v>22.01</v>
      </c>
      <c r="Z558">
        <v>23.35</v>
      </c>
      <c r="AB558" s="46"/>
      <c r="AD558" s="46"/>
    </row>
    <row r="559" spans="1:30" x14ac:dyDescent="0.3">
      <c r="A559">
        <v>125031479</v>
      </c>
      <c r="B559" t="s">
        <v>628</v>
      </c>
      <c r="C559">
        <v>26.55</v>
      </c>
      <c r="D559">
        <v>35.46</v>
      </c>
      <c r="E559">
        <v>23.75</v>
      </c>
      <c r="F559">
        <v>25.03</v>
      </c>
      <c r="G559">
        <v>18.12</v>
      </c>
      <c r="H559">
        <v>23.35</v>
      </c>
      <c r="I559">
        <v>23.89</v>
      </c>
      <c r="J559">
        <v>39.549999999999997</v>
      </c>
      <c r="K559">
        <v>17.52</v>
      </c>
      <c r="L559">
        <v>35.31</v>
      </c>
      <c r="M559">
        <v>36.01</v>
      </c>
      <c r="N559">
        <v>7.85</v>
      </c>
      <c r="O559">
        <v>15.02</v>
      </c>
      <c r="P559">
        <v>30.28</v>
      </c>
      <c r="Q559">
        <v>41.97</v>
      </c>
      <c r="R559">
        <v>19.13</v>
      </c>
      <c r="S559">
        <v>7.69</v>
      </c>
      <c r="T559">
        <v>18.3</v>
      </c>
      <c r="U559">
        <v>41.2</v>
      </c>
      <c r="V559">
        <v>75.09</v>
      </c>
      <c r="W559">
        <v>26.29</v>
      </c>
      <c r="X559">
        <v>31.98</v>
      </c>
      <c r="Y559">
        <v>32.94</v>
      </c>
      <c r="Z559">
        <v>40.64</v>
      </c>
      <c r="AB559" s="46"/>
      <c r="AD559" s="46"/>
    </row>
    <row r="560" spans="1:30" x14ac:dyDescent="0.3">
      <c r="A560">
        <v>125031480</v>
      </c>
      <c r="B560" t="s">
        <v>629</v>
      </c>
      <c r="C560">
        <v>22.4</v>
      </c>
      <c r="D560">
        <v>29.77</v>
      </c>
      <c r="E560">
        <v>18.010000000000002</v>
      </c>
      <c r="F560">
        <v>20.9</v>
      </c>
      <c r="G560">
        <v>20.89</v>
      </c>
      <c r="H560">
        <v>20.52</v>
      </c>
      <c r="I560">
        <v>20.21</v>
      </c>
      <c r="J560">
        <v>45.73</v>
      </c>
      <c r="K560">
        <v>16.010000000000002</v>
      </c>
      <c r="L560">
        <v>35.4</v>
      </c>
      <c r="M560">
        <v>25.93</v>
      </c>
      <c r="N560">
        <v>5.05</v>
      </c>
      <c r="O560">
        <v>19.850000000000001</v>
      </c>
      <c r="P560">
        <v>23.42</v>
      </c>
      <c r="Q560">
        <v>39.46</v>
      </c>
      <c r="R560">
        <v>22.55</v>
      </c>
      <c r="S560">
        <v>7.64</v>
      </c>
      <c r="T560">
        <v>13.63</v>
      </c>
      <c r="U560">
        <v>36.409999999999997</v>
      </c>
      <c r="V560">
        <v>61.72</v>
      </c>
      <c r="W560">
        <v>29.94</v>
      </c>
      <c r="X560">
        <v>43.59</v>
      </c>
      <c r="Y560">
        <v>35.74</v>
      </c>
      <c r="Z560">
        <v>40.32</v>
      </c>
      <c r="AB560" s="46"/>
      <c r="AD560" s="46"/>
    </row>
    <row r="561" spans="1:30" x14ac:dyDescent="0.3">
      <c r="A561">
        <v>125031481</v>
      </c>
      <c r="B561" t="s">
        <v>630</v>
      </c>
      <c r="C561">
        <v>21.48</v>
      </c>
      <c r="D561">
        <v>32.65</v>
      </c>
      <c r="E561">
        <v>17.920000000000002</v>
      </c>
      <c r="F561">
        <v>18.809999999999999</v>
      </c>
      <c r="G561">
        <v>19.260000000000002</v>
      </c>
      <c r="H561">
        <v>18.579999999999998</v>
      </c>
      <c r="I561">
        <v>18.8</v>
      </c>
      <c r="J561">
        <v>31.45</v>
      </c>
      <c r="K561">
        <v>16.28</v>
      </c>
      <c r="L561">
        <v>30.46</v>
      </c>
      <c r="M561">
        <v>33.11</v>
      </c>
      <c r="N561">
        <v>4.8899999999999997</v>
      </c>
      <c r="O561">
        <v>15.82</v>
      </c>
      <c r="P561">
        <v>21.08</v>
      </c>
      <c r="Q561">
        <v>35.46</v>
      </c>
      <c r="R561">
        <v>20.65</v>
      </c>
      <c r="S561">
        <v>8.31</v>
      </c>
      <c r="T561">
        <v>13.75</v>
      </c>
      <c r="U561">
        <v>28.98</v>
      </c>
      <c r="V561">
        <v>77.34</v>
      </c>
      <c r="W561">
        <v>21.31</v>
      </c>
      <c r="X561">
        <v>40.92</v>
      </c>
      <c r="Y561">
        <v>31.9</v>
      </c>
      <c r="Z561">
        <v>33.32</v>
      </c>
      <c r="AB561" s="46"/>
      <c r="AD561" s="46"/>
    </row>
    <row r="562" spans="1:30" x14ac:dyDescent="0.3">
      <c r="A562">
        <v>125031483</v>
      </c>
      <c r="B562" t="s">
        <v>631</v>
      </c>
      <c r="C562">
        <v>31.4</v>
      </c>
      <c r="D562">
        <v>40.67</v>
      </c>
      <c r="E562">
        <v>22.56</v>
      </c>
      <c r="F562">
        <v>29.36</v>
      </c>
      <c r="G562">
        <v>31</v>
      </c>
      <c r="H562">
        <v>25.89</v>
      </c>
      <c r="I562">
        <v>30.25</v>
      </c>
      <c r="J562">
        <v>50.68</v>
      </c>
      <c r="K562">
        <v>21.78</v>
      </c>
      <c r="L562">
        <v>41.9</v>
      </c>
      <c r="M562">
        <v>41.84</v>
      </c>
      <c r="N562">
        <v>11.1</v>
      </c>
      <c r="O562">
        <v>23.99</v>
      </c>
      <c r="P562">
        <v>26.88</v>
      </c>
      <c r="Q562">
        <v>40.33</v>
      </c>
      <c r="R562">
        <v>33.380000000000003</v>
      </c>
      <c r="S562">
        <v>9.43</v>
      </c>
      <c r="T562">
        <v>24.39</v>
      </c>
      <c r="U562">
        <v>48.72</v>
      </c>
      <c r="V562">
        <v>59.63</v>
      </c>
      <c r="W562">
        <v>32.31</v>
      </c>
      <c r="X562">
        <v>35.89</v>
      </c>
      <c r="Y562">
        <v>41.1</v>
      </c>
      <c r="Z562">
        <v>42.47</v>
      </c>
      <c r="AB562" s="46"/>
      <c r="AD562" s="46"/>
    </row>
    <row r="563" spans="1:30" x14ac:dyDescent="0.3">
      <c r="A563">
        <v>125031484</v>
      </c>
      <c r="B563" t="s">
        <v>632</v>
      </c>
      <c r="C563">
        <v>24.6</v>
      </c>
      <c r="D563">
        <v>34.479999999999997</v>
      </c>
      <c r="E563">
        <v>20.99</v>
      </c>
      <c r="F563">
        <v>22.1</v>
      </c>
      <c r="G563">
        <v>19.04</v>
      </c>
      <c r="H563">
        <v>20.82</v>
      </c>
      <c r="I563">
        <v>22</v>
      </c>
      <c r="J563">
        <v>35.369999999999997</v>
      </c>
      <c r="K563">
        <v>14.36</v>
      </c>
      <c r="L563">
        <v>32.58</v>
      </c>
      <c r="M563">
        <v>33.99</v>
      </c>
      <c r="N563">
        <v>8.0500000000000007</v>
      </c>
      <c r="O563">
        <v>16.079999999999998</v>
      </c>
      <c r="P563">
        <v>20.89</v>
      </c>
      <c r="Q563">
        <v>38.93</v>
      </c>
      <c r="R563">
        <v>20.65</v>
      </c>
      <c r="S563">
        <v>9.3800000000000008</v>
      </c>
      <c r="T563">
        <v>17.21</v>
      </c>
      <c r="U563">
        <v>35.840000000000003</v>
      </c>
      <c r="V563">
        <v>82.88</v>
      </c>
      <c r="W563">
        <v>24.41</v>
      </c>
      <c r="X563">
        <v>27.17</v>
      </c>
      <c r="Y563">
        <v>37.56</v>
      </c>
      <c r="Z563">
        <v>31.87</v>
      </c>
      <c r="AB563" s="46"/>
      <c r="AD563" s="46"/>
    </row>
    <row r="564" spans="1:30" x14ac:dyDescent="0.3">
      <c r="A564">
        <v>125031486</v>
      </c>
      <c r="B564" t="s">
        <v>633</v>
      </c>
      <c r="C564" t="s">
        <v>73</v>
      </c>
      <c r="D564" t="s">
        <v>73</v>
      </c>
      <c r="E564" t="s">
        <v>73</v>
      </c>
      <c r="F564" t="s">
        <v>73</v>
      </c>
      <c r="G564" t="s">
        <v>73</v>
      </c>
      <c r="H564" t="s">
        <v>73</v>
      </c>
      <c r="I564" t="s">
        <v>73</v>
      </c>
      <c r="J564" t="s">
        <v>73</v>
      </c>
      <c r="K564" t="s">
        <v>73</v>
      </c>
      <c r="L564" t="s">
        <v>73</v>
      </c>
      <c r="M564" t="s">
        <v>73</v>
      </c>
      <c r="N564" t="s">
        <v>73</v>
      </c>
      <c r="O564" t="s">
        <v>73</v>
      </c>
      <c r="P564" t="s">
        <v>73</v>
      </c>
      <c r="Q564" t="s">
        <v>73</v>
      </c>
      <c r="R564" t="s">
        <v>73</v>
      </c>
      <c r="S564" t="s">
        <v>73</v>
      </c>
      <c r="T564" t="s">
        <v>73</v>
      </c>
      <c r="U564" t="s">
        <v>73</v>
      </c>
      <c r="V564" t="s">
        <v>73</v>
      </c>
      <c r="AB564" s="46"/>
      <c r="AD564" s="46"/>
    </row>
    <row r="565" spans="1:30" x14ac:dyDescent="0.3">
      <c r="A565">
        <v>125031487</v>
      </c>
      <c r="B565" t="s">
        <v>634</v>
      </c>
      <c r="C565" t="s">
        <v>73</v>
      </c>
      <c r="D565" t="s">
        <v>73</v>
      </c>
      <c r="E565" t="s">
        <v>73</v>
      </c>
      <c r="F565" t="s">
        <v>73</v>
      </c>
      <c r="G565" t="s">
        <v>73</v>
      </c>
      <c r="H565" t="s">
        <v>73</v>
      </c>
      <c r="I565" t="s">
        <v>73</v>
      </c>
      <c r="J565" t="s">
        <v>73</v>
      </c>
      <c r="K565" t="s">
        <v>73</v>
      </c>
      <c r="L565" t="s">
        <v>73</v>
      </c>
      <c r="M565" t="s">
        <v>73</v>
      </c>
      <c r="N565" t="s">
        <v>73</v>
      </c>
      <c r="O565" t="s">
        <v>73</v>
      </c>
      <c r="P565" t="s">
        <v>73</v>
      </c>
      <c r="Q565" t="s">
        <v>73</v>
      </c>
      <c r="R565" t="s">
        <v>73</v>
      </c>
      <c r="S565" t="s">
        <v>73</v>
      </c>
      <c r="T565" t="s">
        <v>73</v>
      </c>
      <c r="U565" t="s">
        <v>73</v>
      </c>
      <c r="V565" t="s">
        <v>73</v>
      </c>
      <c r="AB565" s="46"/>
      <c r="AD565" s="46"/>
    </row>
    <row r="566" spans="1:30" x14ac:dyDescent="0.3">
      <c r="A566">
        <v>125031713</v>
      </c>
      <c r="B566" t="s">
        <v>635</v>
      </c>
      <c r="C566">
        <v>15.19</v>
      </c>
      <c r="D566">
        <v>20.399999999999999</v>
      </c>
      <c r="E566">
        <v>12.56</v>
      </c>
      <c r="F566">
        <v>14.33</v>
      </c>
      <c r="G566">
        <v>12.33</v>
      </c>
      <c r="H566">
        <v>13.04</v>
      </c>
      <c r="I566">
        <v>14.19</v>
      </c>
      <c r="J566">
        <v>17.64</v>
      </c>
      <c r="K566">
        <v>10.77</v>
      </c>
      <c r="L566">
        <v>18.39</v>
      </c>
      <c r="M566">
        <v>24.23</v>
      </c>
      <c r="N566">
        <v>6</v>
      </c>
      <c r="O566">
        <v>10.27</v>
      </c>
      <c r="P566">
        <v>14.64</v>
      </c>
      <c r="Q566">
        <v>31.13</v>
      </c>
      <c r="R566">
        <v>13.08</v>
      </c>
      <c r="S566">
        <v>8.0299999999999994</v>
      </c>
      <c r="T566">
        <v>11.69</v>
      </c>
      <c r="U566">
        <v>29.94</v>
      </c>
      <c r="V566">
        <v>71.53</v>
      </c>
      <c r="W566">
        <v>13.96</v>
      </c>
      <c r="X566">
        <v>20.55</v>
      </c>
      <c r="Y566">
        <v>25.92</v>
      </c>
      <c r="Z566">
        <v>21.94</v>
      </c>
      <c r="AB566" s="46"/>
      <c r="AD566" s="46"/>
    </row>
    <row r="567" spans="1:30" x14ac:dyDescent="0.3">
      <c r="A567">
        <v>125031714</v>
      </c>
      <c r="B567" t="s">
        <v>636</v>
      </c>
      <c r="C567">
        <v>23.37</v>
      </c>
      <c r="D567">
        <v>30.85</v>
      </c>
      <c r="E567">
        <v>21.95</v>
      </c>
      <c r="F567">
        <v>21.4</v>
      </c>
      <c r="G567">
        <v>19.46</v>
      </c>
      <c r="H567">
        <v>21.21</v>
      </c>
      <c r="I567">
        <v>21.21</v>
      </c>
      <c r="J567">
        <v>36.39</v>
      </c>
      <c r="K567">
        <v>14.07</v>
      </c>
      <c r="L567">
        <v>31.7</v>
      </c>
      <c r="M567">
        <v>28.69</v>
      </c>
      <c r="N567">
        <v>6.49</v>
      </c>
      <c r="O567">
        <v>19</v>
      </c>
      <c r="P567">
        <v>26.68</v>
      </c>
      <c r="Q567">
        <v>39</v>
      </c>
      <c r="R567">
        <v>21.37</v>
      </c>
      <c r="S567">
        <v>8.52</v>
      </c>
      <c r="T567">
        <v>13.32</v>
      </c>
      <c r="U567">
        <v>31.71</v>
      </c>
      <c r="V567">
        <v>77.510000000000005</v>
      </c>
      <c r="W567">
        <v>21.29</v>
      </c>
      <c r="X567">
        <v>34.49</v>
      </c>
      <c r="Y567">
        <v>34.9</v>
      </c>
      <c r="Z567">
        <v>35.299999999999997</v>
      </c>
      <c r="AB567" s="46"/>
      <c r="AD567" s="46"/>
    </row>
    <row r="568" spans="1:30" x14ac:dyDescent="0.3">
      <c r="A568">
        <v>125031715</v>
      </c>
      <c r="B568" t="s">
        <v>637</v>
      </c>
      <c r="C568">
        <v>11.32</v>
      </c>
      <c r="D568">
        <v>12.84</v>
      </c>
      <c r="E568">
        <v>10.7</v>
      </c>
      <c r="F568">
        <v>10.41</v>
      </c>
      <c r="G568">
        <v>12.94</v>
      </c>
      <c r="H568">
        <v>10.38</v>
      </c>
      <c r="I568">
        <v>11.3</v>
      </c>
      <c r="J568">
        <v>20.64</v>
      </c>
      <c r="K568">
        <v>8.77</v>
      </c>
      <c r="L568">
        <v>10.94</v>
      </c>
      <c r="M568">
        <v>14.4</v>
      </c>
      <c r="N568">
        <v>4.8600000000000003</v>
      </c>
      <c r="O568">
        <v>7.6</v>
      </c>
      <c r="P568">
        <v>11.11</v>
      </c>
      <c r="Q568">
        <v>25.87</v>
      </c>
      <c r="R568">
        <v>13.93</v>
      </c>
      <c r="S568">
        <v>6.97</v>
      </c>
      <c r="T568">
        <v>8.81</v>
      </c>
      <c r="U568">
        <v>20.71</v>
      </c>
      <c r="V568">
        <v>74.069999999999993</v>
      </c>
      <c r="W568">
        <v>10.050000000000001</v>
      </c>
      <c r="X568">
        <v>14.14</v>
      </c>
      <c r="Y568">
        <v>26.83</v>
      </c>
      <c r="Z568">
        <v>17.45</v>
      </c>
      <c r="AB568" s="46"/>
      <c r="AD568" s="46"/>
    </row>
    <row r="569" spans="1:30" x14ac:dyDescent="0.3">
      <c r="A569">
        <v>125031716</v>
      </c>
      <c r="B569" t="s">
        <v>638</v>
      </c>
      <c r="C569">
        <v>19.87</v>
      </c>
      <c r="D569">
        <v>27.02</v>
      </c>
      <c r="E569">
        <v>21.89</v>
      </c>
      <c r="F569">
        <v>17.48</v>
      </c>
      <c r="G569">
        <v>14.95</v>
      </c>
      <c r="H569">
        <v>17.61</v>
      </c>
      <c r="I569">
        <v>18.079999999999998</v>
      </c>
      <c r="J569">
        <v>30.1</v>
      </c>
      <c r="K569">
        <v>12.4</v>
      </c>
      <c r="L569">
        <v>25.16</v>
      </c>
      <c r="M569">
        <v>24.63</v>
      </c>
      <c r="N569">
        <v>8.44</v>
      </c>
      <c r="O569">
        <v>16.61</v>
      </c>
      <c r="P569">
        <v>20.65</v>
      </c>
      <c r="Q569">
        <v>32.94</v>
      </c>
      <c r="R569">
        <v>16.47</v>
      </c>
      <c r="S569">
        <v>9.25</v>
      </c>
      <c r="T569">
        <v>12.86</v>
      </c>
      <c r="U569">
        <v>34.06</v>
      </c>
      <c r="V569">
        <v>45.42</v>
      </c>
      <c r="W569">
        <v>17.07</v>
      </c>
      <c r="Y569">
        <v>24.74</v>
      </c>
      <c r="Z569">
        <v>22.1</v>
      </c>
      <c r="AB569" s="46"/>
      <c r="AD569" s="46"/>
    </row>
    <row r="570" spans="1:30" x14ac:dyDescent="0.3">
      <c r="A570">
        <v>125041489</v>
      </c>
      <c r="B570" t="s">
        <v>639</v>
      </c>
      <c r="C570">
        <v>14.61</v>
      </c>
      <c r="D570">
        <v>14.49</v>
      </c>
      <c r="E570">
        <v>15.26</v>
      </c>
      <c r="F570">
        <v>13.24</v>
      </c>
      <c r="G570">
        <v>22.86</v>
      </c>
      <c r="H570">
        <v>14.09</v>
      </c>
      <c r="I570">
        <v>15.16</v>
      </c>
      <c r="J570">
        <v>25.94</v>
      </c>
      <c r="K570">
        <v>11.01</v>
      </c>
      <c r="L570">
        <v>12.57</v>
      </c>
      <c r="M570">
        <v>18.41</v>
      </c>
      <c r="N570">
        <v>3.53</v>
      </c>
      <c r="O570">
        <v>17.18</v>
      </c>
      <c r="P570">
        <v>25.93</v>
      </c>
      <c r="Q570">
        <v>32.99</v>
      </c>
      <c r="R570">
        <v>23.9</v>
      </c>
      <c r="S570">
        <v>8.1300000000000008</v>
      </c>
      <c r="T570">
        <v>7.74</v>
      </c>
      <c r="U570">
        <v>15.51</v>
      </c>
      <c r="V570">
        <v>69.930000000000007</v>
      </c>
      <c r="W570">
        <v>12.07</v>
      </c>
      <c r="X570">
        <v>24.57</v>
      </c>
      <c r="Y570">
        <v>30.57</v>
      </c>
      <c r="Z570">
        <v>31.56</v>
      </c>
      <c r="AB570" s="46"/>
      <c r="AD570" s="46"/>
    </row>
    <row r="571" spans="1:30" x14ac:dyDescent="0.3">
      <c r="A571">
        <v>125041490</v>
      </c>
      <c r="B571" t="s">
        <v>640</v>
      </c>
      <c r="C571">
        <v>10.6</v>
      </c>
      <c r="D571">
        <v>13.01</v>
      </c>
      <c r="E571">
        <v>7.12</v>
      </c>
      <c r="F571">
        <v>10.130000000000001</v>
      </c>
      <c r="G571">
        <v>11.5</v>
      </c>
      <c r="H571">
        <v>9.44</v>
      </c>
      <c r="I571">
        <v>10.47</v>
      </c>
      <c r="J571">
        <v>15.96</v>
      </c>
      <c r="K571">
        <v>8.33</v>
      </c>
      <c r="L571">
        <v>11.18</v>
      </c>
      <c r="M571">
        <v>12.68</v>
      </c>
      <c r="N571">
        <v>5.48</v>
      </c>
      <c r="O571">
        <v>9.01</v>
      </c>
      <c r="P571">
        <v>11.19</v>
      </c>
      <c r="Q571">
        <v>22.51</v>
      </c>
      <c r="R571">
        <v>11.2</v>
      </c>
      <c r="S571">
        <v>6.64</v>
      </c>
      <c r="T571">
        <v>10.119999999999999</v>
      </c>
      <c r="U571">
        <v>18.61</v>
      </c>
      <c r="V571" t="s">
        <v>73</v>
      </c>
      <c r="W571">
        <v>7.62</v>
      </c>
      <c r="Y571">
        <v>18.52</v>
      </c>
      <c r="Z571">
        <v>18.43</v>
      </c>
      <c r="AB571" s="46"/>
      <c r="AD571" s="46"/>
    </row>
    <row r="572" spans="1:30" x14ac:dyDescent="0.3">
      <c r="A572">
        <v>125041491</v>
      </c>
      <c r="B572" t="s">
        <v>641</v>
      </c>
      <c r="C572">
        <v>10.89</v>
      </c>
      <c r="D572">
        <v>10.4</v>
      </c>
      <c r="E572">
        <v>11.24</v>
      </c>
      <c r="F572">
        <v>9.89</v>
      </c>
      <c r="G572">
        <v>17.72</v>
      </c>
      <c r="H572">
        <v>10.53</v>
      </c>
      <c r="I572">
        <v>11.51</v>
      </c>
      <c r="J572">
        <v>21.4</v>
      </c>
      <c r="K572">
        <v>8.7899999999999991</v>
      </c>
      <c r="L572">
        <v>9.3699999999999992</v>
      </c>
      <c r="M572">
        <v>15.7</v>
      </c>
      <c r="N572">
        <v>3.22</v>
      </c>
      <c r="O572">
        <v>12.63</v>
      </c>
      <c r="P572">
        <v>19.25</v>
      </c>
      <c r="Q572">
        <v>26.13</v>
      </c>
      <c r="R572">
        <v>18.2</v>
      </c>
      <c r="S572">
        <v>6.37</v>
      </c>
      <c r="T572">
        <v>6.34</v>
      </c>
      <c r="U572">
        <v>12.18</v>
      </c>
      <c r="V572">
        <v>70.84</v>
      </c>
      <c r="W572">
        <v>8.3000000000000007</v>
      </c>
      <c r="X572">
        <v>18.46</v>
      </c>
      <c r="Y572">
        <v>21.36</v>
      </c>
      <c r="Z572">
        <v>20.5</v>
      </c>
      <c r="AB572" s="46"/>
      <c r="AD572" s="46"/>
    </row>
    <row r="573" spans="1:30" x14ac:dyDescent="0.3">
      <c r="A573">
        <v>125041493</v>
      </c>
      <c r="B573" t="s">
        <v>642</v>
      </c>
      <c r="C573">
        <v>12.61</v>
      </c>
      <c r="D573">
        <v>15.11</v>
      </c>
      <c r="E573">
        <v>11.45</v>
      </c>
      <c r="F573">
        <v>11.06</v>
      </c>
      <c r="G573">
        <v>15.73</v>
      </c>
      <c r="H573">
        <v>11.19</v>
      </c>
      <c r="I573">
        <v>12.78</v>
      </c>
      <c r="J573">
        <v>21.19</v>
      </c>
      <c r="K573">
        <v>10.84</v>
      </c>
      <c r="L573">
        <v>12.56</v>
      </c>
      <c r="M573">
        <v>21.01</v>
      </c>
      <c r="N573">
        <v>3.21</v>
      </c>
      <c r="O573">
        <v>11.04</v>
      </c>
      <c r="P573">
        <v>18.46</v>
      </c>
      <c r="Q573">
        <v>26.02</v>
      </c>
      <c r="R573">
        <v>16.34</v>
      </c>
      <c r="S573">
        <v>7.07</v>
      </c>
      <c r="T573">
        <v>7.84</v>
      </c>
      <c r="U573">
        <v>18.3</v>
      </c>
      <c r="V573">
        <v>61.76</v>
      </c>
      <c r="W573">
        <v>11.42</v>
      </c>
      <c r="X573">
        <v>29.29</v>
      </c>
      <c r="Y573">
        <v>25.01</v>
      </c>
      <c r="Z573">
        <v>20.399999999999999</v>
      </c>
      <c r="AB573" s="46"/>
      <c r="AD573" s="46"/>
    </row>
    <row r="574" spans="1:30" x14ac:dyDescent="0.3">
      <c r="A574">
        <v>125041494</v>
      </c>
      <c r="B574" t="s">
        <v>643</v>
      </c>
      <c r="C574">
        <v>8.2799999999999994</v>
      </c>
      <c r="D574">
        <v>9.11</v>
      </c>
      <c r="E574">
        <v>6.64</v>
      </c>
      <c r="F574">
        <v>7.87</v>
      </c>
      <c r="G574">
        <v>9.57</v>
      </c>
      <c r="H574">
        <v>7.75</v>
      </c>
      <c r="I574">
        <v>8.31</v>
      </c>
      <c r="J574">
        <v>14.13</v>
      </c>
      <c r="K574">
        <v>7.97</v>
      </c>
      <c r="L574">
        <v>7.7</v>
      </c>
      <c r="M574">
        <v>10.69</v>
      </c>
      <c r="N574">
        <v>4.21</v>
      </c>
      <c r="O574">
        <v>6.32</v>
      </c>
      <c r="P574">
        <v>12.64</v>
      </c>
      <c r="Q574">
        <v>18.84</v>
      </c>
      <c r="R574">
        <v>9.5299999999999994</v>
      </c>
      <c r="S574">
        <v>5.56</v>
      </c>
      <c r="T574">
        <v>7.45</v>
      </c>
      <c r="U574">
        <v>17.329999999999998</v>
      </c>
      <c r="V574" t="s">
        <v>73</v>
      </c>
      <c r="W574">
        <v>8.19</v>
      </c>
      <c r="X574">
        <v>0</v>
      </c>
      <c r="Y574">
        <v>21.71</v>
      </c>
      <c r="Z574">
        <v>13.83</v>
      </c>
      <c r="AB574" s="46"/>
      <c r="AD574" s="46"/>
    </row>
    <row r="575" spans="1:30" x14ac:dyDescent="0.3">
      <c r="A575">
        <v>125041588</v>
      </c>
      <c r="B575" t="s">
        <v>644</v>
      </c>
      <c r="C575">
        <v>13.68</v>
      </c>
      <c r="D575">
        <v>13.71</v>
      </c>
      <c r="E575">
        <v>11.96</v>
      </c>
      <c r="F575">
        <v>13.02</v>
      </c>
      <c r="G575">
        <v>18.59</v>
      </c>
      <c r="H575">
        <v>13.53</v>
      </c>
      <c r="I575">
        <v>13.83</v>
      </c>
      <c r="J575">
        <v>37.130000000000003</v>
      </c>
      <c r="K575">
        <v>10.97</v>
      </c>
      <c r="L575">
        <v>11.97</v>
      </c>
      <c r="M575">
        <v>22.02</v>
      </c>
      <c r="N575">
        <v>4.33</v>
      </c>
      <c r="O575">
        <v>12.86</v>
      </c>
      <c r="P575">
        <v>18.510000000000002</v>
      </c>
      <c r="Q575">
        <v>29.37</v>
      </c>
      <c r="R575">
        <v>18.96</v>
      </c>
      <c r="S575">
        <v>9.3699999999999992</v>
      </c>
      <c r="T575">
        <v>7.96</v>
      </c>
      <c r="U575">
        <v>17.09</v>
      </c>
      <c r="V575">
        <v>66.67</v>
      </c>
      <c r="W575">
        <v>12.2</v>
      </c>
      <c r="X575">
        <v>22.5</v>
      </c>
      <c r="Y575">
        <v>26.5</v>
      </c>
      <c r="Z575">
        <v>29.05</v>
      </c>
      <c r="AB575" s="46"/>
      <c r="AD575" s="46"/>
    </row>
    <row r="576" spans="1:30" x14ac:dyDescent="0.3">
      <c r="A576">
        <v>125041589</v>
      </c>
      <c r="B576" t="s">
        <v>645</v>
      </c>
      <c r="C576">
        <v>12.01</v>
      </c>
      <c r="D576">
        <v>11.42</v>
      </c>
      <c r="E576">
        <v>11.65</v>
      </c>
      <c r="F576">
        <v>10.88</v>
      </c>
      <c r="G576">
        <v>23.14</v>
      </c>
      <c r="H576">
        <v>12.39</v>
      </c>
      <c r="I576">
        <v>11.99</v>
      </c>
      <c r="J576">
        <v>32.79</v>
      </c>
      <c r="K576">
        <v>8.1300000000000008</v>
      </c>
      <c r="L576">
        <v>9.92</v>
      </c>
      <c r="M576">
        <v>18.600000000000001</v>
      </c>
      <c r="N576">
        <v>2.37</v>
      </c>
      <c r="O576">
        <v>12.36</v>
      </c>
      <c r="P576">
        <v>17.23</v>
      </c>
      <c r="Q576">
        <v>28.3</v>
      </c>
      <c r="R576">
        <v>23.4</v>
      </c>
      <c r="S576">
        <v>7.46</v>
      </c>
      <c r="T576">
        <v>5.31</v>
      </c>
      <c r="U576">
        <v>12</v>
      </c>
      <c r="V576">
        <v>67.84</v>
      </c>
      <c r="W576">
        <v>9.9</v>
      </c>
      <c r="X576">
        <v>32.72</v>
      </c>
      <c r="Y576">
        <v>22.91</v>
      </c>
      <c r="Z576">
        <v>32.94</v>
      </c>
      <c r="AB576" s="46"/>
      <c r="AD576" s="46"/>
    </row>
    <row r="577" spans="1:30" x14ac:dyDescent="0.3">
      <c r="A577">
        <v>125041717</v>
      </c>
      <c r="B577" t="s">
        <v>646</v>
      </c>
      <c r="C577">
        <v>9.83</v>
      </c>
      <c r="D577">
        <v>10.27</v>
      </c>
      <c r="E577">
        <v>13.16</v>
      </c>
      <c r="F577">
        <v>8.76</v>
      </c>
      <c r="G577">
        <v>17.86</v>
      </c>
      <c r="H577">
        <v>9.3000000000000007</v>
      </c>
      <c r="I577">
        <v>10.27</v>
      </c>
      <c r="J577">
        <v>18.73</v>
      </c>
      <c r="K577">
        <v>7.08</v>
      </c>
      <c r="L577">
        <v>9.17</v>
      </c>
      <c r="M577">
        <v>13.88</v>
      </c>
      <c r="N577">
        <v>2.42</v>
      </c>
      <c r="O577">
        <v>11.18</v>
      </c>
      <c r="P577">
        <v>10.87</v>
      </c>
      <c r="Q577">
        <v>31.86</v>
      </c>
      <c r="R577">
        <v>18.39</v>
      </c>
      <c r="S577">
        <v>4.87</v>
      </c>
      <c r="T577">
        <v>9.2899999999999991</v>
      </c>
      <c r="U577">
        <v>10.18</v>
      </c>
      <c r="V577">
        <v>28.89</v>
      </c>
      <c r="W577">
        <v>6.69</v>
      </c>
      <c r="Y577">
        <v>23.11</v>
      </c>
      <c r="Z577">
        <v>23.62</v>
      </c>
      <c r="AB577" s="46"/>
      <c r="AD577" s="46"/>
    </row>
    <row r="578" spans="1:30" x14ac:dyDescent="0.3">
      <c r="A578">
        <v>125041718</v>
      </c>
      <c r="B578" t="s">
        <v>647</v>
      </c>
      <c r="C578">
        <v>14.38</v>
      </c>
      <c r="D578">
        <v>17.46</v>
      </c>
      <c r="E578">
        <v>13.97</v>
      </c>
      <c r="F578">
        <v>11.91</v>
      </c>
      <c r="G578">
        <v>27.66</v>
      </c>
      <c r="H578">
        <v>13.58</v>
      </c>
      <c r="I578">
        <v>13.8</v>
      </c>
      <c r="J578">
        <v>26.96</v>
      </c>
      <c r="K578">
        <v>9.6300000000000008</v>
      </c>
      <c r="L578">
        <v>14.79</v>
      </c>
      <c r="M578">
        <v>23.88</v>
      </c>
      <c r="N578">
        <v>2.87</v>
      </c>
      <c r="O578">
        <v>14.21</v>
      </c>
      <c r="P578">
        <v>15.45</v>
      </c>
      <c r="Q578">
        <v>31.09</v>
      </c>
      <c r="R578">
        <v>28.8</v>
      </c>
      <c r="S578">
        <v>11.79</v>
      </c>
      <c r="T578">
        <v>9.9</v>
      </c>
      <c r="U578">
        <v>12.86</v>
      </c>
      <c r="V578">
        <v>65.03</v>
      </c>
      <c r="W578">
        <v>12.42</v>
      </c>
      <c r="X578">
        <v>28.76</v>
      </c>
      <c r="Y578">
        <v>30.61</v>
      </c>
      <c r="Z578">
        <v>38.29</v>
      </c>
      <c r="AB578" s="46"/>
      <c r="AD578" s="46"/>
    </row>
    <row r="579" spans="1:30" x14ac:dyDescent="0.3">
      <c r="A579">
        <v>125041719</v>
      </c>
      <c r="B579" t="s">
        <v>648</v>
      </c>
      <c r="C579">
        <v>13.98</v>
      </c>
      <c r="D579">
        <v>16.11</v>
      </c>
      <c r="E579">
        <v>9.94</v>
      </c>
      <c r="F579">
        <v>12.87</v>
      </c>
      <c r="G579">
        <v>23.88</v>
      </c>
      <c r="H579">
        <v>13.59</v>
      </c>
      <c r="I579">
        <v>13.42</v>
      </c>
      <c r="J579">
        <v>28.18</v>
      </c>
      <c r="K579">
        <v>11.61</v>
      </c>
      <c r="L579">
        <v>12.58</v>
      </c>
      <c r="M579">
        <v>25.25</v>
      </c>
      <c r="N579">
        <v>2.75</v>
      </c>
      <c r="O579">
        <v>14.72</v>
      </c>
      <c r="P579">
        <v>14.73</v>
      </c>
      <c r="Q579">
        <v>30.21</v>
      </c>
      <c r="R579">
        <v>22.7</v>
      </c>
      <c r="S579">
        <v>7.51</v>
      </c>
      <c r="T579">
        <v>8.0299999999999994</v>
      </c>
      <c r="U579">
        <v>14</v>
      </c>
      <c r="V579">
        <v>77</v>
      </c>
      <c r="W579">
        <v>10.55</v>
      </c>
      <c r="X579">
        <v>8.9499999999999993</v>
      </c>
      <c r="Y579">
        <v>24.01</v>
      </c>
      <c r="Z579">
        <v>36.78</v>
      </c>
      <c r="AB579" s="46"/>
      <c r="AD579" s="46"/>
    </row>
    <row r="580" spans="1:30" x14ac:dyDescent="0.3">
      <c r="A580">
        <v>126011496</v>
      </c>
      <c r="B580" t="s">
        <v>649</v>
      </c>
      <c r="C580">
        <v>7.48</v>
      </c>
      <c r="D580">
        <v>8.11</v>
      </c>
      <c r="E580">
        <v>6.03</v>
      </c>
      <c r="F580">
        <v>6.6</v>
      </c>
      <c r="G580">
        <v>10.83</v>
      </c>
      <c r="H580">
        <v>6.66</v>
      </c>
      <c r="I580">
        <v>7.96</v>
      </c>
      <c r="J580">
        <v>15.94</v>
      </c>
      <c r="K580">
        <v>7.49</v>
      </c>
      <c r="L580">
        <v>5.29</v>
      </c>
      <c r="M580">
        <v>13.64</v>
      </c>
      <c r="N580">
        <v>2.56</v>
      </c>
      <c r="O580">
        <v>7.37</v>
      </c>
      <c r="P580">
        <v>14.25</v>
      </c>
      <c r="Q580">
        <v>17.010000000000002</v>
      </c>
      <c r="R580">
        <v>10.51</v>
      </c>
      <c r="S580">
        <v>4.38</v>
      </c>
      <c r="T580">
        <v>5.92</v>
      </c>
      <c r="U580">
        <v>14.38</v>
      </c>
      <c r="V580">
        <v>60</v>
      </c>
      <c r="W580">
        <v>6.6</v>
      </c>
      <c r="X580">
        <v>19.23</v>
      </c>
      <c r="Y580">
        <v>21.84</v>
      </c>
      <c r="Z580">
        <v>9.94</v>
      </c>
      <c r="AB580" s="46"/>
      <c r="AD580" s="46"/>
    </row>
    <row r="581" spans="1:30" x14ac:dyDescent="0.3">
      <c r="A581">
        <v>126011720</v>
      </c>
      <c r="B581" t="s">
        <v>650</v>
      </c>
      <c r="C581">
        <v>9.0500000000000007</v>
      </c>
      <c r="D581">
        <v>9.49</v>
      </c>
      <c r="E581">
        <v>8.2100000000000009</v>
      </c>
      <c r="F581">
        <v>8.61</v>
      </c>
      <c r="G581">
        <v>11.2</v>
      </c>
      <c r="H581">
        <v>8.18</v>
      </c>
      <c r="I581">
        <v>9.67</v>
      </c>
      <c r="J581">
        <v>20.56</v>
      </c>
      <c r="K581">
        <v>6.95</v>
      </c>
      <c r="L581">
        <v>5.91</v>
      </c>
      <c r="M581">
        <v>17.09</v>
      </c>
      <c r="N581">
        <v>2.8</v>
      </c>
      <c r="O581">
        <v>8.75</v>
      </c>
      <c r="P581">
        <v>19.5</v>
      </c>
      <c r="Q581">
        <v>23.74</v>
      </c>
      <c r="R581">
        <v>9.68</v>
      </c>
      <c r="S581">
        <v>4.3499999999999996</v>
      </c>
      <c r="T581">
        <v>7.84</v>
      </c>
      <c r="U581">
        <v>13.93</v>
      </c>
      <c r="V581" t="s">
        <v>73</v>
      </c>
      <c r="W581">
        <v>7.77</v>
      </c>
      <c r="X581">
        <v>28.65</v>
      </c>
      <c r="Y581">
        <v>20.23</v>
      </c>
      <c r="Z581">
        <v>7.48</v>
      </c>
      <c r="AB581" s="46"/>
      <c r="AD581" s="46"/>
    </row>
    <row r="582" spans="1:30" x14ac:dyDescent="0.3">
      <c r="A582">
        <v>126011721</v>
      </c>
      <c r="B582" t="s">
        <v>651</v>
      </c>
      <c r="C582">
        <v>12.59</v>
      </c>
      <c r="D582">
        <v>16.350000000000001</v>
      </c>
      <c r="E582">
        <v>14.32</v>
      </c>
      <c r="F582">
        <v>11.01</v>
      </c>
      <c r="G582">
        <v>11.74</v>
      </c>
      <c r="H582">
        <v>11.02</v>
      </c>
      <c r="I582">
        <v>12.15</v>
      </c>
      <c r="J582">
        <v>18.22</v>
      </c>
      <c r="K582">
        <v>9.5</v>
      </c>
      <c r="L582">
        <v>11.95</v>
      </c>
      <c r="M582">
        <v>22.6</v>
      </c>
      <c r="N582">
        <v>4.42</v>
      </c>
      <c r="O582">
        <v>12.44</v>
      </c>
      <c r="P582">
        <v>14.65</v>
      </c>
      <c r="Q582">
        <v>27.69</v>
      </c>
      <c r="R582">
        <v>10.46</v>
      </c>
      <c r="S582">
        <v>5.77</v>
      </c>
      <c r="T582">
        <v>11.46</v>
      </c>
      <c r="U582">
        <v>17.75</v>
      </c>
      <c r="V582">
        <v>79.41</v>
      </c>
      <c r="W582">
        <v>10.62</v>
      </c>
      <c r="Y582">
        <v>23.83</v>
      </c>
      <c r="Z582">
        <v>16.100000000000001</v>
      </c>
      <c r="AB582" s="46"/>
      <c r="AD582" s="46"/>
    </row>
    <row r="583" spans="1:30" x14ac:dyDescent="0.3">
      <c r="A583">
        <v>126021498</v>
      </c>
      <c r="B583" t="s">
        <v>652</v>
      </c>
      <c r="C583">
        <v>7.69</v>
      </c>
      <c r="D583">
        <v>6.2</v>
      </c>
      <c r="E583">
        <v>5.75</v>
      </c>
      <c r="F583">
        <v>7.74</v>
      </c>
      <c r="G583">
        <v>10.92</v>
      </c>
      <c r="H583">
        <v>6.92</v>
      </c>
      <c r="I583">
        <v>9.1199999999999992</v>
      </c>
      <c r="J583">
        <v>19.07</v>
      </c>
      <c r="K583">
        <v>6.94</v>
      </c>
      <c r="L583">
        <v>3.96</v>
      </c>
      <c r="M583">
        <v>11.9</v>
      </c>
      <c r="N583">
        <v>2.11</v>
      </c>
      <c r="O583">
        <v>7.27</v>
      </c>
      <c r="P583">
        <v>30.86</v>
      </c>
      <c r="Q583">
        <v>23.76</v>
      </c>
      <c r="R583">
        <v>10.63</v>
      </c>
      <c r="S583">
        <v>3.8</v>
      </c>
      <c r="T583">
        <v>5.0999999999999996</v>
      </c>
      <c r="U583">
        <v>11.5</v>
      </c>
      <c r="V583">
        <v>56.92</v>
      </c>
      <c r="W583">
        <v>7.06</v>
      </c>
      <c r="X583">
        <v>10.77</v>
      </c>
      <c r="Y583">
        <v>31.32</v>
      </c>
      <c r="Z583">
        <v>22.86</v>
      </c>
      <c r="AB583" s="46"/>
      <c r="AD583" s="46"/>
    </row>
    <row r="584" spans="1:30" x14ac:dyDescent="0.3">
      <c r="A584">
        <v>126021499</v>
      </c>
      <c r="B584" t="s">
        <v>653</v>
      </c>
      <c r="C584">
        <v>5.93</v>
      </c>
      <c r="D584">
        <v>4.05</v>
      </c>
      <c r="E584">
        <v>4.51</v>
      </c>
      <c r="F584">
        <v>5.62</v>
      </c>
      <c r="G584">
        <v>10.37</v>
      </c>
      <c r="H584">
        <v>5.99</v>
      </c>
      <c r="I584">
        <v>6.74</v>
      </c>
      <c r="J584">
        <v>20.21</v>
      </c>
      <c r="K584">
        <v>5.3</v>
      </c>
      <c r="L584">
        <v>2.02</v>
      </c>
      <c r="M584">
        <v>10.27</v>
      </c>
      <c r="N584">
        <v>1.98</v>
      </c>
      <c r="O584">
        <v>5.61</v>
      </c>
      <c r="P584">
        <v>18.87</v>
      </c>
      <c r="Q584">
        <v>15.22</v>
      </c>
      <c r="R584">
        <v>10.029999999999999</v>
      </c>
      <c r="S584">
        <v>2.5</v>
      </c>
      <c r="T584">
        <v>3.99</v>
      </c>
      <c r="U584">
        <v>12.37</v>
      </c>
      <c r="V584">
        <v>63.25</v>
      </c>
      <c r="W584">
        <v>5.69</v>
      </c>
      <c r="X584">
        <v>0</v>
      </c>
      <c r="Y584">
        <v>26.11</v>
      </c>
      <c r="Z584">
        <v>21.13</v>
      </c>
      <c r="AB584" s="46"/>
      <c r="AD584" s="46"/>
    </row>
    <row r="585" spans="1:30" x14ac:dyDescent="0.3">
      <c r="A585">
        <v>126021500</v>
      </c>
      <c r="B585" t="s">
        <v>654</v>
      </c>
      <c r="C585">
        <v>14.4</v>
      </c>
      <c r="D585">
        <v>14.07</v>
      </c>
      <c r="E585">
        <v>23</v>
      </c>
      <c r="F585">
        <v>12.48</v>
      </c>
      <c r="G585">
        <v>16.88</v>
      </c>
      <c r="H585">
        <v>13.96</v>
      </c>
      <c r="I585">
        <v>14.99</v>
      </c>
      <c r="J585">
        <v>17.850000000000001</v>
      </c>
      <c r="K585">
        <v>11.23</v>
      </c>
      <c r="L585">
        <v>10.220000000000001</v>
      </c>
      <c r="M585">
        <v>18.37</v>
      </c>
      <c r="N585">
        <v>3.84</v>
      </c>
      <c r="O585">
        <v>15.45</v>
      </c>
      <c r="P585">
        <v>27.39</v>
      </c>
      <c r="Q585">
        <v>39.200000000000003</v>
      </c>
      <c r="R585">
        <v>16.600000000000001</v>
      </c>
      <c r="S585">
        <v>5.85</v>
      </c>
      <c r="T585">
        <v>11.65</v>
      </c>
      <c r="U585">
        <v>16.59</v>
      </c>
      <c r="V585">
        <v>62.66</v>
      </c>
      <c r="W585">
        <v>10.91</v>
      </c>
      <c r="X585">
        <v>18.18</v>
      </c>
      <c r="Y585">
        <v>25.1</v>
      </c>
      <c r="Z585">
        <v>21.99</v>
      </c>
      <c r="AB585" s="46"/>
      <c r="AD585" s="46"/>
    </row>
    <row r="586" spans="1:30" x14ac:dyDescent="0.3">
      <c r="A586">
        <v>126021501</v>
      </c>
      <c r="B586" t="s">
        <v>655</v>
      </c>
      <c r="C586">
        <v>9.66</v>
      </c>
      <c r="D586">
        <v>9.99</v>
      </c>
      <c r="E586">
        <v>9.25</v>
      </c>
      <c r="F586">
        <v>8.73</v>
      </c>
      <c r="G586">
        <v>13.7</v>
      </c>
      <c r="H586">
        <v>9.1999999999999993</v>
      </c>
      <c r="I586">
        <v>9.98</v>
      </c>
      <c r="J586">
        <v>20.7</v>
      </c>
      <c r="K586">
        <v>7.4</v>
      </c>
      <c r="L586">
        <v>6.49</v>
      </c>
      <c r="M586">
        <v>14.22</v>
      </c>
      <c r="N586">
        <v>3.3</v>
      </c>
      <c r="O586">
        <v>8.23</v>
      </c>
      <c r="P586">
        <v>19.739999999999998</v>
      </c>
      <c r="Q586">
        <v>25.99</v>
      </c>
      <c r="R586">
        <v>13.73</v>
      </c>
      <c r="S586">
        <v>5.27</v>
      </c>
      <c r="T586">
        <v>7.67</v>
      </c>
      <c r="U586">
        <v>12.24</v>
      </c>
      <c r="V586">
        <v>56.48</v>
      </c>
      <c r="W586">
        <v>8.11</v>
      </c>
      <c r="X586">
        <v>0</v>
      </c>
      <c r="Y586">
        <v>21.35</v>
      </c>
      <c r="Z586">
        <v>24.74</v>
      </c>
      <c r="AB586" s="46"/>
      <c r="AD586" s="46"/>
    </row>
    <row r="587" spans="1:30" x14ac:dyDescent="0.3">
      <c r="A587">
        <v>126021503</v>
      </c>
      <c r="B587" t="s">
        <v>656</v>
      </c>
      <c r="C587">
        <v>12.03</v>
      </c>
      <c r="D587">
        <v>13.31</v>
      </c>
      <c r="E587">
        <v>12.27</v>
      </c>
      <c r="F587">
        <v>10.79</v>
      </c>
      <c r="G587">
        <v>16.16</v>
      </c>
      <c r="H587">
        <v>10.92</v>
      </c>
      <c r="I587">
        <v>12.6</v>
      </c>
      <c r="J587">
        <v>21.56</v>
      </c>
      <c r="K587">
        <v>9.0299999999999994</v>
      </c>
      <c r="L587">
        <v>10</v>
      </c>
      <c r="M587">
        <v>17.579999999999998</v>
      </c>
      <c r="N587">
        <v>3.46</v>
      </c>
      <c r="O587">
        <v>13.34</v>
      </c>
      <c r="P587">
        <v>25.72</v>
      </c>
      <c r="Q587">
        <v>29.01</v>
      </c>
      <c r="R587">
        <v>15.78</v>
      </c>
      <c r="S587">
        <v>6.92</v>
      </c>
      <c r="T587">
        <v>8.36</v>
      </c>
      <c r="U587">
        <v>16.079999999999998</v>
      </c>
      <c r="V587">
        <v>50.57</v>
      </c>
      <c r="W587">
        <v>9.49</v>
      </c>
      <c r="X587">
        <v>5.71</v>
      </c>
      <c r="Y587">
        <v>23.39</v>
      </c>
      <c r="Z587">
        <v>23.07</v>
      </c>
      <c r="AB587" s="46"/>
      <c r="AD587" s="46"/>
    </row>
    <row r="588" spans="1:30" x14ac:dyDescent="0.3">
      <c r="A588">
        <v>126021590</v>
      </c>
      <c r="B588" t="s">
        <v>657</v>
      </c>
      <c r="C588">
        <v>8.41</v>
      </c>
      <c r="D588">
        <v>10.24</v>
      </c>
      <c r="E588">
        <v>5.22</v>
      </c>
      <c r="F588">
        <v>7.21</v>
      </c>
      <c r="G588">
        <v>12.55</v>
      </c>
      <c r="H588">
        <v>6.48</v>
      </c>
      <c r="I588">
        <v>9.56</v>
      </c>
      <c r="J588">
        <v>17.28</v>
      </c>
      <c r="K588">
        <v>8.01</v>
      </c>
      <c r="L588">
        <v>6.26</v>
      </c>
      <c r="M588">
        <v>11.88</v>
      </c>
      <c r="N588">
        <v>3.9</v>
      </c>
      <c r="O588">
        <v>7.28</v>
      </c>
      <c r="P588">
        <v>11.63</v>
      </c>
      <c r="Q588">
        <v>17.71</v>
      </c>
      <c r="R588">
        <v>11.05</v>
      </c>
      <c r="S588">
        <v>6.6</v>
      </c>
      <c r="T588">
        <v>10.09</v>
      </c>
      <c r="U588">
        <v>8.25</v>
      </c>
      <c r="V588" t="s">
        <v>73</v>
      </c>
      <c r="W588">
        <v>6.05</v>
      </c>
      <c r="Y588">
        <v>16.239999999999998</v>
      </c>
      <c r="Z588">
        <v>8.36</v>
      </c>
      <c r="AB588" s="46"/>
      <c r="AD588" s="46"/>
    </row>
    <row r="589" spans="1:30" x14ac:dyDescent="0.3">
      <c r="A589">
        <v>126021722</v>
      </c>
      <c r="B589" t="s">
        <v>658</v>
      </c>
      <c r="C589">
        <v>7.67</v>
      </c>
      <c r="D589">
        <v>9.35</v>
      </c>
      <c r="E589">
        <v>5.32</v>
      </c>
      <c r="F589">
        <v>6.97</v>
      </c>
      <c r="G589">
        <v>9.64</v>
      </c>
      <c r="H589">
        <v>6.21</v>
      </c>
      <c r="I589">
        <v>8.3800000000000008</v>
      </c>
      <c r="J589">
        <v>13.43</v>
      </c>
      <c r="K589">
        <v>7.26</v>
      </c>
      <c r="L589">
        <v>6.87</v>
      </c>
      <c r="M589">
        <v>10.46</v>
      </c>
      <c r="N589">
        <v>3.66</v>
      </c>
      <c r="O589">
        <v>6.68</v>
      </c>
      <c r="P589">
        <v>10.09</v>
      </c>
      <c r="Q589">
        <v>15.51</v>
      </c>
      <c r="R589">
        <v>8.6999999999999993</v>
      </c>
      <c r="S589">
        <v>4.6100000000000003</v>
      </c>
      <c r="T589">
        <v>8.5399999999999991</v>
      </c>
      <c r="U589">
        <v>11.82</v>
      </c>
      <c r="V589" t="s">
        <v>73</v>
      </c>
      <c r="W589">
        <v>7.16</v>
      </c>
      <c r="Y589">
        <v>17.100000000000001</v>
      </c>
      <c r="Z589">
        <v>14.75</v>
      </c>
      <c r="AB589" s="46"/>
      <c r="AD589" s="46"/>
    </row>
    <row r="590" spans="1:30" x14ac:dyDescent="0.3">
      <c r="A590">
        <v>126021723</v>
      </c>
      <c r="B590" t="s">
        <v>659</v>
      </c>
      <c r="C590">
        <v>15.06</v>
      </c>
      <c r="D590">
        <v>17.73</v>
      </c>
      <c r="E590">
        <v>16.57</v>
      </c>
      <c r="F590">
        <v>13.87</v>
      </c>
      <c r="G590">
        <v>15.25</v>
      </c>
      <c r="H590">
        <v>14.44</v>
      </c>
      <c r="I590">
        <v>14.52</v>
      </c>
      <c r="J590">
        <v>29.82</v>
      </c>
      <c r="K590">
        <v>10.99</v>
      </c>
      <c r="L590">
        <v>14</v>
      </c>
      <c r="M590">
        <v>18.170000000000002</v>
      </c>
      <c r="N590">
        <v>5.17</v>
      </c>
      <c r="O590">
        <v>15.19</v>
      </c>
      <c r="P590">
        <v>23</v>
      </c>
      <c r="Q590">
        <v>30.57</v>
      </c>
      <c r="R590">
        <v>15.42</v>
      </c>
      <c r="S590">
        <v>7.11</v>
      </c>
      <c r="T590">
        <v>11.13</v>
      </c>
      <c r="U590">
        <v>22.39</v>
      </c>
      <c r="V590">
        <v>63.49</v>
      </c>
      <c r="W590">
        <v>12.37</v>
      </c>
      <c r="X590">
        <v>18.8</v>
      </c>
      <c r="Y590">
        <v>25.68</v>
      </c>
      <c r="Z590">
        <v>23.73</v>
      </c>
      <c r="AB590" s="46"/>
      <c r="AD590" s="46"/>
    </row>
    <row r="591" spans="1:30" x14ac:dyDescent="0.3">
      <c r="A591">
        <v>126021724</v>
      </c>
      <c r="B591" t="s">
        <v>660</v>
      </c>
      <c r="C591">
        <v>12.84</v>
      </c>
      <c r="D591">
        <v>13.14</v>
      </c>
      <c r="E591">
        <v>11.61</v>
      </c>
      <c r="F591">
        <v>12.43</v>
      </c>
      <c r="G591">
        <v>14.96</v>
      </c>
      <c r="H591">
        <v>11.93</v>
      </c>
      <c r="I591">
        <v>13.58</v>
      </c>
      <c r="J591">
        <v>24.64</v>
      </c>
      <c r="K591">
        <v>9.33</v>
      </c>
      <c r="L591">
        <v>10.6</v>
      </c>
      <c r="M591">
        <v>14.72</v>
      </c>
      <c r="N591">
        <v>4.0999999999999996</v>
      </c>
      <c r="O591">
        <v>11.86</v>
      </c>
      <c r="P591">
        <v>28.32</v>
      </c>
      <c r="Q591">
        <v>31.13</v>
      </c>
      <c r="R591">
        <v>15.01</v>
      </c>
      <c r="S591">
        <v>6.39</v>
      </c>
      <c r="T591">
        <v>9.76</v>
      </c>
      <c r="U591">
        <v>16.96</v>
      </c>
      <c r="V591">
        <v>55.67</v>
      </c>
      <c r="W591">
        <v>11.31</v>
      </c>
      <c r="X591">
        <v>7</v>
      </c>
      <c r="Y591">
        <v>29.67</v>
      </c>
      <c r="Z591">
        <v>24.62</v>
      </c>
      <c r="AB591" s="46"/>
      <c r="AD591" s="46"/>
    </row>
    <row r="592" spans="1:30" x14ac:dyDescent="0.3">
      <c r="A592">
        <v>126021725</v>
      </c>
      <c r="B592" t="s">
        <v>661</v>
      </c>
      <c r="C592">
        <v>12.33</v>
      </c>
      <c r="D592">
        <v>13.39</v>
      </c>
      <c r="E592">
        <v>13.79</v>
      </c>
      <c r="F592">
        <v>11.52</v>
      </c>
      <c r="G592">
        <v>15.26</v>
      </c>
      <c r="H592">
        <v>11.36</v>
      </c>
      <c r="I592">
        <v>12.81</v>
      </c>
      <c r="J592">
        <v>15.79</v>
      </c>
      <c r="K592">
        <v>9.39</v>
      </c>
      <c r="L592">
        <v>10.34</v>
      </c>
      <c r="M592">
        <v>19.18</v>
      </c>
      <c r="N592">
        <v>4.24</v>
      </c>
      <c r="O592">
        <v>12.72</v>
      </c>
      <c r="P592">
        <v>29.8</v>
      </c>
      <c r="Q592">
        <v>36.01</v>
      </c>
      <c r="R592">
        <v>15.23</v>
      </c>
      <c r="S592">
        <v>4.7300000000000004</v>
      </c>
      <c r="T592">
        <v>9.69</v>
      </c>
      <c r="U592">
        <v>15.17</v>
      </c>
      <c r="V592" t="s">
        <v>73</v>
      </c>
      <c r="W592">
        <v>8.19</v>
      </c>
      <c r="X592">
        <v>0</v>
      </c>
      <c r="Y592">
        <v>23</v>
      </c>
      <c r="Z592">
        <v>21.77</v>
      </c>
      <c r="AB592" s="46"/>
      <c r="AD592" s="46"/>
    </row>
    <row r="593" spans="1:30" x14ac:dyDescent="0.3">
      <c r="A593">
        <v>127011504</v>
      </c>
      <c r="B593" t="s">
        <v>662</v>
      </c>
      <c r="C593">
        <v>32.86</v>
      </c>
      <c r="D593">
        <v>39.44</v>
      </c>
      <c r="E593">
        <v>22.44</v>
      </c>
      <c r="F593">
        <v>33.97</v>
      </c>
      <c r="G593">
        <v>29.18</v>
      </c>
      <c r="H593">
        <v>29.48</v>
      </c>
      <c r="I593">
        <v>32.01</v>
      </c>
      <c r="J593">
        <v>50.15</v>
      </c>
      <c r="K593">
        <v>20.75</v>
      </c>
      <c r="L593">
        <v>36.119999999999997</v>
      </c>
      <c r="M593">
        <v>31.77</v>
      </c>
      <c r="N593">
        <v>6.06</v>
      </c>
      <c r="O593">
        <v>17.559999999999999</v>
      </c>
      <c r="P593">
        <v>39.82</v>
      </c>
      <c r="Q593">
        <v>49.9</v>
      </c>
      <c r="R593">
        <v>29.24</v>
      </c>
      <c r="S593">
        <v>13.58</v>
      </c>
      <c r="T593">
        <v>20.23</v>
      </c>
      <c r="U593">
        <v>42.77</v>
      </c>
      <c r="V593">
        <v>61.37</v>
      </c>
      <c r="W593">
        <v>37.43</v>
      </c>
      <c r="X593">
        <v>49.85</v>
      </c>
      <c r="Y593">
        <v>41.33</v>
      </c>
      <c r="Z593">
        <v>46.72</v>
      </c>
      <c r="AB593" s="46"/>
      <c r="AD593" s="46"/>
    </row>
    <row r="594" spans="1:30" x14ac:dyDescent="0.3">
      <c r="A594">
        <v>127011505</v>
      </c>
      <c r="B594" t="s">
        <v>663</v>
      </c>
      <c r="C594">
        <v>17.489999999999998</v>
      </c>
      <c r="D594">
        <v>23.73</v>
      </c>
      <c r="E594">
        <v>15.38</v>
      </c>
      <c r="F594">
        <v>16.579999999999998</v>
      </c>
      <c r="G594">
        <v>11.8</v>
      </c>
      <c r="H594">
        <v>14.81</v>
      </c>
      <c r="I594">
        <v>16.420000000000002</v>
      </c>
      <c r="J594">
        <v>26.65</v>
      </c>
      <c r="K594">
        <v>10.59</v>
      </c>
      <c r="L594">
        <v>21.35</v>
      </c>
      <c r="M594">
        <v>27.83</v>
      </c>
      <c r="N594">
        <v>6.43</v>
      </c>
      <c r="O594">
        <v>12.29</v>
      </c>
      <c r="P594">
        <v>25.39</v>
      </c>
      <c r="Q594">
        <v>36.479999999999997</v>
      </c>
      <c r="R594">
        <v>12.77</v>
      </c>
      <c r="S594">
        <v>7.21</v>
      </c>
      <c r="T594">
        <v>15.01</v>
      </c>
      <c r="U594">
        <v>31.56</v>
      </c>
      <c r="V594" t="s">
        <v>73</v>
      </c>
      <c r="W594">
        <v>14.16</v>
      </c>
      <c r="X594">
        <v>14.02</v>
      </c>
      <c r="Y594">
        <v>28.49</v>
      </c>
      <c r="Z594">
        <v>29.81</v>
      </c>
      <c r="AB594" s="46"/>
      <c r="AD594" s="46"/>
    </row>
    <row r="595" spans="1:30" x14ac:dyDescent="0.3">
      <c r="A595">
        <v>127011592</v>
      </c>
      <c r="B595" t="s">
        <v>664</v>
      </c>
      <c r="C595" t="s">
        <v>73</v>
      </c>
      <c r="D595" t="s">
        <v>73</v>
      </c>
      <c r="E595" t="s">
        <v>73</v>
      </c>
      <c r="F595" t="s">
        <v>73</v>
      </c>
      <c r="G595" t="s">
        <v>73</v>
      </c>
      <c r="H595" t="s">
        <v>73</v>
      </c>
      <c r="I595" t="s">
        <v>73</v>
      </c>
      <c r="J595" t="s">
        <v>73</v>
      </c>
      <c r="K595" t="s">
        <v>73</v>
      </c>
      <c r="L595" t="s">
        <v>73</v>
      </c>
      <c r="M595" t="s">
        <v>73</v>
      </c>
      <c r="N595" t="s">
        <v>73</v>
      </c>
      <c r="O595" t="s">
        <v>73</v>
      </c>
      <c r="P595" t="s">
        <v>73</v>
      </c>
      <c r="Q595" t="s">
        <v>73</v>
      </c>
      <c r="R595" t="s">
        <v>73</v>
      </c>
      <c r="S595" t="s">
        <v>73</v>
      </c>
      <c r="T595" t="s">
        <v>73</v>
      </c>
      <c r="U595" t="s">
        <v>73</v>
      </c>
      <c r="V595" t="s">
        <v>73</v>
      </c>
      <c r="AB595" s="46"/>
      <c r="AD595" s="46"/>
    </row>
    <row r="596" spans="1:30" x14ac:dyDescent="0.3">
      <c r="A596">
        <v>127011593</v>
      </c>
      <c r="B596" t="s">
        <v>665</v>
      </c>
      <c r="C596">
        <v>12.6</v>
      </c>
      <c r="D596">
        <v>20.88</v>
      </c>
      <c r="E596">
        <v>11.4</v>
      </c>
      <c r="F596">
        <v>9.9600000000000009</v>
      </c>
      <c r="G596">
        <v>11.9</v>
      </c>
      <c r="H596">
        <v>9.9600000000000009</v>
      </c>
      <c r="I596">
        <v>11.24</v>
      </c>
      <c r="J596">
        <v>23.75</v>
      </c>
      <c r="K596">
        <v>8.81</v>
      </c>
      <c r="L596">
        <v>16.78</v>
      </c>
      <c r="M596">
        <v>20.18</v>
      </c>
      <c r="N596">
        <v>4.9000000000000004</v>
      </c>
      <c r="O596">
        <v>7.89</v>
      </c>
      <c r="P596">
        <v>4.1100000000000003</v>
      </c>
      <c r="Q596">
        <v>21.92</v>
      </c>
      <c r="R596">
        <v>13.05</v>
      </c>
      <c r="S596">
        <v>6.23</v>
      </c>
      <c r="T596">
        <v>9.5500000000000007</v>
      </c>
      <c r="U596">
        <v>36.82</v>
      </c>
      <c r="V596" t="s">
        <v>73</v>
      </c>
      <c r="W596">
        <v>13.47</v>
      </c>
      <c r="Y596">
        <v>24.62</v>
      </c>
      <c r="Z596">
        <v>18.37</v>
      </c>
      <c r="AB596" s="46"/>
      <c r="AD596" s="46"/>
    </row>
    <row r="597" spans="1:30" x14ac:dyDescent="0.3">
      <c r="A597">
        <v>127011594</v>
      </c>
      <c r="B597" t="s">
        <v>666</v>
      </c>
      <c r="C597">
        <v>21.39</v>
      </c>
      <c r="D597">
        <v>33.99</v>
      </c>
      <c r="E597">
        <v>13.98</v>
      </c>
      <c r="F597">
        <v>19.47</v>
      </c>
      <c r="G597">
        <v>16.059999999999999</v>
      </c>
      <c r="H597">
        <v>16.829999999999998</v>
      </c>
      <c r="I597">
        <v>18.64</v>
      </c>
      <c r="J597">
        <v>25</v>
      </c>
      <c r="K597">
        <v>13.86</v>
      </c>
      <c r="L597">
        <v>34.15</v>
      </c>
      <c r="M597">
        <v>28.51</v>
      </c>
      <c r="N597">
        <v>8.1999999999999993</v>
      </c>
      <c r="O597">
        <v>11.07</v>
      </c>
      <c r="P597">
        <v>7.53</v>
      </c>
      <c r="Q597">
        <v>34.01</v>
      </c>
      <c r="R597">
        <v>18.04</v>
      </c>
      <c r="S597">
        <v>8.2899999999999991</v>
      </c>
      <c r="T597">
        <v>17.350000000000001</v>
      </c>
      <c r="U597">
        <v>39.1</v>
      </c>
      <c r="V597">
        <v>55.42</v>
      </c>
      <c r="W597">
        <v>20.38</v>
      </c>
      <c r="X597">
        <v>30.12</v>
      </c>
      <c r="Y597">
        <v>24.51</v>
      </c>
      <c r="Z597">
        <v>31.79</v>
      </c>
      <c r="AB597" s="46"/>
      <c r="AD597" s="46"/>
    </row>
    <row r="598" spans="1:30" x14ac:dyDescent="0.3">
      <c r="A598">
        <v>127011595</v>
      </c>
      <c r="B598" t="s">
        <v>667</v>
      </c>
      <c r="C598">
        <v>17.8</v>
      </c>
      <c r="D598">
        <v>26.05</v>
      </c>
      <c r="E598">
        <v>15.97</v>
      </c>
      <c r="F598">
        <v>16</v>
      </c>
      <c r="G598">
        <v>10.89</v>
      </c>
      <c r="H598">
        <v>13.82</v>
      </c>
      <c r="I598">
        <v>16.670000000000002</v>
      </c>
      <c r="J598">
        <v>15.69</v>
      </c>
      <c r="K598">
        <v>10.51</v>
      </c>
      <c r="L598">
        <v>25.74</v>
      </c>
      <c r="M598">
        <v>26.01</v>
      </c>
      <c r="N598">
        <v>7.6</v>
      </c>
      <c r="O598">
        <v>10.220000000000001</v>
      </c>
      <c r="P598">
        <v>6.07</v>
      </c>
      <c r="Q598">
        <v>32.22</v>
      </c>
      <c r="R598">
        <v>11.61</v>
      </c>
      <c r="S598">
        <v>5.16</v>
      </c>
      <c r="T598">
        <v>16.559999999999999</v>
      </c>
      <c r="U598">
        <v>34.75</v>
      </c>
      <c r="V598">
        <v>19.7</v>
      </c>
      <c r="W598">
        <v>15.73</v>
      </c>
      <c r="X598">
        <v>16.309999999999999</v>
      </c>
      <c r="Y598">
        <v>24.37</v>
      </c>
      <c r="Z598">
        <v>24.23</v>
      </c>
      <c r="AB598" s="46"/>
      <c r="AD598" s="46"/>
    </row>
    <row r="599" spans="1:30" x14ac:dyDescent="0.3">
      <c r="A599">
        <v>127011596</v>
      </c>
      <c r="B599" t="s">
        <v>668</v>
      </c>
      <c r="C599">
        <v>14.06</v>
      </c>
      <c r="D599">
        <v>21.99</v>
      </c>
      <c r="E599">
        <v>12.16</v>
      </c>
      <c r="F599">
        <v>12.31</v>
      </c>
      <c r="G599">
        <v>4.1100000000000003</v>
      </c>
      <c r="H599">
        <v>9.7799999999999994</v>
      </c>
      <c r="I599">
        <v>12.99</v>
      </c>
      <c r="J599">
        <v>24.31</v>
      </c>
      <c r="K599">
        <v>4.83</v>
      </c>
      <c r="L599">
        <v>18.73</v>
      </c>
      <c r="M599">
        <v>28.31</v>
      </c>
      <c r="N599">
        <v>7.48</v>
      </c>
      <c r="O599">
        <v>7.17</v>
      </c>
      <c r="P599">
        <v>4.6900000000000004</v>
      </c>
      <c r="Q599">
        <v>24.2</v>
      </c>
      <c r="R599">
        <v>4.79</v>
      </c>
      <c r="S599">
        <v>1.75</v>
      </c>
      <c r="T599">
        <v>13.95</v>
      </c>
      <c r="U599">
        <v>25.91</v>
      </c>
      <c r="V599">
        <v>15.52</v>
      </c>
      <c r="W599">
        <v>13.62</v>
      </c>
      <c r="X599">
        <v>24.61</v>
      </c>
      <c r="Y599">
        <v>23.74</v>
      </c>
      <c r="Z599">
        <v>23.29</v>
      </c>
      <c r="AB599" s="46"/>
      <c r="AD599" s="46"/>
    </row>
    <row r="600" spans="1:30" x14ac:dyDescent="0.3">
      <c r="A600">
        <v>127011597</v>
      </c>
      <c r="B600" t="s">
        <v>669</v>
      </c>
      <c r="C600">
        <v>15.65</v>
      </c>
      <c r="D600">
        <v>21.74</v>
      </c>
      <c r="E600">
        <v>11.22</v>
      </c>
      <c r="F600">
        <v>14.01</v>
      </c>
      <c r="G600">
        <v>14.27</v>
      </c>
      <c r="H600">
        <v>12.58</v>
      </c>
      <c r="I600">
        <v>14.32</v>
      </c>
      <c r="J600">
        <v>27.27</v>
      </c>
      <c r="K600">
        <v>9.7200000000000006</v>
      </c>
      <c r="L600">
        <v>18.89</v>
      </c>
      <c r="M600">
        <v>25.58</v>
      </c>
      <c r="N600">
        <v>7.22</v>
      </c>
      <c r="O600">
        <v>8.36</v>
      </c>
      <c r="P600">
        <v>8.4600000000000009</v>
      </c>
      <c r="Q600">
        <v>28.74</v>
      </c>
      <c r="R600">
        <v>16.579999999999998</v>
      </c>
      <c r="S600">
        <v>7.76</v>
      </c>
      <c r="T600">
        <v>13.74</v>
      </c>
      <c r="U600">
        <v>30.88</v>
      </c>
      <c r="V600" t="s">
        <v>73</v>
      </c>
      <c r="W600">
        <v>11.4</v>
      </c>
      <c r="X600">
        <v>10.42</v>
      </c>
      <c r="Y600">
        <v>22.93</v>
      </c>
      <c r="Z600">
        <v>17.53</v>
      </c>
      <c r="AB600" s="46"/>
      <c r="AD600" s="46"/>
    </row>
    <row r="601" spans="1:30" x14ac:dyDescent="0.3">
      <c r="A601">
        <v>127011726</v>
      </c>
      <c r="B601" t="s">
        <v>670</v>
      </c>
      <c r="C601">
        <v>9.16</v>
      </c>
      <c r="D601">
        <v>9.67</v>
      </c>
      <c r="E601">
        <v>7.39</v>
      </c>
      <c r="F601">
        <v>8.23</v>
      </c>
      <c r="G601">
        <v>13.45</v>
      </c>
      <c r="H601">
        <v>8.9499999999999993</v>
      </c>
      <c r="I601">
        <v>9.08</v>
      </c>
      <c r="J601">
        <v>14.05</v>
      </c>
      <c r="K601">
        <v>9.66</v>
      </c>
      <c r="L601">
        <v>8.3800000000000008</v>
      </c>
      <c r="M601">
        <v>9.42</v>
      </c>
      <c r="N601">
        <v>4.66</v>
      </c>
      <c r="O601">
        <v>4.53</v>
      </c>
      <c r="P601">
        <v>3.13</v>
      </c>
      <c r="Q601">
        <v>25.43</v>
      </c>
      <c r="R601">
        <v>15.52</v>
      </c>
      <c r="S601">
        <v>6.31</v>
      </c>
      <c r="T601">
        <v>8.02</v>
      </c>
      <c r="U601">
        <v>15.23</v>
      </c>
      <c r="V601" t="s">
        <v>73</v>
      </c>
      <c r="W601">
        <v>8.16</v>
      </c>
      <c r="X601">
        <v>16.059999999999999</v>
      </c>
      <c r="Y601">
        <v>14.26</v>
      </c>
      <c r="Z601">
        <v>13.98</v>
      </c>
      <c r="AB601" s="46"/>
      <c r="AD601" s="46"/>
    </row>
    <row r="602" spans="1:30" x14ac:dyDescent="0.3">
      <c r="A602">
        <v>127011727</v>
      </c>
      <c r="B602" t="s">
        <v>671</v>
      </c>
      <c r="C602">
        <v>13.53</v>
      </c>
      <c r="D602">
        <v>16.29</v>
      </c>
      <c r="E602">
        <v>13.72</v>
      </c>
      <c r="F602">
        <v>12.07</v>
      </c>
      <c r="G602">
        <v>13.92</v>
      </c>
      <c r="H602">
        <v>11.56</v>
      </c>
      <c r="I602">
        <v>13.17</v>
      </c>
      <c r="J602">
        <v>19.14</v>
      </c>
      <c r="K602">
        <v>7.41</v>
      </c>
      <c r="L602">
        <v>14.62</v>
      </c>
      <c r="M602">
        <v>22.91</v>
      </c>
      <c r="N602">
        <v>6.31</v>
      </c>
      <c r="O602">
        <v>8.3699999999999992</v>
      </c>
      <c r="P602">
        <v>7.08</v>
      </c>
      <c r="Q602">
        <v>37.299999999999997</v>
      </c>
      <c r="R602">
        <v>18.239999999999998</v>
      </c>
      <c r="S602">
        <v>5.88</v>
      </c>
      <c r="T602">
        <v>11.22</v>
      </c>
      <c r="U602">
        <v>23.45</v>
      </c>
      <c r="V602" t="s">
        <v>73</v>
      </c>
      <c r="W602">
        <v>6.91</v>
      </c>
      <c r="X602">
        <v>5.86</v>
      </c>
      <c r="Y602">
        <v>16.309999999999999</v>
      </c>
      <c r="Z602">
        <v>13.81</v>
      </c>
      <c r="AB602" s="46"/>
      <c r="AD602" s="46"/>
    </row>
    <row r="603" spans="1:30" x14ac:dyDescent="0.3">
      <c r="A603">
        <v>127011728</v>
      </c>
      <c r="B603" t="s">
        <v>672</v>
      </c>
      <c r="C603">
        <v>14.2</v>
      </c>
      <c r="D603">
        <v>18.09</v>
      </c>
      <c r="E603">
        <v>14.77</v>
      </c>
      <c r="F603">
        <v>12.48</v>
      </c>
      <c r="G603">
        <v>12.98</v>
      </c>
      <c r="H603">
        <v>12.7</v>
      </c>
      <c r="I603">
        <v>13.06</v>
      </c>
      <c r="J603">
        <v>29.69</v>
      </c>
      <c r="K603">
        <v>8.58</v>
      </c>
      <c r="L603">
        <v>16.329999999999998</v>
      </c>
      <c r="M603">
        <v>25</v>
      </c>
      <c r="N603">
        <v>6.26</v>
      </c>
      <c r="O603">
        <v>9.34</v>
      </c>
      <c r="P603">
        <v>13.46</v>
      </c>
      <c r="Q603">
        <v>32.58</v>
      </c>
      <c r="R603">
        <v>13.26</v>
      </c>
      <c r="S603">
        <v>7.54</v>
      </c>
      <c r="T603">
        <v>11.59</v>
      </c>
      <c r="U603">
        <v>25.99</v>
      </c>
      <c r="V603" t="s">
        <v>73</v>
      </c>
      <c r="W603">
        <v>10.02</v>
      </c>
      <c r="X603">
        <v>18.850000000000001</v>
      </c>
      <c r="Y603">
        <v>19.73</v>
      </c>
      <c r="Z603">
        <v>18.87</v>
      </c>
      <c r="AB603" s="46"/>
      <c r="AD603" s="46"/>
    </row>
    <row r="604" spans="1:30" x14ac:dyDescent="0.3">
      <c r="A604">
        <v>127011729</v>
      </c>
      <c r="B604" t="s">
        <v>673</v>
      </c>
      <c r="C604">
        <v>15.11</v>
      </c>
      <c r="D604">
        <v>18.07</v>
      </c>
      <c r="E604">
        <v>10.09</v>
      </c>
      <c r="F604">
        <v>14.41</v>
      </c>
      <c r="G604">
        <v>15.22</v>
      </c>
      <c r="H604">
        <v>12.51</v>
      </c>
      <c r="I604">
        <v>14.96</v>
      </c>
      <c r="J604">
        <v>25.36</v>
      </c>
      <c r="K604">
        <v>11.38</v>
      </c>
      <c r="L604">
        <v>16.72</v>
      </c>
      <c r="M604">
        <v>23.27</v>
      </c>
      <c r="N604">
        <v>7.16</v>
      </c>
      <c r="O604">
        <v>8.24</v>
      </c>
      <c r="P604">
        <v>7.51</v>
      </c>
      <c r="Q604">
        <v>37.729999999999997</v>
      </c>
      <c r="R604">
        <v>17.36</v>
      </c>
      <c r="S604">
        <v>4.92</v>
      </c>
      <c r="T604">
        <v>11.86</v>
      </c>
      <c r="U604">
        <v>23.34</v>
      </c>
      <c r="V604" t="s">
        <v>73</v>
      </c>
      <c r="W604">
        <v>8.2200000000000006</v>
      </c>
      <c r="X604">
        <v>9.15</v>
      </c>
      <c r="Y604">
        <v>13.97</v>
      </c>
      <c r="Z604">
        <v>14.4</v>
      </c>
      <c r="AB604" s="46"/>
      <c r="AD604" s="46"/>
    </row>
    <row r="605" spans="1:30" x14ac:dyDescent="0.3">
      <c r="A605">
        <v>127021509</v>
      </c>
      <c r="B605" t="s">
        <v>674</v>
      </c>
      <c r="C605">
        <v>21.19</v>
      </c>
      <c r="D605">
        <v>32.29</v>
      </c>
      <c r="E605">
        <v>20.34</v>
      </c>
      <c r="F605">
        <v>17.75</v>
      </c>
      <c r="G605">
        <v>17.21</v>
      </c>
      <c r="H605">
        <v>15.63</v>
      </c>
      <c r="I605">
        <v>20.53</v>
      </c>
      <c r="J605">
        <v>28.97</v>
      </c>
      <c r="K605">
        <v>11.44</v>
      </c>
      <c r="L605">
        <v>33.799999999999997</v>
      </c>
      <c r="M605">
        <v>27.89</v>
      </c>
      <c r="N605">
        <v>5.74</v>
      </c>
      <c r="O605">
        <v>10.46</v>
      </c>
      <c r="P605">
        <v>24.33</v>
      </c>
      <c r="Q605">
        <v>33.79</v>
      </c>
      <c r="R605">
        <v>18.79</v>
      </c>
      <c r="S605">
        <v>8.43</v>
      </c>
      <c r="T605">
        <v>15.41</v>
      </c>
      <c r="U605">
        <v>38.74</v>
      </c>
      <c r="V605">
        <v>54.93</v>
      </c>
      <c r="W605">
        <v>22.47</v>
      </c>
      <c r="X605">
        <v>46.52</v>
      </c>
      <c r="Y605">
        <v>28.86</v>
      </c>
      <c r="Z605">
        <v>30.95</v>
      </c>
      <c r="AB605" s="46"/>
      <c r="AD605" s="46"/>
    </row>
    <row r="606" spans="1:30" x14ac:dyDescent="0.3">
      <c r="A606">
        <v>127021510</v>
      </c>
      <c r="B606" t="s">
        <v>675</v>
      </c>
      <c r="C606">
        <v>18.46</v>
      </c>
      <c r="D606">
        <v>29.23</v>
      </c>
      <c r="E606">
        <v>17.14</v>
      </c>
      <c r="F606">
        <v>16.420000000000002</v>
      </c>
      <c r="G606">
        <v>13.02</v>
      </c>
      <c r="H606">
        <v>15.22</v>
      </c>
      <c r="I606">
        <v>16.5</v>
      </c>
      <c r="J606">
        <v>24.74</v>
      </c>
      <c r="K606">
        <v>11.03</v>
      </c>
      <c r="L606">
        <v>29.11</v>
      </c>
      <c r="M606">
        <v>25.05</v>
      </c>
      <c r="N606">
        <v>5.15</v>
      </c>
      <c r="O606">
        <v>12.38</v>
      </c>
      <c r="P606">
        <v>15.46</v>
      </c>
      <c r="Q606">
        <v>32.9</v>
      </c>
      <c r="R606">
        <v>14.04</v>
      </c>
      <c r="S606">
        <v>6.86</v>
      </c>
      <c r="T606">
        <v>13.34</v>
      </c>
      <c r="U606">
        <v>39.590000000000003</v>
      </c>
      <c r="V606">
        <v>49.72</v>
      </c>
      <c r="W606">
        <v>19.41</v>
      </c>
      <c r="X606">
        <v>29.08</v>
      </c>
      <c r="Y606">
        <v>33.26</v>
      </c>
      <c r="Z606">
        <v>28.95</v>
      </c>
      <c r="AB606" s="46"/>
      <c r="AD606" s="46"/>
    </row>
    <row r="607" spans="1:30" x14ac:dyDescent="0.3">
      <c r="A607">
        <v>127021511</v>
      </c>
      <c r="B607" t="s">
        <v>676</v>
      </c>
      <c r="C607">
        <v>24.71</v>
      </c>
      <c r="D607">
        <v>38.14</v>
      </c>
      <c r="E607">
        <v>17.489999999999998</v>
      </c>
      <c r="F607">
        <v>22.15</v>
      </c>
      <c r="G607">
        <v>22.71</v>
      </c>
      <c r="H607">
        <v>20.03</v>
      </c>
      <c r="I607">
        <v>22.66</v>
      </c>
      <c r="J607">
        <v>30.41</v>
      </c>
      <c r="K607">
        <v>14.32</v>
      </c>
      <c r="L607">
        <v>39.04</v>
      </c>
      <c r="M607">
        <v>34.08</v>
      </c>
      <c r="N607">
        <v>5.07</v>
      </c>
      <c r="O607">
        <v>24.12</v>
      </c>
      <c r="P607">
        <v>24.98</v>
      </c>
      <c r="Q607">
        <v>37.700000000000003</v>
      </c>
      <c r="R607">
        <v>23.24</v>
      </c>
      <c r="S607">
        <v>12.32</v>
      </c>
      <c r="T607">
        <v>15.51</v>
      </c>
      <c r="U607">
        <v>36.39</v>
      </c>
      <c r="V607">
        <v>79.53</v>
      </c>
      <c r="W607">
        <v>26.66</v>
      </c>
      <c r="X607">
        <v>36.26</v>
      </c>
      <c r="Y607">
        <v>32.31</v>
      </c>
      <c r="Z607">
        <v>31.7</v>
      </c>
      <c r="AB607" s="46"/>
      <c r="AD607" s="46"/>
    </row>
    <row r="608" spans="1:30" x14ac:dyDescent="0.3">
      <c r="A608">
        <v>127021512</v>
      </c>
      <c r="B608" t="s">
        <v>677</v>
      </c>
      <c r="C608">
        <v>24.41</v>
      </c>
      <c r="D608">
        <v>36.5</v>
      </c>
      <c r="E608">
        <v>15.75</v>
      </c>
      <c r="F608">
        <v>23.55</v>
      </c>
      <c r="G608">
        <v>19.16</v>
      </c>
      <c r="H608">
        <v>20.11</v>
      </c>
      <c r="I608">
        <v>22.08</v>
      </c>
      <c r="J608">
        <v>36.909999999999997</v>
      </c>
      <c r="K608">
        <v>16.010000000000002</v>
      </c>
      <c r="L608">
        <v>37.590000000000003</v>
      </c>
      <c r="M608">
        <v>33.229999999999997</v>
      </c>
      <c r="N608">
        <v>5.79</v>
      </c>
      <c r="O608">
        <v>18.239999999999998</v>
      </c>
      <c r="P608">
        <v>31.45</v>
      </c>
      <c r="Q608">
        <v>38.5</v>
      </c>
      <c r="R608">
        <v>20.22</v>
      </c>
      <c r="S608">
        <v>10.53</v>
      </c>
      <c r="T608">
        <v>17.760000000000002</v>
      </c>
      <c r="U608">
        <v>31.76</v>
      </c>
      <c r="V608">
        <v>72.61</v>
      </c>
      <c r="W608">
        <v>23.56</v>
      </c>
      <c r="X608">
        <v>26.88</v>
      </c>
      <c r="Y608">
        <v>31.5</v>
      </c>
      <c r="Z608">
        <v>28.95</v>
      </c>
      <c r="AB608" s="46"/>
      <c r="AD608" s="46"/>
    </row>
    <row r="609" spans="1:30" x14ac:dyDescent="0.3">
      <c r="A609">
        <v>127021513</v>
      </c>
      <c r="B609" t="s">
        <v>678</v>
      </c>
      <c r="C609">
        <v>24.22</v>
      </c>
      <c r="D609">
        <v>35.06</v>
      </c>
      <c r="E609">
        <v>19.89</v>
      </c>
      <c r="F609">
        <v>22.28</v>
      </c>
      <c r="G609">
        <v>19.29</v>
      </c>
      <c r="H609">
        <v>20.45</v>
      </c>
      <c r="I609">
        <v>22.04</v>
      </c>
      <c r="J609">
        <v>39.020000000000003</v>
      </c>
      <c r="K609">
        <v>14.9</v>
      </c>
      <c r="L609">
        <v>39.01</v>
      </c>
      <c r="M609">
        <v>31.58</v>
      </c>
      <c r="N609">
        <v>6.34</v>
      </c>
      <c r="O609">
        <v>21.24</v>
      </c>
      <c r="P609">
        <v>25.1</v>
      </c>
      <c r="Q609">
        <v>38.39</v>
      </c>
      <c r="R609">
        <v>20.83</v>
      </c>
      <c r="S609">
        <v>9.15</v>
      </c>
      <c r="T609">
        <v>15.22</v>
      </c>
      <c r="U609">
        <v>37.93</v>
      </c>
      <c r="V609">
        <v>69.510000000000005</v>
      </c>
      <c r="W609">
        <v>24.62</v>
      </c>
      <c r="X609">
        <v>31.51</v>
      </c>
      <c r="Y609">
        <v>30.12</v>
      </c>
      <c r="Z609">
        <v>36.32</v>
      </c>
      <c r="AB609" s="46"/>
      <c r="AD609" s="46"/>
    </row>
    <row r="610" spans="1:30" x14ac:dyDescent="0.3">
      <c r="A610">
        <v>127021514</v>
      </c>
      <c r="B610" t="s">
        <v>679</v>
      </c>
      <c r="C610">
        <v>18.149999999999999</v>
      </c>
      <c r="D610">
        <v>27.23</v>
      </c>
      <c r="E610">
        <v>16.36</v>
      </c>
      <c r="F610">
        <v>16.559999999999999</v>
      </c>
      <c r="G610">
        <v>13.83</v>
      </c>
      <c r="H610">
        <v>15.61</v>
      </c>
      <c r="I610">
        <v>16.32</v>
      </c>
      <c r="J610">
        <v>29.11</v>
      </c>
      <c r="K610">
        <v>13.22</v>
      </c>
      <c r="L610">
        <v>29.33</v>
      </c>
      <c r="M610">
        <v>21.6</v>
      </c>
      <c r="N610">
        <v>5.17</v>
      </c>
      <c r="O610">
        <v>10.96</v>
      </c>
      <c r="P610">
        <v>17.87</v>
      </c>
      <c r="Q610">
        <v>32.270000000000003</v>
      </c>
      <c r="R610">
        <v>14.74</v>
      </c>
      <c r="S610">
        <v>6.95</v>
      </c>
      <c r="T610">
        <v>14.46</v>
      </c>
      <c r="U610">
        <v>35.44</v>
      </c>
      <c r="V610">
        <v>51.28</v>
      </c>
      <c r="W610">
        <v>19.73</v>
      </c>
      <c r="X610">
        <v>51.35</v>
      </c>
      <c r="Y610">
        <v>28.68</v>
      </c>
      <c r="Z610">
        <v>24.61</v>
      </c>
      <c r="AB610" s="46"/>
      <c r="AD610" s="46"/>
    </row>
    <row r="611" spans="1:30" x14ac:dyDescent="0.3">
      <c r="A611">
        <v>127021515</v>
      </c>
      <c r="B611" t="s">
        <v>680</v>
      </c>
      <c r="C611">
        <v>27.78</v>
      </c>
      <c r="D611">
        <v>36.89</v>
      </c>
      <c r="E611">
        <v>25.32</v>
      </c>
      <c r="F611">
        <v>23.83</v>
      </c>
      <c r="G611">
        <v>30.41</v>
      </c>
      <c r="H611">
        <v>23.67</v>
      </c>
      <c r="I611">
        <v>26.87</v>
      </c>
      <c r="J611">
        <v>60.19</v>
      </c>
      <c r="K611">
        <v>16.45</v>
      </c>
      <c r="L611">
        <v>37.869999999999997</v>
      </c>
      <c r="M611">
        <v>36.47</v>
      </c>
      <c r="N611">
        <v>4.3600000000000003</v>
      </c>
      <c r="O611">
        <v>19</v>
      </c>
      <c r="P611">
        <v>29.56</v>
      </c>
      <c r="Q611">
        <v>42.04</v>
      </c>
      <c r="R611">
        <v>31.96</v>
      </c>
      <c r="S611">
        <v>18.34</v>
      </c>
      <c r="T611">
        <v>13.2</v>
      </c>
      <c r="U611">
        <v>38.56</v>
      </c>
      <c r="V611">
        <v>64.709999999999994</v>
      </c>
      <c r="W611">
        <v>32.369999999999997</v>
      </c>
      <c r="X611">
        <v>37.880000000000003</v>
      </c>
      <c r="Y611">
        <v>38.1</v>
      </c>
      <c r="Z611">
        <v>37.42</v>
      </c>
      <c r="AB611" s="46"/>
      <c r="AD611" s="46"/>
    </row>
    <row r="612" spans="1:30" x14ac:dyDescent="0.3">
      <c r="A612">
        <v>127021516</v>
      </c>
      <c r="B612" t="s">
        <v>681</v>
      </c>
      <c r="C612">
        <v>22.35</v>
      </c>
      <c r="D612">
        <v>24.5</v>
      </c>
      <c r="E612">
        <v>19.739999999999998</v>
      </c>
      <c r="F612">
        <v>23.99</v>
      </c>
      <c r="G612">
        <v>14.38</v>
      </c>
      <c r="H612">
        <v>21.06</v>
      </c>
      <c r="I612">
        <v>22.1</v>
      </c>
      <c r="J612">
        <v>35.43</v>
      </c>
      <c r="K612">
        <v>17.149999999999999</v>
      </c>
      <c r="L612">
        <v>27.58</v>
      </c>
      <c r="M612">
        <v>24.38</v>
      </c>
      <c r="N612">
        <v>7.95</v>
      </c>
      <c r="O612">
        <v>17</v>
      </c>
      <c r="P612">
        <v>23.78</v>
      </c>
      <c r="Q612">
        <v>43.85</v>
      </c>
      <c r="R612">
        <v>14.14</v>
      </c>
      <c r="S612">
        <v>6.67</v>
      </c>
      <c r="T612">
        <v>16.86</v>
      </c>
      <c r="U612">
        <v>35.799999999999997</v>
      </c>
      <c r="V612">
        <v>59.31</v>
      </c>
      <c r="W612">
        <v>28.18</v>
      </c>
      <c r="X612">
        <v>31.68</v>
      </c>
      <c r="Y612">
        <v>32.47</v>
      </c>
      <c r="Z612">
        <v>31.13</v>
      </c>
      <c r="AB612" s="46"/>
      <c r="AD612" s="46"/>
    </row>
    <row r="613" spans="1:30" x14ac:dyDescent="0.3">
      <c r="A613">
        <v>127021517</v>
      </c>
      <c r="B613" t="s">
        <v>682</v>
      </c>
      <c r="C613">
        <v>20.09</v>
      </c>
      <c r="D613">
        <v>31.3</v>
      </c>
      <c r="E613">
        <v>14.96</v>
      </c>
      <c r="F613">
        <v>18.79</v>
      </c>
      <c r="G613">
        <v>14.48</v>
      </c>
      <c r="H613">
        <v>16.25</v>
      </c>
      <c r="I613">
        <v>18.11</v>
      </c>
      <c r="J613">
        <v>26.36</v>
      </c>
      <c r="K613">
        <v>14.32</v>
      </c>
      <c r="L613">
        <v>34.56</v>
      </c>
      <c r="M613">
        <v>18.809999999999999</v>
      </c>
      <c r="N613">
        <v>5.61</v>
      </c>
      <c r="O613">
        <v>10.08</v>
      </c>
      <c r="P613">
        <v>13.68</v>
      </c>
      <c r="Q613">
        <v>34.340000000000003</v>
      </c>
      <c r="R613">
        <v>15.37</v>
      </c>
      <c r="S613">
        <v>7.74</v>
      </c>
      <c r="T613">
        <v>15.22</v>
      </c>
      <c r="U613">
        <v>41.67</v>
      </c>
      <c r="V613">
        <v>48.08</v>
      </c>
      <c r="W613">
        <v>25.24</v>
      </c>
      <c r="X613">
        <v>6.38</v>
      </c>
      <c r="Y613">
        <v>34.75</v>
      </c>
      <c r="Z613">
        <v>26.71</v>
      </c>
      <c r="AB613" s="46"/>
      <c r="AD613" s="46"/>
    </row>
    <row r="614" spans="1:30" x14ac:dyDescent="0.3">
      <c r="A614">
        <v>127021518</v>
      </c>
      <c r="B614" t="s">
        <v>683</v>
      </c>
      <c r="C614">
        <v>13.61</v>
      </c>
      <c r="D614">
        <v>21</v>
      </c>
      <c r="E614">
        <v>6.33</v>
      </c>
      <c r="F614">
        <v>12.34</v>
      </c>
      <c r="G614">
        <v>16.149999999999999</v>
      </c>
      <c r="H614">
        <v>11.07</v>
      </c>
      <c r="I614">
        <v>13.25</v>
      </c>
      <c r="J614">
        <v>31.22</v>
      </c>
      <c r="K614">
        <v>10.98</v>
      </c>
      <c r="L614">
        <v>14.16</v>
      </c>
      <c r="M614">
        <v>21.78</v>
      </c>
      <c r="N614">
        <v>5.72</v>
      </c>
      <c r="O614">
        <v>6.57</v>
      </c>
      <c r="P614" t="s">
        <v>73</v>
      </c>
      <c r="Q614">
        <v>24.84</v>
      </c>
      <c r="R614">
        <v>18.309999999999999</v>
      </c>
      <c r="S614">
        <v>8.09</v>
      </c>
      <c r="T614">
        <v>16.93</v>
      </c>
      <c r="U614">
        <v>25.33</v>
      </c>
      <c r="V614" t="s">
        <v>73</v>
      </c>
      <c r="W614">
        <v>11.99</v>
      </c>
      <c r="X614">
        <v>9.4</v>
      </c>
      <c r="Y614">
        <v>20.61</v>
      </c>
      <c r="Z614">
        <v>16.190000000000001</v>
      </c>
      <c r="AB614" s="46"/>
      <c r="AD614" s="46"/>
    </row>
    <row r="615" spans="1:30" x14ac:dyDescent="0.3">
      <c r="A615">
        <v>127021519</v>
      </c>
      <c r="B615" t="s">
        <v>684</v>
      </c>
      <c r="C615">
        <v>24.26</v>
      </c>
      <c r="D615">
        <v>35.53</v>
      </c>
      <c r="E615">
        <v>20.190000000000001</v>
      </c>
      <c r="F615">
        <v>22.05</v>
      </c>
      <c r="G615">
        <v>19.09</v>
      </c>
      <c r="H615">
        <v>20.55</v>
      </c>
      <c r="I615">
        <v>21.66</v>
      </c>
      <c r="J615">
        <v>40.4</v>
      </c>
      <c r="K615">
        <v>15.04</v>
      </c>
      <c r="L615">
        <v>37.049999999999997</v>
      </c>
      <c r="M615">
        <v>29.93</v>
      </c>
      <c r="N615">
        <v>6.5</v>
      </c>
      <c r="O615">
        <v>15.67</v>
      </c>
      <c r="P615">
        <v>20.72</v>
      </c>
      <c r="Q615">
        <v>39.58</v>
      </c>
      <c r="R615">
        <v>20.41</v>
      </c>
      <c r="S615">
        <v>9.84</v>
      </c>
      <c r="T615">
        <v>16.34</v>
      </c>
      <c r="U615">
        <v>38.869999999999997</v>
      </c>
      <c r="V615">
        <v>73.61</v>
      </c>
      <c r="W615">
        <v>25.45</v>
      </c>
      <c r="X615">
        <v>25.44</v>
      </c>
      <c r="Y615">
        <v>36.1</v>
      </c>
      <c r="Z615">
        <v>28.44</v>
      </c>
      <c r="AB615" s="46"/>
      <c r="AD615" s="46"/>
    </row>
    <row r="616" spans="1:30" x14ac:dyDescent="0.3">
      <c r="A616">
        <v>127021520</v>
      </c>
      <c r="B616" t="s">
        <v>685</v>
      </c>
      <c r="C616">
        <v>17.510000000000002</v>
      </c>
      <c r="D616">
        <v>27.72</v>
      </c>
      <c r="E616">
        <v>15.99</v>
      </c>
      <c r="F616">
        <v>15.37</v>
      </c>
      <c r="G616">
        <v>13.85</v>
      </c>
      <c r="H616">
        <v>14.53</v>
      </c>
      <c r="I616">
        <v>15.69</v>
      </c>
      <c r="J616">
        <v>9.27</v>
      </c>
      <c r="K616">
        <v>11.77</v>
      </c>
      <c r="L616">
        <v>32.36</v>
      </c>
      <c r="M616">
        <v>24.06</v>
      </c>
      <c r="N616">
        <v>5.27</v>
      </c>
      <c r="O616">
        <v>14.74</v>
      </c>
      <c r="P616">
        <v>13.12</v>
      </c>
      <c r="Q616">
        <v>32.79</v>
      </c>
      <c r="R616">
        <v>14.29</v>
      </c>
      <c r="S616">
        <v>8.61</v>
      </c>
      <c r="T616">
        <v>13.86</v>
      </c>
      <c r="U616">
        <v>41.21</v>
      </c>
      <c r="V616">
        <v>62.07</v>
      </c>
      <c r="W616">
        <v>22.05</v>
      </c>
      <c r="X616">
        <v>32.96</v>
      </c>
      <c r="Y616">
        <v>31.04</v>
      </c>
      <c r="Z616">
        <v>28.55</v>
      </c>
      <c r="AB616" s="46"/>
      <c r="AD616" s="46"/>
    </row>
    <row r="617" spans="1:30" x14ac:dyDescent="0.3">
      <c r="A617">
        <v>127021521</v>
      </c>
      <c r="B617" t="s">
        <v>686</v>
      </c>
      <c r="C617" t="s">
        <v>73</v>
      </c>
      <c r="D617" t="s">
        <v>73</v>
      </c>
      <c r="E617" t="s">
        <v>73</v>
      </c>
      <c r="F617" t="s">
        <v>73</v>
      </c>
      <c r="G617" t="s">
        <v>73</v>
      </c>
      <c r="H617" t="s">
        <v>73</v>
      </c>
      <c r="I617" t="s">
        <v>73</v>
      </c>
      <c r="J617" t="s">
        <v>73</v>
      </c>
      <c r="K617" t="s">
        <v>73</v>
      </c>
      <c r="L617" t="s">
        <v>73</v>
      </c>
      <c r="M617" t="s">
        <v>73</v>
      </c>
      <c r="N617" t="s">
        <v>73</v>
      </c>
      <c r="O617" t="s">
        <v>73</v>
      </c>
      <c r="P617" t="s">
        <v>73</v>
      </c>
      <c r="Q617" t="s">
        <v>73</v>
      </c>
      <c r="R617" t="s">
        <v>73</v>
      </c>
      <c r="S617" t="s">
        <v>73</v>
      </c>
      <c r="T617" t="s">
        <v>73</v>
      </c>
      <c r="U617" t="s">
        <v>73</v>
      </c>
      <c r="V617" t="s">
        <v>73</v>
      </c>
      <c r="AB617" s="46"/>
      <c r="AD617" s="46"/>
    </row>
    <row r="618" spans="1:30" x14ac:dyDescent="0.3">
      <c r="A618">
        <v>127031522</v>
      </c>
      <c r="B618" t="s">
        <v>687</v>
      </c>
      <c r="C618">
        <v>20.02</v>
      </c>
      <c r="D618">
        <v>26.55</v>
      </c>
      <c r="E618">
        <v>18.170000000000002</v>
      </c>
      <c r="F618">
        <v>18.13</v>
      </c>
      <c r="G618">
        <v>17.11</v>
      </c>
      <c r="H618">
        <v>17.82</v>
      </c>
      <c r="I618">
        <v>18.149999999999999</v>
      </c>
      <c r="J618">
        <v>35.44</v>
      </c>
      <c r="K618">
        <v>13.59</v>
      </c>
      <c r="L618">
        <v>24.23</v>
      </c>
      <c r="M618">
        <v>27.68</v>
      </c>
      <c r="N618">
        <v>7.11</v>
      </c>
      <c r="O618">
        <v>14.62</v>
      </c>
      <c r="P618">
        <v>20.29</v>
      </c>
      <c r="Q618">
        <v>34.68</v>
      </c>
      <c r="R618">
        <v>19.079999999999998</v>
      </c>
      <c r="S618">
        <v>8.08</v>
      </c>
      <c r="T618">
        <v>13.02</v>
      </c>
      <c r="U618">
        <v>33.69</v>
      </c>
      <c r="V618">
        <v>76.47</v>
      </c>
      <c r="W618">
        <v>19.78</v>
      </c>
      <c r="X618">
        <v>29.69</v>
      </c>
      <c r="Y618">
        <v>34.409999999999997</v>
      </c>
      <c r="Z618">
        <v>28.95</v>
      </c>
      <c r="AB618" s="46"/>
      <c r="AD618" s="46"/>
    </row>
    <row r="619" spans="1:30" x14ac:dyDescent="0.3">
      <c r="A619">
        <v>127031523</v>
      </c>
      <c r="B619" t="s">
        <v>688</v>
      </c>
      <c r="C619">
        <v>14.15</v>
      </c>
      <c r="D619">
        <v>19.260000000000002</v>
      </c>
      <c r="E619">
        <v>12.73</v>
      </c>
      <c r="F619">
        <v>12.96</v>
      </c>
      <c r="G619">
        <v>10.46</v>
      </c>
      <c r="H619">
        <v>11.57</v>
      </c>
      <c r="I619">
        <v>13.37</v>
      </c>
      <c r="J619">
        <v>14.52</v>
      </c>
      <c r="K619">
        <v>8.85</v>
      </c>
      <c r="L619">
        <v>16.760000000000002</v>
      </c>
      <c r="M619">
        <v>23.17</v>
      </c>
      <c r="N619">
        <v>5.92</v>
      </c>
      <c r="O619">
        <v>9.86</v>
      </c>
      <c r="P619">
        <v>14.18</v>
      </c>
      <c r="Q619">
        <v>29.17</v>
      </c>
      <c r="R619">
        <v>11.21</v>
      </c>
      <c r="S619">
        <v>5.58</v>
      </c>
      <c r="T619">
        <v>11.03</v>
      </c>
      <c r="U619">
        <v>30.53</v>
      </c>
      <c r="V619">
        <v>31.98</v>
      </c>
      <c r="W619">
        <v>12.34</v>
      </c>
      <c r="X619">
        <v>8.8699999999999992</v>
      </c>
      <c r="Y619">
        <v>23.97</v>
      </c>
      <c r="Z619">
        <v>20.09</v>
      </c>
      <c r="AB619" s="46"/>
      <c r="AD619" s="46"/>
    </row>
    <row r="620" spans="1:30" x14ac:dyDescent="0.3">
      <c r="A620">
        <v>127031524</v>
      </c>
      <c r="B620" t="s">
        <v>689</v>
      </c>
      <c r="C620">
        <v>9.89</v>
      </c>
      <c r="D620">
        <v>12.91</v>
      </c>
      <c r="E620">
        <v>7.71</v>
      </c>
      <c r="F620">
        <v>8.61</v>
      </c>
      <c r="G620">
        <v>12.22</v>
      </c>
      <c r="H620">
        <v>7.98</v>
      </c>
      <c r="I620">
        <v>9.8000000000000007</v>
      </c>
      <c r="J620">
        <v>14.87</v>
      </c>
      <c r="K620">
        <v>7.48</v>
      </c>
      <c r="L620">
        <v>10.63</v>
      </c>
      <c r="M620">
        <v>16.32</v>
      </c>
      <c r="N620">
        <v>3.86</v>
      </c>
      <c r="O620">
        <v>7.74</v>
      </c>
      <c r="P620">
        <v>7.6</v>
      </c>
      <c r="Q620">
        <v>21.86</v>
      </c>
      <c r="R620">
        <v>13.18</v>
      </c>
      <c r="S620">
        <v>5.07</v>
      </c>
      <c r="T620">
        <v>7.95</v>
      </c>
      <c r="U620">
        <v>21.54</v>
      </c>
      <c r="V620">
        <v>21.25</v>
      </c>
      <c r="W620">
        <v>7.57</v>
      </c>
      <c r="X620">
        <v>13.83</v>
      </c>
      <c r="Y620">
        <v>17.690000000000001</v>
      </c>
      <c r="Z620">
        <v>14.69</v>
      </c>
      <c r="AB620" s="46"/>
      <c r="AD620" s="46"/>
    </row>
    <row r="621" spans="1:30" x14ac:dyDescent="0.3">
      <c r="A621">
        <v>127031599</v>
      </c>
      <c r="B621" t="s">
        <v>690</v>
      </c>
      <c r="C621">
        <v>30.21</v>
      </c>
      <c r="D621">
        <v>37.28</v>
      </c>
      <c r="E621">
        <v>17.829999999999998</v>
      </c>
      <c r="F621">
        <v>29.89</v>
      </c>
      <c r="G621">
        <v>29.88</v>
      </c>
      <c r="H621">
        <v>26.34</v>
      </c>
      <c r="I621">
        <v>28.59</v>
      </c>
      <c r="J621">
        <v>48.71</v>
      </c>
      <c r="K621">
        <v>21.95</v>
      </c>
      <c r="L621">
        <v>36.65</v>
      </c>
      <c r="M621">
        <v>37.25</v>
      </c>
      <c r="N621">
        <v>9.27</v>
      </c>
      <c r="O621">
        <v>24.59</v>
      </c>
      <c r="P621">
        <v>29.71</v>
      </c>
      <c r="Q621">
        <v>40.229999999999997</v>
      </c>
      <c r="R621">
        <v>31.94</v>
      </c>
      <c r="S621">
        <v>13.81</v>
      </c>
      <c r="T621">
        <v>20.61</v>
      </c>
      <c r="U621">
        <v>44.45</v>
      </c>
      <c r="V621">
        <v>56.17</v>
      </c>
      <c r="W621">
        <v>34</v>
      </c>
      <c r="X621">
        <v>49.53</v>
      </c>
      <c r="Y621">
        <v>43.18</v>
      </c>
      <c r="Z621">
        <v>41.22</v>
      </c>
      <c r="AB621" s="46"/>
      <c r="AD621" s="46"/>
    </row>
    <row r="622" spans="1:30" x14ac:dyDescent="0.3">
      <c r="A622">
        <v>127031601</v>
      </c>
      <c r="B622" t="s">
        <v>691</v>
      </c>
      <c r="C622">
        <v>27.9</v>
      </c>
      <c r="D622">
        <v>32.54</v>
      </c>
      <c r="E622">
        <v>20.350000000000001</v>
      </c>
      <c r="F622">
        <v>26.83</v>
      </c>
      <c r="G622">
        <v>32.200000000000003</v>
      </c>
      <c r="H622">
        <v>26.64</v>
      </c>
      <c r="I622">
        <v>26.69</v>
      </c>
      <c r="J622">
        <v>47.98</v>
      </c>
      <c r="K622">
        <v>15.03</v>
      </c>
      <c r="L622">
        <v>32.49</v>
      </c>
      <c r="M622">
        <v>27.1</v>
      </c>
      <c r="N622">
        <v>6.53</v>
      </c>
      <c r="O622">
        <v>24.14</v>
      </c>
      <c r="P622">
        <v>35.479999999999997</v>
      </c>
      <c r="Q622">
        <v>45.75</v>
      </c>
      <c r="R622">
        <v>32.799999999999997</v>
      </c>
      <c r="S622">
        <v>12.59</v>
      </c>
      <c r="T622">
        <v>13.1</v>
      </c>
      <c r="U622">
        <v>29.94</v>
      </c>
      <c r="V622">
        <v>57.8</v>
      </c>
      <c r="W622">
        <v>25.05</v>
      </c>
      <c r="X622">
        <v>36.229999999999997</v>
      </c>
      <c r="Y622">
        <v>38.53</v>
      </c>
      <c r="Z622">
        <v>47.44</v>
      </c>
      <c r="AB622" s="46"/>
      <c r="AD622" s="46"/>
    </row>
    <row r="623" spans="1:30" x14ac:dyDescent="0.3">
      <c r="A623">
        <v>127031730</v>
      </c>
      <c r="B623" t="s">
        <v>692</v>
      </c>
      <c r="C623">
        <v>12.92</v>
      </c>
      <c r="D623">
        <v>16.12</v>
      </c>
      <c r="E623">
        <v>10.3</v>
      </c>
      <c r="F623">
        <v>11.76</v>
      </c>
      <c r="G623">
        <v>16.11</v>
      </c>
      <c r="H623">
        <v>10.82</v>
      </c>
      <c r="I623">
        <v>12.57</v>
      </c>
      <c r="J623">
        <v>20.58</v>
      </c>
      <c r="K623">
        <v>7.49</v>
      </c>
      <c r="L623">
        <v>14.42</v>
      </c>
      <c r="M623">
        <v>21.58</v>
      </c>
      <c r="N623">
        <v>5.41</v>
      </c>
      <c r="O623">
        <v>8.7100000000000009</v>
      </c>
      <c r="P623">
        <v>11.34</v>
      </c>
      <c r="Q623">
        <v>29.04</v>
      </c>
      <c r="R623">
        <v>14.16</v>
      </c>
      <c r="S623">
        <v>4.7699999999999996</v>
      </c>
      <c r="T623">
        <v>9.61</v>
      </c>
      <c r="U623">
        <v>23.97</v>
      </c>
      <c r="V623" t="s">
        <v>73</v>
      </c>
      <c r="W623">
        <v>7.7</v>
      </c>
      <c r="X623">
        <v>7.32</v>
      </c>
      <c r="Y623">
        <v>16.149999999999999</v>
      </c>
      <c r="Z623">
        <v>20.52</v>
      </c>
      <c r="AB623" s="46"/>
      <c r="AD623" s="46"/>
    </row>
    <row r="624" spans="1:30" x14ac:dyDescent="0.3">
      <c r="A624">
        <v>127031731</v>
      </c>
      <c r="B624" t="s">
        <v>693</v>
      </c>
      <c r="C624">
        <v>26.16</v>
      </c>
      <c r="D624">
        <v>32.25</v>
      </c>
      <c r="E624">
        <v>20.96</v>
      </c>
      <c r="F624">
        <v>23.26</v>
      </c>
      <c r="G624">
        <v>37.32</v>
      </c>
      <c r="H624">
        <v>23.77</v>
      </c>
      <c r="I624">
        <v>24.81</v>
      </c>
      <c r="J624">
        <v>36.61</v>
      </c>
      <c r="K624">
        <v>16.7</v>
      </c>
      <c r="L624">
        <v>29.99</v>
      </c>
      <c r="M624">
        <v>30.41</v>
      </c>
      <c r="N624">
        <v>6.51</v>
      </c>
      <c r="O624">
        <v>27.65</v>
      </c>
      <c r="P624">
        <v>31.73</v>
      </c>
      <c r="Q624">
        <v>41.88</v>
      </c>
      <c r="R624">
        <v>39.78</v>
      </c>
      <c r="S624">
        <v>15.73</v>
      </c>
      <c r="T624">
        <v>13.58</v>
      </c>
      <c r="U624">
        <v>30.01</v>
      </c>
      <c r="V624">
        <v>68.790000000000006</v>
      </c>
      <c r="W624">
        <v>22.01</v>
      </c>
      <c r="X624">
        <v>32.69</v>
      </c>
      <c r="Y624">
        <v>36.840000000000003</v>
      </c>
      <c r="Z624">
        <v>40.14</v>
      </c>
      <c r="AB624" s="46"/>
      <c r="AD624" s="46"/>
    </row>
    <row r="625" spans="1:30" x14ac:dyDescent="0.3">
      <c r="A625">
        <v>127031732</v>
      </c>
      <c r="B625" t="s">
        <v>694</v>
      </c>
      <c r="C625">
        <v>27.88</v>
      </c>
      <c r="D625">
        <v>35.25</v>
      </c>
      <c r="E625">
        <v>24.03</v>
      </c>
      <c r="F625">
        <v>25.88</v>
      </c>
      <c r="G625">
        <v>25.55</v>
      </c>
      <c r="H625">
        <v>24.92</v>
      </c>
      <c r="I625">
        <v>26.03</v>
      </c>
      <c r="J625">
        <v>40.99</v>
      </c>
      <c r="K625">
        <v>17.37</v>
      </c>
      <c r="L625">
        <v>37.24</v>
      </c>
      <c r="M625">
        <v>32.950000000000003</v>
      </c>
      <c r="N625">
        <v>6.62</v>
      </c>
      <c r="O625">
        <v>23.98</v>
      </c>
      <c r="P625">
        <v>28.89</v>
      </c>
      <c r="Q625">
        <v>41.33</v>
      </c>
      <c r="R625">
        <v>26.86</v>
      </c>
      <c r="S625">
        <v>11.81</v>
      </c>
      <c r="T625">
        <v>16.399999999999999</v>
      </c>
      <c r="U625">
        <v>38.01</v>
      </c>
      <c r="V625">
        <v>74.33</v>
      </c>
      <c r="W625">
        <v>28.81</v>
      </c>
      <c r="X625">
        <v>27.97</v>
      </c>
      <c r="Y625">
        <v>38.29</v>
      </c>
      <c r="Z625">
        <v>38.47</v>
      </c>
      <c r="AB625" s="46"/>
      <c r="AD625" s="46"/>
    </row>
    <row r="626" spans="1:30" x14ac:dyDescent="0.3">
      <c r="A626">
        <v>127031733</v>
      </c>
      <c r="B626" t="s">
        <v>695</v>
      </c>
      <c r="C626">
        <v>15.13</v>
      </c>
      <c r="D626">
        <v>21.52</v>
      </c>
      <c r="E626">
        <v>13.43</v>
      </c>
      <c r="F626">
        <v>13.24</v>
      </c>
      <c r="G626">
        <v>12.2</v>
      </c>
      <c r="H626">
        <v>12.14</v>
      </c>
      <c r="I626">
        <v>14.16</v>
      </c>
      <c r="J626">
        <v>16.670000000000002</v>
      </c>
      <c r="K626">
        <v>10.44</v>
      </c>
      <c r="L626">
        <v>18.809999999999999</v>
      </c>
      <c r="M626">
        <v>23.38</v>
      </c>
      <c r="N626">
        <v>5.97</v>
      </c>
      <c r="O626">
        <v>8.56</v>
      </c>
      <c r="P626">
        <v>6.99</v>
      </c>
      <c r="Q626">
        <v>28.64</v>
      </c>
      <c r="R626">
        <v>13.71</v>
      </c>
      <c r="S626">
        <v>4.24</v>
      </c>
      <c r="T626">
        <v>13.6</v>
      </c>
      <c r="U626">
        <v>31.06</v>
      </c>
      <c r="V626">
        <v>50</v>
      </c>
      <c r="W626">
        <v>12.31</v>
      </c>
      <c r="X626">
        <v>21.37</v>
      </c>
      <c r="Y626">
        <v>20.09</v>
      </c>
      <c r="Z626">
        <v>18.079999999999998</v>
      </c>
      <c r="AB626" s="46"/>
      <c r="AD626" s="46"/>
    </row>
    <row r="627" spans="1:30" x14ac:dyDescent="0.3">
      <c r="A627">
        <v>128011529</v>
      </c>
      <c r="B627" t="s">
        <v>696</v>
      </c>
      <c r="C627">
        <v>7.73</v>
      </c>
      <c r="D627">
        <v>8.34</v>
      </c>
      <c r="E627">
        <v>5.91</v>
      </c>
      <c r="F627">
        <v>7.23</v>
      </c>
      <c r="G627">
        <v>10.09</v>
      </c>
      <c r="H627">
        <v>6.75</v>
      </c>
      <c r="I627">
        <v>8.3800000000000008</v>
      </c>
      <c r="J627">
        <v>15.58</v>
      </c>
      <c r="K627">
        <v>7.12</v>
      </c>
      <c r="L627">
        <v>5.8</v>
      </c>
      <c r="M627">
        <v>12.91</v>
      </c>
      <c r="N627">
        <v>3.13</v>
      </c>
      <c r="O627">
        <v>5.46</v>
      </c>
      <c r="P627">
        <v>22.65</v>
      </c>
      <c r="Q627">
        <v>21.09</v>
      </c>
      <c r="R627">
        <v>9.86</v>
      </c>
      <c r="S627">
        <v>5.15</v>
      </c>
      <c r="T627">
        <v>6.31</v>
      </c>
      <c r="U627">
        <v>14.62</v>
      </c>
      <c r="V627">
        <v>32.82</v>
      </c>
      <c r="W627">
        <v>6.67</v>
      </c>
      <c r="X627">
        <v>7.06</v>
      </c>
      <c r="Y627">
        <v>18.87</v>
      </c>
      <c r="Z627">
        <v>13.18</v>
      </c>
      <c r="AB627" s="46"/>
      <c r="AD627" s="46"/>
    </row>
    <row r="628" spans="1:30" x14ac:dyDescent="0.3">
      <c r="A628">
        <v>128011530</v>
      </c>
      <c r="B628" t="s">
        <v>697</v>
      </c>
      <c r="C628">
        <v>12.33</v>
      </c>
      <c r="D628">
        <v>13.21</v>
      </c>
      <c r="E628">
        <v>11.06</v>
      </c>
      <c r="F628">
        <v>11.8</v>
      </c>
      <c r="G628">
        <v>14.01</v>
      </c>
      <c r="H628">
        <v>11.62</v>
      </c>
      <c r="I628">
        <v>12.6</v>
      </c>
      <c r="J628">
        <v>22.66</v>
      </c>
      <c r="K628">
        <v>9.09</v>
      </c>
      <c r="L628">
        <v>9.85</v>
      </c>
      <c r="M628">
        <v>16.91</v>
      </c>
      <c r="N628">
        <v>4.91</v>
      </c>
      <c r="O628">
        <v>9.59</v>
      </c>
      <c r="P628">
        <v>25.91</v>
      </c>
      <c r="Q628">
        <v>31.4</v>
      </c>
      <c r="R628">
        <v>14.67</v>
      </c>
      <c r="S628">
        <v>6.35</v>
      </c>
      <c r="T628">
        <v>10.09</v>
      </c>
      <c r="U628">
        <v>17.11</v>
      </c>
      <c r="V628">
        <v>55.42</v>
      </c>
      <c r="W628">
        <v>9.9</v>
      </c>
      <c r="X628">
        <v>23.18</v>
      </c>
      <c r="Y628">
        <v>20.39</v>
      </c>
      <c r="Z628">
        <v>21.27</v>
      </c>
      <c r="AB628" s="46"/>
      <c r="AD628" s="46"/>
    </row>
    <row r="629" spans="1:30" x14ac:dyDescent="0.3">
      <c r="A629">
        <v>128011531</v>
      </c>
      <c r="B629" t="s">
        <v>698</v>
      </c>
      <c r="C629">
        <v>11.46</v>
      </c>
      <c r="D629">
        <v>13.91</v>
      </c>
      <c r="E629">
        <v>9.57</v>
      </c>
      <c r="F629">
        <v>10.45</v>
      </c>
      <c r="G629">
        <v>12.79</v>
      </c>
      <c r="H629">
        <v>10.36</v>
      </c>
      <c r="I629">
        <v>11.41</v>
      </c>
      <c r="J629">
        <v>19.239999999999998</v>
      </c>
      <c r="K629">
        <v>9.57</v>
      </c>
      <c r="L629">
        <v>10.58</v>
      </c>
      <c r="M629">
        <v>16.46</v>
      </c>
      <c r="N629">
        <v>4.51</v>
      </c>
      <c r="O629">
        <v>8.5</v>
      </c>
      <c r="P629">
        <v>18.32</v>
      </c>
      <c r="Q629">
        <v>25.22</v>
      </c>
      <c r="R629">
        <v>13.08</v>
      </c>
      <c r="S629">
        <v>5.75</v>
      </c>
      <c r="T629">
        <v>11.03</v>
      </c>
      <c r="U629">
        <v>20.02</v>
      </c>
      <c r="V629">
        <v>51.65</v>
      </c>
      <c r="W629">
        <v>10.47</v>
      </c>
      <c r="X629">
        <v>17.46</v>
      </c>
      <c r="Y629">
        <v>19.600000000000001</v>
      </c>
      <c r="Z629">
        <v>19.04</v>
      </c>
      <c r="AB629" s="46"/>
      <c r="AD629" s="46"/>
    </row>
    <row r="630" spans="1:30" x14ac:dyDescent="0.3">
      <c r="A630">
        <v>128011602</v>
      </c>
      <c r="B630" t="s">
        <v>699</v>
      </c>
      <c r="C630">
        <v>11.78</v>
      </c>
      <c r="D630">
        <v>10.01</v>
      </c>
      <c r="E630">
        <v>12.26</v>
      </c>
      <c r="F630">
        <v>11.6</v>
      </c>
      <c r="G630">
        <v>14.77</v>
      </c>
      <c r="H630">
        <v>11.46</v>
      </c>
      <c r="I630">
        <v>12.98</v>
      </c>
      <c r="J630">
        <v>22.25</v>
      </c>
      <c r="K630">
        <v>9.49</v>
      </c>
      <c r="L630">
        <v>8.15</v>
      </c>
      <c r="M630">
        <v>12.14</v>
      </c>
      <c r="N630">
        <v>4.1399999999999997</v>
      </c>
      <c r="O630">
        <v>10.43</v>
      </c>
      <c r="P630">
        <v>23.53</v>
      </c>
      <c r="Q630">
        <v>36.6</v>
      </c>
      <c r="R630">
        <v>15.54</v>
      </c>
      <c r="S630">
        <v>6.29</v>
      </c>
      <c r="T630">
        <v>9.0299999999999994</v>
      </c>
      <c r="U630">
        <v>15.71</v>
      </c>
      <c r="V630">
        <v>58.11</v>
      </c>
      <c r="W630">
        <v>9.83</v>
      </c>
      <c r="X630">
        <v>15.95</v>
      </c>
      <c r="Y630">
        <v>24.98</v>
      </c>
      <c r="Z630">
        <v>26.72</v>
      </c>
      <c r="AB630" s="46"/>
      <c r="AD630" s="46"/>
    </row>
    <row r="631" spans="1:30" x14ac:dyDescent="0.3">
      <c r="A631">
        <v>128011603</v>
      </c>
      <c r="B631" t="s">
        <v>700</v>
      </c>
      <c r="C631">
        <v>6.37</v>
      </c>
      <c r="D631">
        <v>6.79</v>
      </c>
      <c r="E631">
        <v>3.59</v>
      </c>
      <c r="F631">
        <v>5.59</v>
      </c>
      <c r="G631">
        <v>9.8800000000000008</v>
      </c>
      <c r="H631">
        <v>5.89</v>
      </c>
      <c r="I631">
        <v>6.62</v>
      </c>
      <c r="J631">
        <v>14.02</v>
      </c>
      <c r="K631">
        <v>6.38</v>
      </c>
      <c r="L631">
        <v>5.25</v>
      </c>
      <c r="M631">
        <v>7.54</v>
      </c>
      <c r="N631">
        <v>3.27</v>
      </c>
      <c r="O631">
        <v>4.24</v>
      </c>
      <c r="P631">
        <v>13.5</v>
      </c>
      <c r="Q631">
        <v>13.75</v>
      </c>
      <c r="R631">
        <v>10.08</v>
      </c>
      <c r="S631">
        <v>5.57</v>
      </c>
      <c r="T631">
        <v>6.82</v>
      </c>
      <c r="U631">
        <v>7.94</v>
      </c>
      <c r="V631" t="s">
        <v>73</v>
      </c>
      <c r="W631">
        <v>6.44</v>
      </c>
      <c r="X631">
        <v>4.3099999999999996</v>
      </c>
      <c r="Y631">
        <v>26.54</v>
      </c>
      <c r="Z631">
        <v>15.14</v>
      </c>
      <c r="AB631" s="46"/>
      <c r="AD631" s="46"/>
    </row>
    <row r="632" spans="1:30" x14ac:dyDescent="0.3">
      <c r="A632">
        <v>128011604</v>
      </c>
      <c r="B632" t="s">
        <v>701</v>
      </c>
      <c r="C632">
        <v>9.07</v>
      </c>
      <c r="D632">
        <v>10.09</v>
      </c>
      <c r="E632">
        <v>8.2799999999999994</v>
      </c>
      <c r="F632">
        <v>8.51</v>
      </c>
      <c r="G632">
        <v>10.49</v>
      </c>
      <c r="H632">
        <v>7.83</v>
      </c>
      <c r="I632">
        <v>9.94</v>
      </c>
      <c r="J632">
        <v>15.35</v>
      </c>
      <c r="K632">
        <v>6.65</v>
      </c>
      <c r="L632">
        <v>7.9</v>
      </c>
      <c r="M632">
        <v>11.75</v>
      </c>
      <c r="N632">
        <v>3.3</v>
      </c>
      <c r="O632">
        <v>8.26</v>
      </c>
      <c r="P632">
        <v>25.38</v>
      </c>
      <c r="Q632">
        <v>26.5</v>
      </c>
      <c r="R632">
        <v>10.98</v>
      </c>
      <c r="S632">
        <v>4.99</v>
      </c>
      <c r="T632">
        <v>8.06</v>
      </c>
      <c r="U632">
        <v>14.14</v>
      </c>
      <c r="V632">
        <v>9.33</v>
      </c>
      <c r="W632">
        <v>7.32</v>
      </c>
      <c r="X632">
        <v>6.23</v>
      </c>
      <c r="Y632">
        <v>10.49</v>
      </c>
      <c r="Z632">
        <v>21.06</v>
      </c>
      <c r="AB632" s="46"/>
      <c r="AD632" s="46"/>
    </row>
    <row r="633" spans="1:30" x14ac:dyDescent="0.3">
      <c r="A633">
        <v>128011605</v>
      </c>
      <c r="B633" t="s">
        <v>702</v>
      </c>
      <c r="C633">
        <v>6.9</v>
      </c>
      <c r="D633">
        <v>8.49</v>
      </c>
      <c r="E633">
        <v>5.0199999999999996</v>
      </c>
      <c r="F633">
        <v>6.71</v>
      </c>
      <c r="G633">
        <v>7.41</v>
      </c>
      <c r="H633">
        <v>5.04</v>
      </c>
      <c r="I633">
        <v>7.99</v>
      </c>
      <c r="J633">
        <v>11.11</v>
      </c>
      <c r="K633">
        <v>7.04</v>
      </c>
      <c r="L633">
        <v>6.57</v>
      </c>
      <c r="M633">
        <v>19.75</v>
      </c>
      <c r="N633">
        <v>3.55</v>
      </c>
      <c r="O633">
        <v>3.9</v>
      </c>
      <c r="P633">
        <v>7.5</v>
      </c>
      <c r="Q633">
        <v>20.43</v>
      </c>
      <c r="R633">
        <v>6.33</v>
      </c>
      <c r="S633">
        <v>4.46</v>
      </c>
      <c r="T633">
        <v>8.25</v>
      </c>
      <c r="U633">
        <v>12.04</v>
      </c>
      <c r="V633" t="s">
        <v>73</v>
      </c>
      <c r="W633">
        <v>4.4400000000000004</v>
      </c>
      <c r="Z633">
        <v>19.399999999999999</v>
      </c>
      <c r="AB633" s="46"/>
      <c r="AD633" s="46"/>
    </row>
    <row r="634" spans="1:30" x14ac:dyDescent="0.3">
      <c r="A634">
        <v>128011606</v>
      </c>
      <c r="B634" t="s">
        <v>703</v>
      </c>
      <c r="C634">
        <v>7.21</v>
      </c>
      <c r="D634">
        <v>7.94</v>
      </c>
      <c r="E634">
        <v>4.75</v>
      </c>
      <c r="F634">
        <v>6.72</v>
      </c>
      <c r="G634">
        <v>10.28</v>
      </c>
      <c r="H634">
        <v>6.38</v>
      </c>
      <c r="I634">
        <v>7.74</v>
      </c>
      <c r="J634">
        <v>15.41</v>
      </c>
      <c r="K634">
        <v>6.84</v>
      </c>
      <c r="L634">
        <v>5.83</v>
      </c>
      <c r="M634">
        <v>10.130000000000001</v>
      </c>
      <c r="N634">
        <v>3.57</v>
      </c>
      <c r="O634">
        <v>5.55</v>
      </c>
      <c r="P634">
        <v>18.18</v>
      </c>
      <c r="Q634">
        <v>17.940000000000001</v>
      </c>
      <c r="R634">
        <v>11.04</v>
      </c>
      <c r="S634">
        <v>4.5599999999999996</v>
      </c>
      <c r="T634">
        <v>6.91</v>
      </c>
      <c r="U634">
        <v>11.56</v>
      </c>
      <c r="V634" t="s">
        <v>73</v>
      </c>
      <c r="W634">
        <v>5.19</v>
      </c>
      <c r="X634">
        <v>7.92</v>
      </c>
      <c r="Y634">
        <v>14.75</v>
      </c>
      <c r="Z634">
        <v>6.96</v>
      </c>
      <c r="AB634" s="46"/>
      <c r="AD634" s="46"/>
    </row>
    <row r="635" spans="1:30" x14ac:dyDescent="0.3">
      <c r="A635">
        <v>128021533</v>
      </c>
      <c r="B635" t="s">
        <v>704</v>
      </c>
      <c r="C635">
        <v>8.65</v>
      </c>
      <c r="D635">
        <v>8.73</v>
      </c>
      <c r="E635">
        <v>5.03</v>
      </c>
      <c r="F635">
        <v>7.92</v>
      </c>
      <c r="G635">
        <v>12.86</v>
      </c>
      <c r="H635">
        <v>7.96</v>
      </c>
      <c r="I635">
        <v>9.2799999999999994</v>
      </c>
      <c r="J635">
        <v>16.829999999999998</v>
      </c>
      <c r="K635">
        <v>7.63</v>
      </c>
      <c r="L635">
        <v>6.55</v>
      </c>
      <c r="M635">
        <v>12.79</v>
      </c>
      <c r="N635">
        <v>4.29</v>
      </c>
      <c r="O635">
        <v>4.55</v>
      </c>
      <c r="P635">
        <v>17.170000000000002</v>
      </c>
      <c r="Q635">
        <v>21.02</v>
      </c>
      <c r="R635">
        <v>14.02</v>
      </c>
      <c r="S635">
        <v>6.95</v>
      </c>
      <c r="T635">
        <v>8.35</v>
      </c>
      <c r="U635">
        <v>12.25</v>
      </c>
      <c r="V635" t="s">
        <v>73</v>
      </c>
      <c r="W635">
        <v>8.08</v>
      </c>
      <c r="X635">
        <v>2.86</v>
      </c>
      <c r="Y635">
        <v>0</v>
      </c>
      <c r="Z635">
        <v>13.27</v>
      </c>
      <c r="AB635" s="46"/>
      <c r="AD635" s="46"/>
    </row>
    <row r="636" spans="1:30" x14ac:dyDescent="0.3">
      <c r="A636">
        <v>128021534</v>
      </c>
      <c r="B636" t="s">
        <v>705</v>
      </c>
      <c r="C636">
        <v>8.0299999999999994</v>
      </c>
      <c r="D636">
        <v>10.82</v>
      </c>
      <c r="E636">
        <v>5.47</v>
      </c>
      <c r="F636">
        <v>6.6</v>
      </c>
      <c r="G636">
        <v>11.15</v>
      </c>
      <c r="H636">
        <v>7.08</v>
      </c>
      <c r="I636">
        <v>7.78</v>
      </c>
      <c r="J636">
        <v>11.84</v>
      </c>
      <c r="K636">
        <v>7.44</v>
      </c>
      <c r="L636">
        <v>7.91</v>
      </c>
      <c r="M636">
        <v>14.33</v>
      </c>
      <c r="N636">
        <v>3.6</v>
      </c>
      <c r="O636">
        <v>5.35</v>
      </c>
      <c r="P636">
        <v>4.05</v>
      </c>
      <c r="Q636">
        <v>16.079999999999998</v>
      </c>
      <c r="R636">
        <v>12.31</v>
      </c>
      <c r="S636">
        <v>7.19</v>
      </c>
      <c r="T636">
        <v>7.65</v>
      </c>
      <c r="U636">
        <v>14.92</v>
      </c>
      <c r="V636" t="s">
        <v>73</v>
      </c>
      <c r="W636">
        <v>6.93</v>
      </c>
      <c r="X636">
        <v>0</v>
      </c>
      <c r="Y636">
        <v>20.88</v>
      </c>
      <c r="Z636">
        <v>7.01</v>
      </c>
      <c r="AB636" s="46"/>
      <c r="AD636" s="46"/>
    </row>
    <row r="637" spans="1:30" x14ac:dyDescent="0.3">
      <c r="A637">
        <v>128021535</v>
      </c>
      <c r="B637" t="s">
        <v>706</v>
      </c>
      <c r="C637">
        <v>7.17</v>
      </c>
      <c r="D637">
        <v>8.91</v>
      </c>
      <c r="E637">
        <v>5.79</v>
      </c>
      <c r="F637">
        <v>6.16</v>
      </c>
      <c r="G637">
        <v>9.65</v>
      </c>
      <c r="H637">
        <v>6.02</v>
      </c>
      <c r="I637">
        <v>7.44</v>
      </c>
      <c r="J637">
        <v>13.64</v>
      </c>
      <c r="K637">
        <v>6.28</v>
      </c>
      <c r="L637">
        <v>6.55</v>
      </c>
      <c r="M637">
        <v>11.6</v>
      </c>
      <c r="N637">
        <v>3.06</v>
      </c>
      <c r="O637">
        <v>4.63</v>
      </c>
      <c r="P637">
        <v>7.83</v>
      </c>
      <c r="Q637">
        <v>18.43</v>
      </c>
      <c r="R637">
        <v>9.83</v>
      </c>
      <c r="S637">
        <v>4.82</v>
      </c>
      <c r="T637">
        <v>7.1</v>
      </c>
      <c r="U637">
        <v>13.85</v>
      </c>
      <c r="V637">
        <v>27.66</v>
      </c>
      <c r="W637">
        <v>6.29</v>
      </c>
      <c r="X637">
        <v>16.920000000000002</v>
      </c>
      <c r="Y637">
        <v>16.690000000000001</v>
      </c>
      <c r="Z637">
        <v>16.12</v>
      </c>
      <c r="AB637" s="46"/>
      <c r="AD637" s="46"/>
    </row>
    <row r="638" spans="1:30" x14ac:dyDescent="0.3">
      <c r="A638">
        <v>128021536</v>
      </c>
      <c r="B638" t="s">
        <v>707</v>
      </c>
      <c r="C638">
        <v>7.5</v>
      </c>
      <c r="D638">
        <v>7.45</v>
      </c>
      <c r="E638">
        <v>6.59</v>
      </c>
      <c r="F638">
        <v>7.08</v>
      </c>
      <c r="G638">
        <v>9.93</v>
      </c>
      <c r="H638">
        <v>6.94</v>
      </c>
      <c r="I638">
        <v>8.09</v>
      </c>
      <c r="J638">
        <v>22.29</v>
      </c>
      <c r="K638">
        <v>6.39</v>
      </c>
      <c r="L638">
        <v>5.46</v>
      </c>
      <c r="M638">
        <v>13.67</v>
      </c>
      <c r="N638">
        <v>3.14</v>
      </c>
      <c r="O638">
        <v>6</v>
      </c>
      <c r="P638">
        <v>18.309999999999999</v>
      </c>
      <c r="Q638">
        <v>19.84</v>
      </c>
      <c r="R638">
        <v>9.8699999999999992</v>
      </c>
      <c r="S638">
        <v>4.62</v>
      </c>
      <c r="T638">
        <v>5.69</v>
      </c>
      <c r="U638">
        <v>14.7</v>
      </c>
      <c r="V638">
        <v>65.06</v>
      </c>
      <c r="W638">
        <v>6.22</v>
      </c>
      <c r="X638">
        <v>13.6</v>
      </c>
      <c r="Y638">
        <v>15.84</v>
      </c>
      <c r="Z638">
        <v>20.399999999999999</v>
      </c>
      <c r="AB638" s="46"/>
      <c r="AD638" s="46"/>
    </row>
    <row r="639" spans="1:30" x14ac:dyDescent="0.3">
      <c r="A639">
        <v>128021537</v>
      </c>
      <c r="B639" t="s">
        <v>708</v>
      </c>
      <c r="C639" t="s">
        <v>73</v>
      </c>
      <c r="D639" t="s">
        <v>73</v>
      </c>
      <c r="E639" t="s">
        <v>73</v>
      </c>
      <c r="F639" t="s">
        <v>73</v>
      </c>
      <c r="G639" t="s">
        <v>73</v>
      </c>
      <c r="H639" t="s">
        <v>73</v>
      </c>
      <c r="I639" t="s">
        <v>73</v>
      </c>
      <c r="J639" t="s">
        <v>73</v>
      </c>
      <c r="K639" t="s">
        <v>73</v>
      </c>
      <c r="L639" t="s">
        <v>73</v>
      </c>
      <c r="M639" t="s">
        <v>73</v>
      </c>
      <c r="N639" t="s">
        <v>73</v>
      </c>
      <c r="O639" t="s">
        <v>73</v>
      </c>
      <c r="P639" t="s">
        <v>73</v>
      </c>
      <c r="Q639" t="s">
        <v>73</v>
      </c>
      <c r="R639" t="s">
        <v>73</v>
      </c>
      <c r="S639" t="s">
        <v>73</v>
      </c>
      <c r="T639" t="s">
        <v>73</v>
      </c>
      <c r="U639" t="s">
        <v>73</v>
      </c>
      <c r="V639" t="s">
        <v>73</v>
      </c>
      <c r="AB639" s="46"/>
      <c r="AD639" s="46"/>
    </row>
    <row r="640" spans="1:30" x14ac:dyDescent="0.3">
      <c r="A640">
        <v>128021538</v>
      </c>
      <c r="B640" t="s">
        <v>709</v>
      </c>
      <c r="C640">
        <v>10.73</v>
      </c>
      <c r="D640">
        <v>10.31</v>
      </c>
      <c r="E640">
        <v>9.26</v>
      </c>
      <c r="F640">
        <v>10.27</v>
      </c>
      <c r="G640">
        <v>14.52</v>
      </c>
      <c r="H640">
        <v>10.130000000000001</v>
      </c>
      <c r="I640">
        <v>11.52</v>
      </c>
      <c r="J640">
        <v>19.920000000000002</v>
      </c>
      <c r="K640">
        <v>8.74</v>
      </c>
      <c r="L640">
        <v>7.64</v>
      </c>
      <c r="M640">
        <v>13.66</v>
      </c>
      <c r="N640">
        <v>3.5</v>
      </c>
      <c r="O640">
        <v>9.49</v>
      </c>
      <c r="P640">
        <v>24.44</v>
      </c>
      <c r="Q640">
        <v>31.41</v>
      </c>
      <c r="R640">
        <v>15.16</v>
      </c>
      <c r="S640">
        <v>6.81</v>
      </c>
      <c r="T640">
        <v>7.32</v>
      </c>
      <c r="U640">
        <v>14.47</v>
      </c>
      <c r="V640">
        <v>54.1</v>
      </c>
      <c r="W640">
        <v>9.23</v>
      </c>
      <c r="X640">
        <v>17.600000000000001</v>
      </c>
      <c r="Y640">
        <v>28.98</v>
      </c>
      <c r="Z640">
        <v>27.86</v>
      </c>
      <c r="AB640" s="46"/>
      <c r="AD640" s="46"/>
    </row>
    <row r="641" spans="1:30" x14ac:dyDescent="0.3">
      <c r="A641">
        <v>128021607</v>
      </c>
      <c r="B641" t="s">
        <v>710</v>
      </c>
      <c r="C641">
        <v>7.97</v>
      </c>
      <c r="D641">
        <v>8.14</v>
      </c>
      <c r="E641">
        <v>6.2</v>
      </c>
      <c r="F641">
        <v>7.63</v>
      </c>
      <c r="G641">
        <v>10.31</v>
      </c>
      <c r="H641">
        <v>7.09</v>
      </c>
      <c r="I641">
        <v>8.74</v>
      </c>
      <c r="J641">
        <v>14.4</v>
      </c>
      <c r="K641">
        <v>7.19</v>
      </c>
      <c r="L641">
        <v>7.09</v>
      </c>
      <c r="M641">
        <v>11.17</v>
      </c>
      <c r="N641">
        <v>3.77</v>
      </c>
      <c r="O641">
        <v>5.95</v>
      </c>
      <c r="P641">
        <v>15.04</v>
      </c>
      <c r="Q641">
        <v>20.47</v>
      </c>
      <c r="R641">
        <v>10.86</v>
      </c>
      <c r="S641">
        <v>5.86</v>
      </c>
      <c r="T641">
        <v>7.32</v>
      </c>
      <c r="U641">
        <v>16.510000000000002</v>
      </c>
      <c r="V641">
        <v>0</v>
      </c>
      <c r="W641">
        <v>6.79</v>
      </c>
      <c r="X641">
        <v>2.5499999999999998</v>
      </c>
      <c r="Y641">
        <v>8.6999999999999993</v>
      </c>
      <c r="Z641">
        <v>13.82</v>
      </c>
      <c r="AB641" s="46"/>
      <c r="AD641" s="46"/>
    </row>
    <row r="642" spans="1:30" x14ac:dyDescent="0.3">
      <c r="A642">
        <v>128021608</v>
      </c>
      <c r="B642" t="s">
        <v>711</v>
      </c>
      <c r="C642">
        <v>7.11</v>
      </c>
      <c r="D642">
        <v>7.01</v>
      </c>
      <c r="E642">
        <v>5.18</v>
      </c>
      <c r="F642">
        <v>6.48</v>
      </c>
      <c r="G642">
        <v>10.52</v>
      </c>
      <c r="H642">
        <v>6.23</v>
      </c>
      <c r="I642">
        <v>8.0399999999999991</v>
      </c>
      <c r="J642">
        <v>13.42</v>
      </c>
      <c r="K642">
        <v>6.86</v>
      </c>
      <c r="L642">
        <v>5.12</v>
      </c>
      <c r="M642">
        <v>8.52</v>
      </c>
      <c r="N642">
        <v>2.86</v>
      </c>
      <c r="O642">
        <v>5.37</v>
      </c>
      <c r="P642">
        <v>11.82</v>
      </c>
      <c r="Q642">
        <v>18.48</v>
      </c>
      <c r="R642">
        <v>10.88</v>
      </c>
      <c r="S642">
        <v>5.52</v>
      </c>
      <c r="T642">
        <v>6.66</v>
      </c>
      <c r="U642">
        <v>18.46</v>
      </c>
      <c r="V642" t="s">
        <v>73</v>
      </c>
      <c r="W642">
        <v>6.73</v>
      </c>
      <c r="X642">
        <v>20.18</v>
      </c>
      <c r="Z642">
        <v>12.01</v>
      </c>
      <c r="AB642" s="46"/>
      <c r="AD642" s="46"/>
    </row>
    <row r="643" spans="1:30" x14ac:dyDescent="0.3">
      <c r="A643">
        <v>128021609</v>
      </c>
      <c r="B643" t="s">
        <v>712</v>
      </c>
      <c r="C643">
        <v>4.9800000000000004</v>
      </c>
      <c r="D643">
        <v>3.68</v>
      </c>
      <c r="E643">
        <v>0.96</v>
      </c>
      <c r="F643">
        <v>4.91</v>
      </c>
      <c r="G643">
        <v>11.23</v>
      </c>
      <c r="H643">
        <v>5.24</v>
      </c>
      <c r="I643">
        <v>5.29</v>
      </c>
      <c r="J643">
        <v>24.74</v>
      </c>
      <c r="K643">
        <v>6.92</v>
      </c>
      <c r="L643">
        <v>3.39</v>
      </c>
      <c r="M643">
        <v>0</v>
      </c>
      <c r="N643">
        <v>2.72</v>
      </c>
      <c r="O643">
        <v>2.61</v>
      </c>
      <c r="P643">
        <v>4.4400000000000004</v>
      </c>
      <c r="Q643">
        <v>13.28</v>
      </c>
      <c r="R643">
        <v>11.52</v>
      </c>
      <c r="S643">
        <v>5.86</v>
      </c>
      <c r="T643">
        <v>4.53</v>
      </c>
      <c r="U643">
        <v>5.03</v>
      </c>
      <c r="V643" t="s">
        <v>73</v>
      </c>
      <c r="W643">
        <v>4.72</v>
      </c>
      <c r="X643">
        <v>0</v>
      </c>
      <c r="Z643">
        <v>0</v>
      </c>
      <c r="AB643" s="46"/>
      <c r="AD643" s="46"/>
    </row>
  </sheetData>
  <sheetProtection algorithmName="SHA-512" hashValue="DCRT23rxZs3Pc+BioxRpZQgu15kexXbeGEeCEzZTtQQNRC/6/5x6TRAEv65ARgcDsZ7eYSSdxKgPr+2syRQVJg==" saltValue="PgjBwKrpcTvZr76TACDS5A==" spinCount="100000" sheet="1" sort="0" autoFilter="0"/>
  <autoFilter ref="A1:AP1" xr:uid="{9CF34097-9B06-4345-A81C-2C34811D6694}">
    <sortState xmlns:xlrd2="http://schemas.microsoft.com/office/spreadsheetml/2017/richdata2" ref="A2:AP643">
      <sortCondition ref="A1"/>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461775-54e9-485c-b78b-af355b00b28e">
      <Terms xmlns="http://schemas.microsoft.com/office/infopath/2007/PartnerControls"/>
    </lcf76f155ced4ddcb4097134ff3c332f>
    <TaxCatchAll xmlns="428f858c-a769-4d7e-92ec-5c33289a8a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CBDD633DFAD7419B9AABFD35D998B4" ma:contentTypeVersion="16" ma:contentTypeDescription="Create a new document." ma:contentTypeScope="" ma:versionID="c6fd861c1f3104cbc6238af8fcbc0927">
  <xsd:schema xmlns:xsd="http://www.w3.org/2001/XMLSchema" xmlns:xs="http://www.w3.org/2001/XMLSchema" xmlns:p="http://schemas.microsoft.com/office/2006/metadata/properties" xmlns:ns2="a8461775-54e9-485c-b78b-af355b00b28e" xmlns:ns3="428f858c-a769-4d7e-92ec-5c33289a8a8d" targetNamespace="http://schemas.microsoft.com/office/2006/metadata/properties" ma:root="true" ma:fieldsID="4f3eee6d9534838df52070302b0bbf99" ns2:_="" ns3:_="">
    <xsd:import namespace="a8461775-54e9-485c-b78b-af355b00b28e"/>
    <xsd:import namespace="428f858c-a769-4d7e-92ec-5c33289a8a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461775-54e9-485c-b78b-af355b00b2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c68c996-d9ab-4f21-b7ac-8e8c0be05ea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8f858c-a769-4d7e-92ec-5c33289a8a8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7ab519e-2dc9-42fd-ad66-81c625d21794}" ma:internalName="TaxCatchAll" ma:showField="CatchAllData" ma:web="428f858c-a769-4d7e-92ec-5c33289a8a8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94B2BF-F83F-43F6-A5CF-EEBA7152A9FE}">
  <ds:schemaRefs>
    <ds:schemaRef ds:uri="http://schemas.microsoft.com/sharepoint/v3/contenttype/forms"/>
  </ds:schemaRefs>
</ds:datastoreItem>
</file>

<file path=customXml/itemProps2.xml><?xml version="1.0" encoding="utf-8"?>
<ds:datastoreItem xmlns:ds="http://schemas.openxmlformats.org/officeDocument/2006/customXml" ds:itemID="{ABAEBCB0-C494-4BAF-AA37-F1CF631F3B19}">
  <ds:schemaRefs>
    <ds:schemaRef ds:uri="http://purl.org/dc/dcmitype/"/>
    <ds:schemaRef ds:uri="http://schemas.microsoft.com/office/2006/documentManagement/types"/>
    <ds:schemaRef ds:uri="a8461775-54e9-485c-b78b-af355b00b28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428f858c-a769-4d7e-92ec-5c33289a8a8d"/>
    <ds:schemaRef ds:uri="http://www.w3.org/XML/1998/namespace"/>
  </ds:schemaRefs>
</ds:datastoreItem>
</file>

<file path=customXml/itemProps3.xml><?xml version="1.0" encoding="utf-8"?>
<ds:datastoreItem xmlns:ds="http://schemas.openxmlformats.org/officeDocument/2006/customXml" ds:itemID="{38CBD072-0642-42EC-82D9-DED9F2A9B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461775-54e9-485c-b78b-af355b00b28e"/>
    <ds:schemaRef ds:uri="428f858c-a769-4d7e-92ec-5c33289a8a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Guidance</vt:lpstr>
      <vt:lpstr>SA2 Dashboards &gt;&gt;</vt:lpstr>
      <vt:lpstr>a. SA2 Dashboard - Poverty</vt:lpstr>
      <vt:lpstr>b. SA2 Dashboard - Low Income</vt:lpstr>
      <vt:lpstr>SA4 and LGA Dashboards &gt;&gt;</vt:lpstr>
      <vt:lpstr>c. LGA Dashboard </vt:lpstr>
      <vt:lpstr>d. SA4 Dashboard</vt:lpstr>
      <vt:lpstr>RAW DATA&gt;&gt;</vt:lpstr>
      <vt:lpstr>Rates (%) SA2</vt:lpstr>
      <vt:lpstr>Changes (pct point)</vt:lpstr>
      <vt:lpstr>Changes (% of rates)</vt:lpstr>
      <vt:lpstr>Key Data Table</vt:lpstr>
      <vt:lpstr>Number in Poverty - SA2</vt:lpstr>
      <vt:lpstr>Rates (%) LGA</vt:lpstr>
      <vt:lpstr>Number in Poverty - LGA</vt:lpstr>
      <vt:lpstr>Rates (%) SA4</vt:lpstr>
      <vt:lpstr>Number in Poverty - SA4</vt:lpstr>
      <vt:lpstr>SA2 Mapping</vt:lpstr>
      <vt:lpstr>meta data</vt:lpstr>
      <vt:lpstr>'Key Data Table'!_Hlk129212634</vt:lpstr>
      <vt:lpstr>'Key Data Table'!_Hlk129213187</vt:lpstr>
      <vt:lpstr>'Key Data Table'!_Hlk129213275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Yogi.Vidyattama</dc:creator>
  <cp:keywords/>
  <dc:description/>
  <cp:lastModifiedBy>Ben McAlpine</cp:lastModifiedBy>
  <cp:revision/>
  <dcterms:created xsi:type="dcterms:W3CDTF">2023-03-27T22:41:20Z</dcterms:created>
  <dcterms:modified xsi:type="dcterms:W3CDTF">2023-09-18T04:50:10Z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6fef03-d487-4433-8e43-6b81c0a1b7be_Enabled">
    <vt:lpwstr>true</vt:lpwstr>
  </property>
  <property fmtid="{D5CDD505-2E9C-101B-9397-08002B2CF9AE}" pid="3" name="MSIP_Label_bf6fef03-d487-4433-8e43-6b81c0a1b7be_SetDate">
    <vt:lpwstr>2023-03-28T00:37:16Z</vt:lpwstr>
  </property>
  <property fmtid="{D5CDD505-2E9C-101B-9397-08002B2CF9AE}" pid="4" name="MSIP_Label_bf6fef03-d487-4433-8e43-6b81c0a1b7be_Method">
    <vt:lpwstr>Standard</vt:lpwstr>
  </property>
  <property fmtid="{D5CDD505-2E9C-101B-9397-08002B2CF9AE}" pid="5" name="MSIP_Label_bf6fef03-d487-4433-8e43-6b81c0a1b7be_Name">
    <vt:lpwstr>Unclassified</vt:lpwstr>
  </property>
  <property fmtid="{D5CDD505-2E9C-101B-9397-08002B2CF9AE}" pid="6" name="MSIP_Label_bf6fef03-d487-4433-8e43-6b81c0a1b7be_SiteId">
    <vt:lpwstr>1daf5147-a543-4707-a2fb-2acf0b2a3936</vt:lpwstr>
  </property>
  <property fmtid="{D5CDD505-2E9C-101B-9397-08002B2CF9AE}" pid="7" name="MSIP_Label_bf6fef03-d487-4433-8e43-6b81c0a1b7be_ActionId">
    <vt:lpwstr>fd196a8f-6582-4fe4-9fa7-4483cd091a6f</vt:lpwstr>
  </property>
  <property fmtid="{D5CDD505-2E9C-101B-9397-08002B2CF9AE}" pid="8" name="MSIP_Label_bf6fef03-d487-4433-8e43-6b81c0a1b7be_ContentBits">
    <vt:lpwstr>0</vt:lpwstr>
  </property>
  <property fmtid="{D5CDD505-2E9C-101B-9397-08002B2CF9AE}" pid="9" name="ContentTypeId">
    <vt:lpwstr>0x01010074CBDD633DFAD7419B9AABFD35D998B4</vt:lpwstr>
  </property>
  <property fmtid="{D5CDD505-2E9C-101B-9397-08002B2CF9AE}" pid="10" name="MediaServiceImageTags">
    <vt:lpwstr/>
  </property>
</Properties>
</file>